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<sst xmlns="http://schemas.openxmlformats.org/spreadsheetml/2006/main" count="975" uniqueCount="409">
  <si>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</si>
  <si>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</si>
  <si>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</si>
  <si>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</si>
  <si>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</si>
  <si>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</si>
  <si>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</si>
  <si>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</si>
  <si>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</si>
  <si>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</si>
  <si>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</si>
  <si>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</si>
  <si>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</si>
  <si>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</si>
  <si>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</si>
  <si>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</si>
  <si>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</si>
  <si>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</si>
  <si>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</si>
  <si>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</si>
  <si>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</si>
  <si>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</si>
  <si>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</si>
  <si>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</si>
  <si>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</si>
  <si>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</si>
  <si>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</si>
  <si>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</si>
  <si>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</si>
  <si>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</si>
  <si>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</si>
  <si>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</si>
  <si>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</si>
  <si>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</si>
  <si>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</si>
  <si>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</si>
  <si>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</si>
  <si>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</si>
  <si>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</si>
  <si>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</si>
  <si>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</si>
  <si>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</si>
  <si>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</si>
  <si>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</si>
  <si>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</si>
  <si>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</si>
  <si>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</si>
  <si>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</si>
  <si>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</si>
  <si>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</si>
  <si>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</si>
  <si>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</si>
  <si>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</si>
  <si>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</si>
  <si>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</si>
  <si>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</si>
  <si>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</si>
  <si>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</si>
  <si>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</si>
  <si>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</si>
  <si>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</si>
  <si>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</si>
  <si>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</si>
  <si>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144011</t>
  </si>
  <si>
    <t>玉溪市生态环境局新平分局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</si>
  <si>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</si>
  <si>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</si>
  <si>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</si>
  <si>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</si>
  <si>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</si>
  <si>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</si>
  <si>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</si>
  <si>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</si>
  <si>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</si>
  <si>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</si>
  <si>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</si>
  <si>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</si>
  <si>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</si>
  <si>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</si>
  <si>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</si>
  <si>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</si>
  <si>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</si>
  <si>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</si>
  <si>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210</t>
  </si>
  <si>
    <t>21011</t>
  </si>
  <si>
    <t>2101101</t>
  </si>
  <si>
    <t>2101102</t>
  </si>
  <si>
    <t>2101103</t>
  </si>
  <si>
    <t>2101199</t>
  </si>
  <si>
    <t>211</t>
  </si>
  <si>
    <t>21101</t>
  </si>
  <si>
    <t>2110101</t>
  </si>
  <si>
    <t>2110199</t>
  </si>
  <si>
    <t>21102</t>
  </si>
  <si>
    <t>2110299</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</si>
  <si>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</si>
  <si>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</si>
  <si>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</si>
  <si>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</si>
  <si>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</si>
  <si>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</si>
  <si>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</si>
  <si>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</si>
  <si>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</si>
  <si>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</si>
  <si>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</si>
  <si>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</si>
  <si>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</si>
  <si>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</si>
  <si>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</si>
  <si>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</si>
  <si>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</si>
  <si>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</si>
  <si>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</si>
  <si>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</si>
  <si>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</si>
  <si>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</si>
  <si>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</si>
  <si>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</si>
  <si>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</si>
  <si>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</si>
  <si>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</si>
  <si>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</si>
  <si>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</si>
  <si>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</si>
  <si>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玉溪市生态环境局新平分局2025年一般公共预算财政拨款“三公”经费预算合计70,600.00元，较上年减少10,000.00元，下降12.41%。2025年因公出国（境）费预算为0.00元，因公出国（境）费与上年对比无变化，2024年和2025年均未安排因公出国（境）费预算。2025年公务接待费预算为20,000.00元，较上年减少10,000.00元，下降33.33%，国内公务接待批次为28次，共计接待224人次。公务接待费与上年对比减少10,000.00元，主要原因：接待人数减少，接待费用减少。2025年公务用车购置及运行维护费与上年对比无变化，2024年和2025年均安排公务用车购置及运行维护费预算50,600.00元。共计购置公务用车0辆，年末公务用车保有量为2辆。</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</si>
  <si>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</si>
  <si>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</si>
  <si>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</si>
  <si>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</si>
  <si>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</si>
  <si>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</si>
  <si>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</si>
  <si>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</si>
  <si>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</si>
  <si>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</si>
  <si>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</si>
  <si>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</si>
  <si>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</si>
  <si>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</si>
  <si>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</si>
  <si>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</si>
  <si>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</si>
  <si>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</si>
  <si>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</si>
  <si>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</si>
  <si>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</si>
  <si>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</si>
  <si>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530400210000000626200</t>
  </si>
  <si>
    <t>行政人员工资支出</t>
  </si>
  <si>
    <t>行政运行</t>
  </si>
  <si>
    <t>30101</t>
  </si>
  <si>
    <t>基本工资</t>
  </si>
  <si>
    <t>30102</t>
  </si>
  <si>
    <t>津贴补贴</t>
  </si>
  <si>
    <t>购房补贴</t>
  </si>
  <si>
    <t>530400210000000626201</t>
  </si>
  <si>
    <t>事业人员工资支出</t>
  </si>
  <si>
    <t>生态环境监测与信息</t>
  </si>
  <si>
    <t>30107</t>
  </si>
  <si>
    <t>绩效工资</t>
  </si>
  <si>
    <t>530400210000000626202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</si>
  <si>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</si>
  <si>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</si>
  <si>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</si>
  <si>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</si>
  <si>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</si>
  <si>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</si>
  <si>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</si>
  <si>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</si>
  <si>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</si>
  <si>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</si>
  <si>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</si>
  <si>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</si>
  <si>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</si>
  <si>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</si>
  <si>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530400210000000626203</t>
  </si>
  <si>
    <t>住房公积金</t>
  </si>
  <si>
    <t>30113</t>
  </si>
  <si>
    <t>530400210000000626204</t>
  </si>
  <si>
    <t>对个人和家庭的补助</t>
  </si>
  <si>
    <t>行政单位离退休</t>
  </si>
  <si>
    <t>30305</t>
  </si>
  <si>
    <t>生活补助</t>
  </si>
  <si>
    <t>事业单位离退休</t>
  </si>
  <si>
    <t>530400210000000626205</t>
  </si>
  <si>
    <t>其他工资福利支出</t>
  </si>
  <si>
    <t>30103</t>
  </si>
  <si>
    <t>奖金</t>
  </si>
  <si>
    <t>530400210000000626207</t>
  </si>
  <si>
    <t>行政人员公务交通补贴</t>
  </si>
  <si>
    <t>30239</t>
  </si>
  <si>
    <t>其他交通费用</t>
  </si>
  <si>
    <t>530400210000000626208</t>
  </si>
  <si>
    <t>工会经费</t>
  </si>
  <si>
    <t>30228</t>
  </si>
  <si>
    <t>530400210000000626209</t>
  </si>
  <si>
    <t>一般公用经费</t>
  </si>
  <si>
    <t>30299</t>
  </si>
  <si>
    <t>其他商品和服务支出</t>
  </si>
  <si>
    <t>30201</t>
  </si>
  <si>
    <t>办公费</t>
  </si>
  <si>
    <t>30202</t>
  </si>
  <si>
    <t>印刷费</t>
  </si>
  <si>
    <t>30205</t>
  </si>
  <si>
    <t>水费</t>
  </si>
  <si>
    <t>30206</t>
  </si>
  <si>
    <t>电费</t>
  </si>
  <si>
    <t>30207</t>
  </si>
  <si>
    <t>邮电费</t>
  </si>
  <si>
    <t>30211</t>
  </si>
  <si>
    <t>差旅费</t>
  </si>
  <si>
    <t>30215</t>
  </si>
  <si>
    <t>会议费</t>
  </si>
  <si>
    <t>30216</t>
  </si>
  <si>
    <t>培训费</t>
  </si>
  <si>
    <t>30229</t>
  </si>
  <si>
    <t>福利费</t>
  </si>
  <si>
    <t>530400221100000566222</t>
  </si>
  <si>
    <t>公车购置及运维费</t>
  </si>
  <si>
    <t>30231</t>
  </si>
  <si>
    <t>公务用车运行维护费</t>
  </si>
  <si>
    <t>530400221100000566223</t>
  </si>
  <si>
    <t>30217</t>
  </si>
  <si>
    <t>530400231100001378360</t>
  </si>
  <si>
    <t>残疾人就业保障金</t>
  </si>
  <si>
    <t>530400241100002088125</t>
  </si>
  <si>
    <t>工作业务经费</t>
  </si>
  <si>
    <t>其他环境保护管理事务支出</t>
  </si>
  <si>
    <t>30227</t>
  </si>
  <si>
    <t>委托业务费</t>
  </si>
  <si>
    <t>31002</t>
  </si>
  <si>
    <t>办公设备购置</t>
  </si>
  <si>
    <t>530400241100002089594</t>
  </si>
  <si>
    <t>机关后勤购买服务经费</t>
  </si>
  <si>
    <t>530400241100002090179</t>
  </si>
  <si>
    <t>奖励性绩效工资（工资部分）经费</t>
  </si>
  <si>
    <t>其他环境监测与监察支出</t>
  </si>
  <si>
    <t>530400241100002090377</t>
  </si>
  <si>
    <t>奖励性绩效工资（高于部分）经费</t>
  </si>
  <si>
    <t>530400241100002354587</t>
  </si>
  <si>
    <t>编外临聘人员经费</t>
  </si>
  <si>
    <t>30199</t>
  </si>
  <si>
    <t>530400241100002379618</t>
  </si>
  <si>
    <t>年终一次性奖金</t>
  </si>
  <si>
    <t>预算05-1表</t>
  </si>
  <si>
    <t>2025年部门项目支出预算表</t>
  </si>
  <si>
    <t>项目分类</t>
  </si>
  <si>
    <t>项目单位</t>
  </si>
  <si>
    <t>本年拨款</t>
  </si>
  <si>
    <t>单位资金</t>
  </si>
  <si>
    <t>其中：本次下达</t>
  </si>
  <si>
    <t>执法办案补助经费</t>
  </si>
  <si>
    <t>事业发展类</t>
  </si>
  <si>
    <t>530400210000000626816</t>
  </si>
  <si>
    <t>生态环境执法监察</t>
  </si>
  <si>
    <t>30213</t>
  </si>
  <si>
    <t>维修（护）费</t>
  </si>
  <si>
    <t>30218</t>
  </si>
  <si>
    <t>专用材料费</t>
  </si>
  <si>
    <t>31003</t>
  </si>
  <si>
    <t>专用设备购置</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</si>
  <si>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</si>
  <si>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</si>
  <si>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</si>
  <si>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</si>
  <si>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</si>
  <si>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</si>
  <si>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</si>
  <si>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</si>
  <si>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</si>
  <si>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</si>
  <si>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</si>
  <si>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</si>
  <si>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</si>
  <si>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</si>
  <si>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产出指标</t>
  </si>
  <si>
    <t>数量指标</t>
  </si>
  <si>
    <t>监察执法检查企业家次</t>
  </si>
  <si>
    <t>&gt;=</t>
  </si>
  <si>
    <t>100</t>
  </si>
  <si>
    <t>次</t>
  </si>
  <si>
    <t>定量指标</t>
  </si>
  <si>
    <t>每年监察执法检查企业家次</t>
  </si>
  <si>
    <t>完成空气质量日报监测</t>
  </si>
  <si>
    <t>=</t>
  </si>
  <si>
    <t>325</t>
  </si>
  <si>
    <t>次/年</t>
  </si>
  <si>
    <t>完成空气质量日报监测不少于325天。</t>
  </si>
  <si>
    <t>完成地表水环境质量监测</t>
  </si>
  <si>
    <t>完成地表水环境质量监测12次。完成地表水环境质量国控、省控、市控点位水质监测，每月至少监测1次，全年要求监测不低于12次。</t>
  </si>
  <si>
    <t>完成声环境质量监测</t>
  </si>
  <si>
    <t>完成声环境质量监测。组织完成新平县城声环境质量监测，区域和道路交通声环境质量每年1次；功能区声环境质量每季度1次，全年4次。</t>
  </si>
  <si>
    <t>质量指标</t>
  </si>
  <si>
    <t>环境污染举报投诉件办结率</t>
  </si>
  <si>
    <t>%</t>
  </si>
  <si>
    <t>每年 “12369”热线、微信、网络、群众来信来访等环境污染投诉件办结件数.</t>
  </si>
  <si>
    <t>执法检查完成率</t>
  </si>
  <si>
    <t>根据“双随机”抽查制度，对抽查出的相关企业和建设项目进行全面检查。</t>
  </si>
  <si>
    <t>时效指标</t>
  </si>
  <si>
    <t>工作完成及时性</t>
  </si>
  <si>
    <t>及时完成</t>
  </si>
  <si>
    <t>定性指标</t>
  </si>
  <si>
    <t>根据全年工作计划</t>
  </si>
  <si>
    <t>效益指标</t>
  </si>
  <si>
    <t>生态效益</t>
  </si>
  <si>
    <t>城市空气质量优良天数比例</t>
  </si>
  <si>
    <t>95</t>
  </si>
  <si>
    <t>每年新平县城区城市空气质量 优良天数</t>
  </si>
  <si>
    <t>满意度指标</t>
  </si>
  <si>
    <t>服务对象满意度</t>
  </si>
  <si>
    <t>监督检查对象满意度</t>
  </si>
  <si>
    <t>80</t>
  </si>
  <si>
    <t>每年监督检查对象满意程度</t>
  </si>
  <si>
    <t>预算06表</t>
  </si>
  <si>
    <t>2025年部门政府性基金预算支出预算表</t>
  </si>
  <si>
    <t>单位:元</t>
  </si>
  <si>
    <t>政府性基金预算支出</t>
  </si>
  <si>
    <t>备注：我单位无政府性基金预算支出，故此表为空。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</si>
  <si>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</si>
  <si>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</si>
  <si>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</si>
  <si>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</si>
  <si>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</si>
  <si>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</si>
  <si>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</si>
  <si>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</si>
  <si>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</si>
  <si>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</si>
  <si>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</si>
  <si>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</si>
  <si>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会议椅</t>
  </si>
  <si>
    <t>把</t>
  </si>
  <si>
    <t>丝网椅</t>
  </si>
  <si>
    <t>会议条桌</t>
  </si>
  <si>
    <t>张</t>
  </si>
  <si>
    <t>小会议室会议桌</t>
  </si>
  <si>
    <t>文件柜</t>
  </si>
  <si>
    <t>个</t>
  </si>
  <si>
    <t>车辆燃油费</t>
  </si>
  <si>
    <t>批</t>
  </si>
  <si>
    <t>车辆维修费</t>
  </si>
  <si>
    <t>车辆保险</t>
  </si>
  <si>
    <t>份</t>
  </si>
  <si>
    <t>车辆保险费</t>
  </si>
  <si>
    <t>复印纸</t>
  </si>
  <si>
    <t>箱</t>
  </si>
  <si>
    <t>印刷服务</t>
  </si>
  <si>
    <t>项</t>
  </si>
  <si>
    <t>预算08表</t>
  </si>
  <si>
    <t>2025年部门政府购买服务预算表</t>
  </si>
  <si>
    <t>政府购买服务项目</t>
  </si>
  <si>
    <t>政府购买服务目录</t>
  </si>
  <si>
    <t>机关后勤购买服务</t>
  </si>
  <si>
    <t>B1105 餐饮服务</t>
  </si>
  <si>
    <t>法律顾问</t>
  </si>
  <si>
    <t>B0101 法律顾问服务</t>
  </si>
  <si>
    <t>车辆维修</t>
  </si>
  <si>
    <t>A0606 环境保护成果交流与管理服务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</si>
  <si>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</si>
  <si>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</si>
  <si>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</si>
  <si>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</si>
  <si>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</si>
  <si>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</si>
  <si>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</si>
  <si>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</si>
  <si>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</si>
  <si>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</si>
  <si>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</si>
  <si>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</si>
  <si>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</si>
  <si>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</si>
  <si>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</si>
  <si>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备注：我单位无对下转移支付预算，故此表为空。</t>
  </si>
  <si>
    <t>预算09-2表</t>
  </si>
  <si>
    <t>2025年对下转移支付绩效目标表</t>
  </si>
  <si>
    <t>备注：我单位无对下转移支付预算，故无对下转移支付绩效目标，此表为空。</t>
  </si>
  <si>
    <t>预算10表</t>
  </si>
  <si>
    <t>2025年新增资产配置表</t>
  </si>
  <si>
    <t>资产类别</t>
  </si>
  <si>
    <t>资产分类代码.名称</t>
  </si>
  <si>
    <t>资产名称</t>
  </si>
  <si>
    <t>计量单位</t>
  </si>
  <si>
    <t>财政部门批复数（元）</t>
  </si>
  <si>
    <t>单价</t>
  </si>
  <si>
    <t>金额</t>
  </si>
  <si>
    <t>家具和用品</t>
  </si>
  <si>
    <t>A05010202 会议桌</t>
  </si>
  <si>
    <t>实木会议条桌</t>
  </si>
  <si>
    <t>A05010303 会议椅</t>
  </si>
  <si>
    <t>真皮会议椅</t>
  </si>
  <si>
    <t>A05010301 办公椅</t>
  </si>
  <si>
    <t>办公椅</t>
  </si>
  <si>
    <t>小会议室会议椅</t>
  </si>
  <si>
    <t>A05010502 文件柜</t>
  </si>
  <si>
    <t>预算11表</t>
  </si>
  <si>
    <t>2025年上级补助项目支出预算表</t>
  </si>
  <si>
    <t>上级补助</t>
  </si>
  <si>
    <t>备注：我单位无上级补助项目支出预算，故此表为空。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</si>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</sst>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2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29" fillId="0" borderId="0" applyNumberFormat="0" applyFill="0" applyBorder="0" applyAlignment="0" applyProtection="0">
      <alignment vertical="center"/>
    </xf>
    <xf numFmtId="0" fontId="30" fillId="3" borderId="28" applyNumberFormat="0" applyAlignment="0" applyProtection="0">
      <alignment vertical="center"/>
    </xf>
    <xf numFmtId="0" fontId="31" fillId="4" borderId="29" applyNumberFormat="0" applyAlignment="0" applyProtection="0">
      <alignment vertical="center"/>
    </xf>
    <xf numFmtId="0" fontId="32" fillId="4" borderId="28" applyNumberFormat="0" applyAlignment="0" applyProtection="0">
      <alignment vertical="center"/>
    </xf>
    <xf numFmtId="0" fontId="33" fillId="5" borderId="30" applyNumberFormat="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207">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49" fontId="7" fillId="0" borderId="7" xfId="50" applyNumberFormat="1" applyFont="1" applyBorder="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76" fontId="3" fillId="0" borderId="7" xfId="0" applyNumberFormat="1" applyFont="1" applyBorder="1" applyAlignment="1">
      <alignment horizontal="right" vertical="center"/>
    </xf>
    <xf numFmtId="0" fontId="3" fillId="0" borderId="12"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0" fillId="0" borderId="0" xfId="0" applyFont="1" applyBorder="1">
      <alignment vertical="top"/>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 fillId="0" borderId="15" xfId="0" applyFont="1" applyBorder="1" applyAlignment="1" applyProtection="1">
      <alignment horizontal="center" vertical="center" wrapText="1"/>
      <protection locked="0"/>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16" xfId="0" applyFont="1" applyBorder="1" applyAlignment="1">
      <alignment horizontal="center" vertical="center"/>
    </xf>
    <xf numFmtId="0" fontId="1" fillId="0" borderId="7" xfId="0" applyFont="1" applyBorder="1" applyAlignment="1">
      <alignment horizontal="center" vertical="center" wrapText="1"/>
    </xf>
    <xf numFmtId="0" fontId="1" fillId="0" borderId="17" xfId="0" applyFont="1" applyBorder="1" applyAlignment="1">
      <alignment horizontal="center" vertical="center"/>
    </xf>
    <xf numFmtId="0" fontId="10" fillId="0" borderId="0" xfId="0" applyFont="1" applyBorder="1">
      <alignment vertical="top"/>
    </xf>
    <xf numFmtId="49" fontId="13" fillId="0" borderId="15" xfId="50" applyNumberFormat="1" applyFont="1" applyBorder="1" applyAlignment="1">
      <alignment horizontal="center" vertical="center" wrapText="1"/>
    </xf>
    <xf numFmtId="49" fontId="11" fillId="0" borderId="15" xfId="50" applyNumberFormat="1" applyFont="1" applyBorder="1" applyAlignment="1">
      <alignment horizontal="center" vertical="center" wrapText="1"/>
    </xf>
    <xf numFmtId="0" fontId="0" fillId="0" borderId="15" xfId="0" applyFont="1" applyBorder="1">
      <alignment vertical="top"/>
    </xf>
    <xf numFmtId="49" fontId="11" fillId="0" borderId="15" xfId="50" applyNumberFormat="1" applyFont="1" applyBorder="1">
      <alignment horizontal="left" vertical="center" wrapText="1"/>
    </xf>
    <xf numFmtId="176" fontId="11" fillId="0" borderId="15" xfId="50" applyNumberFormat="1" applyFont="1" applyBorder="1" applyAlignment="1">
      <alignment horizontal="right" vertical="center" wrapText="1"/>
    </xf>
    <xf numFmtId="0" fontId="0" fillId="0" borderId="16" xfId="0" applyFont="1" applyBorder="1">
      <alignment vertical="top"/>
    </xf>
    <xf numFmtId="49" fontId="11" fillId="0" borderId="6" xfId="50" applyNumberFormat="1" applyFont="1" applyBorder="1">
      <alignment horizontal="left" vertical="center" wrapText="1"/>
    </xf>
    <xf numFmtId="176" fontId="11" fillId="0" borderId="6" xfId="50" applyNumberFormat="1" applyFont="1" applyBorder="1" applyAlignment="1">
      <alignment horizontal="right" vertical="center" wrapText="1"/>
    </xf>
    <xf numFmtId="49" fontId="11" fillId="0" borderId="16" xfId="50" applyNumberFormat="1" applyFont="1" applyBorder="1">
      <alignment horizontal="left" vertical="center" wrapText="1"/>
    </xf>
    <xf numFmtId="49" fontId="11" fillId="0" borderId="7" xfId="50" applyNumberFormat="1" applyFont="1" applyBorder="1">
      <alignment horizontal="left" vertical="center" wrapText="1"/>
    </xf>
    <xf numFmtId="176" fontId="11" fillId="0" borderId="7" xfId="50" applyNumberFormat="1" applyFont="1" applyBorder="1" applyAlignment="1">
      <alignment horizontal="right" vertical="center" wrapText="1"/>
    </xf>
    <xf numFmtId="49" fontId="11" fillId="0" borderId="17" xfId="50" applyNumberFormat="1" applyFont="1" applyBorder="1">
      <alignment horizontal="left" vertical="center" wrapText="1"/>
    </xf>
    <xf numFmtId="49" fontId="11" fillId="0" borderId="7" xfId="50" applyNumberFormat="1" applyFont="1" applyFill="1" applyBorder="1">
      <alignment horizontal="left" vertical="center" wrapText="1"/>
    </xf>
    <xf numFmtId="49" fontId="11" fillId="0" borderId="7" xfId="50" applyNumberFormat="1" applyFont="1" applyBorder="1" applyAlignment="1">
      <alignment horizontal="center" vertical="center" wrapText="1"/>
    </xf>
    <xf numFmtId="176" fontId="11" fillId="0" borderId="15" xfId="0" applyNumberFormat="1" applyFont="1" applyBorder="1" applyAlignment="1">
      <alignment horizontal="right" vertical="center" wrapText="1"/>
    </xf>
    <xf numFmtId="176" fontId="11" fillId="0" borderId="6" xfId="0" applyNumberFormat="1" applyFont="1" applyBorder="1" applyAlignment="1">
      <alignment horizontal="right" vertical="center" wrapText="1"/>
    </xf>
    <xf numFmtId="49" fontId="13" fillId="0" borderId="20" xfId="50" applyNumberFormat="1" applyFont="1" applyBorder="1" applyAlignment="1">
      <alignment horizontal="center" vertical="center" wrapText="1"/>
    </xf>
    <xf numFmtId="49" fontId="13" fillId="0" borderId="21" xfId="50" applyNumberFormat="1" applyFont="1" applyBorder="1" applyAlignment="1">
      <alignment horizontal="center" vertical="center" wrapText="1"/>
    </xf>
    <xf numFmtId="49" fontId="13" fillId="0" borderId="22" xfId="50" applyNumberFormat="1" applyFont="1" applyBorder="1" applyAlignment="1">
      <alignment horizontal="center" vertical="center" wrapText="1"/>
    </xf>
    <xf numFmtId="49" fontId="13" fillId="0" borderId="8" xfId="50" applyNumberFormat="1" applyFont="1" applyBorder="1" applyAlignment="1">
      <alignment horizontal="center" vertical="center" wrapText="1"/>
    </xf>
    <xf numFmtId="49" fontId="13" fillId="0" borderId="1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180" fontId="11" fillId="0" borderId="7" xfId="56" applyNumberFormat="1" applyFont="1" applyBorder="1" applyAlignment="1">
      <alignment horizontal="center" vertical="center" wrapText="1"/>
    </xf>
    <xf numFmtId="176" fontId="11" fillId="0" borderId="23" xfId="0" applyNumberFormat="1" applyFont="1" applyBorder="1" applyAlignment="1">
      <alignment horizontal="center" vertical="center" wrapText="1"/>
    </xf>
    <xf numFmtId="176" fontId="11" fillId="0" borderId="23" xfId="50" applyNumberFormat="1" applyFont="1" applyBorder="1" applyAlignment="1">
      <alignment horizontal="center" vertical="center" wrapText="1"/>
    </xf>
    <xf numFmtId="0" fontId="0" fillId="0" borderId="0" xfId="0" applyFont="1" applyBorder="1" applyAlignment="1">
      <alignment horizontal="left" vertical="top" wrapText="1"/>
    </xf>
    <xf numFmtId="49" fontId="20" fillId="0" borderId="0" xfId="50" applyNumberFormat="1" applyFont="1" applyBorder="1" applyAlignment="1">
      <alignment horizontal="right" vertical="center" wrapText="1"/>
    </xf>
    <xf numFmtId="49" fontId="13" fillId="0" borderId="18" xfId="50" applyNumberFormat="1" applyFont="1" applyBorder="1" applyAlignment="1">
      <alignment horizontal="center" vertical="center" wrapText="1"/>
    </xf>
    <xf numFmtId="49" fontId="13" fillId="0" borderId="19" xfId="50" applyNumberFormat="1" applyFont="1" applyBorder="1" applyAlignment="1">
      <alignment horizontal="center"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49" fontId="13" fillId="0" borderId="16" xfId="50" applyNumberFormat="1" applyFont="1" applyBorder="1" applyAlignment="1">
      <alignment horizontal="center" vertical="center" wrapText="1"/>
    </xf>
    <xf numFmtId="49" fontId="13" fillId="0" borderId="23" xfId="50" applyNumberFormat="1" applyFont="1" applyBorder="1" applyAlignment="1">
      <alignment horizontal="center" vertical="center" wrapText="1"/>
    </xf>
    <xf numFmtId="49" fontId="13" fillId="0" borderId="24" xfId="5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J10" sqref="J1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4" t="s">
        <v>0</v>
      </c>
      <c r="B1" s="195"/>
      <c r="C1" s="195"/>
      <c r="D1" s="195"/>
    </row>
    <row r="2" ht="28.5" customHeight="1" spans="1:4">
      <c r="A2" s="196" t="s">
        <v>1</v>
      </c>
      <c r="B2" s="196"/>
      <c r="C2" s="196"/>
      <c r="D2" s="196"/>
    </row>
    <row r="3" ht="18.75" customHeight="1" spans="1:4">
      <c r="A3" s="56" t="str">
        <f>"单位名称："&amp;"玉溪市生态环境局新平分局"</f>
        <v>单位名称：玉溪市生态环境局新平分局</v>
      </c>
      <c r="B3" s="56"/>
      <c r="C3" s="56"/>
      <c r="D3" s="54" t="s">
        <v>2</v>
      </c>
    </row>
    <row r="4" ht="18.75" customHeight="1" spans="1:4">
      <c r="A4" s="205" t="s">
        <v>3</v>
      </c>
      <c r="B4" s="206"/>
      <c r="C4" s="192" t="s">
        <v>4</v>
      </c>
      <c r="D4" s="183"/>
    </row>
    <row r="5" ht="18.75" customHeight="1" spans="1:4">
      <c r="A5" s="185" t="s">
        <v>5</v>
      </c>
      <c r="B5" s="185" t="s">
        <v>6</v>
      </c>
      <c r="C5" s="185" t="s">
        <v>7</v>
      </c>
      <c r="D5" s="185" t="s">
        <v>6</v>
      </c>
    </row>
    <row r="6" ht="18.75" customHeight="1" spans="1:4">
      <c r="A6" s="173" t="s">
        <v>8</v>
      </c>
      <c r="B6" s="201">
        <v>8291851.22</v>
      </c>
      <c r="C6" s="202" t="str">
        <f>"一"&amp;"、"&amp;"社会保障和就业支出"</f>
        <v>一、社会保障和就业支出</v>
      </c>
      <c r="D6" s="201">
        <v>974374.24</v>
      </c>
    </row>
    <row r="7" ht="18.75" customHeight="1" spans="1:4">
      <c r="A7" s="173" t="s">
        <v>9</v>
      </c>
      <c r="B7" s="201"/>
      <c r="C7" s="202" t="str">
        <f>"二"&amp;"、"&amp;"卫生健康支出"</f>
        <v>二、卫生健康支出</v>
      </c>
      <c r="D7" s="201">
        <v>547384.43</v>
      </c>
    </row>
    <row r="8" ht="18.75" customHeight="1" spans="1:4">
      <c r="A8" s="173" t="s">
        <v>10</v>
      </c>
      <c r="B8" s="201"/>
      <c r="C8" s="202" t="str">
        <f>"三"&amp;"、"&amp;"节能环保支出"</f>
        <v>三、节能环保支出</v>
      </c>
      <c r="D8" s="201">
        <v>6190647.71</v>
      </c>
    </row>
    <row r="9" ht="18.75" customHeight="1" spans="1:4">
      <c r="A9" s="173" t="s">
        <v>11</v>
      </c>
      <c r="B9" s="201"/>
      <c r="C9" s="202" t="str">
        <f>"四"&amp;"、"&amp;"住房保障支出"</f>
        <v>四、住房保障支出</v>
      </c>
      <c r="D9" s="201">
        <v>579444.84</v>
      </c>
    </row>
    <row r="10" ht="18.75" customHeight="1" spans="1:4">
      <c r="A10" s="173" t="s">
        <v>12</v>
      </c>
      <c r="B10" s="201"/>
      <c r="C10" s="173"/>
      <c r="D10" s="173"/>
    </row>
    <row r="11" ht="18.75" customHeight="1" spans="1:4">
      <c r="A11" s="173" t="s">
        <v>13</v>
      </c>
      <c r="B11" s="201"/>
      <c r="C11" s="173"/>
      <c r="D11" s="173"/>
    </row>
    <row r="12" ht="18.75" customHeight="1" spans="1:4">
      <c r="A12" s="173" t="s">
        <v>14</v>
      </c>
      <c r="B12" s="201"/>
      <c r="C12" s="173"/>
      <c r="D12" s="173"/>
    </row>
    <row r="13" ht="18.75" customHeight="1" spans="1:4">
      <c r="A13" s="173" t="s">
        <v>15</v>
      </c>
      <c r="B13" s="201"/>
      <c r="C13" s="173"/>
      <c r="D13" s="173"/>
    </row>
    <row r="14" ht="18.75" customHeight="1" spans="1:4">
      <c r="A14" s="173" t="s">
        <v>16</v>
      </c>
      <c r="B14" s="201"/>
      <c r="C14" s="173"/>
      <c r="D14" s="173"/>
    </row>
    <row r="15" ht="18.75" customHeight="1" spans="1:4">
      <c r="A15" s="173" t="s">
        <v>17</v>
      </c>
      <c r="B15" s="201"/>
      <c r="C15" s="173"/>
      <c r="D15" s="173"/>
    </row>
    <row r="16" ht="18.75" customHeight="1" spans="1:4">
      <c r="A16" s="203" t="s">
        <v>18</v>
      </c>
      <c r="B16" s="201">
        <v>8291851.22</v>
      </c>
      <c r="C16" s="203" t="s">
        <v>19</v>
      </c>
      <c r="D16" s="201">
        <v>8291851.22</v>
      </c>
    </row>
    <row r="17" ht="18.75" customHeight="1" spans="1:4">
      <c r="A17" s="198" t="s">
        <v>20</v>
      </c>
      <c r="B17" s="173"/>
      <c r="C17" s="198" t="s">
        <v>21</v>
      </c>
      <c r="D17" s="173"/>
    </row>
    <row r="18" ht="18.75" customHeight="1" spans="1:4">
      <c r="A18" s="59" t="s">
        <v>22</v>
      </c>
      <c r="B18" s="201"/>
      <c r="C18" s="59" t="s">
        <v>22</v>
      </c>
      <c r="D18" s="201"/>
    </row>
    <row r="19" ht="18.75" customHeight="1" spans="1:4">
      <c r="A19" s="59" t="s">
        <v>23</v>
      </c>
      <c r="B19" s="201"/>
      <c r="C19" s="59" t="s">
        <v>23</v>
      </c>
      <c r="D19" s="201"/>
    </row>
    <row r="20" ht="18.75" customHeight="1" spans="1:4">
      <c r="A20" s="203" t="s">
        <v>24</v>
      </c>
      <c r="B20" s="201">
        <v>8291851.22</v>
      </c>
      <c r="C20" s="203" t="s">
        <v>25</v>
      </c>
      <c r="D20" s="201">
        <v>8291851.22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D9" sqref="D9"/>
    </sheetView>
  </sheetViews>
  <sheetFormatPr defaultColWidth="8.85" defaultRowHeight="15" customHeight="1"/>
  <cols>
    <col min="1" max="1" width="17.8416666666667" customWidth="1"/>
    <col min="2" max="2" width="27.375" customWidth="1"/>
    <col min="3" max="3" width="16.2833333333333" customWidth="1"/>
    <col min="4" max="4" width="16.4166666666667" customWidth="1"/>
    <col min="5" max="6" width="16.2833333333333" customWidth="1"/>
    <col min="7" max="11" width="16.4166666666667" customWidth="1"/>
    <col min="12" max="14" width="16.2833333333333" customWidth="1"/>
    <col min="15" max="15" width="12.25" customWidth="1"/>
    <col min="16" max="16" width="12.75" customWidth="1"/>
    <col min="17" max="17" width="14.625" customWidth="1"/>
    <col min="18" max="18" width="14.75" customWidth="1"/>
    <col min="19" max="19" width="16.125" customWidth="1"/>
  </cols>
  <sheetData>
    <row r="1" customHeight="1" spans="1:19">
      <c r="A1" s="190" t="s">
        <v>26</v>
      </c>
      <c r="B1" s="190"/>
      <c r="C1" s="190"/>
      <c r="D1" s="190"/>
      <c r="E1" s="190"/>
      <c r="F1" s="190"/>
      <c r="G1" s="190"/>
      <c r="H1" s="190"/>
      <c r="I1" s="190"/>
      <c r="J1" s="190"/>
      <c r="K1" s="190"/>
      <c r="L1" s="190"/>
      <c r="M1" s="190"/>
      <c r="N1" s="190"/>
      <c r="O1" s="190"/>
      <c r="P1" s="190"/>
      <c r="Q1" s="190"/>
      <c r="R1" s="190"/>
      <c r="S1" s="190"/>
    </row>
    <row r="2" ht="28.5" customHeight="1" spans="1:19">
      <c r="A2" s="55" t="s">
        <v>27</v>
      </c>
      <c r="B2" s="55"/>
      <c r="C2" s="55"/>
      <c r="D2" s="55"/>
      <c r="E2" s="55"/>
      <c r="F2" s="55"/>
      <c r="G2" s="55"/>
      <c r="H2" s="55"/>
      <c r="I2" s="55"/>
      <c r="J2" s="55"/>
      <c r="K2" s="55"/>
      <c r="L2" s="55"/>
      <c r="M2" s="55"/>
      <c r="N2" s="55"/>
      <c r="O2" s="55"/>
      <c r="P2" s="55"/>
      <c r="Q2" s="55"/>
      <c r="R2" s="55"/>
      <c r="S2" s="55"/>
    </row>
    <row r="3" ht="20.25" customHeight="1" spans="1:19">
      <c r="A3" s="56" t="str">
        <f>"单位名称："&amp;"玉溪市生态环境局新平分局"</f>
        <v>单位名称：玉溪市生态环境局新平分局</v>
      </c>
      <c r="B3" s="56"/>
      <c r="C3" s="56"/>
      <c r="D3" s="56"/>
      <c r="E3" s="56"/>
      <c r="F3" s="56"/>
      <c r="G3" s="56"/>
      <c r="H3" s="56"/>
      <c r="I3" s="56"/>
      <c r="J3" s="56"/>
      <c r="K3" s="56"/>
      <c r="L3" s="54"/>
      <c r="M3" s="54"/>
      <c r="N3" s="54"/>
      <c r="O3" s="54"/>
      <c r="P3" s="54"/>
      <c r="Q3" s="54"/>
      <c r="R3" s="54"/>
      <c r="S3" s="54" t="s">
        <v>2</v>
      </c>
    </row>
    <row r="4" ht="27" customHeight="1" spans="1:19">
      <c r="A4" s="180" t="s">
        <v>28</v>
      </c>
      <c r="B4" s="180" t="s">
        <v>29</v>
      </c>
      <c r="C4" s="181" t="s">
        <v>30</v>
      </c>
      <c r="D4" s="192" t="s">
        <v>31</v>
      </c>
      <c r="E4" s="183"/>
      <c r="F4" s="183"/>
      <c r="G4" s="183"/>
      <c r="H4" s="183"/>
      <c r="I4" s="183"/>
      <c r="J4" s="183"/>
      <c r="K4" s="183"/>
      <c r="L4" s="183"/>
      <c r="M4" s="183"/>
      <c r="N4" s="184"/>
      <c r="O4" s="192" t="s">
        <v>20</v>
      </c>
      <c r="P4" s="183"/>
      <c r="Q4" s="183"/>
      <c r="R4" s="183"/>
      <c r="S4" s="183"/>
    </row>
    <row r="5" ht="27" customHeight="1" spans="1:19">
      <c r="A5" s="164"/>
      <c r="B5" s="164"/>
      <c r="C5" s="204"/>
      <c r="D5" s="185" t="s">
        <v>32</v>
      </c>
      <c r="E5" s="185" t="s">
        <v>33</v>
      </c>
      <c r="F5" s="185" t="s">
        <v>34</v>
      </c>
      <c r="G5" s="185" t="s">
        <v>35</v>
      </c>
      <c r="H5" s="185" t="s">
        <v>36</v>
      </c>
      <c r="I5" s="185" t="s">
        <v>37</v>
      </c>
      <c r="J5" s="185"/>
      <c r="K5" s="185"/>
      <c r="L5" s="185"/>
      <c r="M5" s="185"/>
      <c r="N5" s="185"/>
      <c r="O5" s="185" t="s">
        <v>32</v>
      </c>
      <c r="P5" s="185" t="s">
        <v>33</v>
      </c>
      <c r="Q5" s="185" t="s">
        <v>34</v>
      </c>
      <c r="R5" s="185" t="s">
        <v>35</v>
      </c>
      <c r="S5" s="185" t="s">
        <v>38</v>
      </c>
    </row>
    <row r="6" ht="27" customHeight="1" spans="1:19">
      <c r="A6" s="183"/>
      <c r="B6" s="183"/>
      <c r="C6" s="184"/>
      <c r="D6" s="185"/>
      <c r="E6" s="185"/>
      <c r="F6" s="185"/>
      <c r="G6" s="185"/>
      <c r="H6" s="185"/>
      <c r="I6" s="185" t="s">
        <v>32</v>
      </c>
      <c r="J6" s="185" t="s">
        <v>39</v>
      </c>
      <c r="K6" s="185" t="s">
        <v>40</v>
      </c>
      <c r="L6" s="185" t="s">
        <v>41</v>
      </c>
      <c r="M6" s="185" t="s">
        <v>42</v>
      </c>
      <c r="N6" s="185" t="s">
        <v>43</v>
      </c>
      <c r="O6" s="185"/>
      <c r="P6" s="185"/>
      <c r="Q6" s="185"/>
      <c r="R6" s="185"/>
      <c r="S6" s="185"/>
    </row>
    <row r="7" ht="20.25" customHeight="1" spans="1:19">
      <c r="A7" s="186" t="s">
        <v>44</v>
      </c>
      <c r="B7" s="186" t="s">
        <v>45</v>
      </c>
      <c r="C7" s="186" t="s">
        <v>46</v>
      </c>
      <c r="D7" s="186" t="s">
        <v>47</v>
      </c>
      <c r="E7" s="186" t="s">
        <v>48</v>
      </c>
      <c r="F7" s="186" t="s">
        <v>49</v>
      </c>
      <c r="G7" s="186" t="s">
        <v>50</v>
      </c>
      <c r="H7" s="186" t="s">
        <v>51</v>
      </c>
      <c r="I7" s="186" t="s">
        <v>52</v>
      </c>
      <c r="J7" s="186" t="s">
        <v>53</v>
      </c>
      <c r="K7" s="186" t="s">
        <v>54</v>
      </c>
      <c r="L7" s="186" t="s">
        <v>55</v>
      </c>
      <c r="M7" s="186" t="s">
        <v>56</v>
      </c>
      <c r="N7" s="186" t="s">
        <v>57</v>
      </c>
      <c r="O7" s="186" t="s">
        <v>58</v>
      </c>
      <c r="P7" s="186" t="s">
        <v>59</v>
      </c>
      <c r="Q7" s="186" t="s">
        <v>60</v>
      </c>
      <c r="R7" s="186" t="s">
        <v>61</v>
      </c>
      <c r="S7" s="186" t="s">
        <v>62</v>
      </c>
    </row>
    <row r="8" ht="20.25" customHeight="1" spans="1:19">
      <c r="A8" s="173" t="s">
        <v>63</v>
      </c>
      <c r="B8" s="173" t="s">
        <v>64</v>
      </c>
      <c r="C8" s="174">
        <v>8291851.22</v>
      </c>
      <c r="D8" s="174">
        <v>8291851.22</v>
      </c>
      <c r="E8" s="62">
        <v>8291851.22</v>
      </c>
      <c r="F8" s="62"/>
      <c r="G8" s="62"/>
      <c r="H8" s="62"/>
      <c r="I8" s="62"/>
      <c r="J8" s="62"/>
      <c r="K8" s="62"/>
      <c r="L8" s="62"/>
      <c r="M8" s="62"/>
      <c r="N8" s="62"/>
      <c r="O8" s="174"/>
      <c r="P8" s="174"/>
      <c r="Q8" s="174"/>
      <c r="R8" s="174"/>
      <c r="S8" s="174"/>
    </row>
    <row r="9" ht="20.25" customHeight="1" spans="1:19">
      <c r="A9" s="177" t="s">
        <v>30</v>
      </c>
      <c r="B9" s="173"/>
      <c r="C9" s="174">
        <v>8291851.22</v>
      </c>
      <c r="D9" s="174">
        <v>8291851.22</v>
      </c>
      <c r="E9" s="174">
        <v>8291851.22</v>
      </c>
      <c r="F9" s="174"/>
      <c r="G9" s="174"/>
      <c r="H9" s="174"/>
      <c r="I9" s="174"/>
      <c r="J9" s="174"/>
      <c r="K9" s="174"/>
      <c r="L9" s="174"/>
      <c r="M9" s="174"/>
      <c r="N9" s="174"/>
      <c r="O9" s="174"/>
      <c r="P9" s="174"/>
      <c r="Q9" s="174"/>
      <c r="R9" s="174"/>
      <c r="S9" s="174"/>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selection activeCell="B8" sqref="B8"/>
    </sheetView>
  </sheetViews>
  <sheetFormatPr defaultColWidth="8.85" defaultRowHeight="15" customHeight="1"/>
  <cols>
    <col min="1" max="1" width="16.25" customWidth="1"/>
    <col min="2" max="2" width="41.875" customWidth="1"/>
    <col min="3" max="4" width="12.75" customWidth="1"/>
    <col min="5" max="5" width="13" customWidth="1"/>
    <col min="6" max="6" width="11.75" customWidth="1"/>
    <col min="7" max="15" width="15.1333333333333" customWidth="1"/>
  </cols>
  <sheetData>
    <row r="1" customHeight="1" spans="1:15">
      <c r="A1" s="190" t="s">
        <v>65</v>
      </c>
      <c r="B1" s="190"/>
      <c r="C1" s="190"/>
      <c r="D1" s="190"/>
      <c r="E1" s="190"/>
      <c r="F1" s="190"/>
      <c r="G1" s="190"/>
      <c r="H1" s="190"/>
      <c r="I1" s="190"/>
      <c r="J1" s="190"/>
      <c r="K1" s="190"/>
      <c r="L1" s="190"/>
      <c r="M1" s="190"/>
      <c r="N1" s="190"/>
      <c r="O1" s="190"/>
    </row>
    <row r="2" ht="28.5" customHeight="1" spans="1:15">
      <c r="A2" s="55" t="s">
        <v>66</v>
      </c>
      <c r="B2" s="55"/>
      <c r="C2" s="55"/>
      <c r="D2" s="55"/>
      <c r="E2" s="55"/>
      <c r="F2" s="55"/>
      <c r="G2" s="55"/>
      <c r="H2" s="55"/>
      <c r="I2" s="55"/>
      <c r="J2" s="55"/>
      <c r="K2" s="55"/>
      <c r="L2" s="55"/>
      <c r="M2" s="55"/>
      <c r="N2" s="55"/>
      <c r="O2" s="55"/>
    </row>
    <row r="3" ht="20.25" customHeight="1" spans="1:15">
      <c r="A3" s="56" t="str">
        <f>"单位名称："&amp;"玉溪市生态环境局新平分局"</f>
        <v>单位名称：玉溪市生态环境局新平分局</v>
      </c>
      <c r="B3" s="56"/>
      <c r="C3" s="56"/>
      <c r="D3" s="56"/>
      <c r="E3" s="56"/>
      <c r="F3" s="56"/>
      <c r="G3" s="56"/>
      <c r="H3" s="56"/>
      <c r="I3" s="56"/>
      <c r="J3" s="54"/>
      <c r="K3" s="54"/>
      <c r="L3" s="54"/>
      <c r="M3" s="54"/>
      <c r="N3" s="54"/>
      <c r="O3" s="54" t="s">
        <v>2</v>
      </c>
    </row>
    <row r="4" ht="27" customHeight="1" spans="1:15">
      <c r="A4" s="181" t="s">
        <v>67</v>
      </c>
      <c r="B4" s="191" t="s">
        <v>68</v>
      </c>
      <c r="C4" s="164" t="s">
        <v>30</v>
      </c>
      <c r="D4" s="164" t="s">
        <v>33</v>
      </c>
      <c r="E4" s="164"/>
      <c r="F4" s="164"/>
      <c r="G4" s="164" t="s">
        <v>34</v>
      </c>
      <c r="H4" s="164" t="s">
        <v>35</v>
      </c>
      <c r="I4" s="164" t="s">
        <v>69</v>
      </c>
      <c r="J4" s="164" t="s">
        <v>70</v>
      </c>
      <c r="K4" s="164"/>
      <c r="L4" s="164"/>
      <c r="M4" s="164"/>
      <c r="N4" s="164"/>
      <c r="O4" s="164"/>
    </row>
    <row r="5" ht="27" customHeight="1" spans="1:15">
      <c r="A5" s="184"/>
      <c r="B5" s="192"/>
      <c r="C5" s="183"/>
      <c r="D5" s="183" t="s">
        <v>32</v>
      </c>
      <c r="E5" s="183" t="s">
        <v>71</v>
      </c>
      <c r="F5" s="183" t="s">
        <v>72</v>
      </c>
      <c r="G5" s="183"/>
      <c r="H5" s="183"/>
      <c r="I5" s="183"/>
      <c r="J5" s="183" t="s">
        <v>32</v>
      </c>
      <c r="K5" s="183" t="s">
        <v>73</v>
      </c>
      <c r="L5" s="183" t="s">
        <v>74</v>
      </c>
      <c r="M5" s="183" t="s">
        <v>75</v>
      </c>
      <c r="N5" s="183" t="s">
        <v>76</v>
      </c>
      <c r="O5" s="183" t="s">
        <v>77</v>
      </c>
    </row>
    <row r="6" ht="20.25" customHeight="1" spans="1:15">
      <c r="A6" s="186" t="s">
        <v>44</v>
      </c>
      <c r="B6" s="186" t="s">
        <v>45</v>
      </c>
      <c r="C6" s="186" t="s">
        <v>46</v>
      </c>
      <c r="D6" s="186" t="s">
        <v>47</v>
      </c>
      <c r="E6" s="186" t="s">
        <v>48</v>
      </c>
      <c r="F6" s="186" t="s">
        <v>49</v>
      </c>
      <c r="G6" s="186" t="s">
        <v>50</v>
      </c>
      <c r="H6" s="186" t="s">
        <v>51</v>
      </c>
      <c r="I6" s="186" t="s">
        <v>52</v>
      </c>
      <c r="J6" s="186" t="s">
        <v>53</v>
      </c>
      <c r="K6" s="186" t="s">
        <v>54</v>
      </c>
      <c r="L6" s="186" t="s">
        <v>55</v>
      </c>
      <c r="M6" s="186" t="s">
        <v>56</v>
      </c>
      <c r="N6" s="186" t="s">
        <v>57</v>
      </c>
      <c r="O6" s="186" t="s">
        <v>58</v>
      </c>
    </row>
    <row r="7" ht="20.25" customHeight="1" spans="1:15">
      <c r="A7" s="173" t="s">
        <v>78</v>
      </c>
      <c r="B7" s="173" t="str">
        <f>"        "&amp;"社会保障和就业支出"</f>
        <v>        社会保障和就业支出</v>
      </c>
      <c r="C7" s="62">
        <v>974374.24</v>
      </c>
      <c r="D7" s="62">
        <v>974374.24</v>
      </c>
      <c r="E7" s="62">
        <v>974374.24</v>
      </c>
      <c r="F7" s="62"/>
      <c r="G7" s="62"/>
      <c r="H7" s="62"/>
      <c r="I7" s="62"/>
      <c r="J7" s="62"/>
      <c r="K7" s="62"/>
      <c r="L7" s="62"/>
      <c r="M7" s="62"/>
      <c r="N7" s="62"/>
      <c r="O7" s="62"/>
    </row>
    <row r="8" ht="20.25" customHeight="1" spans="1:15">
      <c r="A8" s="193" t="s">
        <v>79</v>
      </c>
      <c r="B8" s="193" t="str">
        <f>"        "&amp;"行政事业单位养老支出"</f>
        <v>        行政事业单位养老支出</v>
      </c>
      <c r="C8" s="62">
        <v>974374.24</v>
      </c>
      <c r="D8" s="62">
        <v>974374.24</v>
      </c>
      <c r="E8" s="62">
        <v>974374.24</v>
      </c>
      <c r="F8" s="62"/>
      <c r="G8" s="62"/>
      <c r="H8" s="62"/>
      <c r="I8" s="62"/>
      <c r="J8" s="62"/>
      <c r="K8" s="62"/>
      <c r="L8" s="62"/>
      <c r="M8" s="62"/>
      <c r="N8" s="62"/>
      <c r="O8" s="62"/>
    </row>
    <row r="9" ht="20.25" customHeight="1" spans="1:15">
      <c r="A9" s="194" t="s">
        <v>80</v>
      </c>
      <c r="B9" s="194" t="str">
        <f>"        "&amp;"行政单位离退休"</f>
        <v>        行政单位离退休</v>
      </c>
      <c r="C9" s="62">
        <v>349800</v>
      </c>
      <c r="D9" s="62">
        <v>349800</v>
      </c>
      <c r="E9" s="62">
        <v>349800</v>
      </c>
      <c r="F9" s="62"/>
      <c r="G9" s="62"/>
      <c r="H9" s="62"/>
      <c r="I9" s="62"/>
      <c r="J9" s="62"/>
      <c r="K9" s="62"/>
      <c r="L9" s="62"/>
      <c r="M9" s="62"/>
      <c r="N9" s="62"/>
      <c r="O9" s="62"/>
    </row>
    <row r="10" ht="20.25" customHeight="1" spans="1:15">
      <c r="A10" s="194" t="s">
        <v>81</v>
      </c>
      <c r="B10" s="194" t="str">
        <f>"        "&amp;"事业单位离退休"</f>
        <v>        事业单位离退休</v>
      </c>
      <c r="C10" s="62">
        <v>27000</v>
      </c>
      <c r="D10" s="62">
        <v>27000</v>
      </c>
      <c r="E10" s="62">
        <v>27000</v>
      </c>
      <c r="F10" s="62"/>
      <c r="G10" s="62"/>
      <c r="H10" s="62"/>
      <c r="I10" s="62"/>
      <c r="J10" s="62"/>
      <c r="K10" s="62"/>
      <c r="L10" s="62"/>
      <c r="M10" s="62"/>
      <c r="N10" s="62"/>
      <c r="O10" s="62"/>
    </row>
    <row r="11" ht="20.25" customHeight="1" spans="1:15">
      <c r="A11" s="194" t="s">
        <v>82</v>
      </c>
      <c r="B11" s="194" t="str">
        <f>"        "&amp;"机关事业单位基本养老保险缴费支出"</f>
        <v>        机关事业单位基本养老保险缴费支出</v>
      </c>
      <c r="C11" s="62">
        <v>597574.24</v>
      </c>
      <c r="D11" s="62">
        <v>597574.24</v>
      </c>
      <c r="E11" s="62">
        <v>597574.24</v>
      </c>
      <c r="F11" s="62"/>
      <c r="G11" s="62"/>
      <c r="H11" s="62"/>
      <c r="I11" s="62"/>
      <c r="J11" s="62"/>
      <c r="K11" s="62"/>
      <c r="L11" s="62"/>
      <c r="M11" s="62"/>
      <c r="N11" s="62"/>
      <c r="O11" s="62"/>
    </row>
    <row r="12" ht="20.25" customHeight="1" spans="1:15">
      <c r="A12" s="173" t="s">
        <v>83</v>
      </c>
      <c r="B12" s="173" t="str">
        <f>"        "&amp;"卫生健康支出"</f>
        <v>        卫生健康支出</v>
      </c>
      <c r="C12" s="62">
        <v>547384.43</v>
      </c>
      <c r="D12" s="62">
        <v>547384.43</v>
      </c>
      <c r="E12" s="62">
        <v>547384.43</v>
      </c>
      <c r="F12" s="62"/>
      <c r="G12" s="62"/>
      <c r="H12" s="62"/>
      <c r="I12" s="62"/>
      <c r="J12" s="62"/>
      <c r="K12" s="62"/>
      <c r="L12" s="62"/>
      <c r="M12" s="62"/>
      <c r="N12" s="62"/>
      <c r="O12" s="62"/>
    </row>
    <row r="13" ht="20.25" customHeight="1" spans="1:15">
      <c r="A13" s="193" t="s">
        <v>84</v>
      </c>
      <c r="B13" s="193" t="str">
        <f>"        "&amp;"行政事业单位医疗"</f>
        <v>        行政事业单位医疗</v>
      </c>
      <c r="C13" s="62">
        <v>547384.43</v>
      </c>
      <c r="D13" s="62">
        <v>547384.43</v>
      </c>
      <c r="E13" s="62">
        <v>547384.43</v>
      </c>
      <c r="F13" s="62"/>
      <c r="G13" s="62"/>
      <c r="H13" s="62"/>
      <c r="I13" s="62"/>
      <c r="J13" s="62"/>
      <c r="K13" s="62"/>
      <c r="L13" s="62"/>
      <c r="M13" s="62"/>
      <c r="N13" s="62"/>
      <c r="O13" s="62"/>
    </row>
    <row r="14" ht="20.25" customHeight="1" spans="1:15">
      <c r="A14" s="194" t="s">
        <v>85</v>
      </c>
      <c r="B14" s="194" t="str">
        <f>"        "&amp;"行政单位医疗"</f>
        <v>        行政单位医疗</v>
      </c>
      <c r="C14" s="62">
        <v>239494.76</v>
      </c>
      <c r="D14" s="62">
        <v>239494.76</v>
      </c>
      <c r="E14" s="62">
        <v>239494.76</v>
      </c>
      <c r="F14" s="62"/>
      <c r="G14" s="62"/>
      <c r="H14" s="62"/>
      <c r="I14" s="62"/>
      <c r="J14" s="62"/>
      <c r="K14" s="62"/>
      <c r="L14" s="62"/>
      <c r="M14" s="62"/>
      <c r="N14" s="62"/>
      <c r="O14" s="62"/>
    </row>
    <row r="15" ht="20.25" customHeight="1" spans="1:15">
      <c r="A15" s="194" t="s">
        <v>86</v>
      </c>
      <c r="B15" s="194" t="str">
        <f>"        "&amp;"事业单位医疗"</f>
        <v>        事业单位医疗</v>
      </c>
      <c r="C15" s="62">
        <v>70496.88</v>
      </c>
      <c r="D15" s="62">
        <v>70496.88</v>
      </c>
      <c r="E15" s="62">
        <v>70496.88</v>
      </c>
      <c r="F15" s="62"/>
      <c r="G15" s="62"/>
      <c r="H15" s="62"/>
      <c r="I15" s="62"/>
      <c r="J15" s="62"/>
      <c r="K15" s="62"/>
      <c r="L15" s="62"/>
      <c r="M15" s="62"/>
      <c r="N15" s="62"/>
      <c r="O15" s="62"/>
    </row>
    <row r="16" ht="20.25" customHeight="1" spans="1:15">
      <c r="A16" s="194" t="s">
        <v>87</v>
      </c>
      <c r="B16" s="194" t="str">
        <f>"        "&amp;"公务员医疗补助"</f>
        <v>        公务员医疗补助</v>
      </c>
      <c r="C16" s="62">
        <v>206943.95</v>
      </c>
      <c r="D16" s="62">
        <v>206943.95</v>
      </c>
      <c r="E16" s="62">
        <v>206943.95</v>
      </c>
      <c r="F16" s="62"/>
      <c r="G16" s="62"/>
      <c r="H16" s="62"/>
      <c r="I16" s="62"/>
      <c r="J16" s="62"/>
      <c r="K16" s="62"/>
      <c r="L16" s="62"/>
      <c r="M16" s="62"/>
      <c r="N16" s="62"/>
      <c r="O16" s="62"/>
    </row>
    <row r="17" ht="20.25" customHeight="1" spans="1:15">
      <c r="A17" s="194" t="s">
        <v>88</v>
      </c>
      <c r="B17" s="194" t="str">
        <f>"        "&amp;"其他行政事业单位医疗支出"</f>
        <v>        其他行政事业单位医疗支出</v>
      </c>
      <c r="C17" s="62">
        <v>30448.84</v>
      </c>
      <c r="D17" s="62">
        <v>30448.84</v>
      </c>
      <c r="E17" s="62">
        <v>30448.84</v>
      </c>
      <c r="F17" s="62"/>
      <c r="G17" s="62"/>
      <c r="H17" s="62"/>
      <c r="I17" s="62"/>
      <c r="J17" s="62"/>
      <c r="K17" s="62"/>
      <c r="L17" s="62"/>
      <c r="M17" s="62"/>
      <c r="N17" s="62"/>
      <c r="O17" s="62"/>
    </row>
    <row r="18" ht="20.25" customHeight="1" spans="1:15">
      <c r="A18" s="173" t="s">
        <v>89</v>
      </c>
      <c r="B18" s="173" t="str">
        <f>"        "&amp;"节能环保支出"</f>
        <v>        节能环保支出</v>
      </c>
      <c r="C18" s="62">
        <v>6190647.71</v>
      </c>
      <c r="D18" s="62">
        <v>6190647.71</v>
      </c>
      <c r="E18" s="62">
        <v>5530647.71</v>
      </c>
      <c r="F18" s="62">
        <v>660000</v>
      </c>
      <c r="G18" s="62"/>
      <c r="H18" s="62"/>
      <c r="I18" s="62"/>
      <c r="J18" s="62"/>
      <c r="K18" s="62"/>
      <c r="L18" s="62"/>
      <c r="M18" s="62"/>
      <c r="N18" s="62"/>
      <c r="O18" s="62"/>
    </row>
    <row r="19" ht="20.25" customHeight="1" spans="1:15">
      <c r="A19" s="193" t="s">
        <v>90</v>
      </c>
      <c r="B19" s="193" t="str">
        <f>"        "&amp;"环境保护管理事务"</f>
        <v>        环境保护管理事务</v>
      </c>
      <c r="C19" s="62">
        <v>4122543.13</v>
      </c>
      <c r="D19" s="62">
        <v>4122543.13</v>
      </c>
      <c r="E19" s="62">
        <v>4122543.13</v>
      </c>
      <c r="F19" s="62"/>
      <c r="G19" s="62"/>
      <c r="H19" s="62"/>
      <c r="I19" s="62"/>
      <c r="J19" s="62"/>
      <c r="K19" s="62"/>
      <c r="L19" s="62"/>
      <c r="M19" s="62"/>
      <c r="N19" s="62"/>
      <c r="O19" s="62"/>
    </row>
    <row r="20" ht="20.25" customHeight="1" spans="1:15">
      <c r="A20" s="194" t="s">
        <v>91</v>
      </c>
      <c r="B20" s="194" t="str">
        <f>"        "&amp;"行政运行"</f>
        <v>        行政运行</v>
      </c>
      <c r="C20" s="62">
        <v>4034343.13</v>
      </c>
      <c r="D20" s="62">
        <v>4034343.13</v>
      </c>
      <c r="E20" s="62">
        <v>4034343.13</v>
      </c>
      <c r="F20" s="62"/>
      <c r="G20" s="62"/>
      <c r="H20" s="62"/>
      <c r="I20" s="62"/>
      <c r="J20" s="62"/>
      <c r="K20" s="62"/>
      <c r="L20" s="62"/>
      <c r="M20" s="62"/>
      <c r="N20" s="62"/>
      <c r="O20" s="62"/>
    </row>
    <row r="21" ht="20.25" customHeight="1" spans="1:15">
      <c r="A21" s="194" t="s">
        <v>92</v>
      </c>
      <c r="B21" s="194" t="str">
        <f>"        "&amp;"其他环境保护管理事务支出"</f>
        <v>        其他环境保护管理事务支出</v>
      </c>
      <c r="C21" s="62">
        <v>88200</v>
      </c>
      <c r="D21" s="62">
        <v>88200</v>
      </c>
      <c r="E21" s="62">
        <v>88200</v>
      </c>
      <c r="F21" s="62"/>
      <c r="G21" s="62"/>
      <c r="H21" s="62"/>
      <c r="I21" s="62"/>
      <c r="J21" s="62"/>
      <c r="K21" s="62"/>
      <c r="L21" s="62"/>
      <c r="M21" s="62"/>
      <c r="N21" s="62"/>
      <c r="O21" s="62"/>
    </row>
    <row r="22" ht="20.25" customHeight="1" spans="1:15">
      <c r="A22" s="193" t="s">
        <v>93</v>
      </c>
      <c r="B22" s="193" t="str">
        <f>"        "&amp;"环境监测与监察"</f>
        <v>        环境监测与监察</v>
      </c>
      <c r="C22" s="62">
        <v>669600</v>
      </c>
      <c r="D22" s="62">
        <v>669600</v>
      </c>
      <c r="E22" s="62">
        <v>669600</v>
      </c>
      <c r="F22" s="62"/>
      <c r="G22" s="62"/>
      <c r="H22" s="62"/>
      <c r="I22" s="62"/>
      <c r="J22" s="62"/>
      <c r="K22" s="62"/>
      <c r="L22" s="62"/>
      <c r="M22" s="62"/>
      <c r="N22" s="62"/>
      <c r="O22" s="62"/>
    </row>
    <row r="23" ht="20.25" customHeight="1" spans="1:15">
      <c r="A23" s="194" t="s">
        <v>94</v>
      </c>
      <c r="B23" s="194" t="str">
        <f>"        "&amp;"其他环境监测与监察支出"</f>
        <v>        其他环境监测与监察支出</v>
      </c>
      <c r="C23" s="62">
        <v>669600</v>
      </c>
      <c r="D23" s="62">
        <v>669600</v>
      </c>
      <c r="E23" s="62">
        <v>669600</v>
      </c>
      <c r="F23" s="62"/>
      <c r="G23" s="62"/>
      <c r="H23" s="62"/>
      <c r="I23" s="62"/>
      <c r="J23" s="62"/>
      <c r="K23" s="62"/>
      <c r="L23" s="62"/>
      <c r="M23" s="62"/>
      <c r="N23" s="62"/>
      <c r="O23" s="62"/>
    </row>
    <row r="24" ht="20.25" customHeight="1" spans="1:15">
      <c r="A24" s="193" t="s">
        <v>95</v>
      </c>
      <c r="B24" s="193" t="str">
        <f>"        "&amp;"污染减排"</f>
        <v>        污染减排</v>
      </c>
      <c r="C24" s="62">
        <v>1398504.58</v>
      </c>
      <c r="D24" s="62">
        <v>1398504.58</v>
      </c>
      <c r="E24" s="62">
        <v>738504.58</v>
      </c>
      <c r="F24" s="62">
        <v>660000</v>
      </c>
      <c r="G24" s="62"/>
      <c r="H24" s="62"/>
      <c r="I24" s="62"/>
      <c r="J24" s="62"/>
      <c r="K24" s="62"/>
      <c r="L24" s="62"/>
      <c r="M24" s="62"/>
      <c r="N24" s="62"/>
      <c r="O24" s="62"/>
    </row>
    <row r="25" ht="20.25" customHeight="1" spans="1:15">
      <c r="A25" s="194" t="s">
        <v>96</v>
      </c>
      <c r="B25" s="194" t="str">
        <f>"        "&amp;"生态环境监测与信息"</f>
        <v>        生态环境监测与信息</v>
      </c>
      <c r="C25" s="62">
        <v>738504.58</v>
      </c>
      <c r="D25" s="62">
        <v>738504.58</v>
      </c>
      <c r="E25" s="62">
        <v>738504.58</v>
      </c>
      <c r="F25" s="62"/>
      <c r="G25" s="62"/>
      <c r="H25" s="62"/>
      <c r="I25" s="62"/>
      <c r="J25" s="62"/>
      <c r="K25" s="62"/>
      <c r="L25" s="62"/>
      <c r="M25" s="62"/>
      <c r="N25" s="62"/>
      <c r="O25" s="62"/>
    </row>
    <row r="26" ht="20.25" customHeight="1" spans="1:15">
      <c r="A26" s="194" t="s">
        <v>97</v>
      </c>
      <c r="B26" s="194" t="str">
        <f>"        "&amp;"生态环境执法监察"</f>
        <v>        生态环境执法监察</v>
      </c>
      <c r="C26" s="62">
        <v>660000</v>
      </c>
      <c r="D26" s="62">
        <v>660000</v>
      </c>
      <c r="E26" s="62"/>
      <c r="F26" s="62">
        <v>660000</v>
      </c>
      <c r="G26" s="62"/>
      <c r="H26" s="62"/>
      <c r="I26" s="62"/>
      <c r="J26" s="62"/>
      <c r="K26" s="62"/>
      <c r="L26" s="62"/>
      <c r="M26" s="62"/>
      <c r="N26" s="62"/>
      <c r="O26" s="62"/>
    </row>
    <row r="27" ht="20.25" customHeight="1" spans="1:15">
      <c r="A27" s="173" t="s">
        <v>98</v>
      </c>
      <c r="B27" s="173" t="str">
        <f>"        "&amp;"住房保障支出"</f>
        <v>        住房保障支出</v>
      </c>
      <c r="C27" s="62">
        <v>579444.84</v>
      </c>
      <c r="D27" s="62">
        <v>579444.84</v>
      </c>
      <c r="E27" s="62">
        <v>579444.84</v>
      </c>
      <c r="F27" s="62"/>
      <c r="G27" s="62"/>
      <c r="H27" s="62"/>
      <c r="I27" s="62"/>
      <c r="J27" s="62"/>
      <c r="K27" s="62"/>
      <c r="L27" s="62"/>
      <c r="M27" s="62"/>
      <c r="N27" s="62"/>
      <c r="O27" s="62"/>
    </row>
    <row r="28" ht="20.25" customHeight="1" spans="1:15">
      <c r="A28" s="193" t="s">
        <v>99</v>
      </c>
      <c r="B28" s="193" t="str">
        <f>"        "&amp;"住房改革支出"</f>
        <v>        住房改革支出</v>
      </c>
      <c r="C28" s="62">
        <v>579444.84</v>
      </c>
      <c r="D28" s="62">
        <v>579444.84</v>
      </c>
      <c r="E28" s="62">
        <v>579444.84</v>
      </c>
      <c r="F28" s="62"/>
      <c r="G28" s="62"/>
      <c r="H28" s="62"/>
      <c r="I28" s="62"/>
      <c r="J28" s="62"/>
      <c r="K28" s="62"/>
      <c r="L28" s="62"/>
      <c r="M28" s="62"/>
      <c r="N28" s="62"/>
      <c r="O28" s="62"/>
    </row>
    <row r="29" ht="20.25" customHeight="1" spans="1:15">
      <c r="A29" s="194" t="s">
        <v>100</v>
      </c>
      <c r="B29" s="194" t="str">
        <f>"        "&amp;"住房公积金"</f>
        <v>        住房公积金</v>
      </c>
      <c r="C29" s="62">
        <v>536532</v>
      </c>
      <c r="D29" s="62">
        <v>536532</v>
      </c>
      <c r="E29" s="62">
        <v>536532</v>
      </c>
      <c r="F29" s="62"/>
      <c r="G29" s="62"/>
      <c r="H29" s="62"/>
      <c r="I29" s="62"/>
      <c r="J29" s="62"/>
      <c r="K29" s="62"/>
      <c r="L29" s="62"/>
      <c r="M29" s="62"/>
      <c r="N29" s="62"/>
      <c r="O29" s="62"/>
    </row>
    <row r="30" ht="20.25" customHeight="1" spans="1:15">
      <c r="A30" s="194" t="s">
        <v>101</v>
      </c>
      <c r="B30" s="194" t="str">
        <f>"        "&amp;"购房补贴"</f>
        <v>        购房补贴</v>
      </c>
      <c r="C30" s="62">
        <v>42912.84</v>
      </c>
      <c r="D30" s="62">
        <v>42912.84</v>
      </c>
      <c r="E30" s="62">
        <v>42912.84</v>
      </c>
      <c r="F30" s="62"/>
      <c r="G30" s="62"/>
      <c r="H30" s="62"/>
      <c r="I30" s="62"/>
      <c r="J30" s="62"/>
      <c r="K30" s="62"/>
      <c r="L30" s="62"/>
      <c r="M30" s="62"/>
      <c r="N30" s="62"/>
      <c r="O30" s="62"/>
    </row>
    <row r="31" ht="20.25" customHeight="1" spans="1:15">
      <c r="A31" s="177" t="s">
        <v>30</v>
      </c>
      <c r="B31" s="173"/>
      <c r="C31" s="174">
        <v>8291851.22</v>
      </c>
      <c r="D31" s="174">
        <v>8291851.22</v>
      </c>
      <c r="E31" s="174">
        <v>7631851.22</v>
      </c>
      <c r="F31" s="174">
        <v>660000</v>
      </c>
      <c r="G31" s="174"/>
      <c r="H31" s="174"/>
      <c r="I31" s="174"/>
      <c r="J31" s="174"/>
      <c r="K31" s="174"/>
      <c r="L31" s="174"/>
      <c r="M31" s="174"/>
      <c r="N31" s="174"/>
      <c r="O31" s="174"/>
    </row>
  </sheetData>
  <mergeCells count="12">
    <mergeCell ref="A1:O1"/>
    <mergeCell ref="A2:O2"/>
    <mergeCell ref="A3:N3"/>
    <mergeCell ref="D4:F4"/>
    <mergeCell ref="J4:O4"/>
    <mergeCell ref="A31:B31"/>
    <mergeCell ref="A4:A5"/>
    <mergeCell ref="B4:B5"/>
    <mergeCell ref="C4:C5"/>
    <mergeCell ref="G4:G5"/>
    <mergeCell ref="H4:H5"/>
    <mergeCell ref="I4:I5"/>
  </mergeCells>
  <pageMargins left="0.75" right="0.75" top="1" bottom="1" header="0.5" footer="0.5"/>
  <pageSetup paperSize="1" scale="5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H11" sqref="H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4" t="s">
        <v>102</v>
      </c>
      <c r="B1" s="195"/>
      <c r="C1" s="195"/>
      <c r="D1" s="195"/>
    </row>
    <row r="2" ht="28.5" customHeight="1" spans="1:4">
      <c r="A2" s="196" t="s">
        <v>103</v>
      </c>
      <c r="B2" s="196"/>
      <c r="C2" s="196"/>
      <c r="D2" s="196"/>
    </row>
    <row r="3" ht="18.75" customHeight="1" spans="1:4">
      <c r="A3" s="56" t="str">
        <f>"单位名称："&amp;"玉溪市生态环境局新平分局"</f>
        <v>单位名称：玉溪市生态环境局新平分局</v>
      </c>
      <c r="B3" s="56"/>
      <c r="C3" s="56"/>
      <c r="D3" s="54" t="s">
        <v>2</v>
      </c>
    </row>
    <row r="4" ht="18.75" customHeight="1" spans="1:4">
      <c r="A4" s="197" t="s">
        <v>3</v>
      </c>
      <c r="B4" s="197"/>
      <c r="C4" s="197" t="s">
        <v>4</v>
      </c>
      <c r="D4" s="197"/>
    </row>
    <row r="5" ht="18.75" customHeight="1" spans="1:4">
      <c r="A5" s="57" t="s">
        <v>5</v>
      </c>
      <c r="B5" s="57" t="s">
        <v>6</v>
      </c>
      <c r="C5" s="57" t="s">
        <v>104</v>
      </c>
      <c r="D5" s="57" t="s">
        <v>6</v>
      </c>
    </row>
    <row r="6" ht="18.75" customHeight="1" spans="1:4">
      <c r="A6" s="198" t="s">
        <v>105</v>
      </c>
      <c r="B6" s="199"/>
      <c r="C6" s="200" t="s">
        <v>106</v>
      </c>
      <c r="D6" s="199"/>
    </row>
    <row r="7" ht="18.75" customHeight="1" spans="1:4">
      <c r="A7" s="173" t="s">
        <v>107</v>
      </c>
      <c r="B7" s="201">
        <v>8291851.22</v>
      </c>
      <c r="C7" s="202" t="str">
        <f>"（一）"&amp;"社会保障和就业支出"</f>
        <v>（一）社会保障和就业支出</v>
      </c>
      <c r="D7" s="201">
        <v>974374.24</v>
      </c>
    </row>
    <row r="8" ht="18.75" customHeight="1" spans="1:4">
      <c r="A8" s="173" t="s">
        <v>108</v>
      </c>
      <c r="B8" s="201"/>
      <c r="C8" s="202" t="str">
        <f>"（二）"&amp;"卫生健康支出"</f>
        <v>（二）卫生健康支出</v>
      </c>
      <c r="D8" s="201">
        <v>547384.43</v>
      </c>
    </row>
    <row r="9" ht="18.75" customHeight="1" spans="1:4">
      <c r="A9" s="173" t="s">
        <v>109</v>
      </c>
      <c r="B9" s="201"/>
      <c r="C9" s="202" t="str">
        <f>"（三）"&amp;"节能环保支出"</f>
        <v>（三）节能环保支出</v>
      </c>
      <c r="D9" s="201">
        <v>6190647.71</v>
      </c>
    </row>
    <row r="10" ht="18.75" customHeight="1" spans="1:4">
      <c r="A10" s="173" t="s">
        <v>110</v>
      </c>
      <c r="B10" s="201"/>
      <c r="C10" s="202" t="str">
        <f>"（四）"&amp;"住房保障支出"</f>
        <v>（四）住房保障支出</v>
      </c>
      <c r="D10" s="201">
        <v>579444.84</v>
      </c>
    </row>
    <row r="11" ht="18.75" customHeight="1" spans="1:4">
      <c r="A11" s="59" t="s">
        <v>107</v>
      </c>
      <c r="B11" s="201"/>
      <c r="C11" s="173"/>
      <c r="D11" s="173"/>
    </row>
    <row r="12" ht="18.75" customHeight="1" spans="1:4">
      <c r="A12" s="59" t="s">
        <v>108</v>
      </c>
      <c r="B12" s="201"/>
      <c r="C12" s="173"/>
      <c r="D12" s="173"/>
    </row>
    <row r="13" ht="18.75" customHeight="1" spans="1:4">
      <c r="A13" s="59" t="s">
        <v>109</v>
      </c>
      <c r="B13" s="201"/>
      <c r="C13" s="173"/>
      <c r="D13" s="173"/>
    </row>
    <row r="14" ht="18.75" customHeight="1" spans="1:4">
      <c r="A14" s="173"/>
      <c r="B14" s="173"/>
      <c r="C14" s="173" t="s">
        <v>111</v>
      </c>
      <c r="D14" s="173"/>
    </row>
    <row r="15" ht="18.75" customHeight="1" spans="1:4">
      <c r="A15" s="203" t="s">
        <v>24</v>
      </c>
      <c r="B15" s="201">
        <v>8291851.22</v>
      </c>
      <c r="C15" s="203" t="s">
        <v>25</v>
      </c>
      <c r="D15" s="201">
        <v>8291851.22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K16" sqref="K16"/>
    </sheetView>
  </sheetViews>
  <sheetFormatPr defaultColWidth="8.85" defaultRowHeight="15" customHeight="1" outlineLevelCol="6"/>
  <cols>
    <col min="1" max="1" width="17.8416666666667" customWidth="1"/>
    <col min="2" max="2" width="40.5" customWidth="1"/>
    <col min="3" max="7" width="21.5" customWidth="1"/>
    <col min="12" max="12" width="11.5"/>
  </cols>
  <sheetData>
    <row r="1" customHeight="1" spans="1:7">
      <c r="A1" s="190" t="s">
        <v>112</v>
      </c>
      <c r="B1" s="190"/>
      <c r="C1" s="190"/>
      <c r="D1" s="190"/>
      <c r="E1" s="190"/>
      <c r="F1" s="190"/>
      <c r="G1" s="190"/>
    </row>
    <row r="2" ht="28.5" customHeight="1" spans="1:7">
      <c r="A2" s="55" t="s">
        <v>113</v>
      </c>
      <c r="B2" s="55"/>
      <c r="C2" s="55"/>
      <c r="D2" s="55"/>
      <c r="E2" s="55"/>
      <c r="F2" s="55"/>
      <c r="G2" s="55"/>
    </row>
    <row r="3" ht="20.25" customHeight="1" spans="1:7">
      <c r="A3" s="56" t="str">
        <f>"单位名称："&amp;"玉溪市生态环境局新平分局"</f>
        <v>单位名称：玉溪市生态环境局新平分局</v>
      </c>
      <c r="B3" s="56"/>
      <c r="C3" s="56"/>
      <c r="D3" s="56"/>
      <c r="E3" s="56"/>
      <c r="F3" s="56"/>
      <c r="G3" s="54" t="s">
        <v>2</v>
      </c>
    </row>
    <row r="4" ht="27" customHeight="1" spans="1:7">
      <c r="A4" s="180" t="s">
        <v>114</v>
      </c>
      <c r="B4" s="180"/>
      <c r="C4" s="180" t="s">
        <v>30</v>
      </c>
      <c r="D4" s="180" t="s">
        <v>33</v>
      </c>
      <c r="E4" s="180"/>
      <c r="F4" s="181"/>
      <c r="G4" s="191" t="s">
        <v>72</v>
      </c>
    </row>
    <row r="5" ht="27" customHeight="1" spans="1:7">
      <c r="A5" s="183" t="s">
        <v>67</v>
      </c>
      <c r="B5" s="183" t="s">
        <v>68</v>
      </c>
      <c r="C5" s="183"/>
      <c r="D5" s="183" t="s">
        <v>32</v>
      </c>
      <c r="E5" s="183" t="s">
        <v>115</v>
      </c>
      <c r="F5" s="184" t="s">
        <v>116</v>
      </c>
      <c r="G5" s="192"/>
    </row>
    <row r="6" ht="20.25" customHeight="1" spans="1:7">
      <c r="A6" s="186" t="s">
        <v>44</v>
      </c>
      <c r="B6" s="186" t="s">
        <v>45</v>
      </c>
      <c r="C6" s="186" t="s">
        <v>46</v>
      </c>
      <c r="D6" s="186" t="s">
        <v>47</v>
      </c>
      <c r="E6" s="186" t="s">
        <v>48</v>
      </c>
      <c r="F6" s="186" t="s">
        <v>49</v>
      </c>
      <c r="G6" s="186">
        <v>7</v>
      </c>
    </row>
    <row r="7" ht="20.25" customHeight="1" spans="1:7">
      <c r="A7" s="173" t="s">
        <v>78</v>
      </c>
      <c r="B7" s="173" t="str">
        <f>"        "&amp;"社会保障和就业支出"</f>
        <v>        社会保障和就业支出</v>
      </c>
      <c r="C7" s="62">
        <v>974374.24</v>
      </c>
      <c r="D7" s="174">
        <v>974374.24</v>
      </c>
      <c r="E7" s="62">
        <v>967174.24</v>
      </c>
      <c r="F7" s="62">
        <v>7200</v>
      </c>
      <c r="G7" s="62"/>
    </row>
    <row r="8" ht="20.25" customHeight="1" spans="1:7">
      <c r="A8" s="193" t="s">
        <v>79</v>
      </c>
      <c r="B8" s="193" t="str">
        <f>"        "&amp;"行政事业单位养老支出"</f>
        <v>        行政事业单位养老支出</v>
      </c>
      <c r="C8" s="62">
        <v>974374.24</v>
      </c>
      <c r="D8" s="174">
        <v>974374.24</v>
      </c>
      <c r="E8" s="62">
        <v>967174.24</v>
      </c>
      <c r="F8" s="62">
        <v>7200</v>
      </c>
      <c r="G8" s="62"/>
    </row>
    <row r="9" ht="20.25" customHeight="1" spans="1:7">
      <c r="A9" s="194" t="s">
        <v>80</v>
      </c>
      <c r="B9" s="194" t="str">
        <f>"        "&amp;"行政单位离退休"</f>
        <v>        行政单位离退休</v>
      </c>
      <c r="C9" s="62">
        <v>349800</v>
      </c>
      <c r="D9" s="174">
        <v>349800</v>
      </c>
      <c r="E9" s="62">
        <v>343200</v>
      </c>
      <c r="F9" s="62">
        <v>6600</v>
      </c>
      <c r="G9" s="62"/>
    </row>
    <row r="10" ht="20.25" customHeight="1" spans="1:7">
      <c r="A10" s="194" t="s">
        <v>81</v>
      </c>
      <c r="B10" s="194" t="str">
        <f>"        "&amp;"事业单位离退休"</f>
        <v>        事业单位离退休</v>
      </c>
      <c r="C10" s="62">
        <v>27000</v>
      </c>
      <c r="D10" s="174">
        <v>27000</v>
      </c>
      <c r="E10" s="62">
        <v>26400</v>
      </c>
      <c r="F10" s="62">
        <v>600</v>
      </c>
      <c r="G10" s="62"/>
    </row>
    <row r="11" ht="20.25" customHeight="1" spans="1:7">
      <c r="A11" s="194" t="s">
        <v>82</v>
      </c>
      <c r="B11" s="194" t="str">
        <f>"        "&amp;"机关事业单位基本养老保险缴费支出"</f>
        <v>        机关事业单位基本养老保险缴费支出</v>
      </c>
      <c r="C11" s="62">
        <v>597574.24</v>
      </c>
      <c r="D11" s="174">
        <v>597574.24</v>
      </c>
      <c r="E11" s="62">
        <v>597574.24</v>
      </c>
      <c r="F11" s="62"/>
      <c r="G11" s="62"/>
    </row>
    <row r="12" ht="20.25" customHeight="1" spans="1:7">
      <c r="A12" s="173" t="s">
        <v>83</v>
      </c>
      <c r="B12" s="173" t="str">
        <f>"        "&amp;"卫生健康支出"</f>
        <v>        卫生健康支出</v>
      </c>
      <c r="C12" s="62">
        <v>547384.43</v>
      </c>
      <c r="D12" s="174">
        <v>547384.43</v>
      </c>
      <c r="E12" s="62">
        <v>547384.43</v>
      </c>
      <c r="F12" s="62"/>
      <c r="G12" s="62"/>
    </row>
    <row r="13" ht="20.25" customHeight="1" spans="1:7">
      <c r="A13" s="193" t="s">
        <v>84</v>
      </c>
      <c r="B13" s="193" t="str">
        <f>"        "&amp;"行政事业单位医疗"</f>
        <v>        行政事业单位医疗</v>
      </c>
      <c r="C13" s="62">
        <v>547384.43</v>
      </c>
      <c r="D13" s="174">
        <v>547384.43</v>
      </c>
      <c r="E13" s="62">
        <v>547384.43</v>
      </c>
      <c r="F13" s="62"/>
      <c r="G13" s="62"/>
    </row>
    <row r="14" ht="20.25" customHeight="1" spans="1:7">
      <c r="A14" s="194" t="s">
        <v>85</v>
      </c>
      <c r="B14" s="194" t="str">
        <f>"        "&amp;"行政单位医疗"</f>
        <v>        行政单位医疗</v>
      </c>
      <c r="C14" s="62">
        <v>239494.76</v>
      </c>
      <c r="D14" s="174">
        <v>239494.76</v>
      </c>
      <c r="E14" s="62">
        <v>239494.76</v>
      </c>
      <c r="F14" s="62"/>
      <c r="G14" s="62"/>
    </row>
    <row r="15" ht="20.25" customHeight="1" spans="1:7">
      <c r="A15" s="194" t="s">
        <v>86</v>
      </c>
      <c r="B15" s="194" t="str">
        <f>"        "&amp;"事业单位医疗"</f>
        <v>        事业单位医疗</v>
      </c>
      <c r="C15" s="62">
        <v>70496.88</v>
      </c>
      <c r="D15" s="174">
        <v>70496.88</v>
      </c>
      <c r="E15" s="62">
        <v>70496.88</v>
      </c>
      <c r="F15" s="62"/>
      <c r="G15" s="62"/>
    </row>
    <row r="16" ht="20.25" customHeight="1" spans="1:7">
      <c r="A16" s="194" t="s">
        <v>87</v>
      </c>
      <c r="B16" s="194" t="str">
        <f>"        "&amp;"公务员医疗补助"</f>
        <v>        公务员医疗补助</v>
      </c>
      <c r="C16" s="62">
        <v>206943.95</v>
      </c>
      <c r="D16" s="174">
        <v>206943.95</v>
      </c>
      <c r="E16" s="62">
        <v>206943.95</v>
      </c>
      <c r="F16" s="62"/>
      <c r="G16" s="62"/>
    </row>
    <row r="17" ht="20.25" customHeight="1" spans="1:7">
      <c r="A17" s="194" t="s">
        <v>88</v>
      </c>
      <c r="B17" s="194" t="str">
        <f>"        "&amp;"其他行政事业单位医疗支出"</f>
        <v>        其他行政事业单位医疗支出</v>
      </c>
      <c r="C17" s="62">
        <v>30448.84</v>
      </c>
      <c r="D17" s="174">
        <v>30448.84</v>
      </c>
      <c r="E17" s="62">
        <v>30448.84</v>
      </c>
      <c r="F17" s="62"/>
      <c r="G17" s="62"/>
    </row>
    <row r="18" ht="20.25" customHeight="1" spans="1:7">
      <c r="A18" s="173" t="s">
        <v>89</v>
      </c>
      <c r="B18" s="173" t="str">
        <f>"        "&amp;"节能环保支出"</f>
        <v>        节能环保支出</v>
      </c>
      <c r="C18" s="62">
        <v>6190647.71</v>
      </c>
      <c r="D18" s="174">
        <v>5530647.71</v>
      </c>
      <c r="E18" s="62">
        <v>4587775.3</v>
      </c>
      <c r="F18" s="62">
        <v>942872.41</v>
      </c>
      <c r="G18" s="62">
        <v>660000</v>
      </c>
    </row>
    <row r="19" ht="20.25" customHeight="1" spans="1:7">
      <c r="A19" s="193" t="s">
        <v>90</v>
      </c>
      <c r="B19" s="193" t="str">
        <f>"        "&amp;"环境保护管理事务"</f>
        <v>        环境保护管理事务</v>
      </c>
      <c r="C19" s="62">
        <v>4122543.13</v>
      </c>
      <c r="D19" s="174">
        <v>4122543.13</v>
      </c>
      <c r="E19" s="62">
        <v>3248487.65</v>
      </c>
      <c r="F19" s="62">
        <v>874055.48</v>
      </c>
      <c r="G19" s="62"/>
    </row>
    <row r="20" ht="20.25" customHeight="1" spans="1:7">
      <c r="A20" s="194" t="s">
        <v>91</v>
      </c>
      <c r="B20" s="194" t="str">
        <f>"        "&amp;"行政运行"</f>
        <v>        行政运行</v>
      </c>
      <c r="C20" s="62">
        <v>4034343.13</v>
      </c>
      <c r="D20" s="174">
        <v>4034343.13</v>
      </c>
      <c r="E20" s="62">
        <v>3248487.65</v>
      </c>
      <c r="F20" s="62">
        <v>785855.48</v>
      </c>
      <c r="G20" s="62"/>
    </row>
    <row r="21" ht="20.25" customHeight="1" spans="1:7">
      <c r="A21" s="194" t="s">
        <v>92</v>
      </c>
      <c r="B21" s="194" t="str">
        <f>"        "&amp;"其他环境保护管理事务支出"</f>
        <v>        其他环境保护管理事务支出</v>
      </c>
      <c r="C21" s="62">
        <v>88200</v>
      </c>
      <c r="D21" s="174">
        <v>88200</v>
      </c>
      <c r="E21" s="62"/>
      <c r="F21" s="62">
        <v>88200</v>
      </c>
      <c r="G21" s="62"/>
    </row>
    <row r="22" ht="20.25" customHeight="1" spans="1:7">
      <c r="A22" s="193" t="s">
        <v>93</v>
      </c>
      <c r="B22" s="193" t="str">
        <f>"        "&amp;"环境监测与监察"</f>
        <v>        环境监测与监察</v>
      </c>
      <c r="C22" s="62">
        <v>669600</v>
      </c>
      <c r="D22" s="174">
        <v>669600</v>
      </c>
      <c r="E22" s="62">
        <v>669600</v>
      </c>
      <c r="F22" s="62"/>
      <c r="G22" s="62"/>
    </row>
    <row r="23" ht="20.25" customHeight="1" spans="1:7">
      <c r="A23" s="194" t="s">
        <v>94</v>
      </c>
      <c r="B23" s="194" t="str">
        <f>"        "&amp;"其他环境监测与监察支出"</f>
        <v>        其他环境监测与监察支出</v>
      </c>
      <c r="C23" s="62">
        <v>669600</v>
      </c>
      <c r="D23" s="174">
        <v>669600</v>
      </c>
      <c r="E23" s="62">
        <v>669600</v>
      </c>
      <c r="F23" s="62"/>
      <c r="G23" s="62"/>
    </row>
    <row r="24" ht="20.25" customHeight="1" spans="1:7">
      <c r="A24" s="193" t="s">
        <v>95</v>
      </c>
      <c r="B24" s="193" t="str">
        <f>"        "&amp;"污染减排"</f>
        <v>        污染减排</v>
      </c>
      <c r="C24" s="62">
        <v>1398504.58</v>
      </c>
      <c r="D24" s="174">
        <v>738504.58</v>
      </c>
      <c r="E24" s="62">
        <v>669687.65</v>
      </c>
      <c r="F24" s="62">
        <v>68816.93</v>
      </c>
      <c r="G24" s="62">
        <v>660000</v>
      </c>
    </row>
    <row r="25" ht="20.25" customHeight="1" spans="1:7">
      <c r="A25" s="194" t="s">
        <v>96</v>
      </c>
      <c r="B25" s="194" t="str">
        <f>"        "&amp;"生态环境监测与信息"</f>
        <v>        生态环境监测与信息</v>
      </c>
      <c r="C25" s="62">
        <v>738504.58</v>
      </c>
      <c r="D25" s="174">
        <v>738504.58</v>
      </c>
      <c r="E25" s="62">
        <v>669687.65</v>
      </c>
      <c r="F25" s="62">
        <v>68816.93</v>
      </c>
      <c r="G25" s="62"/>
    </row>
    <row r="26" ht="20.25" customHeight="1" spans="1:7">
      <c r="A26" s="194" t="s">
        <v>97</v>
      </c>
      <c r="B26" s="194" t="str">
        <f>"        "&amp;"生态环境执法监察"</f>
        <v>        生态环境执法监察</v>
      </c>
      <c r="C26" s="62">
        <v>660000</v>
      </c>
      <c r="D26" s="174"/>
      <c r="E26" s="62"/>
      <c r="F26" s="62"/>
      <c r="G26" s="62">
        <v>660000</v>
      </c>
    </row>
    <row r="27" ht="20.25" customHeight="1" spans="1:7">
      <c r="A27" s="173" t="s">
        <v>98</v>
      </c>
      <c r="B27" s="173" t="str">
        <f>"        "&amp;"住房保障支出"</f>
        <v>        住房保障支出</v>
      </c>
      <c r="C27" s="62">
        <v>579444.84</v>
      </c>
      <c r="D27" s="174">
        <v>579444.84</v>
      </c>
      <c r="E27" s="62">
        <v>579444.84</v>
      </c>
      <c r="F27" s="62"/>
      <c r="G27" s="62"/>
    </row>
    <row r="28" ht="20.25" customHeight="1" spans="1:7">
      <c r="A28" s="193" t="s">
        <v>99</v>
      </c>
      <c r="B28" s="193" t="str">
        <f>"        "&amp;"住房改革支出"</f>
        <v>        住房改革支出</v>
      </c>
      <c r="C28" s="62">
        <v>579444.84</v>
      </c>
      <c r="D28" s="174">
        <v>579444.84</v>
      </c>
      <c r="E28" s="62">
        <v>579444.84</v>
      </c>
      <c r="F28" s="62"/>
      <c r="G28" s="62"/>
    </row>
    <row r="29" ht="20.25" customHeight="1" spans="1:7">
      <c r="A29" s="194" t="s">
        <v>100</v>
      </c>
      <c r="B29" s="194" t="str">
        <f>"        "&amp;"住房公积金"</f>
        <v>        住房公积金</v>
      </c>
      <c r="C29" s="62">
        <v>536532</v>
      </c>
      <c r="D29" s="174">
        <v>536532</v>
      </c>
      <c r="E29" s="62">
        <v>536532</v>
      </c>
      <c r="F29" s="62"/>
      <c r="G29" s="62"/>
    </row>
    <row r="30" ht="20.25" customHeight="1" spans="1:7">
      <c r="A30" s="194" t="s">
        <v>101</v>
      </c>
      <c r="B30" s="194" t="str">
        <f>"        "&amp;"购房补贴"</f>
        <v>        购房补贴</v>
      </c>
      <c r="C30" s="62">
        <v>42912.84</v>
      </c>
      <c r="D30" s="174">
        <v>42912.84</v>
      </c>
      <c r="E30" s="62">
        <v>42912.84</v>
      </c>
      <c r="F30" s="62"/>
      <c r="G30" s="62"/>
    </row>
    <row r="31" ht="20.25" customHeight="1" spans="1:7">
      <c r="A31" s="177" t="s">
        <v>30</v>
      </c>
      <c r="B31" s="173"/>
      <c r="C31" s="174">
        <v>8291851.22</v>
      </c>
      <c r="D31" s="174">
        <v>7631851.22</v>
      </c>
      <c r="E31" s="174">
        <v>6681778.81</v>
      </c>
      <c r="F31" s="174">
        <v>950072.41</v>
      </c>
      <c r="G31" s="174">
        <v>660000</v>
      </c>
    </row>
  </sheetData>
  <mergeCells count="8">
    <mergeCell ref="A1:G1"/>
    <mergeCell ref="A2:G2"/>
    <mergeCell ref="A3:F3"/>
    <mergeCell ref="A4:B4"/>
    <mergeCell ref="D4:F4"/>
    <mergeCell ref="A31:B31"/>
    <mergeCell ref="C4:C5"/>
    <mergeCell ref="G4:G5"/>
  </mergeCells>
  <pageMargins left="0.75" right="0.75" top="1" bottom="1" header="0.5" footer="0.5"/>
  <pageSetup paperSize="1" scale="7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3" sqref="D13"/>
    </sheetView>
  </sheetViews>
  <sheetFormatPr defaultColWidth="8.85" defaultRowHeight="15" customHeight="1" outlineLevelRow="7" outlineLevelCol="5"/>
  <cols>
    <col min="1" max="6" width="25.1333333333333" customWidth="1"/>
  </cols>
  <sheetData>
    <row r="1" customHeight="1" spans="1:6">
      <c r="A1" s="54" t="s">
        <v>117</v>
      </c>
      <c r="B1" s="54"/>
      <c r="C1" s="54"/>
      <c r="D1" s="54"/>
      <c r="E1" s="54"/>
      <c r="F1" s="54"/>
    </row>
    <row r="2" ht="28.5" customHeight="1" spans="1:6">
      <c r="A2" s="55" t="s">
        <v>118</v>
      </c>
      <c r="B2" s="55"/>
      <c r="C2" s="55"/>
      <c r="D2" s="55"/>
      <c r="E2" s="55"/>
      <c r="F2" s="55"/>
    </row>
    <row r="3" ht="20.25" customHeight="1" spans="1:6">
      <c r="A3" s="56" t="str">
        <f>"单位名称："&amp;"玉溪市生态环境局新平分局"</f>
        <v>单位名称：玉溪市生态环境局新平分局</v>
      </c>
      <c r="B3" s="56"/>
      <c r="C3" s="56"/>
      <c r="D3" s="56"/>
      <c r="E3" s="56"/>
      <c r="F3" s="54" t="s">
        <v>2</v>
      </c>
    </row>
    <row r="4" ht="20.25" customHeight="1" spans="1:6">
      <c r="A4" s="180" t="s">
        <v>119</v>
      </c>
      <c r="B4" s="180" t="s">
        <v>120</v>
      </c>
      <c r="C4" s="180" t="s">
        <v>121</v>
      </c>
      <c r="D4" s="180"/>
      <c r="E4" s="181"/>
      <c r="F4" s="182"/>
    </row>
    <row r="5" ht="35.25" customHeight="1" spans="1:6">
      <c r="A5" s="183"/>
      <c r="B5" s="183"/>
      <c r="C5" s="183" t="s">
        <v>32</v>
      </c>
      <c r="D5" s="183" t="s">
        <v>122</v>
      </c>
      <c r="E5" s="184" t="s">
        <v>123</v>
      </c>
      <c r="F5" s="185" t="s">
        <v>124</v>
      </c>
    </row>
    <row r="6" ht="20.25" customHeight="1" spans="1:6">
      <c r="A6" s="186" t="s">
        <v>44</v>
      </c>
      <c r="B6" s="186">
        <v>2</v>
      </c>
      <c r="C6" s="186">
        <v>3</v>
      </c>
      <c r="D6" s="186">
        <v>4</v>
      </c>
      <c r="E6" s="186">
        <v>5</v>
      </c>
      <c r="F6" s="186">
        <v>6</v>
      </c>
    </row>
    <row r="7" ht="20.25" customHeight="1" spans="1:6">
      <c r="A7" s="187">
        <v>70600</v>
      </c>
      <c r="B7" s="187"/>
      <c r="C7" s="187">
        <v>50600</v>
      </c>
      <c r="D7" s="187"/>
      <c r="E7" s="188">
        <v>50600</v>
      </c>
      <c r="F7" s="187">
        <v>20000</v>
      </c>
    </row>
    <row r="8" ht="69" customHeight="1" spans="1:6">
      <c r="A8" s="189" t="s">
        <v>125</v>
      </c>
      <c r="B8" s="189"/>
      <c r="C8" s="189"/>
      <c r="D8" s="189"/>
      <c r="E8" s="189"/>
      <c r="F8" s="189"/>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A5" workbookViewId="0">
      <selection activeCell="C18" sqref="C18"/>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4.875" customWidth="1"/>
    <col min="6" max="6" width="11.1333333333333" customWidth="1"/>
    <col min="7" max="7" width="22.7" customWidth="1"/>
    <col min="8" max="8" width="16.2833333333333" customWidth="1"/>
    <col min="9" max="9" width="16.4166666666667" customWidth="1"/>
    <col min="10" max="10" width="16.2833333333333" customWidth="1"/>
    <col min="11" max="11" width="8.25" customWidth="1"/>
    <col min="12" max="12" width="11.75" customWidth="1"/>
    <col min="13" max="23" width="8.25" customWidth="1"/>
  </cols>
  <sheetData>
    <row r="1" customHeight="1" spans="1:23">
      <c r="A1" s="54" t="s">
        <v>126</v>
      </c>
      <c r="B1" s="54"/>
      <c r="C1" s="54"/>
      <c r="D1" s="54"/>
      <c r="E1" s="54"/>
      <c r="F1" s="54"/>
      <c r="G1" s="54"/>
      <c r="H1" s="54"/>
      <c r="I1" s="54"/>
      <c r="J1" s="54"/>
      <c r="K1" s="54"/>
      <c r="L1" s="54"/>
      <c r="M1" s="54"/>
      <c r="N1" s="54"/>
      <c r="O1" s="54"/>
      <c r="P1" s="54"/>
      <c r="Q1" s="54"/>
      <c r="R1" s="54"/>
      <c r="S1" s="54"/>
      <c r="T1" s="54"/>
      <c r="U1" s="54"/>
      <c r="V1" s="54"/>
      <c r="W1" s="54"/>
    </row>
    <row r="2" ht="28.5" customHeight="1" spans="1:23">
      <c r="A2" s="55" t="s">
        <v>127</v>
      </c>
      <c r="B2" s="55"/>
      <c r="C2" s="55" t="s">
        <v>128</v>
      </c>
      <c r="D2" s="55"/>
      <c r="E2" s="55"/>
      <c r="F2" s="55"/>
      <c r="G2" s="55"/>
      <c r="H2" s="55"/>
      <c r="I2" s="55"/>
      <c r="J2" s="55"/>
      <c r="K2" s="55"/>
      <c r="L2" s="55"/>
      <c r="M2" s="55"/>
      <c r="N2" s="55"/>
      <c r="O2" s="55"/>
      <c r="P2" s="55"/>
      <c r="Q2" s="55"/>
      <c r="R2" s="55"/>
      <c r="S2" s="55"/>
      <c r="T2" s="55"/>
      <c r="U2" s="55"/>
      <c r="V2" s="55"/>
      <c r="W2" s="55"/>
    </row>
    <row r="3" ht="19.5" customHeight="1" spans="1:23">
      <c r="A3" s="56" t="str">
        <f>"单位名称："&amp;"玉溪市生态环境局新平分局"</f>
        <v>单位名称：玉溪市生态环境局新平分局</v>
      </c>
      <c r="B3" s="56"/>
      <c r="C3" s="56"/>
      <c r="D3" s="56"/>
      <c r="E3" s="56"/>
      <c r="F3" s="56"/>
      <c r="G3" s="56"/>
      <c r="H3" s="56"/>
      <c r="I3" s="56"/>
      <c r="J3" s="56"/>
      <c r="K3" s="56"/>
      <c r="L3" s="56"/>
      <c r="M3" s="56"/>
      <c r="N3" s="56"/>
      <c r="O3" s="56"/>
      <c r="P3" s="56"/>
      <c r="Q3" s="56"/>
      <c r="R3" s="54"/>
      <c r="S3" s="54"/>
      <c r="T3" s="54"/>
      <c r="U3" s="54"/>
      <c r="V3" s="54"/>
      <c r="W3" s="54" t="s">
        <v>2</v>
      </c>
    </row>
    <row r="4" ht="19.5" customHeight="1" spans="1:23">
      <c r="A4" s="164" t="s">
        <v>129</v>
      </c>
      <c r="B4" s="164" t="s">
        <v>130</v>
      </c>
      <c r="C4" s="164" t="s">
        <v>131</v>
      </c>
      <c r="D4" s="164" t="s">
        <v>132</v>
      </c>
      <c r="E4" s="164" t="s">
        <v>133</v>
      </c>
      <c r="F4" s="164" t="s">
        <v>134</v>
      </c>
      <c r="G4" s="164" t="s">
        <v>135</v>
      </c>
      <c r="H4" s="164" t="s">
        <v>136</v>
      </c>
      <c r="I4" s="164"/>
      <c r="J4" s="164"/>
      <c r="K4" s="164"/>
      <c r="L4" s="164"/>
      <c r="M4" s="164"/>
      <c r="N4" s="164"/>
      <c r="O4" s="164"/>
      <c r="P4" s="164"/>
      <c r="Q4" s="164"/>
      <c r="R4" s="164"/>
      <c r="S4" s="164"/>
      <c r="T4" s="164"/>
      <c r="U4" s="164"/>
      <c r="V4" s="164"/>
      <c r="W4" s="164"/>
    </row>
    <row r="5" ht="19.5" customHeight="1" spans="1:23">
      <c r="A5" s="164"/>
      <c r="B5" s="164"/>
      <c r="C5" s="164"/>
      <c r="D5" s="164"/>
      <c r="E5" s="164"/>
      <c r="F5" s="164"/>
      <c r="G5" s="164"/>
      <c r="H5" s="164" t="s">
        <v>30</v>
      </c>
      <c r="I5" s="164" t="s">
        <v>33</v>
      </c>
      <c r="J5" s="164"/>
      <c r="K5" s="164"/>
      <c r="L5" s="164"/>
      <c r="M5" s="164"/>
      <c r="N5" s="164" t="s">
        <v>137</v>
      </c>
      <c r="O5" s="164"/>
      <c r="P5" s="164"/>
      <c r="Q5" s="164" t="s">
        <v>36</v>
      </c>
      <c r="R5" s="164" t="s">
        <v>70</v>
      </c>
      <c r="S5" s="164"/>
      <c r="T5" s="164"/>
      <c r="U5" s="164"/>
      <c r="V5" s="164"/>
      <c r="W5" s="164"/>
    </row>
    <row r="6" ht="41.25" customHeight="1" spans="1:23">
      <c r="A6" s="164"/>
      <c r="B6" s="164"/>
      <c r="C6" s="164"/>
      <c r="D6" s="164"/>
      <c r="E6" s="164"/>
      <c r="F6" s="164"/>
      <c r="G6" s="164"/>
      <c r="H6" s="164"/>
      <c r="I6" s="164" t="s">
        <v>138</v>
      </c>
      <c r="J6" s="164" t="s">
        <v>139</v>
      </c>
      <c r="K6" s="164" t="s">
        <v>140</v>
      </c>
      <c r="L6" s="164" t="s">
        <v>141</v>
      </c>
      <c r="M6" s="164" t="s">
        <v>142</v>
      </c>
      <c r="N6" s="164" t="s">
        <v>33</v>
      </c>
      <c r="O6" s="164" t="s">
        <v>34</v>
      </c>
      <c r="P6" s="164" t="s">
        <v>35</v>
      </c>
      <c r="Q6" s="164"/>
      <c r="R6" s="164" t="s">
        <v>32</v>
      </c>
      <c r="S6" s="164" t="s">
        <v>39</v>
      </c>
      <c r="T6" s="164" t="s">
        <v>143</v>
      </c>
      <c r="U6" s="164" t="s">
        <v>41</v>
      </c>
      <c r="V6" s="164" t="s">
        <v>42</v>
      </c>
      <c r="W6" s="164" t="s">
        <v>43</v>
      </c>
    </row>
    <row r="7" ht="20.25" customHeight="1" spans="1:23">
      <c r="A7" s="165" t="s">
        <v>44</v>
      </c>
      <c r="B7" s="165" t="s">
        <v>45</v>
      </c>
      <c r="C7" s="165" t="s">
        <v>46</v>
      </c>
      <c r="D7" s="165" t="s">
        <v>47</v>
      </c>
      <c r="E7" s="165" t="s">
        <v>48</v>
      </c>
      <c r="F7" s="165" t="s">
        <v>49</v>
      </c>
      <c r="G7" s="165" t="s">
        <v>50</v>
      </c>
      <c r="H7" s="165" t="s">
        <v>51</v>
      </c>
      <c r="I7" s="165" t="s">
        <v>52</v>
      </c>
      <c r="J7" s="165" t="s">
        <v>53</v>
      </c>
      <c r="K7" s="165" t="s">
        <v>54</v>
      </c>
      <c r="L7" s="165" t="s">
        <v>55</v>
      </c>
      <c r="M7" s="165" t="s">
        <v>56</v>
      </c>
      <c r="N7" s="165" t="s">
        <v>57</v>
      </c>
      <c r="O7" s="165" t="s">
        <v>58</v>
      </c>
      <c r="P7" s="165" t="s">
        <v>59</v>
      </c>
      <c r="Q7" s="165" t="s">
        <v>60</v>
      </c>
      <c r="R7" s="165" t="s">
        <v>61</v>
      </c>
      <c r="S7" s="165" t="s">
        <v>62</v>
      </c>
      <c r="T7" s="165" t="s">
        <v>144</v>
      </c>
      <c r="U7" s="165" t="s">
        <v>145</v>
      </c>
      <c r="V7" s="165" t="s">
        <v>146</v>
      </c>
      <c r="W7" s="165" t="s">
        <v>147</v>
      </c>
    </row>
    <row r="8" ht="20.25" customHeight="1" spans="1:23">
      <c r="A8" s="166" t="s">
        <v>64</v>
      </c>
      <c r="B8" s="166"/>
      <c r="C8" s="167"/>
      <c r="D8" s="167"/>
      <c r="E8" s="167"/>
      <c r="F8" s="166"/>
      <c r="G8" s="167"/>
      <c r="H8" s="168">
        <v>7631851.22</v>
      </c>
      <c r="I8" s="178">
        <v>7631851.22</v>
      </c>
      <c r="J8" s="178">
        <v>3025275.99</v>
      </c>
      <c r="K8" s="178"/>
      <c r="L8" s="178">
        <v>4606575.23</v>
      </c>
      <c r="M8" s="178"/>
      <c r="N8" s="178"/>
      <c r="O8" s="178"/>
      <c r="P8" s="178"/>
      <c r="Q8" s="178"/>
      <c r="R8" s="178"/>
      <c r="S8" s="178"/>
      <c r="T8" s="178"/>
      <c r="U8" s="178"/>
      <c r="V8" s="178"/>
      <c r="W8" s="178"/>
    </row>
    <row r="9" ht="20.25" customHeight="1" spans="1:23">
      <c r="A9" s="169" t="str">
        <f t="shared" ref="A9:A55" si="0">"       "&amp;"玉溪市生态环境局新平分局"</f>
        <v>       玉溪市生态环境局新平分局</v>
      </c>
      <c r="B9" s="170" t="s">
        <v>148</v>
      </c>
      <c r="C9" s="170" t="s">
        <v>149</v>
      </c>
      <c r="D9" s="170" t="s">
        <v>91</v>
      </c>
      <c r="E9" s="170" t="s">
        <v>150</v>
      </c>
      <c r="F9" s="170" t="s">
        <v>151</v>
      </c>
      <c r="G9" s="170" t="s">
        <v>152</v>
      </c>
      <c r="H9" s="171">
        <v>972804</v>
      </c>
      <c r="I9" s="179">
        <v>972804</v>
      </c>
      <c r="J9" s="179">
        <v>425601.75</v>
      </c>
      <c r="K9" s="179"/>
      <c r="L9" s="179">
        <v>547202.25</v>
      </c>
      <c r="M9" s="179"/>
      <c r="N9" s="179"/>
      <c r="O9" s="179"/>
      <c r="P9" s="179"/>
      <c r="Q9" s="179"/>
      <c r="R9" s="179"/>
      <c r="S9" s="179"/>
      <c r="T9" s="179"/>
      <c r="U9" s="179"/>
      <c r="V9" s="179"/>
      <c r="W9" s="179"/>
    </row>
    <row r="10" ht="20.25" customHeight="1" spans="1:23">
      <c r="A10" s="172" t="str">
        <f t="shared" si="0"/>
        <v>       玉溪市生态环境局新平分局</v>
      </c>
      <c r="B10" s="173" t="s">
        <v>148</v>
      </c>
      <c r="C10" s="173" t="s">
        <v>149</v>
      </c>
      <c r="D10" s="173" t="s">
        <v>91</v>
      </c>
      <c r="E10" s="173" t="s">
        <v>150</v>
      </c>
      <c r="F10" s="173" t="s">
        <v>153</v>
      </c>
      <c r="G10" s="173" t="s">
        <v>154</v>
      </c>
      <c r="H10" s="174">
        <v>1371744</v>
      </c>
      <c r="I10" s="62">
        <v>1371744</v>
      </c>
      <c r="J10" s="62">
        <v>600138</v>
      </c>
      <c r="K10" s="173"/>
      <c r="L10" s="62">
        <v>771606</v>
      </c>
      <c r="M10" s="173"/>
      <c r="N10" s="62"/>
      <c r="O10" s="62"/>
      <c r="P10" s="173"/>
      <c r="Q10" s="62"/>
      <c r="R10" s="62"/>
      <c r="S10" s="62"/>
      <c r="T10" s="62"/>
      <c r="U10" s="62"/>
      <c r="V10" s="62"/>
      <c r="W10" s="62"/>
    </row>
    <row r="11" ht="20.25" customHeight="1" spans="1:23">
      <c r="A11" s="172" t="str">
        <f t="shared" si="0"/>
        <v>       玉溪市生态环境局新平分局</v>
      </c>
      <c r="B11" s="173" t="s">
        <v>148</v>
      </c>
      <c r="C11" s="173" t="s">
        <v>149</v>
      </c>
      <c r="D11" s="173" t="s">
        <v>101</v>
      </c>
      <c r="E11" s="173" t="s">
        <v>155</v>
      </c>
      <c r="F11" s="173" t="s">
        <v>153</v>
      </c>
      <c r="G11" s="173" t="s">
        <v>154</v>
      </c>
      <c r="H11" s="174">
        <v>20226.24</v>
      </c>
      <c r="I11" s="62">
        <v>20226.24</v>
      </c>
      <c r="J11" s="62"/>
      <c r="K11" s="173"/>
      <c r="L11" s="62">
        <v>20226.24</v>
      </c>
      <c r="M11" s="173"/>
      <c r="N11" s="62"/>
      <c r="O11" s="62"/>
      <c r="P11" s="173"/>
      <c r="Q11" s="62"/>
      <c r="R11" s="62"/>
      <c r="S11" s="62"/>
      <c r="T11" s="62"/>
      <c r="U11" s="62"/>
      <c r="V11" s="62"/>
      <c r="W11" s="62"/>
    </row>
    <row r="12" ht="20.25" customHeight="1" spans="1:23">
      <c r="A12" s="172" t="str">
        <f t="shared" si="0"/>
        <v>       玉溪市生态环境局新平分局</v>
      </c>
      <c r="B12" s="173" t="s">
        <v>156</v>
      </c>
      <c r="C12" s="173" t="s">
        <v>157</v>
      </c>
      <c r="D12" s="173" t="s">
        <v>96</v>
      </c>
      <c r="E12" s="173" t="s">
        <v>158</v>
      </c>
      <c r="F12" s="173" t="s">
        <v>151</v>
      </c>
      <c r="G12" s="173" t="s">
        <v>152</v>
      </c>
      <c r="H12" s="174">
        <v>373944</v>
      </c>
      <c r="I12" s="62">
        <v>373944</v>
      </c>
      <c r="J12" s="62">
        <v>163600.5</v>
      </c>
      <c r="K12" s="173"/>
      <c r="L12" s="62">
        <v>210343.5</v>
      </c>
      <c r="M12" s="173"/>
      <c r="N12" s="62"/>
      <c r="O12" s="62"/>
      <c r="P12" s="173"/>
      <c r="Q12" s="62"/>
      <c r="R12" s="62"/>
      <c r="S12" s="62"/>
      <c r="T12" s="62"/>
      <c r="U12" s="62"/>
      <c r="V12" s="62"/>
      <c r="W12" s="62"/>
    </row>
    <row r="13" ht="20.25" customHeight="1" spans="1:23">
      <c r="A13" s="172" t="str">
        <f t="shared" si="0"/>
        <v>       玉溪市生态环境局新平分局</v>
      </c>
      <c r="B13" s="173" t="s">
        <v>156</v>
      </c>
      <c r="C13" s="173" t="s">
        <v>157</v>
      </c>
      <c r="D13" s="173" t="s">
        <v>96</v>
      </c>
      <c r="E13" s="173" t="s">
        <v>158</v>
      </c>
      <c r="F13" s="173" t="s">
        <v>153</v>
      </c>
      <c r="G13" s="173" t="s">
        <v>154</v>
      </c>
      <c r="H13" s="174">
        <v>89820</v>
      </c>
      <c r="I13" s="62">
        <v>89820</v>
      </c>
      <c r="J13" s="62">
        <v>39296.25</v>
      </c>
      <c r="K13" s="173"/>
      <c r="L13" s="62">
        <v>50523.75</v>
      </c>
      <c r="M13" s="173"/>
      <c r="N13" s="62"/>
      <c r="O13" s="62"/>
      <c r="P13" s="173"/>
      <c r="Q13" s="62"/>
      <c r="R13" s="62"/>
      <c r="S13" s="62"/>
      <c r="T13" s="62"/>
      <c r="U13" s="62"/>
      <c r="V13" s="62"/>
      <c r="W13" s="62"/>
    </row>
    <row r="14" ht="20.25" customHeight="1" spans="1:23">
      <c r="A14" s="172" t="str">
        <f t="shared" si="0"/>
        <v>       玉溪市生态环境局新平分局</v>
      </c>
      <c r="B14" s="173" t="s">
        <v>156</v>
      </c>
      <c r="C14" s="173" t="s">
        <v>157</v>
      </c>
      <c r="D14" s="173" t="s">
        <v>96</v>
      </c>
      <c r="E14" s="173" t="s">
        <v>158</v>
      </c>
      <c r="F14" s="173" t="s">
        <v>159</v>
      </c>
      <c r="G14" s="173" t="s">
        <v>160</v>
      </c>
      <c r="H14" s="174">
        <v>146760</v>
      </c>
      <c r="I14" s="62">
        <v>146760</v>
      </c>
      <c r="J14" s="62">
        <v>146760</v>
      </c>
      <c r="K14" s="173"/>
      <c r="L14" s="62"/>
      <c r="M14" s="173"/>
      <c r="N14" s="62"/>
      <c r="O14" s="62"/>
      <c r="P14" s="173"/>
      <c r="Q14" s="62"/>
      <c r="R14" s="62"/>
      <c r="S14" s="62"/>
      <c r="T14" s="62"/>
      <c r="U14" s="62"/>
      <c r="V14" s="62"/>
      <c r="W14" s="62"/>
    </row>
    <row r="15" ht="20.25" customHeight="1" spans="1:23">
      <c r="A15" s="172" t="str">
        <f t="shared" si="0"/>
        <v>       玉溪市生态环境局新平分局</v>
      </c>
      <c r="B15" s="173" t="s">
        <v>156</v>
      </c>
      <c r="C15" s="173" t="s">
        <v>157</v>
      </c>
      <c r="D15" s="173" t="s">
        <v>101</v>
      </c>
      <c r="E15" s="173" t="s">
        <v>155</v>
      </c>
      <c r="F15" s="173" t="s">
        <v>153</v>
      </c>
      <c r="G15" s="173" t="s">
        <v>154</v>
      </c>
      <c r="H15" s="174">
        <v>22686.6</v>
      </c>
      <c r="I15" s="62">
        <v>22686.6</v>
      </c>
      <c r="J15" s="62"/>
      <c r="K15" s="173"/>
      <c r="L15" s="62">
        <v>22686.6</v>
      </c>
      <c r="M15" s="173"/>
      <c r="N15" s="62"/>
      <c r="O15" s="62"/>
      <c r="P15" s="173"/>
      <c r="Q15" s="62"/>
      <c r="R15" s="62"/>
      <c r="S15" s="62"/>
      <c r="T15" s="62"/>
      <c r="U15" s="62"/>
      <c r="V15" s="62"/>
      <c r="W15" s="62"/>
    </row>
    <row r="16" ht="30" customHeight="1" spans="1:23">
      <c r="A16" s="172" t="str">
        <f t="shared" si="0"/>
        <v>       玉溪市生态环境局新平分局</v>
      </c>
      <c r="B16" s="173" t="s">
        <v>161</v>
      </c>
      <c r="C16" s="173" t="s">
        <v>162</v>
      </c>
      <c r="D16" s="173" t="s">
        <v>82</v>
      </c>
      <c r="E16" s="173" t="s">
        <v>163</v>
      </c>
      <c r="F16" s="173" t="s">
        <v>164</v>
      </c>
      <c r="G16" s="173" t="s">
        <v>165</v>
      </c>
      <c r="H16" s="174">
        <v>597574.24</v>
      </c>
      <c r="I16" s="62">
        <v>597574.24</v>
      </c>
      <c r="J16" s="62">
        <v>149393.56</v>
      </c>
      <c r="K16" s="173"/>
      <c r="L16" s="62">
        <v>448180.68</v>
      </c>
      <c r="M16" s="173"/>
      <c r="N16" s="62"/>
      <c r="O16" s="62"/>
      <c r="P16" s="173"/>
      <c r="Q16" s="62"/>
      <c r="R16" s="62"/>
      <c r="S16" s="62"/>
      <c r="T16" s="62"/>
      <c r="U16" s="62"/>
      <c r="V16" s="62"/>
      <c r="W16" s="62"/>
    </row>
    <row r="17" ht="20.25" customHeight="1" spans="1:23">
      <c r="A17" s="172" t="str">
        <f t="shared" si="0"/>
        <v>       玉溪市生态环境局新平分局</v>
      </c>
      <c r="B17" s="173" t="s">
        <v>161</v>
      </c>
      <c r="C17" s="173" t="s">
        <v>162</v>
      </c>
      <c r="D17" s="173" t="s">
        <v>85</v>
      </c>
      <c r="E17" s="173" t="s">
        <v>166</v>
      </c>
      <c r="F17" s="173" t="s">
        <v>167</v>
      </c>
      <c r="G17" s="173" t="s">
        <v>168</v>
      </c>
      <c r="H17" s="174">
        <v>239494.76</v>
      </c>
      <c r="I17" s="62">
        <v>239494.76</v>
      </c>
      <c r="J17" s="62">
        <v>59873.69</v>
      </c>
      <c r="K17" s="173"/>
      <c r="L17" s="62">
        <v>179621.07</v>
      </c>
      <c r="M17" s="173"/>
      <c r="N17" s="62"/>
      <c r="O17" s="62"/>
      <c r="P17" s="173"/>
      <c r="Q17" s="62"/>
      <c r="R17" s="62"/>
      <c r="S17" s="62"/>
      <c r="T17" s="62"/>
      <c r="U17" s="62"/>
      <c r="V17" s="62"/>
      <c r="W17" s="62"/>
    </row>
    <row r="18" ht="20.25" customHeight="1" spans="1:23">
      <c r="A18" s="172" t="str">
        <f t="shared" si="0"/>
        <v>       玉溪市生态环境局新平分局</v>
      </c>
      <c r="B18" s="173" t="s">
        <v>161</v>
      </c>
      <c r="C18" s="173" t="s">
        <v>162</v>
      </c>
      <c r="D18" s="173" t="s">
        <v>86</v>
      </c>
      <c r="E18" s="173" t="s">
        <v>169</v>
      </c>
      <c r="F18" s="173" t="s">
        <v>167</v>
      </c>
      <c r="G18" s="173" t="s">
        <v>168</v>
      </c>
      <c r="H18" s="174">
        <v>70496.88</v>
      </c>
      <c r="I18" s="62">
        <v>70496.88</v>
      </c>
      <c r="J18" s="62">
        <v>17624.22</v>
      </c>
      <c r="K18" s="173"/>
      <c r="L18" s="62">
        <v>52872.66</v>
      </c>
      <c r="M18" s="173"/>
      <c r="N18" s="62"/>
      <c r="O18" s="62"/>
      <c r="P18" s="173"/>
      <c r="Q18" s="62"/>
      <c r="R18" s="62"/>
      <c r="S18" s="62"/>
      <c r="T18" s="62"/>
      <c r="U18" s="62"/>
      <c r="V18" s="62"/>
      <c r="W18" s="62"/>
    </row>
    <row r="19" ht="20.25" customHeight="1" spans="1:23">
      <c r="A19" s="172" t="str">
        <f t="shared" si="0"/>
        <v>       玉溪市生态环境局新平分局</v>
      </c>
      <c r="B19" s="173" t="s">
        <v>161</v>
      </c>
      <c r="C19" s="173" t="s">
        <v>162</v>
      </c>
      <c r="D19" s="173" t="s">
        <v>87</v>
      </c>
      <c r="E19" s="173" t="s">
        <v>170</v>
      </c>
      <c r="F19" s="173" t="s">
        <v>171</v>
      </c>
      <c r="G19" s="173" t="s">
        <v>172</v>
      </c>
      <c r="H19" s="174">
        <v>206943.95</v>
      </c>
      <c r="I19" s="62">
        <v>206943.95</v>
      </c>
      <c r="J19" s="62">
        <v>51735.99</v>
      </c>
      <c r="K19" s="173"/>
      <c r="L19" s="62">
        <v>155207.96</v>
      </c>
      <c r="M19" s="173"/>
      <c r="N19" s="62"/>
      <c r="O19" s="62"/>
      <c r="P19" s="173"/>
      <c r="Q19" s="62"/>
      <c r="R19" s="62"/>
      <c r="S19" s="62"/>
      <c r="T19" s="62"/>
      <c r="U19" s="62"/>
      <c r="V19" s="62"/>
      <c r="W19" s="62"/>
    </row>
    <row r="20" ht="20.25" customHeight="1" spans="1:23">
      <c r="A20" s="175" t="str">
        <f t="shared" si="0"/>
        <v>       玉溪市生态环境局新平分局</v>
      </c>
      <c r="B20" s="173" t="s">
        <v>161</v>
      </c>
      <c r="C20" s="173" t="s">
        <v>162</v>
      </c>
      <c r="D20" s="173" t="s">
        <v>88</v>
      </c>
      <c r="E20" s="173" t="s">
        <v>173</v>
      </c>
      <c r="F20" s="173" t="s">
        <v>174</v>
      </c>
      <c r="G20" s="173" t="s">
        <v>175</v>
      </c>
      <c r="H20" s="174">
        <v>30448.84</v>
      </c>
      <c r="I20" s="62">
        <v>30448.84</v>
      </c>
      <c r="J20" s="62">
        <v>18964.21</v>
      </c>
      <c r="K20" s="173"/>
      <c r="L20" s="62">
        <v>11484.63</v>
      </c>
      <c r="M20" s="173"/>
      <c r="N20" s="62"/>
      <c r="O20" s="62"/>
      <c r="P20" s="173"/>
      <c r="Q20" s="62"/>
      <c r="R20" s="62"/>
      <c r="S20" s="62"/>
      <c r="T20" s="62"/>
      <c r="U20" s="62"/>
      <c r="V20" s="62"/>
      <c r="W20" s="62"/>
    </row>
    <row r="21" ht="20.25" customHeight="1" spans="1:23">
      <c r="A21" s="173" t="str">
        <f t="shared" si="0"/>
        <v>       玉溪市生态环境局新平分局</v>
      </c>
      <c r="B21" s="173" t="s">
        <v>161</v>
      </c>
      <c r="C21" s="173" t="s">
        <v>162</v>
      </c>
      <c r="D21" s="173" t="s">
        <v>91</v>
      </c>
      <c r="E21" s="173" t="s">
        <v>150</v>
      </c>
      <c r="F21" s="173" t="s">
        <v>174</v>
      </c>
      <c r="G21" s="173" t="s">
        <v>175</v>
      </c>
      <c r="H21" s="174">
        <v>772.65</v>
      </c>
      <c r="I21" s="62">
        <v>772.65</v>
      </c>
      <c r="J21" s="62">
        <v>193.16</v>
      </c>
      <c r="K21" s="173"/>
      <c r="L21" s="62">
        <v>579.49</v>
      </c>
      <c r="M21" s="173"/>
      <c r="N21" s="62"/>
      <c r="O21" s="62"/>
      <c r="P21" s="173"/>
      <c r="Q21" s="62"/>
      <c r="R21" s="62"/>
      <c r="S21" s="62"/>
      <c r="T21" s="62"/>
      <c r="U21" s="62"/>
      <c r="V21" s="62"/>
      <c r="W21" s="62"/>
    </row>
    <row r="22" ht="20.25" customHeight="1" spans="1:23">
      <c r="A22" s="173" t="str">
        <f t="shared" si="0"/>
        <v>       玉溪市生态环境局新平分局</v>
      </c>
      <c r="B22" s="173" t="s">
        <v>161</v>
      </c>
      <c r="C22" s="173" t="s">
        <v>162</v>
      </c>
      <c r="D22" s="173" t="s">
        <v>96</v>
      </c>
      <c r="E22" s="173" t="s">
        <v>158</v>
      </c>
      <c r="F22" s="173" t="s">
        <v>174</v>
      </c>
      <c r="G22" s="173" t="s">
        <v>175</v>
      </c>
      <c r="H22" s="174">
        <v>6163.65</v>
      </c>
      <c r="I22" s="62">
        <v>6163.65</v>
      </c>
      <c r="J22" s="62">
        <v>1540.91</v>
      </c>
      <c r="K22" s="173"/>
      <c r="L22" s="62">
        <v>4622.74</v>
      </c>
      <c r="M22" s="173"/>
      <c r="N22" s="62"/>
      <c r="O22" s="62"/>
      <c r="P22" s="173"/>
      <c r="Q22" s="62"/>
      <c r="R22" s="62"/>
      <c r="S22" s="62"/>
      <c r="T22" s="62"/>
      <c r="U22" s="62"/>
      <c r="V22" s="62"/>
      <c r="W22" s="62"/>
    </row>
    <row r="23" ht="20.25" customHeight="1" spans="1:23">
      <c r="A23" s="173" t="str">
        <f t="shared" si="0"/>
        <v>       玉溪市生态环境局新平分局</v>
      </c>
      <c r="B23" s="173" t="s">
        <v>176</v>
      </c>
      <c r="C23" s="173" t="s">
        <v>177</v>
      </c>
      <c r="D23" s="173" t="s">
        <v>100</v>
      </c>
      <c r="E23" s="173" t="s">
        <v>177</v>
      </c>
      <c r="F23" s="173" t="s">
        <v>178</v>
      </c>
      <c r="G23" s="173" t="s">
        <v>177</v>
      </c>
      <c r="H23" s="174">
        <v>536532</v>
      </c>
      <c r="I23" s="62">
        <v>536532</v>
      </c>
      <c r="J23" s="62">
        <v>134133</v>
      </c>
      <c r="K23" s="173"/>
      <c r="L23" s="62">
        <v>402399</v>
      </c>
      <c r="M23" s="173"/>
      <c r="N23" s="62"/>
      <c r="O23" s="62"/>
      <c r="P23" s="173"/>
      <c r="Q23" s="62"/>
      <c r="R23" s="62"/>
      <c r="S23" s="62"/>
      <c r="T23" s="62"/>
      <c r="U23" s="62"/>
      <c r="V23" s="62"/>
      <c r="W23" s="62"/>
    </row>
    <row r="24" ht="20.25" customHeight="1" spans="1:23">
      <c r="A24" s="173" t="str">
        <f t="shared" si="0"/>
        <v>       玉溪市生态环境局新平分局</v>
      </c>
      <c r="B24" s="173" t="s">
        <v>179</v>
      </c>
      <c r="C24" s="173" t="s">
        <v>180</v>
      </c>
      <c r="D24" s="173" t="s">
        <v>80</v>
      </c>
      <c r="E24" s="173" t="s">
        <v>181</v>
      </c>
      <c r="F24" s="173" t="s">
        <v>182</v>
      </c>
      <c r="G24" s="173" t="s">
        <v>183</v>
      </c>
      <c r="H24" s="174">
        <v>343200</v>
      </c>
      <c r="I24" s="62">
        <v>343200</v>
      </c>
      <c r="J24" s="62">
        <v>343200</v>
      </c>
      <c r="K24" s="173"/>
      <c r="L24" s="62"/>
      <c r="M24" s="173"/>
      <c r="N24" s="62"/>
      <c r="O24" s="62"/>
      <c r="P24" s="173"/>
      <c r="Q24" s="62"/>
      <c r="R24" s="62"/>
      <c r="S24" s="62"/>
      <c r="T24" s="62"/>
      <c r="U24" s="62"/>
      <c r="V24" s="62"/>
      <c r="W24" s="62"/>
    </row>
    <row r="25" ht="20.25" customHeight="1" spans="1:23">
      <c r="A25" s="173" t="str">
        <f t="shared" si="0"/>
        <v>       玉溪市生态环境局新平分局</v>
      </c>
      <c r="B25" s="173" t="s">
        <v>179</v>
      </c>
      <c r="C25" s="173" t="s">
        <v>180</v>
      </c>
      <c r="D25" s="173" t="s">
        <v>81</v>
      </c>
      <c r="E25" s="173" t="s">
        <v>184</v>
      </c>
      <c r="F25" s="173" t="s">
        <v>182</v>
      </c>
      <c r="G25" s="173" t="s">
        <v>183</v>
      </c>
      <c r="H25" s="174">
        <v>26400</v>
      </c>
      <c r="I25" s="62">
        <v>26400</v>
      </c>
      <c r="J25" s="62">
        <v>26400</v>
      </c>
      <c r="K25" s="173"/>
      <c r="L25" s="62"/>
      <c r="M25" s="173"/>
      <c r="N25" s="62"/>
      <c r="O25" s="62"/>
      <c r="P25" s="173"/>
      <c r="Q25" s="62"/>
      <c r="R25" s="62"/>
      <c r="S25" s="62"/>
      <c r="T25" s="62"/>
      <c r="U25" s="62"/>
      <c r="V25" s="62"/>
      <c r="W25" s="62"/>
    </row>
    <row r="26" ht="20.25" customHeight="1" spans="1:23">
      <c r="A26" s="173" t="str">
        <f t="shared" si="0"/>
        <v>       玉溪市生态环境局新平分局</v>
      </c>
      <c r="B26" s="173" t="s">
        <v>185</v>
      </c>
      <c r="C26" s="173" t="s">
        <v>186</v>
      </c>
      <c r="D26" s="173" t="s">
        <v>91</v>
      </c>
      <c r="E26" s="173" t="s">
        <v>150</v>
      </c>
      <c r="F26" s="173" t="s">
        <v>187</v>
      </c>
      <c r="G26" s="176" t="s">
        <v>188</v>
      </c>
      <c r="H26" s="174">
        <v>730900</v>
      </c>
      <c r="I26" s="62">
        <v>730900</v>
      </c>
      <c r="J26" s="62">
        <v>201232.5</v>
      </c>
      <c r="K26" s="173"/>
      <c r="L26" s="62">
        <v>529667.5</v>
      </c>
      <c r="M26" s="173"/>
      <c r="N26" s="62"/>
      <c r="O26" s="62"/>
      <c r="P26" s="173"/>
      <c r="Q26" s="62"/>
      <c r="R26" s="62"/>
      <c r="S26" s="62"/>
      <c r="T26" s="62"/>
      <c r="U26" s="62"/>
      <c r="V26" s="62"/>
      <c r="W26" s="62"/>
    </row>
    <row r="27" ht="20.25" customHeight="1" spans="1:23">
      <c r="A27" s="173" t="str">
        <f t="shared" si="0"/>
        <v>       玉溪市生态环境局新平分局</v>
      </c>
      <c r="B27" s="173" t="s">
        <v>189</v>
      </c>
      <c r="C27" s="173" t="s">
        <v>190</v>
      </c>
      <c r="D27" s="173" t="s">
        <v>91</v>
      </c>
      <c r="E27" s="173" t="s">
        <v>150</v>
      </c>
      <c r="F27" s="173" t="s">
        <v>191</v>
      </c>
      <c r="G27" s="176" t="s">
        <v>192</v>
      </c>
      <c r="H27" s="174">
        <v>216600</v>
      </c>
      <c r="I27" s="62">
        <v>216600</v>
      </c>
      <c r="J27" s="62">
        <v>94762.5</v>
      </c>
      <c r="K27" s="173"/>
      <c r="L27" s="62">
        <v>121837.5</v>
      </c>
      <c r="M27" s="173"/>
      <c r="N27" s="62"/>
      <c r="O27" s="62"/>
      <c r="P27" s="173"/>
      <c r="Q27" s="62"/>
      <c r="R27" s="62"/>
      <c r="S27" s="62"/>
      <c r="T27" s="62"/>
      <c r="U27" s="62"/>
      <c r="V27" s="62"/>
      <c r="W27" s="62"/>
    </row>
    <row r="28" ht="20.25" customHeight="1" spans="1:23">
      <c r="A28" s="173" t="str">
        <f t="shared" si="0"/>
        <v>       玉溪市生态环境局新平分局</v>
      </c>
      <c r="B28" s="173" t="s">
        <v>193</v>
      </c>
      <c r="C28" s="173" t="s">
        <v>194</v>
      </c>
      <c r="D28" s="173" t="s">
        <v>91</v>
      </c>
      <c r="E28" s="173" t="s">
        <v>150</v>
      </c>
      <c r="F28" s="173" t="s">
        <v>195</v>
      </c>
      <c r="G28" s="176" t="s">
        <v>194</v>
      </c>
      <c r="H28" s="174">
        <v>47295.48</v>
      </c>
      <c r="I28" s="62">
        <v>47295.48</v>
      </c>
      <c r="J28" s="62"/>
      <c r="K28" s="173"/>
      <c r="L28" s="62">
        <v>47295.48</v>
      </c>
      <c r="M28" s="173"/>
      <c r="N28" s="62"/>
      <c r="O28" s="62"/>
      <c r="P28" s="173"/>
      <c r="Q28" s="62"/>
      <c r="R28" s="62"/>
      <c r="S28" s="62"/>
      <c r="T28" s="62"/>
      <c r="U28" s="62"/>
      <c r="V28" s="62"/>
      <c r="W28" s="62"/>
    </row>
    <row r="29" ht="20.25" customHeight="1" spans="1:23">
      <c r="A29" s="173" t="str">
        <f t="shared" si="0"/>
        <v>       玉溪市生态环境局新平分局</v>
      </c>
      <c r="B29" s="173" t="s">
        <v>193</v>
      </c>
      <c r="C29" s="173" t="s">
        <v>194</v>
      </c>
      <c r="D29" s="173" t="s">
        <v>96</v>
      </c>
      <c r="E29" s="173" t="s">
        <v>158</v>
      </c>
      <c r="F29" s="173" t="s">
        <v>195</v>
      </c>
      <c r="G29" s="176" t="s">
        <v>194</v>
      </c>
      <c r="H29" s="174">
        <v>18316.93</v>
      </c>
      <c r="I29" s="62">
        <v>18316.93</v>
      </c>
      <c r="J29" s="62"/>
      <c r="K29" s="173"/>
      <c r="L29" s="62">
        <v>18316.93</v>
      </c>
      <c r="M29" s="173"/>
      <c r="N29" s="62"/>
      <c r="O29" s="62"/>
      <c r="P29" s="173"/>
      <c r="Q29" s="62"/>
      <c r="R29" s="62"/>
      <c r="S29" s="62"/>
      <c r="T29" s="62"/>
      <c r="U29" s="62"/>
      <c r="V29" s="62"/>
      <c r="W29" s="62"/>
    </row>
    <row r="30" ht="20.25" customHeight="1" spans="1:23">
      <c r="A30" s="173" t="str">
        <f t="shared" si="0"/>
        <v>       玉溪市生态环境局新平分局</v>
      </c>
      <c r="B30" s="173" t="s">
        <v>196</v>
      </c>
      <c r="C30" s="173" t="s">
        <v>197</v>
      </c>
      <c r="D30" s="173" t="s">
        <v>80</v>
      </c>
      <c r="E30" s="173" t="s">
        <v>181</v>
      </c>
      <c r="F30" s="173" t="s">
        <v>198</v>
      </c>
      <c r="G30" s="176" t="s">
        <v>199</v>
      </c>
      <c r="H30" s="174">
        <v>6600</v>
      </c>
      <c r="I30" s="62">
        <v>6600</v>
      </c>
      <c r="J30" s="62">
        <v>6600</v>
      </c>
      <c r="K30" s="173"/>
      <c r="L30" s="62"/>
      <c r="M30" s="173"/>
      <c r="N30" s="62"/>
      <c r="O30" s="62"/>
      <c r="P30" s="173"/>
      <c r="Q30" s="62"/>
      <c r="R30" s="62"/>
      <c r="S30" s="62"/>
      <c r="T30" s="62"/>
      <c r="U30" s="62"/>
      <c r="V30" s="62"/>
      <c r="W30" s="62"/>
    </row>
    <row r="31" ht="20.25" customHeight="1" spans="1:23">
      <c r="A31" s="173" t="str">
        <f t="shared" si="0"/>
        <v>       玉溪市生态环境局新平分局</v>
      </c>
      <c r="B31" s="173" t="s">
        <v>196</v>
      </c>
      <c r="C31" s="173" t="s">
        <v>197</v>
      </c>
      <c r="D31" s="173" t="s">
        <v>81</v>
      </c>
      <c r="E31" s="173" t="s">
        <v>184</v>
      </c>
      <c r="F31" s="173" t="s">
        <v>198</v>
      </c>
      <c r="G31" s="176" t="s">
        <v>199</v>
      </c>
      <c r="H31" s="174">
        <v>600</v>
      </c>
      <c r="I31" s="62">
        <v>600</v>
      </c>
      <c r="J31" s="62">
        <v>600</v>
      </c>
      <c r="K31" s="173"/>
      <c r="L31" s="62"/>
      <c r="M31" s="173"/>
      <c r="N31" s="62"/>
      <c r="O31" s="62"/>
      <c r="P31" s="173"/>
      <c r="Q31" s="62"/>
      <c r="R31" s="62"/>
      <c r="S31" s="62"/>
      <c r="T31" s="62"/>
      <c r="U31" s="62"/>
      <c r="V31" s="62"/>
      <c r="W31" s="62"/>
    </row>
    <row r="32" ht="20.25" customHeight="1" spans="1:23">
      <c r="A32" s="173" t="str">
        <f t="shared" si="0"/>
        <v>       玉溪市生态环境局新平分局</v>
      </c>
      <c r="B32" s="173" t="s">
        <v>196</v>
      </c>
      <c r="C32" s="173" t="s">
        <v>197</v>
      </c>
      <c r="D32" s="173" t="s">
        <v>91</v>
      </c>
      <c r="E32" s="173" t="s">
        <v>150</v>
      </c>
      <c r="F32" s="173" t="s">
        <v>200</v>
      </c>
      <c r="G32" s="176" t="s">
        <v>201</v>
      </c>
      <c r="H32" s="174">
        <v>103340</v>
      </c>
      <c r="I32" s="62">
        <v>103340</v>
      </c>
      <c r="J32" s="62">
        <v>20595.75</v>
      </c>
      <c r="K32" s="173"/>
      <c r="L32" s="62">
        <v>82744.25</v>
      </c>
      <c r="M32" s="173"/>
      <c r="N32" s="62"/>
      <c r="O32" s="62"/>
      <c r="P32" s="173"/>
      <c r="Q32" s="62"/>
      <c r="R32" s="62"/>
      <c r="S32" s="62"/>
      <c r="T32" s="62"/>
      <c r="U32" s="62"/>
      <c r="V32" s="62"/>
      <c r="W32" s="62"/>
    </row>
    <row r="33" ht="20.25" customHeight="1" spans="1:23">
      <c r="A33" s="173" t="str">
        <f t="shared" si="0"/>
        <v>       玉溪市生态环境局新平分局</v>
      </c>
      <c r="B33" s="173" t="s">
        <v>196</v>
      </c>
      <c r="C33" s="173" t="s">
        <v>197</v>
      </c>
      <c r="D33" s="173" t="s">
        <v>91</v>
      </c>
      <c r="E33" s="173" t="s">
        <v>150</v>
      </c>
      <c r="F33" s="173" t="s">
        <v>202</v>
      </c>
      <c r="G33" s="176" t="s">
        <v>203</v>
      </c>
      <c r="H33" s="174">
        <v>20000</v>
      </c>
      <c r="I33" s="62">
        <v>20000</v>
      </c>
      <c r="J33" s="62"/>
      <c r="K33" s="173"/>
      <c r="L33" s="62">
        <v>20000</v>
      </c>
      <c r="M33" s="173"/>
      <c r="N33" s="62"/>
      <c r="O33" s="62"/>
      <c r="P33" s="173"/>
      <c r="Q33" s="62"/>
      <c r="R33" s="62"/>
      <c r="S33" s="62"/>
      <c r="T33" s="62"/>
      <c r="U33" s="62"/>
      <c r="V33" s="62"/>
      <c r="W33" s="62"/>
    </row>
    <row r="34" ht="20.25" customHeight="1" spans="1:23">
      <c r="A34" s="173" t="str">
        <f t="shared" si="0"/>
        <v>       玉溪市生态环境局新平分局</v>
      </c>
      <c r="B34" s="173" t="s">
        <v>196</v>
      </c>
      <c r="C34" s="173" t="s">
        <v>197</v>
      </c>
      <c r="D34" s="173" t="s">
        <v>91</v>
      </c>
      <c r="E34" s="173" t="s">
        <v>150</v>
      </c>
      <c r="F34" s="173" t="s">
        <v>204</v>
      </c>
      <c r="G34" s="176" t="s">
        <v>205</v>
      </c>
      <c r="H34" s="174">
        <v>1100</v>
      </c>
      <c r="I34" s="62">
        <v>1100</v>
      </c>
      <c r="J34" s="62">
        <v>275</v>
      </c>
      <c r="K34" s="173"/>
      <c r="L34" s="62">
        <v>825</v>
      </c>
      <c r="M34" s="173"/>
      <c r="N34" s="62"/>
      <c r="O34" s="62"/>
      <c r="P34" s="173"/>
      <c r="Q34" s="62"/>
      <c r="R34" s="62"/>
      <c r="S34" s="62"/>
      <c r="T34" s="62"/>
      <c r="U34" s="62"/>
      <c r="V34" s="62"/>
      <c r="W34" s="62"/>
    </row>
    <row r="35" ht="20.25" customHeight="1" spans="1:23">
      <c r="A35" s="173" t="str">
        <f t="shared" si="0"/>
        <v>       玉溪市生态环境局新平分局</v>
      </c>
      <c r="B35" s="173" t="s">
        <v>196</v>
      </c>
      <c r="C35" s="173" t="s">
        <v>197</v>
      </c>
      <c r="D35" s="173" t="s">
        <v>91</v>
      </c>
      <c r="E35" s="173" t="s">
        <v>150</v>
      </c>
      <c r="F35" s="173" t="s">
        <v>206</v>
      </c>
      <c r="G35" s="176" t="s">
        <v>207</v>
      </c>
      <c r="H35" s="174">
        <v>5500</v>
      </c>
      <c r="I35" s="62">
        <v>5500</v>
      </c>
      <c r="J35" s="62">
        <v>1375</v>
      </c>
      <c r="K35" s="173"/>
      <c r="L35" s="62">
        <v>4125</v>
      </c>
      <c r="M35" s="173"/>
      <c r="N35" s="62"/>
      <c r="O35" s="62"/>
      <c r="P35" s="173"/>
      <c r="Q35" s="62"/>
      <c r="R35" s="62"/>
      <c r="S35" s="62"/>
      <c r="T35" s="62"/>
      <c r="U35" s="62"/>
      <c r="V35" s="62"/>
      <c r="W35" s="62"/>
    </row>
    <row r="36" ht="20.25" customHeight="1" spans="1:23">
      <c r="A36" s="173" t="str">
        <f t="shared" si="0"/>
        <v>       玉溪市生态环境局新平分局</v>
      </c>
      <c r="B36" s="173" t="s">
        <v>196</v>
      </c>
      <c r="C36" s="173" t="s">
        <v>197</v>
      </c>
      <c r="D36" s="173" t="s">
        <v>91</v>
      </c>
      <c r="E36" s="173" t="s">
        <v>150</v>
      </c>
      <c r="F36" s="173" t="s">
        <v>208</v>
      </c>
      <c r="G36" s="176" t="s">
        <v>209</v>
      </c>
      <c r="H36" s="174">
        <v>20760</v>
      </c>
      <c r="I36" s="62">
        <v>20760</v>
      </c>
      <c r="J36" s="62">
        <v>5190</v>
      </c>
      <c r="K36" s="173"/>
      <c r="L36" s="62">
        <v>15570</v>
      </c>
      <c r="M36" s="173"/>
      <c r="N36" s="62"/>
      <c r="O36" s="62"/>
      <c r="P36" s="173"/>
      <c r="Q36" s="62"/>
      <c r="R36" s="62"/>
      <c r="S36" s="62"/>
      <c r="T36" s="62"/>
      <c r="U36" s="62"/>
      <c r="V36" s="62"/>
      <c r="W36" s="62"/>
    </row>
    <row r="37" ht="20.25" customHeight="1" spans="1:23">
      <c r="A37" s="173" t="str">
        <f t="shared" si="0"/>
        <v>       玉溪市生态环境局新平分局</v>
      </c>
      <c r="B37" s="173" t="s">
        <v>196</v>
      </c>
      <c r="C37" s="173" t="s">
        <v>197</v>
      </c>
      <c r="D37" s="173" t="s">
        <v>91</v>
      </c>
      <c r="E37" s="173" t="s">
        <v>150</v>
      </c>
      <c r="F37" s="173" t="s">
        <v>210</v>
      </c>
      <c r="G37" s="176" t="s">
        <v>211</v>
      </c>
      <c r="H37" s="174">
        <v>80000</v>
      </c>
      <c r="I37" s="62">
        <v>80000</v>
      </c>
      <c r="J37" s="62">
        <v>20000</v>
      </c>
      <c r="K37" s="173"/>
      <c r="L37" s="62">
        <v>60000</v>
      </c>
      <c r="M37" s="173"/>
      <c r="N37" s="62"/>
      <c r="O37" s="62"/>
      <c r="P37" s="173"/>
      <c r="Q37" s="62"/>
      <c r="R37" s="62"/>
      <c r="S37" s="62"/>
      <c r="T37" s="62"/>
      <c r="U37" s="62"/>
      <c r="V37" s="62"/>
      <c r="W37" s="62"/>
    </row>
    <row r="38" ht="20.25" customHeight="1" spans="1:23">
      <c r="A38" s="173" t="str">
        <f t="shared" si="0"/>
        <v>       玉溪市生态环境局新平分局</v>
      </c>
      <c r="B38" s="173" t="s">
        <v>196</v>
      </c>
      <c r="C38" s="173" t="s">
        <v>197</v>
      </c>
      <c r="D38" s="173" t="s">
        <v>91</v>
      </c>
      <c r="E38" s="173" t="s">
        <v>150</v>
      </c>
      <c r="F38" s="173" t="s">
        <v>212</v>
      </c>
      <c r="G38" s="176" t="s">
        <v>213</v>
      </c>
      <c r="H38" s="174">
        <v>10000</v>
      </c>
      <c r="I38" s="62">
        <v>10000</v>
      </c>
      <c r="J38" s="62">
        <v>2500</v>
      </c>
      <c r="K38" s="173"/>
      <c r="L38" s="62">
        <v>7500</v>
      </c>
      <c r="M38" s="173"/>
      <c r="N38" s="62"/>
      <c r="O38" s="62"/>
      <c r="P38" s="173"/>
      <c r="Q38" s="62"/>
      <c r="R38" s="62"/>
      <c r="S38" s="62"/>
      <c r="T38" s="62"/>
      <c r="U38" s="62"/>
      <c r="V38" s="62"/>
      <c r="W38" s="62"/>
    </row>
    <row r="39" ht="20.25" customHeight="1" spans="1:23">
      <c r="A39" s="173" t="str">
        <f t="shared" si="0"/>
        <v>       玉溪市生态环境局新平分局</v>
      </c>
      <c r="B39" s="173" t="s">
        <v>196</v>
      </c>
      <c r="C39" s="173" t="s">
        <v>197</v>
      </c>
      <c r="D39" s="173" t="s">
        <v>91</v>
      </c>
      <c r="E39" s="173" t="s">
        <v>150</v>
      </c>
      <c r="F39" s="173" t="s">
        <v>214</v>
      </c>
      <c r="G39" s="176" t="s">
        <v>215</v>
      </c>
      <c r="H39" s="174">
        <v>10000</v>
      </c>
      <c r="I39" s="62">
        <v>10000</v>
      </c>
      <c r="J39" s="62">
        <v>2500</v>
      </c>
      <c r="K39" s="173"/>
      <c r="L39" s="62">
        <v>7500</v>
      </c>
      <c r="M39" s="173"/>
      <c r="N39" s="62"/>
      <c r="O39" s="62"/>
      <c r="P39" s="173"/>
      <c r="Q39" s="62"/>
      <c r="R39" s="62"/>
      <c r="S39" s="62"/>
      <c r="T39" s="62"/>
      <c r="U39" s="62"/>
      <c r="V39" s="62"/>
      <c r="W39" s="62"/>
    </row>
    <row r="40" ht="20.25" customHeight="1" spans="1:23">
      <c r="A40" s="173" t="str">
        <f t="shared" si="0"/>
        <v>       玉溪市生态环境局新平分局</v>
      </c>
      <c r="B40" s="173" t="s">
        <v>196</v>
      </c>
      <c r="C40" s="173" t="s">
        <v>197</v>
      </c>
      <c r="D40" s="173" t="s">
        <v>91</v>
      </c>
      <c r="E40" s="173" t="s">
        <v>150</v>
      </c>
      <c r="F40" s="173" t="s">
        <v>216</v>
      </c>
      <c r="G40" s="176" t="s">
        <v>217</v>
      </c>
      <c r="H40" s="174">
        <v>23000</v>
      </c>
      <c r="I40" s="62">
        <v>23000</v>
      </c>
      <c r="J40" s="62">
        <v>5750</v>
      </c>
      <c r="K40" s="173"/>
      <c r="L40" s="62">
        <v>17250</v>
      </c>
      <c r="M40" s="173"/>
      <c r="N40" s="62"/>
      <c r="O40" s="62"/>
      <c r="P40" s="173"/>
      <c r="Q40" s="62"/>
      <c r="R40" s="62"/>
      <c r="S40" s="62"/>
      <c r="T40" s="62"/>
      <c r="U40" s="62"/>
      <c r="V40" s="62"/>
      <c r="W40" s="62"/>
    </row>
    <row r="41" ht="20.25" customHeight="1" spans="1:23">
      <c r="A41" s="173" t="str">
        <f t="shared" si="0"/>
        <v>       玉溪市生态环境局新平分局</v>
      </c>
      <c r="B41" s="173" t="s">
        <v>196</v>
      </c>
      <c r="C41" s="173" t="s">
        <v>197</v>
      </c>
      <c r="D41" s="173" t="s">
        <v>91</v>
      </c>
      <c r="E41" s="173" t="s">
        <v>150</v>
      </c>
      <c r="F41" s="173" t="s">
        <v>191</v>
      </c>
      <c r="G41" s="176" t="s">
        <v>192</v>
      </c>
      <c r="H41" s="174">
        <v>21660</v>
      </c>
      <c r="I41" s="62">
        <v>21660</v>
      </c>
      <c r="J41" s="62">
        <v>5415</v>
      </c>
      <c r="K41" s="173"/>
      <c r="L41" s="62">
        <v>16245</v>
      </c>
      <c r="M41" s="173"/>
      <c r="N41" s="62"/>
      <c r="O41" s="62"/>
      <c r="P41" s="173"/>
      <c r="Q41" s="62"/>
      <c r="R41" s="62"/>
      <c r="S41" s="62"/>
      <c r="T41" s="62"/>
      <c r="U41" s="62"/>
      <c r="V41" s="62"/>
      <c r="W41" s="62"/>
    </row>
    <row r="42" ht="20.25" customHeight="1" spans="1:23">
      <c r="A42" s="173" t="str">
        <f t="shared" si="0"/>
        <v>       玉溪市生态环境局新平分局</v>
      </c>
      <c r="B42" s="173" t="s">
        <v>196</v>
      </c>
      <c r="C42" s="173" t="s">
        <v>197</v>
      </c>
      <c r="D42" s="173" t="s">
        <v>96</v>
      </c>
      <c r="E42" s="173" t="s">
        <v>158</v>
      </c>
      <c r="F42" s="173" t="s">
        <v>200</v>
      </c>
      <c r="G42" s="176" t="s">
        <v>201</v>
      </c>
      <c r="H42" s="174">
        <v>26500</v>
      </c>
      <c r="I42" s="62">
        <v>26500</v>
      </c>
      <c r="J42" s="62">
        <v>6625</v>
      </c>
      <c r="K42" s="173"/>
      <c r="L42" s="62">
        <v>19875</v>
      </c>
      <c r="M42" s="173"/>
      <c r="N42" s="62"/>
      <c r="O42" s="62"/>
      <c r="P42" s="173"/>
      <c r="Q42" s="62"/>
      <c r="R42" s="62"/>
      <c r="S42" s="62"/>
      <c r="T42" s="62"/>
      <c r="U42" s="62"/>
      <c r="V42" s="62"/>
      <c r="W42" s="62"/>
    </row>
    <row r="43" ht="20.25" customHeight="1" spans="1:23">
      <c r="A43" s="173" t="str">
        <f t="shared" si="0"/>
        <v>       玉溪市生态环境局新平分局</v>
      </c>
      <c r="B43" s="173" t="s">
        <v>196</v>
      </c>
      <c r="C43" s="173" t="s">
        <v>197</v>
      </c>
      <c r="D43" s="173" t="s">
        <v>96</v>
      </c>
      <c r="E43" s="173" t="s">
        <v>158</v>
      </c>
      <c r="F43" s="173" t="s">
        <v>210</v>
      </c>
      <c r="G43" s="176" t="s">
        <v>211</v>
      </c>
      <c r="H43" s="174">
        <v>15000</v>
      </c>
      <c r="I43" s="62">
        <v>15000</v>
      </c>
      <c r="J43" s="62">
        <v>3750</v>
      </c>
      <c r="K43" s="173"/>
      <c r="L43" s="62">
        <v>11250</v>
      </c>
      <c r="M43" s="173"/>
      <c r="N43" s="62"/>
      <c r="O43" s="62"/>
      <c r="P43" s="173"/>
      <c r="Q43" s="62"/>
      <c r="R43" s="62"/>
      <c r="S43" s="62"/>
      <c r="T43" s="62"/>
      <c r="U43" s="62"/>
      <c r="V43" s="62"/>
      <c r="W43" s="62"/>
    </row>
    <row r="44" ht="20.25" customHeight="1" spans="1:23">
      <c r="A44" s="173" t="str">
        <f t="shared" si="0"/>
        <v>       玉溪市生态环境局新平分局</v>
      </c>
      <c r="B44" s="173" t="s">
        <v>196</v>
      </c>
      <c r="C44" s="173" t="s">
        <v>197</v>
      </c>
      <c r="D44" s="173" t="s">
        <v>96</v>
      </c>
      <c r="E44" s="173" t="s">
        <v>158</v>
      </c>
      <c r="F44" s="173" t="s">
        <v>216</v>
      </c>
      <c r="G44" s="176" t="s">
        <v>217</v>
      </c>
      <c r="H44" s="174">
        <v>9000</v>
      </c>
      <c r="I44" s="62">
        <v>9000</v>
      </c>
      <c r="J44" s="62">
        <v>2250</v>
      </c>
      <c r="K44" s="173"/>
      <c r="L44" s="62">
        <v>6750</v>
      </c>
      <c r="M44" s="173"/>
      <c r="N44" s="62"/>
      <c r="O44" s="62"/>
      <c r="P44" s="173"/>
      <c r="Q44" s="62"/>
      <c r="R44" s="62"/>
      <c r="S44" s="62"/>
      <c r="T44" s="62"/>
      <c r="U44" s="62"/>
      <c r="V44" s="62"/>
      <c r="W44" s="62"/>
    </row>
    <row r="45" ht="20.25" customHeight="1" spans="1:23">
      <c r="A45" s="173" t="str">
        <f t="shared" si="0"/>
        <v>       玉溪市生态环境局新平分局</v>
      </c>
      <c r="B45" s="173" t="s">
        <v>218</v>
      </c>
      <c r="C45" s="173" t="s">
        <v>219</v>
      </c>
      <c r="D45" s="173" t="s">
        <v>91</v>
      </c>
      <c r="E45" s="173" t="s">
        <v>150</v>
      </c>
      <c r="F45" s="173" t="s">
        <v>220</v>
      </c>
      <c r="G45" s="176" t="s">
        <v>221</v>
      </c>
      <c r="H45" s="174">
        <v>50600</v>
      </c>
      <c r="I45" s="62">
        <v>50600</v>
      </c>
      <c r="J45" s="62"/>
      <c r="K45" s="173"/>
      <c r="L45" s="62">
        <v>50600</v>
      </c>
      <c r="M45" s="173"/>
      <c r="N45" s="62"/>
      <c r="O45" s="62"/>
      <c r="P45" s="173"/>
      <c r="Q45" s="62"/>
      <c r="R45" s="62"/>
      <c r="S45" s="62"/>
      <c r="T45" s="62"/>
      <c r="U45" s="62"/>
      <c r="V45" s="62"/>
      <c r="W45" s="62"/>
    </row>
    <row r="46" ht="20.25" customHeight="1" spans="1:23">
      <c r="A46" s="173" t="str">
        <f t="shared" si="0"/>
        <v>       玉溪市生态环境局新平分局</v>
      </c>
      <c r="B46" s="173" t="s">
        <v>222</v>
      </c>
      <c r="C46" s="173" t="s">
        <v>124</v>
      </c>
      <c r="D46" s="173" t="s">
        <v>91</v>
      </c>
      <c r="E46" s="173" t="s">
        <v>150</v>
      </c>
      <c r="F46" s="173" t="s">
        <v>223</v>
      </c>
      <c r="G46" s="176" t="s">
        <v>124</v>
      </c>
      <c r="H46" s="174">
        <v>20000</v>
      </c>
      <c r="I46" s="62">
        <v>20000</v>
      </c>
      <c r="J46" s="62"/>
      <c r="K46" s="173"/>
      <c r="L46" s="62">
        <v>20000</v>
      </c>
      <c r="M46" s="173"/>
      <c r="N46" s="62"/>
      <c r="O46" s="62"/>
      <c r="P46" s="173"/>
      <c r="Q46" s="62"/>
      <c r="R46" s="62"/>
      <c r="S46" s="62"/>
      <c r="T46" s="62"/>
      <c r="U46" s="62"/>
      <c r="V46" s="62"/>
      <c r="W46" s="62"/>
    </row>
    <row r="47" ht="20.25" customHeight="1" spans="1:23">
      <c r="A47" s="173" t="str">
        <f t="shared" si="0"/>
        <v>       玉溪市生态环境局新平分局</v>
      </c>
      <c r="B47" s="173" t="s">
        <v>224</v>
      </c>
      <c r="C47" s="173" t="s">
        <v>225</v>
      </c>
      <c r="D47" s="173" t="s">
        <v>96</v>
      </c>
      <c r="E47" s="173" t="s">
        <v>158</v>
      </c>
      <c r="F47" s="173" t="s">
        <v>174</v>
      </c>
      <c r="G47" s="176" t="s">
        <v>175</v>
      </c>
      <c r="H47" s="62">
        <v>53000</v>
      </c>
      <c r="I47" s="62">
        <v>53000</v>
      </c>
      <c r="J47" s="62"/>
      <c r="K47" s="173"/>
      <c r="L47" s="62">
        <v>53000</v>
      </c>
      <c r="M47" s="173"/>
      <c r="N47" s="62"/>
      <c r="O47" s="62"/>
      <c r="P47" s="173"/>
      <c r="Q47" s="62"/>
      <c r="R47" s="62"/>
      <c r="S47" s="62"/>
      <c r="T47" s="62"/>
      <c r="U47" s="62"/>
      <c r="V47" s="62"/>
      <c r="W47" s="62"/>
    </row>
    <row r="48" ht="20.25" customHeight="1" spans="1:23">
      <c r="A48" s="173" t="str">
        <f t="shared" si="0"/>
        <v>       玉溪市生态环境局新平分局</v>
      </c>
      <c r="B48" s="173" t="s">
        <v>226</v>
      </c>
      <c r="C48" s="173" t="s">
        <v>227</v>
      </c>
      <c r="D48" s="173" t="s">
        <v>92</v>
      </c>
      <c r="E48" s="173" t="s">
        <v>228</v>
      </c>
      <c r="F48" s="173" t="s">
        <v>229</v>
      </c>
      <c r="G48" s="176" t="s">
        <v>230</v>
      </c>
      <c r="H48" s="174">
        <v>37605</v>
      </c>
      <c r="I48" s="62">
        <v>37605</v>
      </c>
      <c r="J48" s="62"/>
      <c r="K48" s="173"/>
      <c r="L48" s="62">
        <v>37605</v>
      </c>
      <c r="M48" s="173"/>
      <c r="N48" s="62"/>
      <c r="O48" s="62"/>
      <c r="P48" s="173"/>
      <c r="Q48" s="62"/>
      <c r="R48" s="62"/>
      <c r="S48" s="62"/>
      <c r="T48" s="62"/>
      <c r="U48" s="62"/>
      <c r="V48" s="62"/>
      <c r="W48" s="62"/>
    </row>
    <row r="49" ht="20.25" customHeight="1" spans="1:23">
      <c r="A49" s="173" t="str">
        <f t="shared" si="0"/>
        <v>       玉溪市生态环境局新平分局</v>
      </c>
      <c r="B49" s="173" t="s">
        <v>226</v>
      </c>
      <c r="C49" s="173" t="s">
        <v>227</v>
      </c>
      <c r="D49" s="173" t="s">
        <v>92</v>
      </c>
      <c r="E49" s="173" t="s">
        <v>228</v>
      </c>
      <c r="F49" s="173" t="s">
        <v>198</v>
      </c>
      <c r="G49" s="176" t="s">
        <v>199</v>
      </c>
      <c r="H49" s="174">
        <v>5000</v>
      </c>
      <c r="I49" s="62">
        <v>5000</v>
      </c>
      <c r="J49" s="62"/>
      <c r="K49" s="173"/>
      <c r="L49" s="62">
        <v>5000</v>
      </c>
      <c r="M49" s="173"/>
      <c r="N49" s="62"/>
      <c r="O49" s="62"/>
      <c r="P49" s="173"/>
      <c r="Q49" s="62"/>
      <c r="R49" s="62"/>
      <c r="S49" s="62"/>
      <c r="T49" s="62"/>
      <c r="U49" s="62"/>
      <c r="V49" s="62"/>
      <c r="W49" s="62"/>
    </row>
    <row r="50" ht="20.25" customHeight="1" spans="1:23">
      <c r="A50" s="173" t="str">
        <f t="shared" si="0"/>
        <v>       玉溪市生态环境局新平分局</v>
      </c>
      <c r="B50" s="173" t="s">
        <v>226</v>
      </c>
      <c r="C50" s="173" t="s">
        <v>227</v>
      </c>
      <c r="D50" s="173" t="s">
        <v>92</v>
      </c>
      <c r="E50" s="173" t="s">
        <v>228</v>
      </c>
      <c r="F50" s="173" t="s">
        <v>231</v>
      </c>
      <c r="G50" s="176" t="s">
        <v>232</v>
      </c>
      <c r="H50" s="174">
        <v>45595</v>
      </c>
      <c r="I50" s="62">
        <v>45595</v>
      </c>
      <c r="J50" s="62"/>
      <c r="K50" s="173"/>
      <c r="L50" s="62">
        <v>45595</v>
      </c>
      <c r="M50" s="173"/>
      <c r="N50" s="62"/>
      <c r="O50" s="62"/>
      <c r="P50" s="173"/>
      <c r="Q50" s="62"/>
      <c r="R50" s="62"/>
      <c r="S50" s="62"/>
      <c r="T50" s="62"/>
      <c r="U50" s="62"/>
      <c r="V50" s="62"/>
      <c r="W50" s="62"/>
    </row>
    <row r="51" ht="20.25" customHeight="1" spans="1:23">
      <c r="A51" s="173" t="str">
        <f t="shared" si="0"/>
        <v>       玉溪市生态环境局新平分局</v>
      </c>
      <c r="B51" s="173" t="s">
        <v>233</v>
      </c>
      <c r="C51" s="173" t="s">
        <v>234</v>
      </c>
      <c r="D51" s="173" t="s">
        <v>91</v>
      </c>
      <c r="E51" s="173" t="s">
        <v>150</v>
      </c>
      <c r="F51" s="173" t="s">
        <v>229</v>
      </c>
      <c r="G51" s="176" t="s">
        <v>230</v>
      </c>
      <c r="H51" s="174">
        <v>156000</v>
      </c>
      <c r="I51" s="62">
        <v>156000</v>
      </c>
      <c r="J51" s="62"/>
      <c r="K51" s="173"/>
      <c r="L51" s="62">
        <v>156000</v>
      </c>
      <c r="M51" s="173"/>
      <c r="N51" s="62"/>
      <c r="O51" s="62"/>
      <c r="P51" s="173"/>
      <c r="Q51" s="62"/>
      <c r="R51" s="62"/>
      <c r="S51" s="62"/>
      <c r="T51" s="62"/>
      <c r="U51" s="62"/>
      <c r="V51" s="62"/>
      <c r="W51" s="62"/>
    </row>
    <row r="52" ht="27" customHeight="1" spans="1:23">
      <c r="A52" s="173" t="str">
        <f t="shared" si="0"/>
        <v>       玉溪市生态环境局新平分局</v>
      </c>
      <c r="B52" s="173" t="s">
        <v>235</v>
      </c>
      <c r="C52" s="173" t="s">
        <v>236</v>
      </c>
      <c r="D52" s="173" t="s">
        <v>94</v>
      </c>
      <c r="E52" s="173" t="s">
        <v>237</v>
      </c>
      <c r="F52" s="173" t="s">
        <v>159</v>
      </c>
      <c r="G52" s="176" t="s">
        <v>160</v>
      </c>
      <c r="H52" s="174">
        <v>444600</v>
      </c>
      <c r="I52" s="62">
        <v>444600</v>
      </c>
      <c r="J52" s="62">
        <v>444600</v>
      </c>
      <c r="K52" s="173"/>
      <c r="L52" s="62"/>
      <c r="M52" s="173"/>
      <c r="N52" s="62"/>
      <c r="O52" s="62"/>
      <c r="P52" s="173"/>
      <c r="Q52" s="62"/>
      <c r="R52" s="62"/>
      <c r="S52" s="62"/>
      <c r="T52" s="62"/>
      <c r="U52" s="62"/>
      <c r="V52" s="62"/>
      <c r="W52" s="62"/>
    </row>
    <row r="53" ht="28" customHeight="1" spans="1:23">
      <c r="A53" s="173" t="str">
        <f t="shared" si="0"/>
        <v>       玉溪市生态环境局新平分局</v>
      </c>
      <c r="B53" s="173" t="s">
        <v>238</v>
      </c>
      <c r="C53" s="173" t="s">
        <v>239</v>
      </c>
      <c r="D53" s="173" t="s">
        <v>94</v>
      </c>
      <c r="E53" s="173" t="s">
        <v>237</v>
      </c>
      <c r="F53" s="173" t="s">
        <v>159</v>
      </c>
      <c r="G53" s="173" t="s">
        <v>160</v>
      </c>
      <c r="H53" s="174">
        <v>225000</v>
      </c>
      <c r="I53" s="62">
        <v>225000</v>
      </c>
      <c r="J53" s="62"/>
      <c r="K53" s="173"/>
      <c r="L53" s="62">
        <v>225000</v>
      </c>
      <c r="M53" s="173"/>
      <c r="N53" s="62"/>
      <c r="O53" s="62"/>
      <c r="P53" s="173"/>
      <c r="Q53" s="62"/>
      <c r="R53" s="62"/>
      <c r="S53" s="62"/>
      <c r="T53" s="62"/>
      <c r="U53" s="62"/>
      <c r="V53" s="62"/>
      <c r="W53" s="62"/>
    </row>
    <row r="54" ht="22" customHeight="1" spans="1:23">
      <c r="A54" s="173" t="str">
        <f t="shared" si="0"/>
        <v>       玉溪市生态环境局新平分局</v>
      </c>
      <c r="B54" s="173" t="s">
        <v>240</v>
      </c>
      <c r="C54" s="173" t="s">
        <v>241</v>
      </c>
      <c r="D54" s="173" t="s">
        <v>91</v>
      </c>
      <c r="E54" s="173" t="s">
        <v>150</v>
      </c>
      <c r="F54" s="173" t="s">
        <v>242</v>
      </c>
      <c r="G54" s="173" t="s">
        <v>186</v>
      </c>
      <c r="H54" s="174">
        <v>91200</v>
      </c>
      <c r="I54" s="62">
        <v>91200</v>
      </c>
      <c r="J54" s="62">
        <v>22800</v>
      </c>
      <c r="K54" s="173"/>
      <c r="L54" s="62">
        <v>68400</v>
      </c>
      <c r="M54" s="173"/>
      <c r="N54" s="62"/>
      <c r="O54" s="62"/>
      <c r="P54" s="173"/>
      <c r="Q54" s="62"/>
      <c r="R54" s="62"/>
      <c r="S54" s="62"/>
      <c r="T54" s="62"/>
      <c r="U54" s="62"/>
      <c r="V54" s="62"/>
      <c r="W54" s="62"/>
    </row>
    <row r="55" ht="20.25" customHeight="1" spans="1:23">
      <c r="A55" s="173" t="str">
        <f t="shared" si="0"/>
        <v>       玉溪市生态环境局新平分局</v>
      </c>
      <c r="B55" s="173" t="s">
        <v>243</v>
      </c>
      <c r="C55" s="173" t="s">
        <v>244</v>
      </c>
      <c r="D55" s="173" t="s">
        <v>91</v>
      </c>
      <c r="E55" s="173" t="s">
        <v>150</v>
      </c>
      <c r="F55" s="173" t="s">
        <v>187</v>
      </c>
      <c r="G55" s="173" t="s">
        <v>188</v>
      </c>
      <c r="H55" s="174">
        <v>81067</v>
      </c>
      <c r="I55" s="62">
        <v>81067</v>
      </c>
      <c r="J55" s="62"/>
      <c r="K55" s="173"/>
      <c r="L55" s="62">
        <v>81067</v>
      </c>
      <c r="M55" s="173"/>
      <c r="N55" s="62"/>
      <c r="O55" s="62"/>
      <c r="P55" s="173"/>
      <c r="Q55" s="62"/>
      <c r="R55" s="62"/>
      <c r="S55" s="62"/>
      <c r="T55" s="62"/>
      <c r="U55" s="62"/>
      <c r="V55" s="62"/>
      <c r="W55" s="62"/>
    </row>
    <row r="56" ht="20.25" customHeight="1" spans="1:23">
      <c r="A56" s="177" t="s">
        <v>30</v>
      </c>
      <c r="B56" s="177"/>
      <c r="C56" s="177"/>
      <c r="D56" s="177"/>
      <c r="E56" s="177"/>
      <c r="F56" s="177"/>
      <c r="G56" s="177"/>
      <c r="H56" s="62">
        <v>7631851.22</v>
      </c>
      <c r="I56" s="62">
        <v>7631851.22</v>
      </c>
      <c r="J56" s="62">
        <v>3025275.99</v>
      </c>
      <c r="K56" s="62"/>
      <c r="L56" s="62">
        <v>4606575.23</v>
      </c>
      <c r="M56" s="62"/>
      <c r="N56" s="62"/>
      <c r="O56" s="62"/>
      <c r="P56" s="62"/>
      <c r="Q56" s="62"/>
      <c r="R56" s="62"/>
      <c r="S56" s="62"/>
      <c r="T56" s="62"/>
      <c r="U56" s="62"/>
      <c r="V56" s="62"/>
      <c r="W56" s="62"/>
    </row>
  </sheetData>
  <mergeCells count="17">
    <mergeCell ref="A1:W1"/>
    <mergeCell ref="A2:W2"/>
    <mergeCell ref="A3:V3"/>
    <mergeCell ref="H4:W4"/>
    <mergeCell ref="I5:M5"/>
    <mergeCell ref="N5:P5"/>
    <mergeCell ref="R5:W5"/>
    <mergeCell ref="A56:G56"/>
    <mergeCell ref="A4:A6"/>
    <mergeCell ref="B4:B6"/>
    <mergeCell ref="C4:C6"/>
    <mergeCell ref="D4:D6"/>
    <mergeCell ref="E4:E6"/>
    <mergeCell ref="F4:F6"/>
    <mergeCell ref="G4:G6"/>
    <mergeCell ref="H5:H6"/>
    <mergeCell ref="Q5:Q6"/>
  </mergeCells>
  <pageMargins left="0.75" right="0.75" top="1" bottom="1" header="0.5" footer="0.5"/>
  <pageSetup paperSize="1" scale="39"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selection activeCell="H14" sqref="H14"/>
    </sheetView>
  </sheetViews>
  <sheetFormatPr defaultColWidth="9.14166666666667" defaultRowHeight="14.25" customHeight="1"/>
  <cols>
    <col min="1" max="1" width="14.575" customWidth="1"/>
    <col min="2" max="2" width="21.0333333333333" customWidth="1"/>
    <col min="3" max="3" width="20.375" customWidth="1"/>
    <col min="4" max="4" width="22" customWidth="1"/>
    <col min="5" max="5" width="11.125" customWidth="1"/>
    <col min="6" max="6" width="19.7416666666667" customWidth="1"/>
    <col min="7" max="7" width="10.625" customWidth="1"/>
    <col min="8" max="8" width="16.875" customWidth="1"/>
    <col min="9" max="12" width="14.175" customWidth="1"/>
    <col min="13" max="23" width="12.75" customWidth="1"/>
  </cols>
  <sheetData>
    <row r="1" ht="13.5" customHeight="1" spans="2:23">
      <c r="B1" s="131"/>
      <c r="E1" s="148"/>
      <c r="F1" s="148"/>
      <c r="G1" s="148"/>
      <c r="H1" s="148"/>
      <c r="K1" s="131"/>
      <c r="N1" s="131"/>
      <c r="O1" s="131"/>
      <c r="P1" s="131"/>
      <c r="U1" s="163"/>
      <c r="W1" s="132" t="s">
        <v>245</v>
      </c>
    </row>
    <row r="2" ht="27.75" customHeight="1" spans="1:23">
      <c r="A2" s="31" t="s">
        <v>246</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"单位名称："&amp;"玉溪市生态环境局新平分局"</f>
        <v>单位名称：玉溪市生态环境局新平分局</v>
      </c>
      <c r="B3" s="149" t="str">
        <f>"单位名称："&amp;"玉溪市生态环境局新平分局"</f>
        <v>单位名称：玉溪市生态环境局新平分局</v>
      </c>
      <c r="C3" s="149"/>
      <c r="D3" s="149"/>
      <c r="E3" s="149"/>
      <c r="F3" s="149"/>
      <c r="G3" s="149"/>
      <c r="H3" s="149"/>
      <c r="I3" s="149"/>
      <c r="J3" s="7"/>
      <c r="K3" s="7"/>
      <c r="L3" s="7"/>
      <c r="M3" s="7"/>
      <c r="N3" s="7"/>
      <c r="O3" s="7"/>
      <c r="P3" s="7"/>
      <c r="Q3" s="7"/>
      <c r="U3" s="163"/>
      <c r="W3" s="135" t="s">
        <v>2</v>
      </c>
    </row>
    <row r="4" ht="21.75" customHeight="1" spans="1:23">
      <c r="A4" s="150" t="s">
        <v>247</v>
      </c>
      <c r="B4" s="150" t="s">
        <v>130</v>
      </c>
      <c r="C4" s="150" t="s">
        <v>131</v>
      </c>
      <c r="D4" s="150" t="s">
        <v>248</v>
      </c>
      <c r="E4" s="151" t="s">
        <v>132</v>
      </c>
      <c r="F4" s="152" t="s">
        <v>133</v>
      </c>
      <c r="G4" s="153" t="s">
        <v>134</v>
      </c>
      <c r="H4" s="151" t="s">
        <v>135</v>
      </c>
      <c r="I4" s="160" t="s">
        <v>30</v>
      </c>
      <c r="J4" s="20" t="s">
        <v>249</v>
      </c>
      <c r="K4" s="20"/>
      <c r="L4" s="20"/>
      <c r="M4" s="20"/>
      <c r="N4" s="20" t="s">
        <v>137</v>
      </c>
      <c r="O4" s="20"/>
      <c r="P4" s="20"/>
      <c r="Q4" s="10" t="s">
        <v>36</v>
      </c>
      <c r="R4" s="11" t="s">
        <v>250</v>
      </c>
      <c r="S4" s="12"/>
      <c r="T4" s="12"/>
      <c r="U4" s="12"/>
      <c r="V4" s="12"/>
      <c r="W4" s="13"/>
    </row>
    <row r="5" ht="21.75" customHeight="1" spans="1:23">
      <c r="A5" s="150"/>
      <c r="B5" s="150"/>
      <c r="C5" s="150"/>
      <c r="D5" s="150"/>
      <c r="E5" s="151"/>
      <c r="F5" s="152"/>
      <c r="G5" s="153"/>
      <c r="H5" s="151"/>
      <c r="I5" s="160"/>
      <c r="J5" s="161" t="s">
        <v>33</v>
      </c>
      <c r="K5" s="161"/>
      <c r="L5" s="161" t="s">
        <v>34</v>
      </c>
      <c r="M5" s="161" t="s">
        <v>35</v>
      </c>
      <c r="N5" s="10" t="s">
        <v>33</v>
      </c>
      <c r="O5" s="10" t="s">
        <v>34</v>
      </c>
      <c r="P5" s="10" t="s">
        <v>35</v>
      </c>
      <c r="Q5" s="15"/>
      <c r="R5" s="10" t="s">
        <v>32</v>
      </c>
      <c r="S5" s="10" t="s">
        <v>39</v>
      </c>
      <c r="T5" s="10" t="s">
        <v>143</v>
      </c>
      <c r="U5" s="10" t="s">
        <v>41</v>
      </c>
      <c r="V5" s="10" t="s">
        <v>42</v>
      </c>
      <c r="W5" s="10" t="s">
        <v>43</v>
      </c>
    </row>
    <row r="6" ht="40.5" customHeight="1" spans="1:23">
      <c r="A6" s="154"/>
      <c r="B6" s="154"/>
      <c r="C6" s="154"/>
      <c r="D6" s="154"/>
      <c r="E6" s="155"/>
      <c r="F6" s="156"/>
      <c r="G6" s="157"/>
      <c r="H6" s="155"/>
      <c r="I6" s="162"/>
      <c r="J6" s="161" t="s">
        <v>32</v>
      </c>
      <c r="K6" s="161" t="s">
        <v>251</v>
      </c>
      <c r="L6" s="161"/>
      <c r="M6" s="161"/>
      <c r="N6" s="18"/>
      <c r="O6" s="18"/>
      <c r="P6" s="18"/>
      <c r="Q6" s="18"/>
      <c r="R6" s="18"/>
      <c r="S6" s="18"/>
      <c r="T6" s="18"/>
      <c r="U6" s="19"/>
      <c r="V6" s="18"/>
      <c r="W6" s="18"/>
    </row>
    <row r="7" ht="15" customHeight="1" spans="1:23">
      <c r="A7" s="158">
        <v>1</v>
      </c>
      <c r="B7" s="158">
        <v>2</v>
      </c>
      <c r="C7" s="158">
        <v>3</v>
      </c>
      <c r="D7" s="158">
        <v>4</v>
      </c>
      <c r="E7" s="158">
        <v>5</v>
      </c>
      <c r="F7" s="158">
        <v>6</v>
      </c>
      <c r="G7" s="158">
        <v>7</v>
      </c>
      <c r="H7" s="158">
        <v>8</v>
      </c>
      <c r="I7" s="158">
        <v>9</v>
      </c>
      <c r="J7" s="158">
        <v>10</v>
      </c>
      <c r="K7" s="158">
        <v>11</v>
      </c>
      <c r="L7" s="158">
        <v>12</v>
      </c>
      <c r="M7" s="158">
        <v>13</v>
      </c>
      <c r="N7" s="158">
        <v>14</v>
      </c>
      <c r="O7" s="158">
        <v>15</v>
      </c>
      <c r="P7" s="158">
        <v>16</v>
      </c>
      <c r="Q7" s="158">
        <v>17</v>
      </c>
      <c r="R7" s="158">
        <v>18</v>
      </c>
      <c r="S7" s="158">
        <v>19</v>
      </c>
      <c r="T7" s="158">
        <v>20</v>
      </c>
      <c r="U7" s="158">
        <v>21</v>
      </c>
      <c r="V7" s="158">
        <v>22</v>
      </c>
      <c r="W7" s="158">
        <v>23</v>
      </c>
    </row>
    <row r="8" ht="48" customHeight="1" spans="1:23">
      <c r="A8" s="67"/>
      <c r="B8" s="159"/>
      <c r="C8" s="67" t="s">
        <v>252</v>
      </c>
      <c r="D8" s="67"/>
      <c r="E8" s="67"/>
      <c r="F8" s="67"/>
      <c r="G8" s="67"/>
      <c r="H8" s="67"/>
      <c r="I8" s="44">
        <v>660000</v>
      </c>
      <c r="J8" s="44">
        <v>660000</v>
      </c>
      <c r="K8" s="44">
        <v>660000</v>
      </c>
      <c r="L8" s="44"/>
      <c r="M8" s="44"/>
      <c r="N8" s="44"/>
      <c r="O8" s="44"/>
      <c r="P8" s="44"/>
      <c r="Q8" s="44"/>
      <c r="R8" s="44"/>
      <c r="S8" s="44"/>
      <c r="T8" s="44"/>
      <c r="U8" s="44"/>
      <c r="V8" s="44"/>
      <c r="W8" s="44"/>
    </row>
    <row r="9" ht="45" customHeight="1" spans="1:23">
      <c r="A9" s="67" t="s">
        <v>253</v>
      </c>
      <c r="B9" s="159" t="s">
        <v>254</v>
      </c>
      <c r="C9" s="67" t="s">
        <v>252</v>
      </c>
      <c r="D9" s="67" t="s">
        <v>64</v>
      </c>
      <c r="E9" s="67" t="s">
        <v>97</v>
      </c>
      <c r="F9" s="67" t="s">
        <v>255</v>
      </c>
      <c r="G9" s="67" t="s">
        <v>200</v>
      </c>
      <c r="H9" s="67" t="s">
        <v>201</v>
      </c>
      <c r="I9" s="44">
        <v>20000</v>
      </c>
      <c r="J9" s="44">
        <v>20000</v>
      </c>
      <c r="K9" s="44">
        <v>20000</v>
      </c>
      <c r="L9" s="44"/>
      <c r="M9" s="44"/>
      <c r="N9" s="44"/>
      <c r="O9" s="44"/>
      <c r="P9" s="44"/>
      <c r="Q9" s="44"/>
      <c r="R9" s="44"/>
      <c r="S9" s="44"/>
      <c r="T9" s="44"/>
      <c r="U9" s="44"/>
      <c r="V9" s="44"/>
      <c r="W9" s="44"/>
    </row>
    <row r="10" ht="45" customHeight="1" spans="1:23">
      <c r="A10" s="67" t="s">
        <v>253</v>
      </c>
      <c r="B10" s="159" t="s">
        <v>254</v>
      </c>
      <c r="C10" s="67" t="s">
        <v>252</v>
      </c>
      <c r="D10" s="67" t="s">
        <v>64</v>
      </c>
      <c r="E10" s="67" t="s">
        <v>97</v>
      </c>
      <c r="F10" s="67" t="s">
        <v>255</v>
      </c>
      <c r="G10" s="67" t="s">
        <v>210</v>
      </c>
      <c r="H10" s="67" t="s">
        <v>211</v>
      </c>
      <c r="I10" s="44">
        <v>120200</v>
      </c>
      <c r="J10" s="44">
        <v>120200</v>
      </c>
      <c r="K10" s="44">
        <v>120200</v>
      </c>
      <c r="L10" s="44"/>
      <c r="M10" s="44"/>
      <c r="N10" s="44"/>
      <c r="O10" s="44"/>
      <c r="P10" s="44"/>
      <c r="Q10" s="44"/>
      <c r="R10" s="44"/>
      <c r="S10" s="44"/>
      <c r="T10" s="44"/>
      <c r="U10" s="44"/>
      <c r="V10" s="44"/>
      <c r="W10" s="44"/>
    </row>
    <row r="11" ht="45" customHeight="1" spans="1:23">
      <c r="A11" s="67" t="s">
        <v>253</v>
      </c>
      <c r="B11" s="159" t="s">
        <v>254</v>
      </c>
      <c r="C11" s="67" t="s">
        <v>252</v>
      </c>
      <c r="D11" s="67" t="s">
        <v>64</v>
      </c>
      <c r="E11" s="67" t="s">
        <v>97</v>
      </c>
      <c r="F11" s="67" t="s">
        <v>255</v>
      </c>
      <c r="G11" s="67" t="s">
        <v>256</v>
      </c>
      <c r="H11" s="67" t="s">
        <v>257</v>
      </c>
      <c r="I11" s="44">
        <v>8000</v>
      </c>
      <c r="J11" s="44">
        <v>8000</v>
      </c>
      <c r="K11" s="44">
        <v>8000</v>
      </c>
      <c r="L11" s="44"/>
      <c r="M11" s="44"/>
      <c r="N11" s="44"/>
      <c r="O11" s="44"/>
      <c r="P11" s="44"/>
      <c r="Q11" s="44"/>
      <c r="R11" s="44"/>
      <c r="S11" s="44"/>
      <c r="T11" s="44"/>
      <c r="U11" s="44"/>
      <c r="V11" s="44"/>
      <c r="W11" s="44"/>
    </row>
    <row r="12" ht="45" customHeight="1" spans="1:23">
      <c r="A12" s="67" t="s">
        <v>253</v>
      </c>
      <c r="B12" s="159" t="s">
        <v>254</v>
      </c>
      <c r="C12" s="67" t="s">
        <v>252</v>
      </c>
      <c r="D12" s="67" t="s">
        <v>64</v>
      </c>
      <c r="E12" s="67" t="s">
        <v>97</v>
      </c>
      <c r="F12" s="67" t="s">
        <v>255</v>
      </c>
      <c r="G12" s="67" t="s">
        <v>214</v>
      </c>
      <c r="H12" s="67" t="s">
        <v>215</v>
      </c>
      <c r="I12" s="44">
        <v>9800</v>
      </c>
      <c r="J12" s="44">
        <v>9800</v>
      </c>
      <c r="K12" s="44">
        <v>9800</v>
      </c>
      <c r="L12" s="44"/>
      <c r="M12" s="44"/>
      <c r="N12" s="44"/>
      <c r="O12" s="44"/>
      <c r="P12" s="44"/>
      <c r="Q12" s="44"/>
      <c r="R12" s="44"/>
      <c r="S12" s="44"/>
      <c r="T12" s="44"/>
      <c r="U12" s="44"/>
      <c r="V12" s="44"/>
      <c r="W12" s="44"/>
    </row>
    <row r="13" ht="45" customHeight="1" spans="1:23">
      <c r="A13" s="67" t="s">
        <v>253</v>
      </c>
      <c r="B13" s="159" t="s">
        <v>254</v>
      </c>
      <c r="C13" s="67" t="s">
        <v>252</v>
      </c>
      <c r="D13" s="67" t="s">
        <v>64</v>
      </c>
      <c r="E13" s="67" t="s">
        <v>97</v>
      </c>
      <c r="F13" s="67" t="s">
        <v>255</v>
      </c>
      <c r="G13" s="67" t="s">
        <v>258</v>
      </c>
      <c r="H13" s="67" t="s">
        <v>259</v>
      </c>
      <c r="I13" s="44">
        <v>27000</v>
      </c>
      <c r="J13" s="44">
        <v>27000</v>
      </c>
      <c r="K13" s="44">
        <v>27000</v>
      </c>
      <c r="L13" s="44"/>
      <c r="M13" s="44"/>
      <c r="N13" s="44"/>
      <c r="O13" s="44"/>
      <c r="P13" s="44"/>
      <c r="Q13" s="44"/>
      <c r="R13" s="44"/>
      <c r="S13" s="44"/>
      <c r="T13" s="44"/>
      <c r="U13" s="44"/>
      <c r="V13" s="44"/>
      <c r="W13" s="44"/>
    </row>
    <row r="14" ht="45" customHeight="1" spans="1:23">
      <c r="A14" s="67" t="s">
        <v>253</v>
      </c>
      <c r="B14" s="159" t="s">
        <v>254</v>
      </c>
      <c r="C14" s="67" t="s">
        <v>252</v>
      </c>
      <c r="D14" s="67" t="s">
        <v>64</v>
      </c>
      <c r="E14" s="67" t="s">
        <v>97</v>
      </c>
      <c r="F14" s="67" t="s">
        <v>255</v>
      </c>
      <c r="G14" s="67" t="s">
        <v>229</v>
      </c>
      <c r="H14" s="67" t="s">
        <v>230</v>
      </c>
      <c r="I14" s="44">
        <v>280000</v>
      </c>
      <c r="J14" s="44">
        <v>280000</v>
      </c>
      <c r="K14" s="44">
        <v>280000</v>
      </c>
      <c r="L14" s="44"/>
      <c r="M14" s="44"/>
      <c r="N14" s="44"/>
      <c r="O14" s="44"/>
      <c r="P14" s="44"/>
      <c r="Q14" s="44"/>
      <c r="R14" s="44"/>
      <c r="S14" s="44"/>
      <c r="T14" s="44"/>
      <c r="U14" s="44"/>
      <c r="V14" s="44"/>
      <c r="W14" s="44"/>
    </row>
    <row r="15" ht="45" customHeight="1" spans="1:23">
      <c r="A15" s="67" t="s">
        <v>253</v>
      </c>
      <c r="B15" s="159" t="s">
        <v>254</v>
      </c>
      <c r="C15" s="67" t="s">
        <v>252</v>
      </c>
      <c r="D15" s="67" t="s">
        <v>64</v>
      </c>
      <c r="E15" s="67" t="s">
        <v>97</v>
      </c>
      <c r="F15" s="67" t="s">
        <v>255</v>
      </c>
      <c r="G15" s="67" t="s">
        <v>191</v>
      </c>
      <c r="H15" s="67" t="s">
        <v>192</v>
      </c>
      <c r="I15" s="44">
        <v>130000</v>
      </c>
      <c r="J15" s="44">
        <v>130000</v>
      </c>
      <c r="K15" s="44">
        <v>130000</v>
      </c>
      <c r="L15" s="44"/>
      <c r="M15" s="44"/>
      <c r="N15" s="44"/>
      <c r="O15" s="44"/>
      <c r="P15" s="44"/>
      <c r="Q15" s="44"/>
      <c r="R15" s="44"/>
      <c r="S15" s="44"/>
      <c r="T15" s="44"/>
      <c r="U15" s="44"/>
      <c r="V15" s="44"/>
      <c r="W15" s="44"/>
    </row>
    <row r="16" ht="45" customHeight="1" spans="1:23">
      <c r="A16" s="67" t="s">
        <v>253</v>
      </c>
      <c r="B16" s="159" t="s">
        <v>254</v>
      </c>
      <c r="C16" s="67" t="s">
        <v>252</v>
      </c>
      <c r="D16" s="67" t="s">
        <v>64</v>
      </c>
      <c r="E16" s="67" t="s">
        <v>97</v>
      </c>
      <c r="F16" s="67" t="s">
        <v>255</v>
      </c>
      <c r="G16" s="67" t="s">
        <v>198</v>
      </c>
      <c r="H16" s="67" t="s">
        <v>199</v>
      </c>
      <c r="I16" s="44">
        <v>40000</v>
      </c>
      <c r="J16" s="44">
        <v>40000</v>
      </c>
      <c r="K16" s="44">
        <v>40000</v>
      </c>
      <c r="L16" s="44"/>
      <c r="M16" s="44"/>
      <c r="N16" s="44"/>
      <c r="O16" s="44"/>
      <c r="P16" s="44"/>
      <c r="Q16" s="44"/>
      <c r="R16" s="44"/>
      <c r="S16" s="44"/>
      <c r="T16" s="44"/>
      <c r="U16" s="44"/>
      <c r="V16" s="44"/>
      <c r="W16" s="44"/>
    </row>
    <row r="17" ht="45" customHeight="1" spans="1:23">
      <c r="A17" s="67" t="s">
        <v>253</v>
      </c>
      <c r="B17" s="159" t="s">
        <v>254</v>
      </c>
      <c r="C17" s="67" t="s">
        <v>252</v>
      </c>
      <c r="D17" s="67" t="s">
        <v>64</v>
      </c>
      <c r="E17" s="67" t="s">
        <v>97</v>
      </c>
      <c r="F17" s="67" t="s">
        <v>255</v>
      </c>
      <c r="G17" s="67" t="s">
        <v>260</v>
      </c>
      <c r="H17" s="67" t="s">
        <v>261</v>
      </c>
      <c r="I17" s="44">
        <v>25000</v>
      </c>
      <c r="J17" s="44">
        <v>25000</v>
      </c>
      <c r="K17" s="44">
        <v>25000</v>
      </c>
      <c r="L17" s="44"/>
      <c r="M17" s="44"/>
      <c r="N17" s="44"/>
      <c r="O17" s="44"/>
      <c r="P17" s="44"/>
      <c r="Q17" s="44"/>
      <c r="R17" s="44"/>
      <c r="S17" s="44"/>
      <c r="T17" s="44"/>
      <c r="U17" s="44"/>
      <c r="V17" s="44"/>
      <c r="W17" s="44"/>
    </row>
    <row r="18" ht="45" customHeight="1" spans="1:23">
      <c r="A18" s="45" t="s">
        <v>262</v>
      </c>
      <c r="B18" s="46"/>
      <c r="C18" s="46"/>
      <c r="D18" s="46"/>
      <c r="E18" s="46"/>
      <c r="F18" s="46"/>
      <c r="G18" s="46"/>
      <c r="H18" s="47"/>
      <c r="I18" s="44">
        <v>660000</v>
      </c>
      <c r="J18" s="44">
        <v>660000</v>
      </c>
      <c r="K18" s="44">
        <v>660000</v>
      </c>
      <c r="L18" s="44"/>
      <c r="M18" s="44"/>
      <c r="N18" s="44"/>
      <c r="O18" s="44"/>
      <c r="P18" s="44"/>
      <c r="Q18" s="44"/>
      <c r="R18" s="44"/>
      <c r="S18" s="44"/>
      <c r="T18" s="44"/>
      <c r="U18" s="44"/>
      <c r="V18" s="44"/>
      <c r="W18" s="44"/>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workbookViewId="0">
      <selection activeCell="C7" sqref="$A7:$XFD8"/>
    </sheetView>
  </sheetViews>
  <sheetFormatPr defaultColWidth="9.14166666666667" defaultRowHeight="12" customHeight="1"/>
  <cols>
    <col min="1" max="1" width="34.2833333333333" customWidth="1"/>
    <col min="2" max="2" width="35.2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7" t="s">
        <v>263</v>
      </c>
    </row>
    <row r="2" ht="28.5" customHeight="1" spans="1:10">
      <c r="A2" s="139" t="s">
        <v>264</v>
      </c>
      <c r="B2" s="31"/>
      <c r="C2" s="31"/>
      <c r="D2" s="31"/>
      <c r="E2" s="31"/>
      <c r="F2" s="101"/>
      <c r="G2" s="31"/>
      <c r="H2" s="101"/>
      <c r="I2" s="101"/>
      <c r="J2" s="31"/>
    </row>
    <row r="3" ht="15" customHeight="1" spans="1:8">
      <c r="A3" s="5" t="str">
        <f>"单位名称："&amp;"玉溪市生态环境局新平分局"</f>
        <v>单位名称：玉溪市生态环境局新平分局</v>
      </c>
      <c r="B3" s="140"/>
      <c r="C3" s="140"/>
      <c r="D3" s="140"/>
      <c r="E3" s="140"/>
      <c r="F3" s="140"/>
      <c r="G3" s="140"/>
      <c r="H3" s="140"/>
    </row>
    <row r="4" ht="14.25" customHeight="1" spans="1:10">
      <c r="A4" s="141" t="s">
        <v>265</v>
      </c>
      <c r="B4" s="141" t="s">
        <v>266</v>
      </c>
      <c r="C4" s="141" t="s">
        <v>267</v>
      </c>
      <c r="D4" s="141" t="s">
        <v>268</v>
      </c>
      <c r="E4" s="141" t="s">
        <v>269</v>
      </c>
      <c r="F4" s="142" t="s">
        <v>270</v>
      </c>
      <c r="G4" s="141" t="s">
        <v>271</v>
      </c>
      <c r="H4" s="143" t="s">
        <v>272</v>
      </c>
      <c r="I4" s="53" t="s">
        <v>273</v>
      </c>
      <c r="J4" s="66" t="s">
        <v>274</v>
      </c>
    </row>
    <row r="5" ht="14.25" customHeight="1" spans="1:10">
      <c r="A5" s="144">
        <v>1</v>
      </c>
      <c r="B5" s="144">
        <v>2</v>
      </c>
      <c r="C5" s="144">
        <v>3</v>
      </c>
      <c r="D5" s="144">
        <v>4</v>
      </c>
      <c r="E5" s="144">
        <v>5</v>
      </c>
      <c r="F5" s="145">
        <v>6</v>
      </c>
      <c r="G5" s="144">
        <v>7</v>
      </c>
      <c r="H5" s="146">
        <v>8</v>
      </c>
      <c r="I5" s="53">
        <v>9</v>
      </c>
      <c r="J5" s="66">
        <v>10</v>
      </c>
    </row>
    <row r="6" ht="22" customHeight="1" spans="1:10">
      <c r="A6" s="67" t="s">
        <v>64</v>
      </c>
      <c r="B6" s="68"/>
      <c r="C6" s="68"/>
      <c r="D6" s="68"/>
      <c r="E6" s="69"/>
      <c r="F6" s="70"/>
      <c r="G6" s="69"/>
      <c r="H6" s="70"/>
      <c r="I6" s="70"/>
      <c r="J6" s="69"/>
    </row>
    <row r="7" ht="39" customHeight="1" spans="1:10">
      <c r="A7" s="67" t="s">
        <v>252</v>
      </c>
      <c r="B7" s="67" t="s">
        <v>275</v>
      </c>
      <c r="C7" s="67" t="s">
        <v>276</v>
      </c>
      <c r="D7" s="67" t="s">
        <v>277</v>
      </c>
      <c r="E7" s="67" t="s">
        <v>278</v>
      </c>
      <c r="F7" s="67" t="s">
        <v>279</v>
      </c>
      <c r="G7" s="42" t="s">
        <v>280</v>
      </c>
      <c r="H7" s="67" t="s">
        <v>281</v>
      </c>
      <c r="I7" s="67" t="s">
        <v>282</v>
      </c>
      <c r="J7" s="67" t="s">
        <v>283</v>
      </c>
    </row>
    <row r="8" ht="39" customHeight="1" spans="1:10">
      <c r="A8" s="67" t="s">
        <v>252</v>
      </c>
      <c r="B8" s="67" t="s">
        <v>275</v>
      </c>
      <c r="C8" s="67" t="s">
        <v>276</v>
      </c>
      <c r="D8" s="67" t="s">
        <v>277</v>
      </c>
      <c r="E8" s="67" t="s">
        <v>284</v>
      </c>
      <c r="F8" s="67" t="s">
        <v>285</v>
      </c>
      <c r="G8" s="42" t="s">
        <v>286</v>
      </c>
      <c r="H8" s="67" t="s">
        <v>287</v>
      </c>
      <c r="I8" s="67" t="s">
        <v>282</v>
      </c>
      <c r="J8" s="67" t="s">
        <v>288</v>
      </c>
    </row>
    <row r="9" ht="63" customHeight="1" spans="1:10">
      <c r="A9" s="67" t="s">
        <v>252</v>
      </c>
      <c r="B9" s="67" t="s">
        <v>275</v>
      </c>
      <c r="C9" s="67" t="s">
        <v>276</v>
      </c>
      <c r="D9" s="67" t="s">
        <v>277</v>
      </c>
      <c r="E9" s="67" t="s">
        <v>289</v>
      </c>
      <c r="F9" s="67" t="s">
        <v>285</v>
      </c>
      <c r="G9" s="42" t="s">
        <v>55</v>
      </c>
      <c r="H9" s="67" t="s">
        <v>281</v>
      </c>
      <c r="I9" s="67" t="s">
        <v>282</v>
      </c>
      <c r="J9" s="67" t="s">
        <v>290</v>
      </c>
    </row>
    <row r="10" ht="57" customHeight="1" spans="1:10">
      <c r="A10" s="67" t="s">
        <v>252</v>
      </c>
      <c r="B10" s="67" t="s">
        <v>275</v>
      </c>
      <c r="C10" s="67" t="s">
        <v>276</v>
      </c>
      <c r="D10" s="67" t="s">
        <v>277</v>
      </c>
      <c r="E10" s="67" t="s">
        <v>291</v>
      </c>
      <c r="F10" s="67" t="s">
        <v>279</v>
      </c>
      <c r="G10" s="42" t="s">
        <v>47</v>
      </c>
      <c r="H10" s="67" t="s">
        <v>281</v>
      </c>
      <c r="I10" s="67" t="s">
        <v>282</v>
      </c>
      <c r="J10" s="67" t="s">
        <v>292</v>
      </c>
    </row>
    <row r="11" ht="45" customHeight="1" spans="1:10">
      <c r="A11" s="67" t="s">
        <v>252</v>
      </c>
      <c r="B11" s="67" t="s">
        <v>275</v>
      </c>
      <c r="C11" s="67" t="s">
        <v>276</v>
      </c>
      <c r="D11" s="67" t="s">
        <v>293</v>
      </c>
      <c r="E11" s="67" t="s">
        <v>294</v>
      </c>
      <c r="F11" s="67" t="s">
        <v>285</v>
      </c>
      <c r="G11" s="42" t="s">
        <v>280</v>
      </c>
      <c r="H11" s="67" t="s">
        <v>295</v>
      </c>
      <c r="I11" s="67" t="s">
        <v>282</v>
      </c>
      <c r="J11" s="67" t="s">
        <v>296</v>
      </c>
    </row>
    <row r="12" ht="45" customHeight="1" spans="1:10">
      <c r="A12" s="67" t="s">
        <v>252</v>
      </c>
      <c r="B12" s="67" t="s">
        <v>275</v>
      </c>
      <c r="C12" s="67" t="s">
        <v>276</v>
      </c>
      <c r="D12" s="67" t="s">
        <v>293</v>
      </c>
      <c r="E12" s="67" t="s">
        <v>297</v>
      </c>
      <c r="F12" s="67" t="s">
        <v>285</v>
      </c>
      <c r="G12" s="42" t="s">
        <v>280</v>
      </c>
      <c r="H12" s="67" t="s">
        <v>295</v>
      </c>
      <c r="I12" s="67" t="s">
        <v>282</v>
      </c>
      <c r="J12" s="67" t="s">
        <v>298</v>
      </c>
    </row>
    <row r="13" ht="45" customHeight="1" spans="1:10">
      <c r="A13" s="67" t="s">
        <v>252</v>
      </c>
      <c r="B13" s="67" t="s">
        <v>275</v>
      </c>
      <c r="C13" s="67" t="s">
        <v>276</v>
      </c>
      <c r="D13" s="67" t="s">
        <v>299</v>
      </c>
      <c r="E13" s="67" t="s">
        <v>300</v>
      </c>
      <c r="F13" s="67" t="s">
        <v>285</v>
      </c>
      <c r="G13" s="42" t="s">
        <v>301</v>
      </c>
      <c r="H13" s="67" t="s">
        <v>295</v>
      </c>
      <c r="I13" s="67" t="s">
        <v>302</v>
      </c>
      <c r="J13" s="67" t="s">
        <v>303</v>
      </c>
    </row>
    <row r="14" ht="45" customHeight="1" spans="1:10">
      <c r="A14" s="67" t="s">
        <v>252</v>
      </c>
      <c r="B14" s="67" t="s">
        <v>275</v>
      </c>
      <c r="C14" s="67" t="s">
        <v>304</v>
      </c>
      <c r="D14" s="67" t="s">
        <v>305</v>
      </c>
      <c r="E14" s="67" t="s">
        <v>306</v>
      </c>
      <c r="F14" s="67" t="s">
        <v>279</v>
      </c>
      <c r="G14" s="42" t="s">
        <v>307</v>
      </c>
      <c r="H14" s="67" t="s">
        <v>295</v>
      </c>
      <c r="I14" s="67" t="s">
        <v>282</v>
      </c>
      <c r="J14" s="67" t="s">
        <v>308</v>
      </c>
    </row>
    <row r="15" ht="58" customHeight="1" spans="1:10">
      <c r="A15" s="67" t="s">
        <v>252</v>
      </c>
      <c r="B15" s="67" t="s">
        <v>275</v>
      </c>
      <c r="C15" s="67" t="s">
        <v>309</v>
      </c>
      <c r="D15" s="67" t="s">
        <v>310</v>
      </c>
      <c r="E15" s="67" t="s">
        <v>311</v>
      </c>
      <c r="F15" s="67" t="s">
        <v>279</v>
      </c>
      <c r="G15" s="42" t="s">
        <v>312</v>
      </c>
      <c r="H15" s="67" t="s">
        <v>295</v>
      </c>
      <c r="I15" s="67" t="s">
        <v>282</v>
      </c>
      <c r="J15" s="67" t="s">
        <v>313</v>
      </c>
    </row>
  </sheetData>
  <mergeCells count="4">
    <mergeCell ref="A2:J2"/>
    <mergeCell ref="A3:H3"/>
    <mergeCell ref="A7:A15"/>
    <mergeCell ref="B7:B15"/>
  </mergeCells>
  <pageMargins left="0.75" right="0.75" top="1" bottom="1" header="0.5" footer="0.5"/>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3" sqref="C2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1"/>
      <c r="F1" s="132" t="s">
        <v>314</v>
      </c>
    </row>
    <row r="2" ht="28.5" customHeight="1" spans="1:6">
      <c r="A2" s="31" t="s">
        <v>315</v>
      </c>
      <c r="B2" s="31"/>
      <c r="C2" s="31"/>
      <c r="D2" s="31"/>
      <c r="E2" s="31"/>
      <c r="F2" s="31"/>
    </row>
    <row r="3" ht="15" customHeight="1" spans="1:6">
      <c r="A3" s="133" t="str">
        <f>"单位名称："&amp;"玉溪市生态环境局新平分局"</f>
        <v>单位名称：玉溪市生态环境局新平分局</v>
      </c>
      <c r="B3" s="134"/>
      <c r="C3" s="134"/>
      <c r="D3" s="73"/>
      <c r="E3" s="73"/>
      <c r="F3" s="135" t="s">
        <v>316</v>
      </c>
    </row>
    <row r="4" ht="18.75" customHeight="1" spans="1:6">
      <c r="A4" s="33" t="s">
        <v>129</v>
      </c>
      <c r="B4" s="33" t="s">
        <v>67</v>
      </c>
      <c r="C4" s="33" t="s">
        <v>68</v>
      </c>
      <c r="D4" s="34" t="s">
        <v>317</v>
      </c>
      <c r="E4" s="41"/>
      <c r="F4" s="41"/>
    </row>
    <row r="5" ht="30" customHeight="1" spans="1:6">
      <c r="A5" s="40"/>
      <c r="B5" s="40"/>
      <c r="C5" s="40"/>
      <c r="D5" s="34" t="s">
        <v>30</v>
      </c>
      <c r="E5" s="41" t="s">
        <v>71</v>
      </c>
      <c r="F5" s="41" t="s">
        <v>72</v>
      </c>
    </row>
    <row r="6" ht="16.5" customHeight="1" spans="1:6">
      <c r="A6" s="41">
        <v>1</v>
      </c>
      <c r="B6" s="41">
        <v>2</v>
      </c>
      <c r="C6" s="41">
        <v>3</v>
      </c>
      <c r="D6" s="41">
        <v>4</v>
      </c>
      <c r="E6" s="41">
        <v>5</v>
      </c>
      <c r="F6" s="41">
        <v>6</v>
      </c>
    </row>
    <row r="7" ht="20.25" customHeight="1" spans="1:6">
      <c r="A7" s="42"/>
      <c r="B7" s="42"/>
      <c r="C7" s="42"/>
      <c r="D7" s="24"/>
      <c r="E7" s="136"/>
      <c r="F7" s="136"/>
    </row>
    <row r="8" ht="17.25" customHeight="1" spans="1:6">
      <c r="A8" s="137" t="s">
        <v>262</v>
      </c>
      <c r="B8" s="138"/>
      <c r="C8" s="138" t="s">
        <v>262</v>
      </c>
      <c r="D8" s="136"/>
      <c r="E8" s="136"/>
      <c r="F8" s="136"/>
    </row>
    <row r="9" customHeight="1" spans="1:1">
      <c r="A9" t="s">
        <v>318</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workbookViewId="0">
      <selection activeCell="C29" sqref="C29"/>
    </sheetView>
  </sheetViews>
  <sheetFormatPr defaultColWidth="9.14166666666667" defaultRowHeight="14.25" customHeight="1"/>
  <cols>
    <col min="1" max="1" width="25.5" customWidth="1"/>
    <col min="2" max="2" width="18.375" customWidth="1"/>
    <col min="3" max="3" width="31.25" customWidth="1"/>
    <col min="4" max="4" width="7.70833333333333" customWidth="1"/>
    <col min="5" max="5" width="10.2833333333333" customWidth="1"/>
    <col min="6" max="6" width="14.8416666666667" customWidth="1"/>
    <col min="7" max="7" width="14.1333333333333" customWidth="1"/>
    <col min="8" max="8" width="14.7416666666667" customWidth="1"/>
    <col min="9" max="17" width="11.375" customWidth="1"/>
  </cols>
  <sheetData>
    <row r="1" ht="13.5" customHeight="1" spans="1:17">
      <c r="A1" s="29" t="s">
        <v>319</v>
      </c>
      <c r="B1" s="29"/>
      <c r="C1" s="29"/>
      <c r="D1" s="29"/>
      <c r="E1" s="29"/>
      <c r="F1" s="29"/>
      <c r="G1" s="29"/>
      <c r="H1" s="29"/>
      <c r="I1" s="29"/>
      <c r="J1" s="29"/>
      <c r="K1" s="29"/>
      <c r="L1" s="29"/>
      <c r="M1" s="29"/>
      <c r="N1" s="29"/>
      <c r="O1" s="48"/>
      <c r="P1" s="48"/>
      <c r="Q1" s="29"/>
    </row>
    <row r="2" ht="27.75" customHeight="1" spans="1:17">
      <c r="A2" s="71" t="s">
        <v>320</v>
      </c>
      <c r="B2" s="31"/>
      <c r="C2" s="31"/>
      <c r="D2" s="31"/>
      <c r="E2" s="31"/>
      <c r="F2" s="31"/>
      <c r="G2" s="31"/>
      <c r="H2" s="31"/>
      <c r="I2" s="31"/>
      <c r="J2" s="31"/>
      <c r="K2" s="101"/>
      <c r="L2" s="31"/>
      <c r="M2" s="31"/>
      <c r="N2" s="31"/>
      <c r="O2" s="101"/>
      <c r="P2" s="101"/>
      <c r="Q2" s="31"/>
    </row>
    <row r="3" ht="18.75" customHeight="1" spans="1:17">
      <c r="A3" s="110" t="str">
        <f>"单位名称："&amp;"玉溪市生态环境局新平分局"</f>
        <v>单位名称：玉溪市生态环境局新平分局</v>
      </c>
      <c r="B3" s="7"/>
      <c r="C3" s="7"/>
      <c r="D3" s="7"/>
      <c r="E3" s="7"/>
      <c r="F3" s="7"/>
      <c r="G3" s="7"/>
      <c r="H3" s="7"/>
      <c r="I3" s="7"/>
      <c r="J3" s="7"/>
      <c r="O3" s="78"/>
      <c r="P3" s="78"/>
      <c r="Q3" s="129" t="s">
        <v>2</v>
      </c>
    </row>
    <row r="4" ht="15.75" customHeight="1" spans="1:17">
      <c r="A4" s="33" t="s">
        <v>321</v>
      </c>
      <c r="B4" s="111" t="s">
        <v>322</v>
      </c>
      <c r="C4" s="111" t="s">
        <v>323</v>
      </c>
      <c r="D4" s="111" t="s">
        <v>324</v>
      </c>
      <c r="E4" s="111" t="s">
        <v>325</v>
      </c>
      <c r="F4" s="111" t="s">
        <v>326</v>
      </c>
      <c r="G4" s="112" t="s">
        <v>136</v>
      </c>
      <c r="H4" s="112"/>
      <c r="I4" s="112"/>
      <c r="J4" s="112"/>
      <c r="K4" s="121"/>
      <c r="L4" s="112"/>
      <c r="M4" s="112"/>
      <c r="N4" s="112"/>
      <c r="O4" s="122"/>
      <c r="P4" s="121"/>
      <c r="Q4" s="130"/>
    </row>
    <row r="5" ht="17.25" customHeight="1" spans="1:17">
      <c r="A5" s="36"/>
      <c r="B5" s="113"/>
      <c r="C5" s="113"/>
      <c r="D5" s="113"/>
      <c r="E5" s="113"/>
      <c r="F5" s="113"/>
      <c r="G5" s="113" t="s">
        <v>30</v>
      </c>
      <c r="H5" s="113" t="s">
        <v>33</v>
      </c>
      <c r="I5" s="113" t="s">
        <v>327</v>
      </c>
      <c r="J5" s="113" t="s">
        <v>328</v>
      </c>
      <c r="K5" s="123" t="s">
        <v>329</v>
      </c>
      <c r="L5" s="124" t="s">
        <v>330</v>
      </c>
      <c r="M5" s="124"/>
      <c r="N5" s="124"/>
      <c r="O5" s="125"/>
      <c r="P5" s="126"/>
      <c r="Q5" s="114"/>
    </row>
    <row r="6" ht="54" customHeight="1" spans="1:17">
      <c r="A6" s="39"/>
      <c r="B6" s="114"/>
      <c r="C6" s="114"/>
      <c r="D6" s="114"/>
      <c r="E6" s="114"/>
      <c r="F6" s="114"/>
      <c r="G6" s="114"/>
      <c r="H6" s="114" t="s">
        <v>32</v>
      </c>
      <c r="I6" s="114"/>
      <c r="J6" s="114"/>
      <c r="K6" s="127"/>
      <c r="L6" s="114" t="s">
        <v>32</v>
      </c>
      <c r="M6" s="114" t="s">
        <v>39</v>
      </c>
      <c r="N6" s="114" t="s">
        <v>143</v>
      </c>
      <c r="O6" s="128" t="s">
        <v>41</v>
      </c>
      <c r="P6" s="127" t="s">
        <v>42</v>
      </c>
      <c r="Q6" s="114" t="s">
        <v>43</v>
      </c>
    </row>
    <row r="7" ht="15" customHeight="1" spans="1:17">
      <c r="A7" s="40">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4" t="s">
        <v>64</v>
      </c>
      <c r="B8" s="95"/>
      <c r="C8" s="95"/>
      <c r="D8" s="95"/>
      <c r="E8" s="117"/>
      <c r="F8" s="118">
        <v>116695</v>
      </c>
      <c r="G8" s="44">
        <v>116695</v>
      </c>
      <c r="H8" s="44">
        <v>116695</v>
      </c>
      <c r="I8" s="44"/>
      <c r="J8" s="44"/>
      <c r="K8" s="44"/>
      <c r="L8" s="44"/>
      <c r="M8" s="44"/>
      <c r="N8" s="44"/>
      <c r="O8" s="44"/>
      <c r="P8" s="44"/>
      <c r="Q8" s="44"/>
    </row>
    <row r="9" ht="21" customHeight="1" spans="1:17">
      <c r="A9" s="94" t="str">
        <f>"      "&amp;"工作业务经费"</f>
        <v>      工作业务经费</v>
      </c>
      <c r="B9" s="95" t="s">
        <v>331</v>
      </c>
      <c r="C9" s="95" t="str">
        <f>"A05010303"&amp;"  "&amp;"会议椅"</f>
        <v>A05010303  会议椅</v>
      </c>
      <c r="D9" s="119" t="s">
        <v>332</v>
      </c>
      <c r="E9" s="120">
        <v>56</v>
      </c>
      <c r="F9" s="24">
        <v>15400</v>
      </c>
      <c r="G9" s="44">
        <v>15400</v>
      </c>
      <c r="H9" s="44">
        <v>15400</v>
      </c>
      <c r="I9" s="44"/>
      <c r="J9" s="44"/>
      <c r="K9" s="44"/>
      <c r="L9" s="44"/>
      <c r="M9" s="44"/>
      <c r="N9" s="44"/>
      <c r="O9" s="44"/>
      <c r="P9" s="44"/>
      <c r="Q9" s="44"/>
    </row>
    <row r="10" ht="21" customHeight="1" spans="1:17">
      <c r="A10" s="94" t="str">
        <f>"      "&amp;"工作业务经费"</f>
        <v>      工作业务经费</v>
      </c>
      <c r="B10" s="95" t="s">
        <v>333</v>
      </c>
      <c r="C10" s="95" t="str">
        <f>"A05010303"&amp;"  "&amp;"会议椅"</f>
        <v>A05010303  会议椅</v>
      </c>
      <c r="D10" s="119" t="s">
        <v>332</v>
      </c>
      <c r="E10" s="120">
        <v>21</v>
      </c>
      <c r="F10" s="24">
        <v>5985</v>
      </c>
      <c r="G10" s="44">
        <v>5985</v>
      </c>
      <c r="H10" s="44">
        <v>5985</v>
      </c>
      <c r="I10" s="44"/>
      <c r="J10" s="44"/>
      <c r="K10" s="44"/>
      <c r="L10" s="44"/>
      <c r="M10" s="44"/>
      <c r="N10" s="44"/>
      <c r="O10" s="44"/>
      <c r="P10" s="44"/>
      <c r="Q10" s="44"/>
    </row>
    <row r="11" ht="21" customHeight="1" spans="1:17">
      <c r="A11" s="94" t="str">
        <f>"      "&amp;"工作业务经费"</f>
        <v>      工作业务经费</v>
      </c>
      <c r="B11" s="95" t="s">
        <v>334</v>
      </c>
      <c r="C11" s="95" t="str">
        <f>"A05010202"&amp;"  "&amp;"会议桌"</f>
        <v>A05010202  会议桌</v>
      </c>
      <c r="D11" s="119" t="s">
        <v>335</v>
      </c>
      <c r="E11" s="120">
        <v>28</v>
      </c>
      <c r="F11" s="24">
        <v>14840</v>
      </c>
      <c r="G11" s="44">
        <v>14840</v>
      </c>
      <c r="H11" s="44">
        <v>14840</v>
      </c>
      <c r="I11" s="44"/>
      <c r="J11" s="44"/>
      <c r="K11" s="44"/>
      <c r="L11" s="44"/>
      <c r="M11" s="44"/>
      <c r="N11" s="44"/>
      <c r="O11" s="44"/>
      <c r="P11" s="44"/>
      <c r="Q11" s="44"/>
    </row>
    <row r="12" ht="21" customHeight="1" spans="1:17">
      <c r="A12" s="94" t="str">
        <f>"      "&amp;"工作业务经费"</f>
        <v>      工作业务经费</v>
      </c>
      <c r="B12" s="95" t="s">
        <v>336</v>
      </c>
      <c r="C12" s="95" t="str">
        <f>"A05010202"&amp;"  "&amp;"会议桌"</f>
        <v>A05010202  会议桌</v>
      </c>
      <c r="D12" s="119" t="s">
        <v>335</v>
      </c>
      <c r="E12" s="120">
        <v>1</v>
      </c>
      <c r="F12" s="24">
        <v>3770</v>
      </c>
      <c r="G12" s="44">
        <v>3770</v>
      </c>
      <c r="H12" s="44">
        <v>3770</v>
      </c>
      <c r="I12" s="44"/>
      <c r="J12" s="44"/>
      <c r="K12" s="44"/>
      <c r="L12" s="44"/>
      <c r="M12" s="44"/>
      <c r="N12" s="44"/>
      <c r="O12" s="44"/>
      <c r="P12" s="44"/>
      <c r="Q12" s="44"/>
    </row>
    <row r="13" ht="21" customHeight="1" spans="1:17">
      <c r="A13" s="94" t="str">
        <f>"      "&amp;"工作业务经费"</f>
        <v>      工作业务经费</v>
      </c>
      <c r="B13" s="95" t="s">
        <v>337</v>
      </c>
      <c r="C13" s="95" t="str">
        <f>"A05010502"&amp;"  "&amp;"文件柜"</f>
        <v>A05010502  文件柜</v>
      </c>
      <c r="D13" s="119" t="s">
        <v>338</v>
      </c>
      <c r="E13" s="120">
        <v>8</v>
      </c>
      <c r="F13" s="24">
        <v>5600</v>
      </c>
      <c r="G13" s="44">
        <v>5600</v>
      </c>
      <c r="H13" s="44">
        <v>5600</v>
      </c>
      <c r="I13" s="44"/>
      <c r="J13" s="44"/>
      <c r="K13" s="44"/>
      <c r="L13" s="44"/>
      <c r="M13" s="44"/>
      <c r="N13" s="44"/>
      <c r="O13" s="44"/>
      <c r="P13" s="44"/>
      <c r="Q13" s="44"/>
    </row>
    <row r="14" ht="21" customHeight="1" spans="1:17">
      <c r="A14" s="94" t="str">
        <f t="shared" ref="A14:A19" si="0">"      "&amp;"公车购置及运维费"</f>
        <v>      公车购置及运维费</v>
      </c>
      <c r="B14" s="95" t="s">
        <v>339</v>
      </c>
      <c r="C14" s="95" t="str">
        <f>"C23120302"&amp;"  "&amp;"车辆加油、添加燃料服务"</f>
        <v>C23120302  车辆加油、添加燃料服务</v>
      </c>
      <c r="D14" s="119" t="s">
        <v>340</v>
      </c>
      <c r="E14" s="120">
        <v>1</v>
      </c>
      <c r="F14" s="24">
        <v>9500</v>
      </c>
      <c r="G14" s="44">
        <v>9500</v>
      </c>
      <c r="H14" s="44">
        <v>9500</v>
      </c>
      <c r="I14" s="44"/>
      <c r="J14" s="44"/>
      <c r="K14" s="44"/>
      <c r="L14" s="44"/>
      <c r="M14" s="44"/>
      <c r="N14" s="44"/>
      <c r="O14" s="44"/>
      <c r="P14" s="44"/>
      <c r="Q14" s="44"/>
    </row>
    <row r="15" ht="21" customHeight="1" spans="1:17">
      <c r="A15" s="94" t="str">
        <f t="shared" si="0"/>
        <v>      公车购置及运维费</v>
      </c>
      <c r="B15" s="95" t="s">
        <v>339</v>
      </c>
      <c r="C15" s="95" t="str">
        <f>"C23120302"&amp;"  "&amp;"车辆加油、添加燃料服务"</f>
        <v>C23120302  车辆加油、添加燃料服务</v>
      </c>
      <c r="D15" s="119" t="s">
        <v>340</v>
      </c>
      <c r="E15" s="120">
        <v>1</v>
      </c>
      <c r="F15" s="24">
        <v>3300</v>
      </c>
      <c r="G15" s="44">
        <v>3300</v>
      </c>
      <c r="H15" s="44">
        <v>3300</v>
      </c>
      <c r="I15" s="44"/>
      <c r="J15" s="44"/>
      <c r="K15" s="44"/>
      <c r="L15" s="44"/>
      <c r="M15" s="44"/>
      <c r="N15" s="44"/>
      <c r="O15" s="44"/>
      <c r="P15" s="44"/>
      <c r="Q15" s="44"/>
    </row>
    <row r="16" ht="21" customHeight="1" spans="1:17">
      <c r="A16" s="94" t="str">
        <f t="shared" si="0"/>
        <v>      公车购置及运维费</v>
      </c>
      <c r="B16" s="95" t="s">
        <v>341</v>
      </c>
      <c r="C16" s="95" t="str">
        <f>"C23120301"&amp;"  "&amp;"车辆维修和保养服务"</f>
        <v>C23120301  车辆维修和保养服务</v>
      </c>
      <c r="D16" s="119" t="s">
        <v>340</v>
      </c>
      <c r="E16" s="120">
        <v>1</v>
      </c>
      <c r="F16" s="24">
        <v>20000</v>
      </c>
      <c r="G16" s="44">
        <v>20000</v>
      </c>
      <c r="H16" s="44">
        <v>20000</v>
      </c>
      <c r="I16" s="44"/>
      <c r="J16" s="44"/>
      <c r="K16" s="44"/>
      <c r="L16" s="44"/>
      <c r="M16" s="44"/>
      <c r="N16" s="44"/>
      <c r="O16" s="44"/>
      <c r="P16" s="44"/>
      <c r="Q16" s="44"/>
    </row>
    <row r="17" ht="21" customHeight="1" spans="1:17">
      <c r="A17" s="94" t="str">
        <f t="shared" si="0"/>
        <v>      公车购置及运维费</v>
      </c>
      <c r="B17" s="95" t="s">
        <v>342</v>
      </c>
      <c r="C17" s="95" t="str">
        <f>"C18049900"&amp;"  "&amp;"其他保险服务"</f>
        <v>C18049900  其他保险服务</v>
      </c>
      <c r="D17" s="119" t="s">
        <v>343</v>
      </c>
      <c r="E17" s="120">
        <v>1</v>
      </c>
      <c r="F17" s="24">
        <v>3200</v>
      </c>
      <c r="G17" s="44">
        <v>3200</v>
      </c>
      <c r="H17" s="44">
        <v>3200</v>
      </c>
      <c r="I17" s="44"/>
      <c r="J17" s="44"/>
      <c r="K17" s="44"/>
      <c r="L17" s="44"/>
      <c r="M17" s="44"/>
      <c r="N17" s="44"/>
      <c r="O17" s="44"/>
      <c r="P17" s="44"/>
      <c r="Q17" s="44"/>
    </row>
    <row r="18" ht="21" customHeight="1" spans="1:17">
      <c r="A18" s="94" t="str">
        <f t="shared" si="0"/>
        <v>      公车购置及运维费</v>
      </c>
      <c r="B18" s="95" t="s">
        <v>339</v>
      </c>
      <c r="C18" s="95" t="str">
        <f>"C23120302"&amp;"  "&amp;"车辆加油、添加燃料服务"</f>
        <v>C23120302  车辆加油、添加燃料服务</v>
      </c>
      <c r="D18" s="119" t="s">
        <v>340</v>
      </c>
      <c r="E18" s="120">
        <v>1</v>
      </c>
      <c r="F18" s="24">
        <v>1300</v>
      </c>
      <c r="G18" s="44">
        <v>1300</v>
      </c>
      <c r="H18" s="44">
        <v>1300</v>
      </c>
      <c r="I18" s="44"/>
      <c r="J18" s="44"/>
      <c r="K18" s="44"/>
      <c r="L18" s="44"/>
      <c r="M18" s="44"/>
      <c r="N18" s="44"/>
      <c r="O18" s="44"/>
      <c r="P18" s="44"/>
      <c r="Q18" s="44"/>
    </row>
    <row r="19" ht="21" customHeight="1" spans="1:17">
      <c r="A19" s="94" t="str">
        <f t="shared" si="0"/>
        <v>      公车购置及运维费</v>
      </c>
      <c r="B19" s="95" t="s">
        <v>344</v>
      </c>
      <c r="C19" s="95" t="str">
        <f>"C18049900"&amp;"  "&amp;"其他保险服务"</f>
        <v>C18049900  其他保险服务</v>
      </c>
      <c r="D19" s="119" t="s">
        <v>343</v>
      </c>
      <c r="E19" s="120">
        <v>1</v>
      </c>
      <c r="F19" s="24">
        <v>5300</v>
      </c>
      <c r="G19" s="44">
        <v>5300</v>
      </c>
      <c r="H19" s="44">
        <v>5300</v>
      </c>
      <c r="I19" s="44"/>
      <c r="J19" s="44"/>
      <c r="K19" s="44"/>
      <c r="L19" s="44"/>
      <c r="M19" s="44"/>
      <c r="N19" s="44"/>
      <c r="O19" s="44"/>
      <c r="P19" s="44"/>
      <c r="Q19" s="44"/>
    </row>
    <row r="20" ht="21" customHeight="1" spans="1:17">
      <c r="A20" s="94" t="str">
        <f>"      "&amp;"一般公用经费"</f>
        <v>      一般公用经费</v>
      </c>
      <c r="B20" s="95" t="s">
        <v>345</v>
      </c>
      <c r="C20" s="95" t="str">
        <f>"A05040101"&amp;"  "&amp;"复印纸"</f>
        <v>A05040101  复印纸</v>
      </c>
      <c r="D20" s="119" t="s">
        <v>346</v>
      </c>
      <c r="E20" s="120">
        <v>50</v>
      </c>
      <c r="F20" s="24">
        <v>8500</v>
      </c>
      <c r="G20" s="44">
        <v>8500</v>
      </c>
      <c r="H20" s="44">
        <v>8500</v>
      </c>
      <c r="I20" s="44"/>
      <c r="J20" s="44"/>
      <c r="K20" s="44"/>
      <c r="L20" s="44"/>
      <c r="M20" s="44"/>
      <c r="N20" s="44"/>
      <c r="O20" s="44"/>
      <c r="P20" s="44"/>
      <c r="Q20" s="44"/>
    </row>
    <row r="21" ht="21" customHeight="1" spans="1:17">
      <c r="A21" s="94" t="str">
        <f>"      "&amp;"一般公用经费"</f>
        <v>      一般公用经费</v>
      </c>
      <c r="B21" s="95" t="s">
        <v>347</v>
      </c>
      <c r="C21" s="95" t="str">
        <f>"C2309019999"&amp;"  "&amp;"其他印刷服务"</f>
        <v>C2309019999  其他印刷服务</v>
      </c>
      <c r="D21" s="119" t="s">
        <v>348</v>
      </c>
      <c r="E21" s="120">
        <v>1</v>
      </c>
      <c r="F21" s="24">
        <v>20000</v>
      </c>
      <c r="G21" s="44">
        <v>20000</v>
      </c>
      <c r="H21" s="44">
        <v>20000</v>
      </c>
      <c r="I21" s="44"/>
      <c r="J21" s="44"/>
      <c r="K21" s="44"/>
      <c r="L21" s="44"/>
      <c r="M21" s="44"/>
      <c r="N21" s="44"/>
      <c r="O21" s="44"/>
      <c r="P21" s="44"/>
      <c r="Q21" s="44"/>
    </row>
    <row r="22" ht="21" customHeight="1" spans="1:17">
      <c r="A22" s="96" t="s">
        <v>262</v>
      </c>
      <c r="B22" s="97"/>
      <c r="C22" s="97"/>
      <c r="D22" s="97"/>
      <c r="E22" s="117"/>
      <c r="F22" s="118">
        <v>116695</v>
      </c>
      <c r="G22" s="44">
        <v>116695</v>
      </c>
      <c r="H22" s="44">
        <v>116695</v>
      </c>
      <c r="I22" s="44"/>
      <c r="J22" s="44"/>
      <c r="K22" s="44"/>
      <c r="L22" s="44"/>
      <c r="M22" s="44"/>
      <c r="N22" s="44"/>
      <c r="O22" s="44"/>
      <c r="P22" s="44"/>
      <c r="Q22" s="44"/>
    </row>
  </sheetData>
  <mergeCells count="17">
    <mergeCell ref="A1:Q1"/>
    <mergeCell ref="A2:Q2"/>
    <mergeCell ref="A3:E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5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selection activeCell="J22" sqref="J22"/>
    </sheetView>
  </sheetViews>
  <sheetFormatPr defaultColWidth="9.14166666666667" defaultRowHeight="14.25" customHeight="1"/>
  <cols>
    <col min="1" max="1" width="27.75" customWidth="1"/>
    <col min="2" max="2" width="19.75" customWidth="1"/>
    <col min="3" max="3" width="26.7083333333333" customWidth="1"/>
    <col min="4" max="4" width="14.875" customWidth="1"/>
    <col min="5" max="5" width="15.125" customWidth="1"/>
    <col min="6" max="14" width="13.125" customWidth="1"/>
  </cols>
  <sheetData>
    <row r="1" ht="13.5" customHeight="1" spans="1:14">
      <c r="A1" s="79" t="s">
        <v>349</v>
      </c>
      <c r="B1" s="79"/>
      <c r="C1" s="79"/>
      <c r="D1" s="79"/>
      <c r="E1" s="79"/>
      <c r="F1" s="79"/>
      <c r="G1" s="79"/>
      <c r="H1" s="80"/>
      <c r="I1" s="79"/>
      <c r="J1" s="79"/>
      <c r="K1" s="79"/>
      <c r="L1" s="99"/>
      <c r="M1" s="80"/>
      <c r="N1" s="100"/>
    </row>
    <row r="2" ht="27.75" customHeight="1" spans="1:14">
      <c r="A2" s="71" t="s">
        <v>350</v>
      </c>
      <c r="B2" s="81"/>
      <c r="C2" s="81"/>
      <c r="D2" s="81"/>
      <c r="E2" s="81"/>
      <c r="F2" s="81"/>
      <c r="G2" s="81"/>
      <c r="H2" s="82"/>
      <c r="I2" s="81"/>
      <c r="J2" s="81"/>
      <c r="K2" s="81"/>
      <c r="L2" s="101"/>
      <c r="M2" s="82"/>
      <c r="N2" s="81"/>
    </row>
    <row r="3" ht="18.75" customHeight="1" spans="1:14">
      <c r="A3" s="72" t="str">
        <f>"单位名称："&amp;"玉溪市生态环境局新平分局"</f>
        <v>单位名称：玉溪市生态环境局新平分局</v>
      </c>
      <c r="B3" s="73"/>
      <c r="C3" s="73"/>
      <c r="D3" s="73"/>
      <c r="E3" s="73"/>
      <c r="F3" s="73"/>
      <c r="G3" s="73"/>
      <c r="H3" s="83"/>
      <c r="I3" s="75"/>
      <c r="J3" s="75"/>
      <c r="K3" s="75"/>
      <c r="L3" s="78"/>
      <c r="M3" s="102"/>
      <c r="N3" s="103" t="s">
        <v>2</v>
      </c>
    </row>
    <row r="4" ht="15.75" customHeight="1" spans="1:14">
      <c r="A4" s="84" t="s">
        <v>321</v>
      </c>
      <c r="B4" s="85" t="s">
        <v>351</v>
      </c>
      <c r="C4" s="85" t="s">
        <v>352</v>
      </c>
      <c r="D4" s="86" t="s">
        <v>136</v>
      </c>
      <c r="E4" s="86"/>
      <c r="F4" s="86"/>
      <c r="G4" s="86"/>
      <c r="H4" s="87"/>
      <c r="I4" s="86"/>
      <c r="J4" s="86"/>
      <c r="K4" s="86"/>
      <c r="L4" s="104"/>
      <c r="M4" s="87"/>
      <c r="N4" s="105"/>
    </row>
    <row r="5" ht="17.25" customHeight="1" spans="1:14">
      <c r="A5" s="88"/>
      <c r="B5" s="89"/>
      <c r="C5" s="89"/>
      <c r="D5" s="89" t="s">
        <v>30</v>
      </c>
      <c r="E5" s="89" t="s">
        <v>33</v>
      </c>
      <c r="F5" s="89" t="s">
        <v>327</v>
      </c>
      <c r="G5" s="89" t="s">
        <v>328</v>
      </c>
      <c r="H5" s="90" t="s">
        <v>329</v>
      </c>
      <c r="I5" s="106" t="s">
        <v>330</v>
      </c>
      <c r="J5" s="106"/>
      <c r="K5" s="106"/>
      <c r="L5" s="107"/>
      <c r="M5" s="108"/>
      <c r="N5" s="92"/>
    </row>
    <row r="6" ht="54" customHeight="1" spans="1:14">
      <c r="A6" s="91"/>
      <c r="B6" s="92"/>
      <c r="C6" s="92"/>
      <c r="D6" s="92"/>
      <c r="E6" s="92"/>
      <c r="F6" s="92"/>
      <c r="G6" s="92"/>
      <c r="H6" s="93"/>
      <c r="I6" s="92" t="s">
        <v>32</v>
      </c>
      <c r="J6" s="92" t="s">
        <v>39</v>
      </c>
      <c r="K6" s="92" t="s">
        <v>143</v>
      </c>
      <c r="L6" s="109" t="s">
        <v>41</v>
      </c>
      <c r="M6" s="93" t="s">
        <v>42</v>
      </c>
      <c r="N6" s="92" t="s">
        <v>43</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30" customHeight="1" spans="1:14">
      <c r="A8" s="94" t="s">
        <v>64</v>
      </c>
      <c r="B8" s="95"/>
      <c r="C8" s="95"/>
      <c r="D8" s="44">
        <v>234500</v>
      </c>
      <c r="E8" s="44">
        <v>234500</v>
      </c>
      <c r="F8" s="44"/>
      <c r="G8" s="44"/>
      <c r="H8" s="44"/>
      <c r="I8" s="44"/>
      <c r="J8" s="44"/>
      <c r="K8" s="44"/>
      <c r="L8" s="44"/>
      <c r="M8" s="44"/>
      <c r="N8" s="44"/>
    </row>
    <row r="9" ht="30" customHeight="1" spans="1:14">
      <c r="A9" s="94" t="str">
        <f>"    "&amp;"机关后勤购买服务经费"</f>
        <v>    机关后勤购买服务经费</v>
      </c>
      <c r="B9" s="95" t="s">
        <v>353</v>
      </c>
      <c r="C9" s="95" t="s">
        <v>354</v>
      </c>
      <c r="D9" s="44">
        <v>156000</v>
      </c>
      <c r="E9" s="44">
        <v>156000</v>
      </c>
      <c r="F9" s="44"/>
      <c r="G9" s="44"/>
      <c r="H9" s="44"/>
      <c r="I9" s="44"/>
      <c r="J9" s="44"/>
      <c r="K9" s="44"/>
      <c r="L9" s="44"/>
      <c r="M9" s="44"/>
      <c r="N9" s="44"/>
    </row>
    <row r="10" ht="30" customHeight="1" spans="1:14">
      <c r="A10" s="94" t="str">
        <f>"    "&amp;"执法办案补助经费"</f>
        <v>    执法办案补助经费</v>
      </c>
      <c r="B10" s="95" t="s">
        <v>355</v>
      </c>
      <c r="C10" s="95" t="s">
        <v>356</v>
      </c>
      <c r="D10" s="44">
        <v>30000</v>
      </c>
      <c r="E10" s="44">
        <v>30000</v>
      </c>
      <c r="F10" s="44"/>
      <c r="G10" s="44"/>
      <c r="H10" s="44"/>
      <c r="I10" s="44"/>
      <c r="J10" s="44"/>
      <c r="K10" s="44"/>
      <c r="L10" s="44"/>
      <c r="M10" s="44"/>
      <c r="N10" s="44"/>
    </row>
    <row r="11" ht="30" customHeight="1" spans="1:14">
      <c r="A11" s="94" t="str">
        <f>"    "&amp;"公车购置及运维费"</f>
        <v>    公车购置及运维费</v>
      </c>
      <c r="B11" s="95" t="s">
        <v>357</v>
      </c>
      <c r="C11" s="95" t="s">
        <v>358</v>
      </c>
      <c r="D11" s="44">
        <v>20000</v>
      </c>
      <c r="E11" s="44">
        <v>20000</v>
      </c>
      <c r="F11" s="44"/>
      <c r="G11" s="44"/>
      <c r="H11" s="44"/>
      <c r="I11" s="44"/>
      <c r="J11" s="44"/>
      <c r="K11" s="44"/>
      <c r="L11" s="44"/>
      <c r="M11" s="44"/>
      <c r="N11" s="44"/>
    </row>
    <row r="12" ht="30" customHeight="1" spans="1:14">
      <c r="A12" s="94" t="str">
        <f>"    "&amp;"公车购置及运维费"</f>
        <v>    公车购置及运维费</v>
      </c>
      <c r="B12" s="95" t="s">
        <v>342</v>
      </c>
      <c r="C12" s="95" t="s">
        <v>358</v>
      </c>
      <c r="D12" s="44">
        <v>3200</v>
      </c>
      <c r="E12" s="44">
        <v>3200</v>
      </c>
      <c r="F12" s="44"/>
      <c r="G12" s="44"/>
      <c r="H12" s="44"/>
      <c r="I12" s="44"/>
      <c r="J12" s="44"/>
      <c r="K12" s="44"/>
      <c r="L12" s="44"/>
      <c r="M12" s="44"/>
      <c r="N12" s="44"/>
    </row>
    <row r="13" ht="30" customHeight="1" spans="1:14">
      <c r="A13" s="94" t="str">
        <f>"    "&amp;"公车购置及运维费"</f>
        <v>    公车购置及运维费</v>
      </c>
      <c r="B13" s="95" t="s">
        <v>342</v>
      </c>
      <c r="C13" s="95" t="s">
        <v>358</v>
      </c>
      <c r="D13" s="44">
        <v>5300</v>
      </c>
      <c r="E13" s="44">
        <v>5300</v>
      </c>
      <c r="F13" s="44"/>
      <c r="G13" s="44"/>
      <c r="H13" s="44"/>
      <c r="I13" s="44"/>
      <c r="J13" s="44"/>
      <c r="K13" s="44"/>
      <c r="L13" s="44"/>
      <c r="M13" s="44"/>
      <c r="N13" s="44"/>
    </row>
    <row r="14" ht="30" customHeight="1" spans="1:14">
      <c r="A14" s="94" t="str">
        <f>"    "&amp;"一般公用经费"</f>
        <v>    一般公用经费</v>
      </c>
      <c r="B14" s="95" t="s">
        <v>347</v>
      </c>
      <c r="C14" s="95" t="s">
        <v>358</v>
      </c>
      <c r="D14" s="44">
        <v>20000</v>
      </c>
      <c r="E14" s="44">
        <v>20000</v>
      </c>
      <c r="F14" s="44"/>
      <c r="G14" s="44"/>
      <c r="H14" s="44"/>
      <c r="I14" s="44"/>
      <c r="J14" s="44"/>
      <c r="K14" s="44"/>
      <c r="L14" s="44"/>
      <c r="M14" s="44"/>
      <c r="N14" s="44"/>
    </row>
    <row r="15" ht="30" customHeight="1" spans="1:14">
      <c r="A15" s="96" t="s">
        <v>262</v>
      </c>
      <c r="B15" s="97"/>
      <c r="C15" s="98"/>
      <c r="D15" s="44">
        <v>234500</v>
      </c>
      <c r="E15" s="44">
        <v>234500</v>
      </c>
      <c r="F15" s="44"/>
      <c r="G15" s="44"/>
      <c r="H15" s="44"/>
      <c r="I15" s="44"/>
      <c r="J15" s="44"/>
      <c r="K15" s="44"/>
      <c r="L15" s="44"/>
      <c r="M15" s="44"/>
      <c r="N15" s="44"/>
    </row>
  </sheetData>
  <mergeCells count="14">
    <mergeCell ref="A1:N1"/>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F18" sqref="F18"/>
    </sheetView>
  </sheetViews>
  <sheetFormatPr defaultColWidth="9.14166666666667" defaultRowHeight="14.25" customHeight="1"/>
  <cols>
    <col min="1" max="1" width="32.125" customWidth="1"/>
    <col min="2" max="14" width="14.75" customWidth="1"/>
  </cols>
  <sheetData>
    <row r="1" ht="13.5" customHeight="1" spans="1:14">
      <c r="A1" s="29" t="s">
        <v>359</v>
      </c>
      <c r="B1" s="29"/>
      <c r="C1" s="29"/>
      <c r="D1" s="29"/>
      <c r="E1" s="29"/>
      <c r="F1" s="29"/>
      <c r="G1" s="29"/>
      <c r="H1" s="29"/>
      <c r="I1" s="29"/>
      <c r="J1" s="29"/>
      <c r="K1" s="29"/>
      <c r="L1" s="29"/>
      <c r="M1" s="29"/>
      <c r="N1" s="48"/>
    </row>
    <row r="2" ht="27.75" customHeight="1" spans="1:14">
      <c r="A2" s="71" t="s">
        <v>360</v>
      </c>
      <c r="B2" s="31"/>
      <c r="C2" s="31"/>
      <c r="D2" s="31"/>
      <c r="E2" s="31"/>
      <c r="F2" s="31"/>
      <c r="G2" s="31"/>
      <c r="H2" s="31"/>
      <c r="I2" s="31"/>
      <c r="J2" s="31"/>
      <c r="K2" s="31"/>
      <c r="L2" s="31"/>
      <c r="M2" s="31"/>
      <c r="N2" s="31"/>
    </row>
    <row r="3" ht="18" customHeight="1" spans="1:14">
      <c r="A3" s="72" t="str">
        <f>"单位名称："&amp;"玉溪市生态环境局新平分局"</f>
        <v>单位名称：玉溪市生态环境局新平分局</v>
      </c>
      <c r="B3" s="73"/>
      <c r="C3" s="73"/>
      <c r="D3" s="74"/>
      <c r="E3" s="75"/>
      <c r="F3" s="75"/>
      <c r="G3" s="75"/>
      <c r="H3" s="75"/>
      <c r="I3" s="75"/>
      <c r="N3" s="78" t="s">
        <v>2</v>
      </c>
    </row>
    <row r="4" ht="19.5" customHeight="1" spans="1:14">
      <c r="A4" s="34" t="s">
        <v>361</v>
      </c>
      <c r="B4" s="50" t="s">
        <v>136</v>
      </c>
      <c r="C4" s="51"/>
      <c r="D4" s="51"/>
      <c r="E4" s="76" t="s">
        <v>362</v>
      </c>
      <c r="F4" s="76"/>
      <c r="G4" s="76"/>
      <c r="H4" s="76"/>
      <c r="I4" s="76"/>
      <c r="J4" s="76"/>
      <c r="K4" s="76"/>
      <c r="L4" s="76"/>
      <c r="M4" s="76"/>
      <c r="N4" s="76"/>
    </row>
    <row r="5" ht="40.5" customHeight="1" spans="1:14">
      <c r="A5" s="40"/>
      <c r="B5" s="37" t="s">
        <v>30</v>
      </c>
      <c r="C5" s="33" t="s">
        <v>33</v>
      </c>
      <c r="D5" s="77" t="s">
        <v>363</v>
      </c>
      <c r="E5" s="41" t="s">
        <v>364</v>
      </c>
      <c r="F5" s="41" t="s">
        <v>365</v>
      </c>
      <c r="G5" s="41" t="s">
        <v>366</v>
      </c>
      <c r="H5" s="41" t="s">
        <v>367</v>
      </c>
      <c r="I5" s="41" t="s">
        <v>368</v>
      </c>
      <c r="J5" s="41" t="s">
        <v>369</v>
      </c>
      <c r="K5" s="41" t="s">
        <v>370</v>
      </c>
      <c r="L5" s="41" t="s">
        <v>371</v>
      </c>
      <c r="M5" s="41" t="s">
        <v>372</v>
      </c>
      <c r="N5" s="41" t="s">
        <v>373</v>
      </c>
    </row>
    <row r="6" ht="19.5" customHeight="1" spans="1:14">
      <c r="A6" s="41">
        <v>1</v>
      </c>
      <c r="B6" s="41">
        <v>2</v>
      </c>
      <c r="C6" s="41">
        <v>3</v>
      </c>
      <c r="D6" s="50">
        <v>4</v>
      </c>
      <c r="E6" s="41">
        <v>5</v>
      </c>
      <c r="F6" s="41">
        <v>6</v>
      </c>
      <c r="G6" s="41">
        <v>7</v>
      </c>
      <c r="H6" s="50">
        <v>8</v>
      </c>
      <c r="I6" s="41">
        <v>9</v>
      </c>
      <c r="J6" s="41">
        <v>10</v>
      </c>
      <c r="K6" s="41">
        <v>11</v>
      </c>
      <c r="L6" s="50">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69" t="s">
        <v>30</v>
      </c>
      <c r="B9" s="44"/>
      <c r="C9" s="44"/>
      <c r="D9" s="44"/>
      <c r="E9" s="44"/>
      <c r="F9" s="44"/>
      <c r="G9" s="44"/>
      <c r="H9" s="44"/>
      <c r="I9" s="44"/>
      <c r="J9" s="44"/>
      <c r="K9" s="44"/>
      <c r="L9" s="44"/>
      <c r="M9" s="44"/>
      <c r="N9" s="44"/>
    </row>
    <row r="10" customHeight="1" spans="1:1">
      <c r="A10" t="s">
        <v>374</v>
      </c>
    </row>
  </sheetData>
  <mergeCells count="6">
    <mergeCell ref="A1:N1"/>
    <mergeCell ref="A2:N2"/>
    <mergeCell ref="A3:I3"/>
    <mergeCell ref="B4:D4"/>
    <mergeCell ref="E4:N4"/>
    <mergeCell ref="A4:A5"/>
  </mergeCells>
  <pageMargins left="0.75" right="0.75" top="1" bottom="1" header="0.5" footer="0.5"/>
  <pageSetup paperSize="9" scale="5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18" sqref="E1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29" t="s">
        <v>375</v>
      </c>
      <c r="B1" s="29"/>
      <c r="C1" s="29"/>
      <c r="D1" s="29"/>
      <c r="E1" s="29"/>
      <c r="F1" s="29"/>
      <c r="G1" s="29"/>
      <c r="H1" s="29"/>
      <c r="I1" s="29"/>
      <c r="J1" s="48"/>
    </row>
    <row r="2" ht="28.5" customHeight="1" spans="1:10">
      <c r="A2" s="63" t="s">
        <v>376</v>
      </c>
      <c r="B2" s="64"/>
      <c r="C2" s="64"/>
      <c r="D2" s="64"/>
      <c r="E2" s="64"/>
      <c r="F2" s="65"/>
      <c r="G2" s="64"/>
      <c r="H2" s="65"/>
      <c r="I2" s="65"/>
      <c r="J2" s="64"/>
    </row>
    <row r="3" ht="22" customHeight="1" spans="1:1">
      <c r="A3" s="5" t="str">
        <f>"单位名称："&amp;"玉溪市生态环境局新平分局"</f>
        <v>单位名称：玉溪市生态环境局新平分局</v>
      </c>
    </row>
    <row r="4" ht="21" customHeight="1" spans="1:10">
      <c r="A4" s="66" t="s">
        <v>265</v>
      </c>
      <c r="B4" s="66" t="s">
        <v>266</v>
      </c>
      <c r="C4" s="66" t="s">
        <v>267</v>
      </c>
      <c r="D4" s="66" t="s">
        <v>268</v>
      </c>
      <c r="E4" s="66" t="s">
        <v>269</v>
      </c>
      <c r="F4" s="53" t="s">
        <v>270</v>
      </c>
      <c r="G4" s="66" t="s">
        <v>271</v>
      </c>
      <c r="H4" s="53" t="s">
        <v>272</v>
      </c>
      <c r="I4" s="53" t="s">
        <v>273</v>
      </c>
      <c r="J4" s="66" t="s">
        <v>274</v>
      </c>
    </row>
    <row r="5" ht="19" customHeight="1" spans="1:10">
      <c r="A5" s="66">
        <v>1</v>
      </c>
      <c r="B5" s="66">
        <v>2</v>
      </c>
      <c r="C5" s="66">
        <v>3</v>
      </c>
      <c r="D5" s="66">
        <v>4</v>
      </c>
      <c r="E5" s="66">
        <v>5</v>
      </c>
      <c r="F5" s="53">
        <v>6</v>
      </c>
      <c r="G5" s="66">
        <v>7</v>
      </c>
      <c r="H5" s="53">
        <v>8</v>
      </c>
      <c r="I5" s="53">
        <v>9</v>
      </c>
      <c r="J5" s="66">
        <v>10</v>
      </c>
    </row>
    <row r="6" ht="28" customHeight="1" spans="1:10">
      <c r="A6" s="67"/>
      <c r="B6" s="68"/>
      <c r="C6" s="68"/>
      <c r="D6" s="68"/>
      <c r="E6" s="69"/>
      <c r="F6" s="70"/>
      <c r="G6" s="69"/>
      <c r="H6" s="70"/>
      <c r="I6" s="70"/>
      <c r="J6" s="69"/>
    </row>
    <row r="7" ht="28" customHeight="1" spans="1:10">
      <c r="A7" s="67"/>
      <c r="B7" s="67"/>
      <c r="C7" s="67"/>
      <c r="D7" s="67"/>
      <c r="E7" s="67"/>
      <c r="F7" s="67"/>
      <c r="G7" s="42"/>
      <c r="H7" s="67"/>
      <c r="I7" s="67"/>
      <c r="J7" s="67"/>
    </row>
    <row r="8" ht="28" customHeight="1" spans="1:1">
      <c r="A8" t="s">
        <v>377</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D31" sqref="D3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4" t="s">
        <v>378</v>
      </c>
      <c r="B1" s="54"/>
      <c r="C1" s="54"/>
      <c r="D1" s="54"/>
      <c r="E1" s="54"/>
      <c r="F1" s="54"/>
      <c r="G1" s="54"/>
      <c r="H1" s="54" t="s">
        <v>378</v>
      </c>
    </row>
    <row r="2" ht="28.5" customHeight="1" spans="1:8">
      <c r="A2" s="55" t="s">
        <v>379</v>
      </c>
      <c r="B2" s="55"/>
      <c r="C2" s="55"/>
      <c r="D2" s="55"/>
      <c r="E2" s="55"/>
      <c r="F2" s="55"/>
      <c r="G2" s="55"/>
      <c r="H2" s="55"/>
    </row>
    <row r="3" ht="18.75" customHeight="1" spans="1:8">
      <c r="A3" s="56" t="str">
        <f>"单位名称："&amp;"玉溪市生态环境局新平分局"</f>
        <v>单位名称：玉溪市生态环境局新平分局</v>
      </c>
      <c r="B3" s="56"/>
      <c r="C3" s="56"/>
      <c r="D3" s="56"/>
      <c r="E3" s="56"/>
      <c r="F3" s="56"/>
      <c r="G3" s="56"/>
      <c r="H3" s="56"/>
    </row>
    <row r="4" ht="18.75" customHeight="1" spans="1:8">
      <c r="A4" s="57" t="s">
        <v>129</v>
      </c>
      <c r="B4" s="57" t="s">
        <v>380</v>
      </c>
      <c r="C4" s="57" t="s">
        <v>381</v>
      </c>
      <c r="D4" s="57" t="s">
        <v>382</v>
      </c>
      <c r="E4" s="57" t="s">
        <v>383</v>
      </c>
      <c r="F4" s="57" t="s">
        <v>384</v>
      </c>
      <c r="G4" s="57"/>
      <c r="H4" s="57"/>
    </row>
    <row r="5" ht="18.75" customHeight="1" spans="1:8">
      <c r="A5" s="57"/>
      <c r="B5" s="57"/>
      <c r="C5" s="57"/>
      <c r="D5" s="57"/>
      <c r="E5" s="57"/>
      <c r="F5" s="57" t="s">
        <v>325</v>
      </c>
      <c r="G5" s="57" t="s">
        <v>385</v>
      </c>
      <c r="H5" s="57" t="s">
        <v>386</v>
      </c>
    </row>
    <row r="6" ht="21" customHeight="1" spans="1:8">
      <c r="A6" s="58" t="s">
        <v>44</v>
      </c>
      <c r="B6" s="58" t="s">
        <v>45</v>
      </c>
      <c r="C6" s="58" t="s">
        <v>46</v>
      </c>
      <c r="D6" s="58" t="s">
        <v>47</v>
      </c>
      <c r="E6" s="58" t="s">
        <v>48</v>
      </c>
      <c r="F6" s="58" t="s">
        <v>49</v>
      </c>
      <c r="G6" s="58" t="s">
        <v>50</v>
      </c>
      <c r="H6" s="58" t="s">
        <v>51</v>
      </c>
    </row>
    <row r="7" ht="27" customHeight="1" spans="1:8">
      <c r="A7" s="59" t="s">
        <v>64</v>
      </c>
      <c r="B7" s="59" t="s">
        <v>387</v>
      </c>
      <c r="C7" s="59" t="s">
        <v>388</v>
      </c>
      <c r="D7" s="59" t="s">
        <v>389</v>
      </c>
      <c r="E7" s="60" t="s">
        <v>335</v>
      </c>
      <c r="F7" s="61">
        <v>28</v>
      </c>
      <c r="G7" s="62">
        <v>530</v>
      </c>
      <c r="H7" s="62">
        <v>14840</v>
      </c>
    </row>
    <row r="8" ht="27" customHeight="1" spans="1:8">
      <c r="A8" s="59" t="s">
        <v>64</v>
      </c>
      <c r="B8" s="59" t="s">
        <v>387</v>
      </c>
      <c r="C8" s="59" t="s">
        <v>388</v>
      </c>
      <c r="D8" s="59" t="s">
        <v>336</v>
      </c>
      <c r="E8" s="60" t="s">
        <v>335</v>
      </c>
      <c r="F8" s="61">
        <v>1</v>
      </c>
      <c r="G8" s="62">
        <v>3770</v>
      </c>
      <c r="H8" s="62">
        <v>3770</v>
      </c>
    </row>
    <row r="9" ht="27" customHeight="1" spans="1:8">
      <c r="A9" s="59" t="s">
        <v>64</v>
      </c>
      <c r="B9" s="59" t="s">
        <v>387</v>
      </c>
      <c r="C9" s="59" t="s">
        <v>390</v>
      </c>
      <c r="D9" s="59" t="s">
        <v>391</v>
      </c>
      <c r="E9" s="60" t="s">
        <v>332</v>
      </c>
      <c r="F9" s="61">
        <v>56</v>
      </c>
      <c r="G9" s="62">
        <v>275</v>
      </c>
      <c r="H9" s="62">
        <v>15400</v>
      </c>
    </row>
    <row r="10" ht="27" customHeight="1" spans="1:8">
      <c r="A10" s="59" t="s">
        <v>64</v>
      </c>
      <c r="B10" s="59" t="s">
        <v>387</v>
      </c>
      <c r="C10" s="59" t="s">
        <v>392</v>
      </c>
      <c r="D10" s="59" t="s">
        <v>393</v>
      </c>
      <c r="E10" s="60" t="s">
        <v>332</v>
      </c>
      <c r="F10" s="61">
        <v>7</v>
      </c>
      <c r="G10" s="62">
        <v>285</v>
      </c>
      <c r="H10" s="62">
        <v>1995</v>
      </c>
    </row>
    <row r="11" ht="27" customHeight="1" spans="1:8">
      <c r="A11" s="59" t="s">
        <v>64</v>
      </c>
      <c r="B11" s="59" t="s">
        <v>387</v>
      </c>
      <c r="C11" s="59" t="s">
        <v>390</v>
      </c>
      <c r="D11" s="59" t="s">
        <v>394</v>
      </c>
      <c r="E11" s="60" t="s">
        <v>332</v>
      </c>
      <c r="F11" s="61">
        <v>14</v>
      </c>
      <c r="G11" s="62">
        <v>285</v>
      </c>
      <c r="H11" s="62">
        <v>3990</v>
      </c>
    </row>
    <row r="12" ht="27" customHeight="1" spans="1:8">
      <c r="A12" s="59" t="s">
        <v>64</v>
      </c>
      <c r="B12" s="59" t="s">
        <v>387</v>
      </c>
      <c r="C12" s="59" t="s">
        <v>395</v>
      </c>
      <c r="D12" s="59" t="s">
        <v>337</v>
      </c>
      <c r="E12" s="60" t="s">
        <v>338</v>
      </c>
      <c r="F12" s="61">
        <v>8</v>
      </c>
      <c r="G12" s="62">
        <v>700</v>
      </c>
      <c r="H12" s="62">
        <v>5600</v>
      </c>
    </row>
    <row r="13" ht="27" customHeight="1" spans="1:8">
      <c r="A13" s="60" t="s">
        <v>30</v>
      </c>
      <c r="B13" s="60"/>
      <c r="C13" s="60"/>
      <c r="D13" s="60"/>
      <c r="E13" s="60"/>
      <c r="F13" s="61">
        <v>114</v>
      </c>
      <c r="G13" s="62"/>
      <c r="H13" s="62">
        <v>45595</v>
      </c>
    </row>
  </sheetData>
  <mergeCells count="10">
    <mergeCell ref="A1:H1"/>
    <mergeCell ref="A2:H2"/>
    <mergeCell ref="A3:H3"/>
    <mergeCell ref="F4:H4"/>
    <mergeCell ref="A13:E13"/>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H24" sqref="H24"/>
    </sheetView>
  </sheetViews>
  <sheetFormatPr defaultColWidth="9.14166666666667" defaultRowHeight="14.25" customHeight="1"/>
  <cols>
    <col min="1" max="1" width="16.3166666666667" customWidth="1"/>
    <col min="2" max="11" width="18.75" customWidth="1"/>
  </cols>
  <sheetData>
    <row r="1" ht="13.5" customHeight="1" spans="1:11">
      <c r="A1" s="29" t="s">
        <v>396</v>
      </c>
      <c r="B1" s="29"/>
      <c r="C1" s="29"/>
      <c r="D1" s="30"/>
      <c r="E1" s="30"/>
      <c r="F1" s="30"/>
      <c r="G1" s="30"/>
      <c r="H1" s="29"/>
      <c r="I1" s="29"/>
      <c r="J1" s="29"/>
      <c r="K1" s="48"/>
    </row>
    <row r="2" ht="28.5" customHeight="1" spans="1:11">
      <c r="A2" s="31" t="s">
        <v>397</v>
      </c>
      <c r="B2" s="31"/>
      <c r="C2" s="31"/>
      <c r="D2" s="31"/>
      <c r="E2" s="31"/>
      <c r="F2" s="31"/>
      <c r="G2" s="31"/>
      <c r="H2" s="31"/>
      <c r="I2" s="31"/>
      <c r="J2" s="31"/>
      <c r="K2" s="31"/>
    </row>
    <row r="3" ht="13.5" customHeight="1" spans="1:11">
      <c r="A3" s="5" t="str">
        <f>"单位名称："&amp;"玉溪市生态环境局新平分局"</f>
        <v>单位名称：玉溪市生态环境局新平分局</v>
      </c>
      <c r="B3" s="6"/>
      <c r="C3" s="6"/>
      <c r="D3" s="6"/>
      <c r="E3" s="6"/>
      <c r="F3" s="6"/>
      <c r="G3" s="6"/>
      <c r="H3" s="7"/>
      <c r="I3" s="7"/>
      <c r="J3" s="7"/>
      <c r="K3" s="49" t="s">
        <v>2</v>
      </c>
    </row>
    <row r="4" ht="21.75" customHeight="1" spans="1:11">
      <c r="A4" s="32" t="s">
        <v>247</v>
      </c>
      <c r="B4" s="32" t="s">
        <v>131</v>
      </c>
      <c r="C4" s="32" t="s">
        <v>248</v>
      </c>
      <c r="D4" s="33" t="s">
        <v>132</v>
      </c>
      <c r="E4" s="33" t="s">
        <v>133</v>
      </c>
      <c r="F4" s="33" t="s">
        <v>134</v>
      </c>
      <c r="G4" s="33" t="s">
        <v>135</v>
      </c>
      <c r="H4" s="34" t="s">
        <v>30</v>
      </c>
      <c r="I4" s="50" t="s">
        <v>398</v>
      </c>
      <c r="J4" s="51"/>
      <c r="K4" s="52"/>
    </row>
    <row r="5" ht="21.75" customHeight="1" spans="1:11">
      <c r="A5" s="35"/>
      <c r="B5" s="35"/>
      <c r="C5" s="35"/>
      <c r="D5" s="36"/>
      <c r="E5" s="36"/>
      <c r="F5" s="36"/>
      <c r="G5" s="36"/>
      <c r="H5" s="37"/>
      <c r="I5" s="33" t="s">
        <v>33</v>
      </c>
      <c r="J5" s="33" t="s">
        <v>34</v>
      </c>
      <c r="K5" s="33" t="s">
        <v>35</v>
      </c>
    </row>
    <row r="6" ht="40.5" customHeight="1" spans="1:11">
      <c r="A6" s="38"/>
      <c r="B6" s="38"/>
      <c r="C6" s="38"/>
      <c r="D6" s="39"/>
      <c r="E6" s="39"/>
      <c r="F6" s="39"/>
      <c r="G6" s="39"/>
      <c r="H6" s="40"/>
      <c r="I6" s="39" t="s">
        <v>32</v>
      </c>
      <c r="J6" s="39"/>
      <c r="K6" s="39"/>
    </row>
    <row r="7" ht="15" customHeight="1" spans="1:11">
      <c r="A7" s="41">
        <v>1</v>
      </c>
      <c r="B7" s="41">
        <v>2</v>
      </c>
      <c r="C7" s="41">
        <v>3</v>
      </c>
      <c r="D7" s="41">
        <v>4</v>
      </c>
      <c r="E7" s="41">
        <v>5</v>
      </c>
      <c r="F7" s="41">
        <v>6</v>
      </c>
      <c r="G7" s="41">
        <v>7</v>
      </c>
      <c r="H7" s="41">
        <v>8</v>
      </c>
      <c r="I7" s="41">
        <v>9</v>
      </c>
      <c r="J7" s="53">
        <v>10</v>
      </c>
      <c r="K7" s="53">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262</v>
      </c>
      <c r="B10" s="46"/>
      <c r="C10" s="46"/>
      <c r="D10" s="46"/>
      <c r="E10" s="46"/>
      <c r="F10" s="46"/>
      <c r="G10" s="47"/>
      <c r="H10" s="44"/>
      <c r="I10" s="44"/>
      <c r="J10" s="44"/>
      <c r="K10" s="44"/>
    </row>
    <row r="11" customHeight="1" spans="1:1">
      <c r="A11" t="s">
        <v>399</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abSelected="1" workbookViewId="0">
      <selection activeCell="E25" sqref="E25"/>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400</v>
      </c>
      <c r="B1" s="1"/>
      <c r="C1" s="1"/>
      <c r="D1" s="2"/>
      <c r="E1" s="1"/>
      <c r="F1" s="1"/>
      <c r="G1" s="3"/>
    </row>
    <row r="2" ht="27.75" customHeight="1" spans="1:7">
      <c r="A2" s="4" t="s">
        <v>401</v>
      </c>
      <c r="B2" s="4"/>
      <c r="C2" s="4"/>
      <c r="D2" s="4"/>
      <c r="E2" s="4"/>
      <c r="F2" s="4"/>
      <c r="G2" s="4"/>
    </row>
    <row r="3" ht="13.5" customHeight="1" spans="1:7">
      <c r="A3" s="5" t="str">
        <f>"单位名称："&amp;"玉溪市生态环境局新平分局"</f>
        <v>单位名称：玉溪市生态环境局新平分局</v>
      </c>
      <c r="B3" s="6"/>
      <c r="C3" s="6"/>
      <c r="D3" s="6"/>
      <c r="E3" s="7"/>
      <c r="F3" s="7"/>
      <c r="G3" s="8" t="s">
        <v>2</v>
      </c>
    </row>
    <row r="4" ht="21.75" customHeight="1" spans="1:7">
      <c r="A4" s="9" t="s">
        <v>248</v>
      </c>
      <c r="B4" s="9" t="s">
        <v>247</v>
      </c>
      <c r="C4" s="9" t="s">
        <v>131</v>
      </c>
      <c r="D4" s="10" t="s">
        <v>402</v>
      </c>
      <c r="E4" s="11" t="s">
        <v>33</v>
      </c>
      <c r="F4" s="12"/>
      <c r="G4" s="13"/>
    </row>
    <row r="5" ht="21.75" customHeight="1" spans="1:7">
      <c r="A5" s="14"/>
      <c r="B5" s="14"/>
      <c r="C5" s="14"/>
      <c r="D5" s="15"/>
      <c r="E5" s="16" t="s">
        <v>403</v>
      </c>
      <c r="F5" s="10" t="s">
        <v>404</v>
      </c>
      <c r="G5" s="10" t="s">
        <v>405</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5" customHeight="1" spans="1:7">
      <c r="A8" s="21" t="s">
        <v>64</v>
      </c>
      <c r="B8" s="22"/>
      <c r="C8" s="22"/>
      <c r="D8" s="23"/>
      <c r="E8" s="24">
        <v>660000</v>
      </c>
      <c r="F8" s="24"/>
      <c r="G8" s="24"/>
    </row>
    <row r="9" ht="46" customHeight="1" spans="1:7">
      <c r="A9" s="21"/>
      <c r="B9" s="21" t="s">
        <v>406</v>
      </c>
      <c r="C9" s="21" t="s">
        <v>252</v>
      </c>
      <c r="D9" s="25" t="s">
        <v>407</v>
      </c>
      <c r="E9" s="24">
        <v>660000</v>
      </c>
      <c r="F9" s="24"/>
      <c r="G9" s="24"/>
    </row>
    <row r="10" ht="21" customHeight="1" spans="1:7">
      <c r="A10" s="26" t="s">
        <v>30</v>
      </c>
      <c r="B10" s="27" t="s">
        <v>408</v>
      </c>
      <c r="C10" s="27"/>
      <c r="D10" s="28"/>
      <c r="E10" s="24">
        <v>660000</v>
      </c>
      <c r="F10" s="24"/>
      <c r="G10" s="24"/>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乔木</cp:lastModifiedBy>
  <dcterms:created xsi:type="dcterms:W3CDTF">2025-02-18T03:57:00Z</dcterms:created>
  <dcterms:modified xsi:type="dcterms:W3CDTF">2025-02-20T02:56:32Z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94B596E1334B4D3DA459104720F110C2_12</vt:lpwstr>
  </property>
  <property fmtid="{D5CDD505-2E9C-101B-9397-08002B2CF9AE}" pid="3" name="KSOProductBuildVer">
    <vt:lpwstr>2052-12.1.0.17145</vt:lpwstr>
  </property>
</Properties>
</file>