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<sst xmlns="http://schemas.openxmlformats.org/spreadsheetml/2006/main" count="1786" uniqueCount="562">
  <si>
    <t>预算01-1表</t>
  </si>
  <si>
    <t>2025年财务收支预算总表</t>
  </si>
  <si>
    <t>单位名称：新平彝族傣族自治县交通运输局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</si>
  <si>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</si>
  <si>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</si>
  <si>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</si>
  <si>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</si>
  <si>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</si>
  <si>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</si>
  <si>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</si>
  <si>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</si>
  <si>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</si>
  <si>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</si>
  <si>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</si>
  <si>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</si>
  <si>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</si>
  <si>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</si>
  <si>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</si>
  <si>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</si>
  <si>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</si>
  <si>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</si>
  <si>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</si>
  <si>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</si>
  <si>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</si>
  <si>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</si>
  <si>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</si>
  <si>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</si>
  <si>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</si>
  <si>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</si>
  <si>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</si>
  <si>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</si>
  <si>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</si>
  <si>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</si>
  <si>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</si>
  <si>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</si>
  <si>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</si>
  <si>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</si>
  <si>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</si>
  <si>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</si>
  <si>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</si>
  <si>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</si>
  <si>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</si>
  <si>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</si>
  <si>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</si>
  <si>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</si>
  <si>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</si>
  <si>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123</t>
  </si>
  <si>
    <t>新平彝族傣族自治县交通运输局</t>
  </si>
  <si>
    <t>123001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</si>
  <si>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</si>
  <si>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</si>
  <si>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</si>
  <si>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</si>
  <si>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</si>
  <si>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</si>
  <si>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</si>
  <si>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</si>
  <si>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</si>
  <si>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</si>
  <si>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</si>
  <si>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</si>
  <si>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</si>
  <si>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</si>
  <si>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</si>
  <si>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20132</t>
  </si>
  <si>
    <t>组织事务</t>
  </si>
  <si>
    <t>2013299</t>
  </si>
  <si>
    <t>其他组织事务支出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</si>
  <si>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</si>
  <si>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</si>
  <si>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</si>
  <si>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</si>
  <si>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</si>
  <si>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</si>
  <si>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</si>
  <si>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</si>
  <si>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</si>
  <si>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</si>
  <si>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</si>
  <si>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</si>
  <si>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</si>
  <si>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</si>
  <si>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</si>
  <si>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</si>
  <si>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</si>
  <si>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</si>
  <si>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</si>
  <si>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</si>
  <si>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</si>
  <si>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</si>
  <si>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</si>
  <si>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</si>
  <si>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</si>
  <si>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</si>
  <si>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</si>
  <si>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</si>
  <si>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</si>
  <si>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</si>
  <si>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</si>
  <si>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</si>
  <si>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其他城乡社区</t>
  </si>
  <si>
    <t>其他城乡社区支出</t>
  </si>
  <si>
    <t>214</t>
  </si>
  <si>
    <t>交通运输支出</t>
  </si>
  <si>
    <t>21401</t>
  </si>
  <si>
    <t>公路水路运输</t>
  </si>
  <si>
    <t>2140101</t>
  </si>
  <si>
    <t>行政运行</t>
  </si>
  <si>
    <t>2140104</t>
  </si>
  <si>
    <t>公路建设</t>
  </si>
  <si>
    <t>公路养护</t>
  </si>
  <si>
    <t>2140199</t>
  </si>
  <si>
    <t>其他公路水路运输支出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</si>
  <si>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</si>
  <si>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</si>
  <si>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</si>
  <si>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</si>
  <si>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</si>
  <si>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</si>
  <si>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</si>
  <si>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</si>
  <si>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</si>
  <si>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</si>
  <si>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</si>
  <si>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</si>
  <si>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</si>
  <si>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</si>
  <si>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</si>
  <si>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</si>
  <si>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</si>
  <si>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</si>
  <si>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</si>
  <si>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</si>
  <si>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</si>
  <si>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</si>
  <si>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</si>
  <si>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</si>
  <si>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</si>
  <si>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</si>
  <si>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</si>
  <si>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</si>
  <si>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</si>
  <si>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</si>
  <si>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</si>
  <si>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</si>
  <si>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</si>
  <si>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</si>
  <si>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</si>
  <si>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</si>
  <si>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</si>
  <si>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</si>
  <si>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</si>
  <si>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</si>
  <si>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</si>
  <si>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</si>
  <si>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</si>
  <si>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</si>
  <si>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</si>
  <si>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</si>
  <si>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</si>
  <si>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</si>
  <si>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</si>
  <si>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</si>
  <si>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</si>
  <si>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其中：本次下达</t>
  </si>
  <si>
    <t>另文下达</t>
  </si>
  <si>
    <t>事业单位
经营收入</t>
  </si>
  <si>
    <t>530427231100001429571</t>
  </si>
  <si>
    <t>退休干部公用经费</t>
  </si>
  <si>
    <t>办公费</t>
  </si>
  <si>
    <t>530427241100002225838</t>
  </si>
  <si>
    <t>社会保障经费</t>
  </si>
  <si>
    <t>机关事业单位基本养老保险缴费</t>
  </si>
  <si>
    <t>530427210000000018597</t>
  </si>
  <si>
    <t>抚恤金</t>
  </si>
  <si>
    <t>530427210000000014497</t>
  </si>
  <si>
    <t>社会保障缴费</t>
  </si>
  <si>
    <t>职工基本医疗保险缴费</t>
  </si>
  <si>
    <t>公务员医疗补助缴费</t>
  </si>
  <si>
    <t>其他社会保障缴费</t>
  </si>
  <si>
    <t>530427210000000014495</t>
  </si>
  <si>
    <t>行政人员工资支出</t>
  </si>
  <si>
    <t>基本工资</t>
  </si>
  <si>
    <t>津贴补贴</t>
  </si>
  <si>
    <t>530427210000000014504</t>
  </si>
  <si>
    <t>一般公用经费</t>
  </si>
  <si>
    <t>水费</t>
  </si>
  <si>
    <t>电费</t>
  </si>
  <si>
    <t>差旅费</t>
  </si>
  <si>
    <t>会议费</t>
  </si>
  <si>
    <t>邮电费</t>
  </si>
  <si>
    <t>培训费</t>
  </si>
  <si>
    <t>维修（护）费</t>
  </si>
  <si>
    <t>其他商品和服务支出</t>
  </si>
  <si>
    <t>福利费</t>
  </si>
  <si>
    <t>530427210000000014503</t>
  </si>
  <si>
    <t>工会经费</t>
  </si>
  <si>
    <t>530427231100001416108</t>
  </si>
  <si>
    <t>奖励性绩效工资(地方)</t>
  </si>
  <si>
    <t>绩效工资</t>
  </si>
  <si>
    <t>530427221100000373961</t>
  </si>
  <si>
    <t>530427231100001416086</t>
  </si>
  <si>
    <t>部门临聘人员支出</t>
  </si>
  <si>
    <t>其他工资福利支出</t>
  </si>
  <si>
    <t>530427210000000014496</t>
  </si>
  <si>
    <t>事业人员工资支出</t>
  </si>
  <si>
    <t>530427210000000014502</t>
  </si>
  <si>
    <t>行政人员公务交通补贴</t>
  </si>
  <si>
    <t>其他交通费用</t>
  </si>
  <si>
    <t>530427231100001416085</t>
  </si>
  <si>
    <t>公务员基础绩效奖</t>
  </si>
  <si>
    <t>奖金</t>
  </si>
  <si>
    <t>530427210000000014501</t>
  </si>
  <si>
    <t>公车购置及运维费</t>
  </si>
  <si>
    <t>公务用车运行维护费</t>
  </si>
  <si>
    <t>530427210000000014498</t>
  </si>
  <si>
    <t>预算05-1表</t>
  </si>
  <si>
    <t>2025年部门项目支出预算表</t>
  </si>
  <si>
    <t>项目分类</t>
  </si>
  <si>
    <t>项目单位</t>
  </si>
  <si>
    <t>本年拨款</t>
  </si>
  <si>
    <t>313 事业发展类</t>
  </si>
  <si>
    <t>530427251100003967102</t>
  </si>
  <si>
    <t>“两新”党建工作经费</t>
  </si>
  <si>
    <t>530427231100001311429</t>
  </si>
  <si>
    <t>新平县交运局党建、离退休党支部工作经费</t>
  </si>
  <si>
    <t>生活补助</t>
  </si>
  <si>
    <t>312 民生类</t>
  </si>
  <si>
    <t>530427241100002394582</t>
  </si>
  <si>
    <t>遗属生活补助经费</t>
  </si>
  <si>
    <t>530427251100004025092</t>
  </si>
  <si>
    <t>昆磨高速公路新平段绿化美化和路域环境整治建设项目资金</t>
  </si>
  <si>
    <t>基础设施建设</t>
  </si>
  <si>
    <t>530427251100004025102</t>
  </si>
  <si>
    <t>新平县扬武镇居拉里下寨农村公路改建工程项目资金</t>
  </si>
  <si>
    <t>530427251100003810829</t>
  </si>
  <si>
    <t>新平县乡村振兴道路建设PPP项目可行性缺口补助资金(建兴乡、漠沙镇)</t>
  </si>
  <si>
    <t>530427251100004025083</t>
  </si>
  <si>
    <t>大戛高速公路（大开门～团结水库）绿化美化工程项目资金</t>
  </si>
  <si>
    <t>530427251100003821582</t>
  </si>
  <si>
    <t>新平县乡村振兴道路建设PPP项目可行性缺口补助资金(新化乡、老厂乡)</t>
  </si>
  <si>
    <t>530427251100004024931</t>
  </si>
  <si>
    <t>新平县农村公路一组一路通畅项目资金</t>
  </si>
  <si>
    <t>530427251100004025078</t>
  </si>
  <si>
    <t>新平县县城至三江口二级公路绿化提升工程项目资金</t>
  </si>
  <si>
    <t>530427251100004025090</t>
  </si>
  <si>
    <t>新平县大戛高速（新平西至达哈枢纽段）绿化提升工程项目资金</t>
  </si>
  <si>
    <t>530427251100004024921</t>
  </si>
  <si>
    <t>农村公路通行能力提升改造工程项目资金</t>
  </si>
  <si>
    <t>农村公路绿化美化项目专项资金</t>
  </si>
  <si>
    <t>新平县宁河线、磨盘山路绿化美化提升工程奖补资金</t>
  </si>
  <si>
    <t>530427241100003185381</t>
  </si>
  <si>
    <t>2023一2025年计算机更新项目资金</t>
  </si>
  <si>
    <t>办公设备购置</t>
  </si>
  <si>
    <t>驻村工作队员生活补助经费</t>
  </si>
  <si>
    <t>2023年度驻村工作队员生活补助</t>
  </si>
  <si>
    <t>30305</t>
  </si>
  <si>
    <t>邮电费专项资金</t>
  </si>
  <si>
    <t>30203</t>
  </si>
  <si>
    <t>530427251100004025072</t>
  </si>
  <si>
    <t>新平县老厂乡集镇过境公路（老厂河大桥）工程项目资金</t>
  </si>
  <si>
    <t>新平县2024年第四批中央财政车辆购置税收入补助地方资金</t>
  </si>
  <si>
    <t>新平县2024年省级普通省道及农村公路以奖代补专项资金</t>
  </si>
  <si>
    <t>新平县2024年第二批中央财政车辆购置税收入补助地方资金</t>
  </si>
  <si>
    <t>2024年公路灾损抢通车购税补助资金</t>
  </si>
  <si>
    <t>2024年第二批政府还贷二级公路取消收费后补助资金</t>
  </si>
  <si>
    <t>大型修缮</t>
  </si>
  <si>
    <t>新平县交通局农村公路日常养护省级补助资金</t>
  </si>
  <si>
    <t>2024年政府还贷二级公路取消收费后补助专项资金</t>
  </si>
  <si>
    <t>玉溪市2024年农村公路养护市级补助资金</t>
  </si>
  <si>
    <t>530427251100003881740</t>
  </si>
  <si>
    <t>超限超载治理资金</t>
  </si>
  <si>
    <t>劳务费</t>
  </si>
  <si>
    <r>
      <rPr>
        <sz val="10"/>
        <color theme="1"/>
        <rFont val="Arial"/>
        <charset val="134"/>
      </rPr>
      <t>2023</t>
    </r>
    <r>
      <rPr>
        <sz val="10"/>
        <color theme="1"/>
        <rFont val="宋体"/>
        <charset val="134"/>
      </rPr>
      <t>年度农村客运补贴资金城市交通发展奖励资金</t>
    </r>
    <r>
      <rPr>
        <sz val="10"/>
        <color theme="1"/>
        <rFont val="Arial"/>
        <charset val="134"/>
      </rPr>
      <t>——</t>
    </r>
    <r>
      <rPr>
        <sz val="10"/>
        <color theme="1"/>
        <rFont val="宋体"/>
        <charset val="134"/>
      </rPr>
      <t>农村道路客运补贴资金</t>
    </r>
    <r>
      <rPr>
        <sz val="10"/>
        <color theme="1"/>
        <rFont val="Arial"/>
        <charset val="134"/>
      </rPr>
      <t>232.33</t>
    </r>
    <r>
      <rPr>
        <sz val="10"/>
        <color theme="1"/>
        <rFont val="宋体"/>
        <charset val="134"/>
      </rPr>
      <t>万元；城市交通发展奖励资金</t>
    </r>
    <r>
      <rPr>
        <sz val="10"/>
        <color theme="1"/>
        <rFont val="Arial"/>
        <charset val="134"/>
      </rPr>
      <t>34.32</t>
    </r>
    <r>
      <rPr>
        <sz val="10"/>
        <color theme="1"/>
        <rFont val="宋体"/>
        <charset val="134"/>
      </rPr>
      <t>万元；农村道路客运补贴资金（涨价部分）</t>
    </r>
    <r>
      <rPr>
        <sz val="10"/>
        <color theme="1"/>
        <rFont val="Arial"/>
        <charset val="134"/>
      </rPr>
      <t>239.42</t>
    </r>
    <r>
      <rPr>
        <sz val="10"/>
        <color theme="1"/>
        <rFont val="宋体"/>
        <charset val="134"/>
      </rPr>
      <t>万元；城市交通发展奖励资金（涨价部分）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万元</t>
    </r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</si>
  <si>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</si>
  <si>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</si>
  <si>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</si>
  <si>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</si>
  <si>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</si>
  <si>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</si>
  <si>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</si>
  <si>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</si>
  <si>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</si>
  <si>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</si>
  <si>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</si>
  <si>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</si>
  <si>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新建（改扩建）农村公路里程3920米</t>
  </si>
  <si>
    <t>产出指标</t>
  </si>
  <si>
    <t>数量指标</t>
  </si>
  <si>
    <t>新建（改扩建）农村公路里程</t>
  </si>
  <si>
    <t>&gt;=</t>
  </si>
  <si>
    <t>3920</t>
  </si>
  <si>
    <t>米</t>
  </si>
  <si>
    <t>定量指标</t>
  </si>
  <si>
    <t>反映新建、改造、修缮工程量完成情况。</t>
  </si>
  <si>
    <t>边坡改造提升面积9000平方米</t>
  </si>
  <si>
    <t>边坡改造提升面积</t>
  </si>
  <si>
    <t>9000</t>
  </si>
  <si>
    <t>平方米</t>
  </si>
  <si>
    <t>竣工验收合格率99%</t>
  </si>
  <si>
    <t>质量指标</t>
  </si>
  <si>
    <t>竣工验收合格率</t>
  </si>
  <si>
    <t>99</t>
  </si>
  <si>
    <t>%</t>
  </si>
  <si>
    <t>反映项目验收情况。
竣工验收合格率=（验收合格单元工程数量/完工单元工程总数）×100%。</t>
  </si>
  <si>
    <t>计划完工6月</t>
  </si>
  <si>
    <t>时效指标</t>
  </si>
  <si>
    <t>计划开工率</t>
  </si>
  <si>
    <t>&lt;=</t>
  </si>
  <si>
    <t>月</t>
  </si>
  <si>
    <t>反映项目建设工期。</t>
  </si>
  <si>
    <t>乡村道路建设推进情况</t>
  </si>
  <si>
    <t>效益指标</t>
  </si>
  <si>
    <t>社会效益</t>
  </si>
  <si>
    <t>健全</t>
  </si>
  <si>
    <t>是/否</t>
  </si>
  <si>
    <t>定性指标</t>
  </si>
  <si>
    <t>反映农村公路项目建设推动情况。</t>
  </si>
  <si>
    <t>受益人群满意度90%</t>
  </si>
  <si>
    <t>满意度指标</t>
  </si>
  <si>
    <t>服务对象满意度</t>
  </si>
  <si>
    <t>受益人群满意度</t>
  </si>
  <si>
    <t>90</t>
  </si>
  <si>
    <t>调查人群中对设施建设或设施运行的满意度。
受益人群满意度=（调查人群中对设施建设或设施运行的人数/问卷调查人数）*100%</t>
  </si>
  <si>
    <t>开展党员培训3期</t>
  </si>
  <si>
    <t>开展党员培训</t>
  </si>
  <si>
    <t>期</t>
  </si>
  <si>
    <t>反应教育培训党员完成期数。</t>
  </si>
  <si>
    <t>组织党员参观100份</t>
  </si>
  <si>
    <t>组织党员参观</t>
  </si>
  <si>
    <t>100</t>
  </si>
  <si>
    <t>份</t>
  </si>
  <si>
    <t>反映征订党内书籍报刊等份数。</t>
  </si>
  <si>
    <t>培训覆盖率65%</t>
  </si>
  <si>
    <t>培训覆盖率</t>
  </si>
  <si>
    <t>65</t>
  </si>
  <si>
    <t>反应“双万”培训班覆盖率。</t>
  </si>
  <si>
    <t>社会效益2个</t>
  </si>
  <si>
    <t>个</t>
  </si>
  <si>
    <t>反应发挥先锋模范作用支部数量。</t>
  </si>
  <si>
    <t>满意度98%</t>
  </si>
  <si>
    <t>满意度</t>
  </si>
  <si>
    <t>98</t>
  </si>
  <si>
    <t>反应受益对象满意度。</t>
  </si>
  <si>
    <t>采购办公设备数量85台</t>
  </si>
  <si>
    <t>采购办公设备数量</t>
  </si>
  <si>
    <t>=</t>
  </si>
  <si>
    <t>85</t>
  </si>
  <si>
    <t>台/套</t>
  </si>
  <si>
    <t>反映采购办公设备数量。</t>
  </si>
  <si>
    <t>采购设备验收合格率100%</t>
  </si>
  <si>
    <t>采购设备验收合格率</t>
  </si>
  <si>
    <t>反映采购设备验收合格率</t>
  </si>
  <si>
    <t>工作开展时间2年</t>
  </si>
  <si>
    <t>工作开展时间</t>
  </si>
  <si>
    <t>年</t>
  </si>
  <si>
    <t xml:space="preserve">反映项目按计划开展情况。
</t>
  </si>
  <si>
    <t>工作效率提升</t>
  </si>
  <si>
    <t>工作效率</t>
  </si>
  <si>
    <t>提升</t>
  </si>
  <si>
    <t>反映工作效率提升情况。</t>
  </si>
  <si>
    <t>反映受益对象满意度。</t>
  </si>
  <si>
    <t>新建（改扩建）农村公路里程1730.04平方米</t>
  </si>
  <si>
    <t>1730.04</t>
  </si>
  <si>
    <t>计划开工率10个月</t>
  </si>
  <si>
    <t>10</t>
  </si>
  <si>
    <t>乡村道路建设推进情况缓解</t>
  </si>
  <si>
    <t>缓解</t>
  </si>
  <si>
    <t>新建（改扩建）农村公路里程28187米</t>
  </si>
  <si>
    <t>28187</t>
  </si>
  <si>
    <t>边坡改造提升面积7.5米</t>
  </si>
  <si>
    <t>7.5</t>
  </si>
  <si>
    <t>计划开工率6个月</t>
  </si>
  <si>
    <t>乡村道路建设推进情况改善</t>
  </si>
  <si>
    <t>改善</t>
  </si>
  <si>
    <t>新建（改扩建）农村公路里程539.29公里</t>
  </si>
  <si>
    <t>539.29</t>
  </si>
  <si>
    <t>公里</t>
  </si>
  <si>
    <t>反映涉及农村公路新建（改扩建）里程</t>
  </si>
  <si>
    <t>安全事故发生率0%</t>
  </si>
  <si>
    <t>安全事故发生率</t>
  </si>
  <si>
    <t>0</t>
  </si>
  <si>
    <t>反应施工期间安全管理成效</t>
  </si>
  <si>
    <t>计划开工率：按时开工</t>
  </si>
  <si>
    <t>按计划开工</t>
  </si>
  <si>
    <t>反应开工计划</t>
  </si>
  <si>
    <t>乡村道路建设推进情况100%</t>
  </si>
  <si>
    <t>1.00</t>
  </si>
  <si>
    <t>反映农村公路项目建设推动情况</t>
  </si>
  <si>
    <t>服务对象满意率95%</t>
  </si>
  <si>
    <t>服务对象满意率</t>
  </si>
  <si>
    <t>95</t>
  </si>
  <si>
    <t>反映项目实施服务对象的满意程度</t>
  </si>
  <si>
    <t>新平县交通局超限超载运输治理工作专项资金</t>
  </si>
  <si>
    <t>聘用服务人数10人</t>
  </si>
  <si>
    <t>聘用服务人数</t>
  </si>
  <si>
    <t>人</t>
  </si>
  <si>
    <t>反映治超工作聘用临时人员数量</t>
  </si>
  <si>
    <t>制作停车检查标志牌数量2块</t>
  </si>
  <si>
    <t>制作停车检查标志牌数量</t>
  </si>
  <si>
    <t>块</t>
  </si>
  <si>
    <t>反映制作停车检查标志牌数量</t>
  </si>
  <si>
    <t>制作限速标志牌数量6块</t>
  </si>
  <si>
    <t>制作限速标志牌数量</t>
  </si>
  <si>
    <t>反映制作限速标志牌数量</t>
  </si>
  <si>
    <t>采购流动检测称数量1台</t>
  </si>
  <si>
    <t>采购流动检测称数量</t>
  </si>
  <si>
    <t>台（套）</t>
  </si>
  <si>
    <t>反映采购流动检测称数量</t>
  </si>
  <si>
    <t>采购办公桌椅数量2套</t>
  </si>
  <si>
    <t>采购办公桌椅数量</t>
  </si>
  <si>
    <t>套</t>
  </si>
  <si>
    <t>反映采购办公桌椅数量</t>
  </si>
  <si>
    <t>采购水马数量100个</t>
  </si>
  <si>
    <t>采购水马数量</t>
  </si>
  <si>
    <t>反映采购水马数量</t>
  </si>
  <si>
    <t>采购治超设备验收合格率100%</t>
  </si>
  <si>
    <t>采购治超设备验收合格率</t>
  </si>
  <si>
    <t>反映采购治超设备验收合格率，合格率=验收合格数量/总采购数量*100%</t>
  </si>
  <si>
    <t>治超工作持续时间12个月</t>
  </si>
  <si>
    <t>治超工作持续时间</t>
  </si>
  <si>
    <t>12</t>
  </si>
  <si>
    <t>反映治超工作持续时间</t>
  </si>
  <si>
    <t>保障超限超载工作正常开展：保障</t>
  </si>
  <si>
    <t>保障超限超载工作正常开展</t>
  </si>
  <si>
    <t>保障</t>
  </si>
  <si>
    <t>反映保障超限超载工作正常开展情况</t>
  </si>
  <si>
    <t>服务对象满意度95%</t>
  </si>
  <si>
    <t>反映治超工作服务对象满意程度</t>
  </si>
  <si>
    <t>新建（改扩建）农村公路里程13140米</t>
  </si>
  <si>
    <t>13140</t>
  </si>
  <si>
    <t>边坡改造提升面积138360平方米</t>
  </si>
  <si>
    <t>138360</t>
  </si>
  <si>
    <t>乡村道路建设推进情况：稳定</t>
  </si>
  <si>
    <t>稳定</t>
  </si>
  <si>
    <t>新建（改扩建）农村公路里程544.243公里</t>
  </si>
  <si>
    <t>544.243</t>
  </si>
  <si>
    <t>安全事故发生率：0%</t>
  </si>
  <si>
    <t>反映开工计划</t>
  </si>
  <si>
    <t>乡村道路建设推进情况：改善</t>
  </si>
  <si>
    <t>服务对象满意率90%</t>
  </si>
  <si>
    <t>新建（改扩建）农村公路里程700.76公里</t>
  </si>
  <si>
    <t>700.76</t>
  </si>
  <si>
    <t>边坡改造提升面积5.5米</t>
  </si>
  <si>
    <t>5.5</t>
  </si>
  <si>
    <t>计划开工率20个月</t>
  </si>
  <si>
    <t>20</t>
  </si>
  <si>
    <t>新建（改扩建）农村公路里程11320米</t>
  </si>
  <si>
    <t>11320</t>
  </si>
  <si>
    <t>边坡改造提升面积11201平方米</t>
  </si>
  <si>
    <t>11201</t>
  </si>
  <si>
    <t>新建（改扩建）农村公路里程17779平方米</t>
  </si>
  <si>
    <t>17779</t>
  </si>
  <si>
    <t>边坡改造提升面积36682平方米</t>
  </si>
  <si>
    <t>36682</t>
  </si>
  <si>
    <t>受益人群满意:90%</t>
  </si>
  <si>
    <t>新建（改扩建）农村公路里程7.5公里</t>
  </si>
  <si>
    <t>农村公路养护规模30公里</t>
  </si>
  <si>
    <t>农村公路养护规模</t>
  </si>
  <si>
    <t>30</t>
  </si>
  <si>
    <t>在职党员人数53人</t>
  </si>
  <si>
    <t>在职党员人数</t>
  </si>
  <si>
    <t>53</t>
  </si>
  <si>
    <t>在职党员人数53人。</t>
  </si>
  <si>
    <t>离退休党支部人数20人</t>
  </si>
  <si>
    <t>离退休党支部人数</t>
  </si>
  <si>
    <t>离退休党员人数20人。</t>
  </si>
  <si>
    <t>党支部大会等参会率90%</t>
  </si>
  <si>
    <t>党支部大会等参会率</t>
  </si>
  <si>
    <t>反映党课等参会率</t>
  </si>
  <si>
    <t>资金支付及时率100%</t>
  </si>
  <si>
    <t>资金支付及时率</t>
  </si>
  <si>
    <t>反映离退休党支部党员教育培训会会期</t>
  </si>
  <si>
    <t>保障党支部工作：保障</t>
  </si>
  <si>
    <t>保障党支部工作</t>
  </si>
  <si>
    <t>党员满意度90%</t>
  </si>
  <si>
    <t>党员满意度</t>
  </si>
  <si>
    <t>反映党员满意度</t>
  </si>
  <si>
    <t>机关事业单位职工遗属人数13人</t>
  </si>
  <si>
    <t>机关事业单位职工遗属人数</t>
  </si>
  <si>
    <t>13</t>
  </si>
  <si>
    <t>反映机关事业单位职工遗属数量</t>
  </si>
  <si>
    <t>资金发放准确率100%</t>
  </si>
  <si>
    <t>资金发放准确率</t>
  </si>
  <si>
    <t>反映补助资金发放精准率</t>
  </si>
  <si>
    <t>项目实施期限12月</t>
  </si>
  <si>
    <t>项目实施期限</t>
  </si>
  <si>
    <t>反映预算部门项目开展时间</t>
  </si>
  <si>
    <t>提供经济援助：提供</t>
  </si>
  <si>
    <t>提供经济援助</t>
  </si>
  <si>
    <t>提供</t>
  </si>
  <si>
    <t>反映遗属及西部志愿者生活条件改善情况</t>
  </si>
  <si>
    <t>受益对象满意度90%</t>
  </si>
  <si>
    <t>受益对象满意度</t>
  </si>
  <si>
    <t>反映调查受益对象满意度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</si>
  <si>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</si>
  <si>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</si>
  <si>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</si>
  <si>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</si>
  <si>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</si>
  <si>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</si>
  <si>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</si>
  <si>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</si>
  <si>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</si>
  <si>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</si>
  <si>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</si>
  <si>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</si>
  <si>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</si>
  <si>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</si>
  <si>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</si>
  <si>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台</t>
  </si>
  <si>
    <t>元</t>
  </si>
  <si>
    <t>预算08表</t>
  </si>
  <si>
    <t>2025年部门政府购买服务预算表</t>
  </si>
  <si>
    <t>政府购买服务项目</t>
  </si>
  <si>
    <t>政府购买服务目录</t>
  </si>
  <si>
    <t>说明：我部门（单位）无此事项。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</si>
  <si>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</si>
  <si>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</si>
  <si>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</si>
  <si>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</si>
  <si>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</si>
  <si>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</si>
  <si>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</si>
  <si>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</si>
  <si>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</si>
  <si>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</si>
  <si>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</si>
  <si>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</si>
  <si>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</si>
  <si>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</si>
  <si>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</si>
  <si>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</si>
  <si>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</si>
  <si>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说明：我部门（单位）无此事项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</si>
  <si>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</si>
  <si>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</si>
  <si>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</si>
  <si>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</si>
  <si>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</si>
  <si>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</si>
  <si>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</si>
  <si>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</si>
  <si>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</si>
  <si>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</si>
  <si>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</si>
  <si>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</si>
  <si>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</si>
  <si>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</si>
  <si>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</si>
  <si>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</si>
  <si>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</si>
  <si>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</si>
  <si>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</si>
  <si>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</si>
  <si>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</si>
  <si>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</si>
  <si>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313事业发展类</t>
  </si>
  <si>
    <t>综合交通运输市场监管</t>
  </si>
  <si>
    <t>一级项目</t>
  </si>
  <si>
    <t>交通运输基础设施建设、管理、养护、市场的行业监管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</si>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</sst>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;\-#,##0;;@"/>
    <numFmt numFmtId="179" formatCode="#,##0.00;\-#,##0.00;;@"/>
    <numFmt numFmtId="180" formatCode="hh:mm:ss"/>
    <numFmt numFmtId="181" formatCode="#,##0.00_ "/>
    <numFmt numFmtId="182" formatCode="0_ "/>
    <numFmt numFmtId="183" formatCode="#,##0.00;\-#,##0.00;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6"/>
      <color theme="1"/>
      <name val="方正仿宋_GBK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0"/>
      <color theme="1"/>
      <name val="Arial"/>
      <charset val="134"/>
    </font>
    <font>
      <sz val="9.75"/>
      <color rgb="FF242B39"/>
      <name val="Helvetica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1" applyNumberFormat="0" applyAlignment="0" applyProtection="0">
      <alignment vertical="center"/>
    </xf>
    <xf numFmtId="0" fontId="35" fillId="5" borderId="22" applyNumberFormat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37" fillId="6" borderId="23" applyNumberFormat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9" fillId="0" borderId="7">
      <alignment horizontal="right" vertical="center"/>
    </xf>
    <xf numFmtId="177" fontId="9" fillId="0" borderId="7">
      <alignment horizontal="right" vertical="center"/>
    </xf>
    <xf numFmtId="10" fontId="9" fillId="0" borderId="7">
      <alignment horizontal="right" vertical="center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79" fontId="9" fillId="0" borderId="7">
      <alignment horizontal="right" vertical="center"/>
    </xf>
    <xf numFmtId="49" fontId="9" fillId="0" borderId="7">
      <alignment horizontal="left" vertical="center" wrapText="1"/>
    </xf>
    <xf numFmtId="180" fontId="9" fillId="0" borderId="7">
      <alignment horizontal="right" vertical="center"/>
    </xf>
    <xf numFmtId="0" fontId="9" fillId="0" borderId="0">
      <alignment vertical="top"/>
      <protection locked="0"/>
    </xf>
  </cellStyleXfs>
  <cellXfs count="229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9" fontId="5" fillId="0" borderId="7" xfId="53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9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9" fillId="0" borderId="0" xfId="55" applyBorder="1">
      <alignment horizontal="left" vertical="center" wrapText="1"/>
    </xf>
    <xf numFmtId="49" fontId="9" fillId="0" borderId="0" xfId="55" applyBorder="1" applyAlignment="1">
      <alignment horizontal="right" vertical="center" wrapText="1"/>
    </xf>
    <xf numFmtId="49" fontId="10" fillId="0" borderId="0" xfId="55" applyFont="1" applyBorder="1" applyAlignment="1">
      <alignment horizontal="center" vertical="center" wrapText="1"/>
    </xf>
    <xf numFmtId="0" fontId="9" fillId="0" borderId="0" xfId="55" applyNumberFormat="1" applyBorder="1">
      <alignment horizontal="left" vertical="center" wrapText="1"/>
    </xf>
    <xf numFmtId="49" fontId="11" fillId="0" borderId="7" xfId="55" applyFont="1" applyAlignment="1">
      <alignment horizontal="center" vertical="center" wrapText="1"/>
    </xf>
    <xf numFmtId="49" fontId="12" fillId="0" borderId="7" xfId="55" applyFont="1" applyAlignment="1">
      <alignment horizontal="center" vertical="center" wrapText="1"/>
    </xf>
    <xf numFmtId="49" fontId="11" fillId="0" borderId="7" xfId="55" applyFont="1">
      <alignment horizontal="left" vertical="center" wrapText="1"/>
    </xf>
    <xf numFmtId="178" fontId="9" fillId="0" borderId="7" xfId="52">
      <alignment horizontal="right" vertical="center"/>
    </xf>
    <xf numFmtId="179" fontId="9" fillId="0" borderId="7" xfId="53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49" fontId="9" fillId="0" borderId="7" xfId="0" applyNumberFormat="1" applyFont="1" applyFill="1" applyBorder="1" applyAlignment="1">
      <alignment horizontal="left" vertical="center" wrapText="1"/>
    </xf>
    <xf numFmtId="179" fontId="9" fillId="0" borderId="7" xfId="0" applyNumberFormat="1" applyFont="1" applyFill="1" applyBorder="1" applyAlignment="1">
      <alignment horizontal="right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179" fontId="9" fillId="0" borderId="7" xfId="0" applyNumberFormat="1" applyFont="1" applyFill="1" applyBorder="1" applyAlignment="1">
      <alignment horizontal="center" vertical="center" wrapText="1"/>
    </xf>
    <xf numFmtId="49" fontId="9" fillId="0" borderId="7" xfId="55">
      <alignment horizontal="left" vertical="center" wrapText="1"/>
    </xf>
    <xf numFmtId="179" fontId="9" fillId="0" borderId="7" xfId="53" applyAlignment="1">
      <alignment horizontal="right" vertical="center" wrapText="1"/>
    </xf>
    <xf numFmtId="0" fontId="3" fillId="0" borderId="13" xfId="0" applyFont="1" applyBorder="1" applyAlignment="1">
      <alignment horizontal="righ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9" fillId="0" borderId="7" xfId="0" applyFont="1" applyFill="1" applyBorder="1" applyAlignment="1">
      <alignment horizontal="left" vertical="top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ill="1" applyBorder="1" applyAlignment="1">
      <alignment vertical="top"/>
    </xf>
    <xf numFmtId="49" fontId="9" fillId="0" borderId="7" xfId="0" applyNumberFormat="1" applyFont="1" applyFill="1" applyBorder="1" applyAlignment="1">
      <alignment horizontal="left" vertical="center" wrapText="1" indent="1"/>
    </xf>
    <xf numFmtId="179" fontId="9" fillId="0" borderId="7" xfId="0" applyNumberFormat="1" applyFont="1" applyFill="1" applyBorder="1" applyAlignment="1">
      <alignment horizontal="left" vertical="center" wrapText="1"/>
    </xf>
    <xf numFmtId="179" fontId="9" fillId="0" borderId="7" xfId="53" applyBorder="1" applyAlignment="1">
      <alignment horizontal="left" vertical="center" wrapText="1"/>
    </xf>
    <xf numFmtId="179" fontId="9" fillId="0" borderId="7" xfId="53" applyBorder="1" applyAlignment="1">
      <alignment horizontal="right" vertical="center" wrapText="1"/>
    </xf>
    <xf numFmtId="49" fontId="9" fillId="0" borderId="7" xfId="55" applyBorder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top" wrapText="1"/>
    </xf>
    <xf numFmtId="181" fontId="3" fillId="0" borderId="7" xfId="0" applyNumberFormat="1" applyFont="1" applyBorder="1" applyAlignment="1">
      <alignment horizontal="center" vertical="center"/>
    </xf>
    <xf numFmtId="182" fontId="3" fillId="0" borderId="7" xfId="0" applyNumberFormat="1" applyFont="1" applyBorder="1" applyAlignment="1">
      <alignment horizontal="left" vertical="center"/>
    </xf>
    <xf numFmtId="181" fontId="3" fillId="0" borderId="7" xfId="0" applyNumberFormat="1" applyFont="1" applyBorder="1" applyAlignment="1">
      <alignment horizontal="left" vertical="center"/>
    </xf>
    <xf numFmtId="182" fontId="3" fillId="0" borderId="7" xfId="0" applyNumberFormat="1" applyFont="1" applyBorder="1" applyAlignment="1">
      <alignment horizontal="center" vertical="center"/>
    </xf>
    <xf numFmtId="181" fontId="9" fillId="0" borderId="7" xfId="0" applyNumberFormat="1" applyFont="1" applyFill="1" applyBorder="1" applyAlignment="1">
      <alignment horizontal="left" vertical="top" wrapText="1"/>
    </xf>
    <xf numFmtId="181" fontId="9" fillId="0" borderId="7" xfId="0" applyNumberFormat="1" applyFont="1" applyFill="1" applyBorder="1" applyAlignment="1">
      <alignment horizontal="left" vertical="center" wrapText="1"/>
    </xf>
    <xf numFmtId="49" fontId="5" fillId="2" borderId="16" xfId="57" applyNumberFormat="1" applyFont="1" applyFill="1" applyBorder="1" applyAlignment="1" applyProtection="1">
      <alignment vertical="center"/>
    </xf>
    <xf numFmtId="49" fontId="15" fillId="2" borderId="16" xfId="57" applyNumberFormat="1" applyFont="1" applyFill="1" applyBorder="1" applyAlignment="1" applyProtection="1">
      <alignment vertical="center"/>
    </xf>
    <xf numFmtId="0" fontId="16" fillId="2" borderId="16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81" fontId="1" fillId="0" borderId="7" xfId="0" applyNumberFormat="1" applyFont="1" applyBorder="1" applyAlignment="1">
      <alignment horizontal="right" vertical="center"/>
    </xf>
    <xf numFmtId="181" fontId="1" fillId="0" borderId="7" xfId="0" applyNumberFormat="1" applyFont="1" applyBorder="1" applyAlignment="1">
      <alignment horizontal="center" vertical="center"/>
    </xf>
    <xf numFmtId="179" fontId="9" fillId="0" borderId="6" xfId="53" applyBorder="1">
      <alignment horizontal="right" vertical="center"/>
    </xf>
    <xf numFmtId="0" fontId="1" fillId="0" borderId="6" xfId="0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181" fontId="3" fillId="0" borderId="7" xfId="0" applyNumberFormat="1" applyFont="1" applyBorder="1" applyAlignment="1">
      <alignment vertical="center"/>
    </xf>
    <xf numFmtId="183" fontId="5" fillId="2" borderId="16" xfId="57" applyNumberFormat="1" applyFont="1" applyFill="1" applyBorder="1" applyAlignment="1" applyProtection="1">
      <alignment horizontal="right" vertical="center"/>
    </xf>
    <xf numFmtId="183" fontId="5" fillId="2" borderId="16" xfId="57" applyNumberFormat="1" applyFont="1" applyFill="1" applyBorder="1" applyAlignment="1" applyProtection="1">
      <alignment vertical="center"/>
    </xf>
    <xf numFmtId="181" fontId="5" fillId="2" borderId="16" xfId="57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vertical="top"/>
    </xf>
    <xf numFmtId="0" fontId="15" fillId="2" borderId="16" xfId="57" applyFont="1" applyFill="1" applyBorder="1" applyAlignment="1" applyProtection="1">
      <alignment vertical="center" wrapText="1"/>
    </xf>
    <xf numFmtId="181" fontId="3" fillId="0" borderId="7" xfId="0" applyNumberFormat="1" applyFont="1" applyBorder="1" applyAlignment="1" applyProtection="1">
      <alignment horizontal="center" vertical="center" wrapText="1"/>
      <protection locked="0"/>
    </xf>
    <xf numFmtId="181" fontId="3" fillId="0" borderId="7" xfId="0" applyNumberFormat="1" applyFont="1" applyBorder="1" applyAlignment="1" applyProtection="1">
      <alignment horizontal="right" vertical="center" wrapText="1"/>
      <protection locked="0"/>
    </xf>
    <xf numFmtId="181" fontId="3" fillId="0" borderId="7" xfId="0" applyNumberFormat="1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181" fontId="3" fillId="0" borderId="16" xfId="0" applyNumberFormat="1" applyFont="1" applyBorder="1" applyAlignment="1"/>
    <xf numFmtId="0" fontId="18" fillId="0" borderId="16" xfId="0" applyFont="1" applyBorder="1" applyAlignment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center" vertical="top" wrapText="1"/>
    </xf>
    <xf numFmtId="179" fontId="9" fillId="0" borderId="16" xfId="53" applyFont="1" applyBorder="1">
      <alignment horizontal="right" vertical="center"/>
    </xf>
    <xf numFmtId="0" fontId="18" fillId="0" borderId="17" xfId="0" applyFont="1" applyBorder="1" applyAlignment="1">
      <alignment horizont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top" wrapText="1"/>
    </xf>
    <xf numFmtId="179" fontId="9" fillId="0" borderId="7" xfId="0" applyNumberFormat="1" applyFont="1" applyFill="1" applyBorder="1" applyAlignment="1">
      <alignment horizontal="right" vertical="center"/>
    </xf>
    <xf numFmtId="0" fontId="17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 indent="1"/>
    </xf>
    <xf numFmtId="0" fontId="9" fillId="0" borderId="7" xfId="0" applyFont="1" applyFill="1" applyBorder="1" applyAlignment="1">
      <alignment horizontal="left" vertical="center" wrapText="1" indent="2"/>
    </xf>
    <xf numFmtId="181" fontId="5" fillId="0" borderId="6" xfId="53" applyNumberFormat="1" applyFont="1" applyBorder="1" applyAlignment="1">
      <alignment horizontal="right" vertical="center"/>
    </xf>
    <xf numFmtId="179" fontId="9" fillId="0" borderId="2" xfId="53" applyBorder="1">
      <alignment horizontal="right" vertical="center"/>
    </xf>
    <xf numFmtId="179" fontId="9" fillId="0" borderId="7" xfId="53" applyBorder="1">
      <alignment horizontal="right" vertical="center"/>
    </xf>
    <xf numFmtId="181" fontId="5" fillId="0" borderId="7" xfId="53" applyNumberFormat="1" applyFont="1" applyBorder="1" applyAlignment="1">
      <alignment horizontal="right" vertical="center"/>
    </xf>
    <xf numFmtId="179" fontId="9" fillId="0" borderId="4" xfId="53" applyBorder="1">
      <alignment horizontal="right" vertical="center"/>
    </xf>
    <xf numFmtId="181" fontId="21" fillId="0" borderId="7" xfId="0" applyNumberFormat="1" applyFont="1" applyBorder="1" applyAlignment="1">
      <alignment horizontal="right"/>
    </xf>
    <xf numFmtId="0" fontId="9" fillId="0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vertical="center"/>
    </xf>
    <xf numFmtId="179" fontId="9" fillId="0" borderId="7" xfId="53" applyFo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horizontal="center" vertical="center"/>
    </xf>
    <xf numFmtId="4" fontId="24" fillId="0" borderId="7" xfId="0" applyNumberFormat="1" applyFont="1" applyBorder="1" applyAlignment="1">
      <alignment horizontal="right"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49" fontId="5" fillId="0" borderId="7" xfId="55" applyFo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179" fontId="3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4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quotePrefix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tabSelected="1" workbookViewId="0">
      <pane ySplit="1" topLeftCell="A2" activePane="bottomLeft" state="frozen"/>
      <selection/>
      <selection pane="bottomLeft" activeCell="A3" sqref="A3:D3"/>
    </sheetView>
  </sheetViews>
  <sheetFormatPr defaultColWidth="8" defaultRowHeight="14.25" customHeight="1" outlineLevelCol="3"/>
  <cols>
    <col min="1" max="1" width="39.55" customWidth="1"/>
    <col min="2" max="2" width="46.3333333333333" customWidth="1"/>
    <col min="3" max="3" width="40.4416666666667" customWidth="1"/>
    <col min="4" max="4" width="50.2166666666667" customWidth="1"/>
  </cols>
  <sheetData>
    <row r="1" customHeight="1" spans="1:4">
      <c r="A1" s="1"/>
      <c r="B1" s="1"/>
      <c r="C1" s="1"/>
      <c r="D1" s="1"/>
    </row>
    <row r="2" ht="11.95" customHeight="1" spans="4:4">
      <c r="D2" s="107" t="s">
        <v>0</v>
      </c>
    </row>
    <row r="3" ht="36" customHeight="1" spans="1:4">
      <c r="A3" s="46" t="s">
        <v>1</v>
      </c>
      <c r="B3" s="220"/>
      <c r="C3" s="220"/>
      <c r="D3" s="220"/>
    </row>
    <row r="4" ht="20.95" customHeight="1" spans="1:4">
      <c r="A4" s="95" t="s">
        <v>2</v>
      </c>
      <c r="B4" s="184"/>
      <c r="C4" s="184"/>
      <c r="D4" s="106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96" t="s">
        <v>9</v>
      </c>
      <c r="B8" s="187">
        <v>24657458.6</v>
      </c>
      <c r="C8" s="188" t="str">
        <f>"一"&amp;"、"&amp;"一般公共服务支出"</f>
        <v>一、一般公共服务支出</v>
      </c>
      <c r="D8" s="187">
        <v>22120</v>
      </c>
    </row>
    <row r="9" ht="25.4" customHeight="1" spans="1:4">
      <c r="A9" s="196" t="s">
        <v>10</v>
      </c>
      <c r="B9" s="187">
        <v>135819100</v>
      </c>
      <c r="C9" s="188" t="str">
        <f>"二"&amp;"、"&amp;"社会保障和就业支出"</f>
        <v>二、社会保障和就业支出</v>
      </c>
      <c r="D9" s="187">
        <v>2122735.6</v>
      </c>
    </row>
    <row r="10" ht="25.4" customHeight="1" spans="1:4">
      <c r="A10" s="196" t="s">
        <v>11</v>
      </c>
      <c r="B10" s="192"/>
      <c r="C10" s="188" t="str">
        <f>"三"&amp;"、"&amp;"卫生健康支出"</f>
        <v>三、卫生健康支出</v>
      </c>
      <c r="D10" s="187">
        <v>1288701</v>
      </c>
    </row>
    <row r="11" ht="25.4" customHeight="1" spans="1:4">
      <c r="A11" s="196" t="s">
        <v>12</v>
      </c>
      <c r="B11" s="94"/>
      <c r="C11" s="188" t="str">
        <f>"四"&amp;"、"&amp;"城乡社区支出"</f>
        <v>四、城乡社区支出</v>
      </c>
      <c r="D11" s="187">
        <v>136349100</v>
      </c>
    </row>
    <row r="12" ht="25.4" customHeight="1" spans="1:4">
      <c r="A12" s="196" t="s">
        <v>13</v>
      </c>
      <c r="B12" s="192"/>
      <c r="C12" s="188" t="str">
        <f>"五"&amp;"、"&amp;"交通运输支出"</f>
        <v>五、交通运输支出</v>
      </c>
      <c r="D12" s="187">
        <v>92078723.33</v>
      </c>
    </row>
    <row r="13" ht="25.4" customHeight="1" spans="1:4">
      <c r="A13" s="196" t="s">
        <v>14</v>
      </c>
      <c r="B13" s="94"/>
      <c r="C13" s="188" t="str">
        <f>"六"&amp;"、"&amp;"住房保障支出"</f>
        <v>六、住房保障支出</v>
      </c>
      <c r="D13" s="187">
        <v>1803114</v>
      </c>
    </row>
    <row r="14" ht="25.4" customHeight="1" spans="1:4">
      <c r="A14" s="196" t="s">
        <v>15</v>
      </c>
      <c r="B14" s="94"/>
      <c r="C14" s="221"/>
      <c r="D14" s="192"/>
    </row>
    <row r="15" ht="25.4" customHeight="1" spans="1:4">
      <c r="A15" s="196" t="s">
        <v>16</v>
      </c>
      <c r="B15" s="94"/>
      <c r="C15" s="221"/>
      <c r="D15" s="192"/>
    </row>
    <row r="16" ht="25.4" customHeight="1" spans="1:4">
      <c r="A16" s="222" t="s">
        <v>17</v>
      </c>
      <c r="B16" s="94"/>
      <c r="C16" s="221"/>
      <c r="D16" s="192"/>
    </row>
    <row r="17" ht="25.4" customHeight="1" spans="1:4">
      <c r="A17" s="222" t="s">
        <v>18</v>
      </c>
      <c r="B17" s="192"/>
      <c r="C17" s="221"/>
      <c r="D17" s="192"/>
    </row>
    <row r="18" ht="25.4" customHeight="1" spans="1:4">
      <c r="A18" s="223" t="s">
        <v>19</v>
      </c>
      <c r="B18" s="187">
        <v>160476558.6</v>
      </c>
      <c r="C18" s="193" t="s">
        <v>20</v>
      </c>
      <c r="D18" s="187">
        <f>SUM(D8:D17)</f>
        <v>233664493.93</v>
      </c>
    </row>
    <row r="19" ht="25.4" customHeight="1" spans="1:4">
      <c r="A19" s="224" t="s">
        <v>21</v>
      </c>
      <c r="B19" s="187">
        <v>73187935.33</v>
      </c>
      <c r="C19" s="225" t="s">
        <v>22</v>
      </c>
      <c r="D19" s="226"/>
    </row>
    <row r="20" ht="25.4" customHeight="1" spans="1:4">
      <c r="A20" s="227" t="s">
        <v>23</v>
      </c>
      <c r="B20" s="187">
        <v>73187935.33</v>
      </c>
      <c r="C20" s="191" t="s">
        <v>23</v>
      </c>
      <c r="D20" s="94"/>
    </row>
    <row r="21" ht="25.4" customHeight="1" spans="1:4">
      <c r="A21" s="227" t="s">
        <v>24</v>
      </c>
      <c r="B21" s="192"/>
      <c r="C21" s="191" t="s">
        <v>25</v>
      </c>
      <c r="D21" s="94"/>
    </row>
    <row r="22" ht="25.4" customHeight="1" spans="1:4">
      <c r="A22" s="228" t="s">
        <v>26</v>
      </c>
      <c r="B22" s="187">
        <v>233664493.93</v>
      </c>
      <c r="C22" s="193" t="s">
        <v>27</v>
      </c>
      <c r="D22" s="187">
        <v>233664493.93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9"/>
  <sheetViews>
    <sheetView showZeros="0" workbookViewId="0">
      <pane ySplit="1" topLeftCell="A2" activePane="bottomLeft" state="frozen"/>
      <selection/>
      <selection pane="bottomLeft" activeCell="F19" sqref="F19"/>
    </sheetView>
  </sheetViews>
  <sheetFormatPr defaultColWidth="9.10833333333333" defaultRowHeight="14.25" customHeight="1" outlineLevelCol="5"/>
  <cols>
    <col min="1" max="1" width="29" customWidth="1"/>
    <col min="2" max="2" width="9.75" customWidth="1"/>
    <col min="3" max="3" width="31.55" customWidth="1"/>
    <col min="4" max="6" width="33.441666666666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6" t="s">
        <v>495</v>
      </c>
    </row>
    <row r="3" ht="28.5" customHeight="1" spans="1:6">
      <c r="A3" s="28" t="s">
        <v>496</v>
      </c>
      <c r="B3" s="28"/>
      <c r="C3" s="28"/>
      <c r="D3" s="28"/>
      <c r="E3" s="28"/>
      <c r="F3" s="28"/>
    </row>
    <row r="4" ht="15.05" customHeight="1" spans="1:6">
      <c r="A4" s="108" t="str">
        <f>'部门财务收支预算总表01-1'!A4</f>
        <v>单位名称：新平彝族傣族自治县交通运输局</v>
      </c>
      <c r="B4" s="109"/>
      <c r="C4" s="109"/>
      <c r="D4" s="59"/>
      <c r="E4" s="59"/>
      <c r="F4" s="110" t="s">
        <v>3</v>
      </c>
    </row>
    <row r="5" ht="18.85" customHeight="1" spans="1:6">
      <c r="A5" s="10" t="s">
        <v>152</v>
      </c>
      <c r="B5" s="10" t="s">
        <v>51</v>
      </c>
      <c r="C5" s="10" t="s">
        <v>52</v>
      </c>
      <c r="D5" s="16" t="s">
        <v>497</v>
      </c>
      <c r="E5" s="64"/>
      <c r="F5" s="64"/>
    </row>
    <row r="6" ht="29.95" customHeight="1" spans="1:6">
      <c r="A6" s="19"/>
      <c r="B6" s="19"/>
      <c r="C6" s="19"/>
      <c r="D6" s="16" t="s">
        <v>32</v>
      </c>
      <c r="E6" s="64" t="s">
        <v>60</v>
      </c>
      <c r="F6" s="64" t="s">
        <v>61</v>
      </c>
    </row>
    <row r="7" ht="20" customHeight="1" spans="1:6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</row>
    <row r="8" ht="20" customHeight="1" spans="1:6">
      <c r="A8" s="64" t="s">
        <v>47</v>
      </c>
      <c r="B8" s="111">
        <v>2120899</v>
      </c>
      <c r="C8" s="111" t="s">
        <v>99</v>
      </c>
      <c r="D8" s="45">
        <v>15416600</v>
      </c>
      <c r="E8" s="64"/>
      <c r="F8" s="45">
        <v>15416600</v>
      </c>
    </row>
    <row r="9" ht="20" customHeight="1" spans="1:6">
      <c r="A9" s="64" t="s">
        <v>47</v>
      </c>
      <c r="B9" s="111">
        <v>2120899</v>
      </c>
      <c r="C9" s="111" t="s">
        <v>99</v>
      </c>
      <c r="D9" s="45">
        <v>20699200</v>
      </c>
      <c r="E9" s="64"/>
      <c r="F9" s="45">
        <v>20699200</v>
      </c>
    </row>
    <row r="10" ht="20" customHeight="1" spans="1:6">
      <c r="A10" s="64" t="s">
        <v>47</v>
      </c>
      <c r="B10" s="111">
        <v>2120899</v>
      </c>
      <c r="C10" s="111" t="s">
        <v>99</v>
      </c>
      <c r="D10" s="45">
        <v>2000000</v>
      </c>
      <c r="E10" s="64"/>
      <c r="F10" s="45">
        <v>2000000</v>
      </c>
    </row>
    <row r="11" ht="20" customHeight="1" spans="1:6">
      <c r="A11" s="64" t="s">
        <v>47</v>
      </c>
      <c r="B11" s="111">
        <v>2120899</v>
      </c>
      <c r="C11" s="111" t="s">
        <v>99</v>
      </c>
      <c r="D11" s="45">
        <v>1508400</v>
      </c>
      <c r="E11" s="64"/>
      <c r="F11" s="45">
        <v>1508400</v>
      </c>
    </row>
    <row r="12" ht="20" customHeight="1" spans="1:6">
      <c r="A12" s="64" t="s">
        <v>47</v>
      </c>
      <c r="B12" s="111">
        <v>2120899</v>
      </c>
      <c r="C12" s="111" t="s">
        <v>99</v>
      </c>
      <c r="D12" s="45">
        <v>2000000</v>
      </c>
      <c r="E12" s="64"/>
      <c r="F12" s="45">
        <v>2000000</v>
      </c>
    </row>
    <row r="13" ht="20" customHeight="1" spans="1:6">
      <c r="A13" s="64" t="s">
        <v>47</v>
      </c>
      <c r="B13" s="111">
        <v>2120899</v>
      </c>
      <c r="C13" s="111" t="s">
        <v>99</v>
      </c>
      <c r="D13" s="45">
        <v>72018500</v>
      </c>
      <c r="E13" s="64"/>
      <c r="F13" s="45">
        <v>72018500</v>
      </c>
    </row>
    <row r="14" ht="20" customHeight="1" spans="1:6">
      <c r="A14" s="64" t="s">
        <v>47</v>
      </c>
      <c r="B14" s="111">
        <v>2120899</v>
      </c>
      <c r="C14" s="111" t="s">
        <v>99</v>
      </c>
      <c r="D14" s="45">
        <v>657100</v>
      </c>
      <c r="E14" s="64"/>
      <c r="F14" s="45">
        <v>657100</v>
      </c>
    </row>
    <row r="15" ht="20" customHeight="1" spans="1:6">
      <c r="A15" s="64" t="s">
        <v>47</v>
      </c>
      <c r="B15" s="111">
        <v>2120899</v>
      </c>
      <c r="C15" s="111" t="s">
        <v>99</v>
      </c>
      <c r="D15" s="45">
        <v>8909300</v>
      </c>
      <c r="E15" s="64"/>
      <c r="F15" s="45">
        <v>8909300</v>
      </c>
    </row>
    <row r="16" ht="20" customHeight="1" spans="1:6">
      <c r="A16" s="64" t="s">
        <v>47</v>
      </c>
      <c r="B16" s="111">
        <v>2120899</v>
      </c>
      <c r="C16" s="111" t="s">
        <v>99</v>
      </c>
      <c r="D16" s="45">
        <v>6000000</v>
      </c>
      <c r="E16" s="64"/>
      <c r="F16" s="45">
        <v>6000000</v>
      </c>
    </row>
    <row r="17" ht="20" customHeight="1" spans="1:6">
      <c r="A17" s="64" t="s">
        <v>47</v>
      </c>
      <c r="B17" s="111">
        <v>2120899</v>
      </c>
      <c r="C17" s="111" t="s">
        <v>99</v>
      </c>
      <c r="D17" s="45">
        <v>1500000</v>
      </c>
      <c r="E17" s="64"/>
      <c r="F17" s="45">
        <v>1500000</v>
      </c>
    </row>
    <row r="18" ht="20" customHeight="1" spans="1:6">
      <c r="A18" s="64" t="s">
        <v>47</v>
      </c>
      <c r="B18" s="111">
        <v>2120899</v>
      </c>
      <c r="C18" s="111" t="s">
        <v>99</v>
      </c>
      <c r="D18" s="45">
        <v>5110000</v>
      </c>
      <c r="E18" s="64"/>
      <c r="F18" s="45">
        <v>5110000</v>
      </c>
    </row>
    <row r="19" ht="20" customHeight="1" spans="1:6">
      <c r="A19" s="112" t="s">
        <v>119</v>
      </c>
      <c r="B19" s="113"/>
      <c r="C19" s="113"/>
      <c r="D19" s="23">
        <f>SUM(D7:D18)</f>
        <v>135819104</v>
      </c>
      <c r="E19" s="23"/>
      <c r="F19" s="23">
        <f>SUM(F7:F18)</f>
        <v>135819106</v>
      </c>
    </row>
  </sheetData>
  <mergeCells count="6">
    <mergeCell ref="A3:F3"/>
    <mergeCell ref="D5:F5"/>
    <mergeCell ref="A19:C1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1"/>
  <sheetViews>
    <sheetView showZeros="0" workbookViewId="0">
      <pane ySplit="1" topLeftCell="A2" activePane="bottomLeft" state="frozen"/>
      <selection/>
      <selection pane="bottomLeft" activeCell="H21" sqref="H21"/>
    </sheetView>
  </sheetViews>
  <sheetFormatPr defaultColWidth="9.10833333333333" defaultRowHeight="14.25" customHeight="1"/>
  <cols>
    <col min="1" max="1" width="39.1083333333333" customWidth="1"/>
    <col min="2" max="2" width="21.6583333333333" customWidth="1"/>
    <col min="3" max="3" width="35.2166666666667" customWidth="1"/>
    <col min="4" max="4" width="7.65833333333333" customWidth="1"/>
    <col min="5" max="5" width="10.2166666666667" customWidth="1"/>
    <col min="6" max="11" width="14.7833333333333" customWidth="1"/>
    <col min="12" max="16" width="12.55" customWidth="1"/>
    <col min="17" max="17" width="10.44166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6" customHeight="1" spans="15:17">
      <c r="O2" s="55"/>
      <c r="P2" s="55"/>
      <c r="Q2" s="106" t="s">
        <v>498</v>
      </c>
    </row>
    <row r="3" ht="27.85" customHeight="1" spans="1:17">
      <c r="A3" s="57" t="s">
        <v>499</v>
      </c>
      <c r="B3" s="28"/>
      <c r="C3" s="28"/>
      <c r="D3" s="28"/>
      <c r="E3" s="28"/>
      <c r="F3" s="28"/>
      <c r="G3" s="28"/>
      <c r="H3" s="28"/>
      <c r="I3" s="28"/>
      <c r="J3" s="28"/>
      <c r="K3" s="47"/>
      <c r="L3" s="28"/>
      <c r="M3" s="28"/>
      <c r="N3" s="28"/>
      <c r="O3" s="47"/>
      <c r="P3" s="47"/>
      <c r="Q3" s="28"/>
    </row>
    <row r="4" ht="18.85" customHeight="1" spans="1:17">
      <c r="A4" s="95" t="str">
        <f>'部门财务收支预算总表01-1'!A4</f>
        <v>单位名称：新平彝族傣族自治县交通运输局</v>
      </c>
      <c r="B4" s="7"/>
      <c r="C4" s="7"/>
      <c r="D4" s="7"/>
      <c r="E4" s="7"/>
      <c r="F4" s="7"/>
      <c r="G4" s="7"/>
      <c r="H4" s="7"/>
      <c r="I4" s="7"/>
      <c r="J4" s="7"/>
      <c r="O4" s="65"/>
      <c r="P4" s="65"/>
      <c r="Q4" s="107" t="s">
        <v>143</v>
      </c>
    </row>
    <row r="5" ht="15.75" customHeight="1" spans="1:17">
      <c r="A5" s="10" t="s">
        <v>500</v>
      </c>
      <c r="B5" s="71" t="s">
        <v>501</v>
      </c>
      <c r="C5" s="71" t="s">
        <v>502</v>
      </c>
      <c r="D5" s="71" t="s">
        <v>503</v>
      </c>
      <c r="E5" s="71" t="s">
        <v>504</v>
      </c>
      <c r="F5" s="71" t="s">
        <v>505</v>
      </c>
      <c r="G5" s="72" t="s">
        <v>159</v>
      </c>
      <c r="H5" s="72"/>
      <c r="I5" s="72"/>
      <c r="J5" s="72"/>
      <c r="K5" s="73"/>
      <c r="L5" s="72"/>
      <c r="M5" s="72"/>
      <c r="N5" s="72"/>
      <c r="O5" s="88"/>
      <c r="P5" s="73"/>
      <c r="Q5" s="89"/>
    </row>
    <row r="6" ht="17.2" customHeight="1" spans="1:17">
      <c r="A6" s="15"/>
      <c r="B6" s="74"/>
      <c r="C6" s="74"/>
      <c r="D6" s="74"/>
      <c r="E6" s="74"/>
      <c r="F6" s="74"/>
      <c r="G6" s="74" t="s">
        <v>32</v>
      </c>
      <c r="H6" s="74" t="s">
        <v>35</v>
      </c>
      <c r="I6" s="74" t="s">
        <v>506</v>
      </c>
      <c r="J6" s="74" t="s">
        <v>507</v>
      </c>
      <c r="K6" s="75" t="s">
        <v>508</v>
      </c>
      <c r="L6" s="90" t="s">
        <v>509</v>
      </c>
      <c r="M6" s="90"/>
      <c r="N6" s="90"/>
      <c r="O6" s="91"/>
      <c r="P6" s="92"/>
      <c r="Q6" s="76"/>
    </row>
    <row r="7" ht="54" customHeight="1" spans="1:17">
      <c r="A7" s="18"/>
      <c r="B7" s="76"/>
      <c r="C7" s="76"/>
      <c r="D7" s="76"/>
      <c r="E7" s="76"/>
      <c r="F7" s="76"/>
      <c r="G7" s="76"/>
      <c r="H7" s="76" t="s">
        <v>34</v>
      </c>
      <c r="I7" s="76"/>
      <c r="J7" s="76"/>
      <c r="K7" s="77"/>
      <c r="L7" s="76" t="s">
        <v>34</v>
      </c>
      <c r="M7" s="76" t="s">
        <v>45</v>
      </c>
      <c r="N7" s="76" t="s">
        <v>166</v>
      </c>
      <c r="O7" s="93" t="s">
        <v>41</v>
      </c>
      <c r="P7" s="77" t="s">
        <v>42</v>
      </c>
      <c r="Q7" s="76" t="s">
        <v>43</v>
      </c>
    </row>
    <row r="8" ht="15.05" customHeight="1" spans="1:17">
      <c r="A8" s="19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5.05" customHeight="1" spans="1:17">
      <c r="A9" s="98" t="str">
        <f>"        "&amp;"2023一2025年计算机更新项目资金"</f>
        <v>        2023一2025年计算机更新项目资金</v>
      </c>
      <c r="B9" s="98"/>
      <c r="C9" s="98"/>
      <c r="D9" s="99"/>
      <c r="E9" s="100"/>
      <c r="F9" s="99">
        <v>198200</v>
      </c>
      <c r="G9" s="99">
        <v>198200</v>
      </c>
      <c r="H9" s="99">
        <v>198200</v>
      </c>
      <c r="I9" s="105"/>
      <c r="J9" s="105"/>
      <c r="K9" s="105"/>
      <c r="L9" s="105"/>
      <c r="M9" s="105"/>
      <c r="N9" s="105"/>
      <c r="O9" s="105"/>
      <c r="P9" s="105"/>
      <c r="Q9" s="105"/>
    </row>
    <row r="10" ht="15.05" customHeight="1" spans="1:17">
      <c r="A10" s="98" t="str">
        <f t="shared" ref="A10:A13" si="0">"            "&amp;"台式计算机"</f>
        <v>            台式计算机</v>
      </c>
      <c r="B10" s="98" t="str">
        <f t="shared" ref="B10:B13" si="1">"A02010105"&amp;"  "&amp;"台式计算机"</f>
        <v>A02010105  台式计算机</v>
      </c>
      <c r="C10" s="98" t="str">
        <f>"A02010105"&amp;"  "&amp;"台式计算机"</f>
        <v>A02010105  台式计算机</v>
      </c>
      <c r="D10" s="101" t="s">
        <v>510</v>
      </c>
      <c r="E10" s="100">
        <v>30</v>
      </c>
      <c r="F10" s="99">
        <v>69000</v>
      </c>
      <c r="G10" s="99">
        <v>69000</v>
      </c>
      <c r="H10" s="99">
        <v>69000</v>
      </c>
      <c r="I10" s="49"/>
      <c r="J10" s="49"/>
      <c r="K10" s="49"/>
      <c r="L10" s="49"/>
      <c r="M10" s="49"/>
      <c r="N10" s="49"/>
      <c r="O10" s="49"/>
      <c r="P10" s="49"/>
      <c r="Q10" s="49"/>
    </row>
    <row r="11" ht="15.05" customHeight="1" spans="1:17">
      <c r="A11" s="98" t="str">
        <f t="shared" si="0"/>
        <v>            台式计算机</v>
      </c>
      <c r="B11" s="98" t="str">
        <f t="shared" si="1"/>
        <v>A02010105  台式计算机</v>
      </c>
      <c r="C11" s="98" t="str">
        <f t="shared" ref="C10:C13" si="2">"A02010105"&amp;"  "&amp;"台式计算机"</f>
        <v>A02010105  台式计算机</v>
      </c>
      <c r="D11" s="101" t="s">
        <v>510</v>
      </c>
      <c r="E11" s="100">
        <v>24</v>
      </c>
      <c r="F11" s="99">
        <v>55200</v>
      </c>
      <c r="G11" s="99">
        <v>55200</v>
      </c>
      <c r="H11" s="99">
        <v>55200</v>
      </c>
      <c r="I11" s="49"/>
      <c r="J11" s="49"/>
      <c r="K11" s="49"/>
      <c r="L11" s="49"/>
      <c r="M11" s="49"/>
      <c r="N11" s="49"/>
      <c r="O11" s="49"/>
      <c r="P11" s="49"/>
      <c r="Q11" s="49"/>
    </row>
    <row r="12" ht="15.05" customHeight="1" spans="1:17">
      <c r="A12" s="98" t="str">
        <f t="shared" si="0"/>
        <v>            台式计算机</v>
      </c>
      <c r="B12" s="98" t="str">
        <f t="shared" si="1"/>
        <v>A02010105  台式计算机</v>
      </c>
      <c r="C12" s="98" t="str">
        <f t="shared" si="2"/>
        <v>A02010105  台式计算机</v>
      </c>
      <c r="D12" s="101" t="s">
        <v>510</v>
      </c>
      <c r="E12" s="100">
        <v>30</v>
      </c>
      <c r="F12" s="99">
        <v>69000</v>
      </c>
      <c r="G12" s="99">
        <v>69000</v>
      </c>
      <c r="H12" s="99">
        <v>69000</v>
      </c>
      <c r="I12" s="49"/>
      <c r="J12" s="49"/>
      <c r="K12" s="49"/>
      <c r="L12" s="49"/>
      <c r="M12" s="49"/>
      <c r="N12" s="49"/>
      <c r="O12" s="49"/>
      <c r="P12" s="49"/>
      <c r="Q12" s="49"/>
    </row>
    <row r="13" ht="15.05" customHeight="1" spans="1:17">
      <c r="A13" s="98" t="str">
        <f t="shared" si="0"/>
        <v>            台式计算机</v>
      </c>
      <c r="B13" s="98" t="str">
        <f t="shared" si="1"/>
        <v>A02010105  台式计算机</v>
      </c>
      <c r="C13" s="98" t="str">
        <f t="shared" si="2"/>
        <v>A02010105  台式计算机</v>
      </c>
      <c r="D13" s="101" t="s">
        <v>510</v>
      </c>
      <c r="E13" s="100">
        <v>1</v>
      </c>
      <c r="F13" s="99">
        <v>5000</v>
      </c>
      <c r="G13" s="99">
        <v>5000</v>
      </c>
      <c r="H13" s="99">
        <v>5000</v>
      </c>
      <c r="I13" s="49"/>
      <c r="J13" s="49"/>
      <c r="K13" s="49"/>
      <c r="L13" s="49"/>
      <c r="M13" s="49"/>
      <c r="N13" s="49"/>
      <c r="O13" s="49"/>
      <c r="P13" s="49"/>
      <c r="Q13" s="49"/>
    </row>
    <row r="14" ht="15.05" customHeight="1" spans="1:17">
      <c r="A14" s="98" t="str">
        <f>"        "&amp;"一般公用经费"</f>
        <v>        一般公用经费</v>
      </c>
      <c r="B14" s="102"/>
      <c r="C14" s="102"/>
      <c r="D14" s="102"/>
      <c r="E14" s="102"/>
      <c r="F14" s="99">
        <v>17000</v>
      </c>
      <c r="G14" s="99">
        <v>17000</v>
      </c>
      <c r="H14" s="99">
        <v>17000</v>
      </c>
      <c r="I14" s="49"/>
      <c r="J14" s="49"/>
      <c r="K14" s="49"/>
      <c r="L14" s="49"/>
      <c r="M14" s="49"/>
      <c r="N14" s="49"/>
      <c r="O14" s="49"/>
      <c r="P14" s="49"/>
      <c r="Q14" s="49"/>
    </row>
    <row r="15" ht="15.05" customHeight="1" spans="1:17">
      <c r="A15" s="98" t="str">
        <f>"            "&amp;"购买办公A4纸"</f>
        <v>            购买办公A4纸</v>
      </c>
      <c r="B15" s="98" t="str">
        <f>"A07100300"&amp;"  "&amp;"纸制品"</f>
        <v>A07100300  纸制品</v>
      </c>
      <c r="C15" s="98" t="str">
        <f>"A07100300"&amp;"  "&amp;"纸制品"</f>
        <v>A07100300  纸制品</v>
      </c>
      <c r="D15" s="101" t="s">
        <v>511</v>
      </c>
      <c r="E15" s="103">
        <v>17000</v>
      </c>
      <c r="F15" s="99">
        <v>17000</v>
      </c>
      <c r="G15" s="99">
        <v>17000</v>
      </c>
      <c r="H15" s="99">
        <v>17000</v>
      </c>
      <c r="I15" s="49"/>
      <c r="J15" s="49"/>
      <c r="K15" s="49"/>
      <c r="L15" s="49"/>
      <c r="M15" s="49"/>
      <c r="N15" s="49"/>
      <c r="O15" s="49"/>
      <c r="P15" s="49"/>
      <c r="Q15" s="49"/>
    </row>
    <row r="16" ht="15.05" customHeight="1" spans="1:17">
      <c r="A16" s="98" t="str">
        <f>"        "&amp;"公车购置及运维费"</f>
        <v>        公车购置及运维费</v>
      </c>
      <c r="B16" s="102"/>
      <c r="C16" s="102"/>
      <c r="D16" s="102"/>
      <c r="E16" s="102"/>
      <c r="F16" s="99">
        <v>82000</v>
      </c>
      <c r="G16" s="99">
        <v>82000</v>
      </c>
      <c r="H16" s="99">
        <v>82000</v>
      </c>
      <c r="I16" s="49"/>
      <c r="J16" s="49"/>
      <c r="K16" s="49"/>
      <c r="L16" s="49"/>
      <c r="M16" s="49"/>
      <c r="N16" s="49"/>
      <c r="O16" s="49"/>
      <c r="P16" s="49"/>
      <c r="Q16" s="49"/>
    </row>
    <row r="17" ht="15.05" customHeight="1" spans="1:17">
      <c r="A17" s="98" t="str">
        <f>"            "&amp;"车辆维修费"</f>
        <v>            车辆维修费</v>
      </c>
      <c r="B17" s="98" t="str">
        <f>"C23120301"&amp;"  "&amp;"车辆维修和保养服务"</f>
        <v>C23120301  车辆维修和保养服务</v>
      </c>
      <c r="C17" s="98" t="str">
        <f>"C23120301"&amp;"  "&amp;"车辆维修和保养服务"</f>
        <v>C23120301  车辆维修和保养服务</v>
      </c>
      <c r="D17" s="101" t="s">
        <v>511</v>
      </c>
      <c r="E17" s="103">
        <v>20000</v>
      </c>
      <c r="F17" s="99">
        <v>20000</v>
      </c>
      <c r="G17" s="99">
        <v>20000</v>
      </c>
      <c r="H17" s="99">
        <v>20000</v>
      </c>
      <c r="I17" s="49"/>
      <c r="J17" s="49"/>
      <c r="K17" s="49"/>
      <c r="L17" s="49"/>
      <c r="M17" s="49"/>
      <c r="N17" s="49"/>
      <c r="O17" s="49"/>
      <c r="P17" s="49"/>
      <c r="Q17" s="49"/>
    </row>
    <row r="18" ht="15.05" customHeight="1" spans="1:17">
      <c r="A18" s="98" t="str">
        <f>"            "&amp;"车辆保险费"</f>
        <v>            车辆保险费</v>
      </c>
      <c r="B18" s="98" t="str">
        <f>"C23120399"&amp;"  "&amp;"其他车辆维修和保养服务"</f>
        <v>C23120399  其他车辆维修和保养服务</v>
      </c>
      <c r="C18" s="98" t="str">
        <f>"C23120399"&amp;"  "&amp;"其他车辆维修和保养服务"</f>
        <v>C23120399  其他车辆维修和保养服务</v>
      </c>
      <c r="D18" s="101" t="s">
        <v>511</v>
      </c>
      <c r="E18" s="103">
        <v>14000</v>
      </c>
      <c r="F18" s="99">
        <v>14000</v>
      </c>
      <c r="G18" s="99">
        <v>14000</v>
      </c>
      <c r="H18" s="99">
        <v>14000</v>
      </c>
      <c r="I18" s="49"/>
      <c r="J18" s="49"/>
      <c r="K18" s="49"/>
      <c r="L18" s="49"/>
      <c r="M18" s="49"/>
      <c r="N18" s="49"/>
      <c r="O18" s="49"/>
      <c r="P18" s="49"/>
      <c r="Q18" s="49"/>
    </row>
    <row r="19" ht="15.05" customHeight="1" spans="1:17">
      <c r="A19" s="98" t="str">
        <f>"            "&amp;"车辆ETC费用"</f>
        <v>            车辆ETC费用</v>
      </c>
      <c r="B19" s="98" t="str">
        <f>"C23120399"&amp;"  "&amp;"其他车辆维修和保养服务"</f>
        <v>C23120399  其他车辆维修和保养服务</v>
      </c>
      <c r="C19" s="98" t="str">
        <f>"C23120399"&amp;"  "&amp;"其他车辆维修和保养服务"</f>
        <v>C23120399  其他车辆维修和保养服务</v>
      </c>
      <c r="D19" s="101" t="s">
        <v>511</v>
      </c>
      <c r="E19" s="103">
        <v>5000</v>
      </c>
      <c r="F19" s="99">
        <v>5000</v>
      </c>
      <c r="G19" s="99">
        <v>5000</v>
      </c>
      <c r="H19" s="99">
        <v>5000</v>
      </c>
      <c r="I19" s="49"/>
      <c r="J19" s="49"/>
      <c r="K19" s="49"/>
      <c r="L19" s="49"/>
      <c r="M19" s="49"/>
      <c r="N19" s="49"/>
      <c r="O19" s="49"/>
      <c r="P19" s="49"/>
      <c r="Q19" s="49"/>
    </row>
    <row r="20" ht="15.05" customHeight="1" spans="1:17">
      <c r="A20" s="98" t="str">
        <f>"            "&amp;"车辆燃油费"</f>
        <v>            车辆燃油费</v>
      </c>
      <c r="B20" s="98" t="str">
        <f>"C23120302"&amp;"  "&amp;"车辆加油、添加燃料服务"</f>
        <v>C23120302  车辆加油、添加燃料服务</v>
      </c>
      <c r="C20" s="98" t="str">
        <f>"C23120302"&amp;"  "&amp;"车辆加油、添加燃料服务"</f>
        <v>C23120302  车辆加油、添加燃料服务</v>
      </c>
      <c r="D20" s="101" t="s">
        <v>511</v>
      </c>
      <c r="E20" s="103">
        <v>43000</v>
      </c>
      <c r="F20" s="99">
        <v>43000</v>
      </c>
      <c r="G20" s="99">
        <v>43000</v>
      </c>
      <c r="H20" s="99">
        <v>43000</v>
      </c>
      <c r="I20" s="49"/>
      <c r="J20" s="49"/>
      <c r="K20" s="49"/>
      <c r="L20" s="49"/>
      <c r="M20" s="49"/>
      <c r="N20" s="49"/>
      <c r="O20" s="49"/>
      <c r="P20" s="49"/>
      <c r="Q20" s="49"/>
    </row>
    <row r="21" ht="20.95" customHeight="1" spans="1:17">
      <c r="A21" s="81" t="s">
        <v>119</v>
      </c>
      <c r="B21" s="82"/>
      <c r="C21" s="82"/>
      <c r="D21" s="82"/>
      <c r="E21" s="104"/>
      <c r="F21" s="23">
        <f t="shared" ref="F21:H21" si="3">+F9+F14+F16</f>
        <v>297200</v>
      </c>
      <c r="G21" s="23">
        <f t="shared" si="3"/>
        <v>297200</v>
      </c>
      <c r="H21" s="23">
        <f t="shared" si="3"/>
        <v>297200</v>
      </c>
      <c r="I21" s="23"/>
      <c r="J21" s="23"/>
      <c r="K21" s="23"/>
      <c r="L21" s="23"/>
      <c r="M21" s="23"/>
      <c r="N21" s="23"/>
      <c r="O21" s="23"/>
      <c r="P21" s="23"/>
      <c r="Q21" s="23"/>
    </row>
  </sheetData>
  <mergeCells count="16">
    <mergeCell ref="A3:Q3"/>
    <mergeCell ref="A4:F4"/>
    <mergeCell ref="G5:Q5"/>
    <mergeCell ref="L6:Q6"/>
    <mergeCell ref="A21:E2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9.10833333333333" defaultRowHeight="14.25" customHeight="1"/>
  <cols>
    <col min="1" max="1" width="31.4416666666667" customWidth="1"/>
    <col min="2" max="2" width="21.6583333333333" customWidth="1"/>
    <col min="3" max="3" width="26.6583333333333" customWidth="1"/>
    <col min="4" max="14" width="16.5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67"/>
      <c r="B2" s="67"/>
      <c r="C2" s="67"/>
      <c r="D2" s="67"/>
      <c r="E2" s="67"/>
      <c r="F2" s="67"/>
      <c r="G2" s="67"/>
      <c r="H2" s="68"/>
      <c r="I2" s="67"/>
      <c r="J2" s="67"/>
      <c r="K2" s="67"/>
      <c r="L2" s="55"/>
      <c r="M2" s="84"/>
      <c r="N2" s="85" t="s">
        <v>512</v>
      </c>
    </row>
    <row r="3" ht="27.85" customHeight="1" spans="1:14">
      <c r="A3" s="57" t="s">
        <v>513</v>
      </c>
      <c r="B3" s="69"/>
      <c r="C3" s="69"/>
      <c r="D3" s="69"/>
      <c r="E3" s="69"/>
      <c r="F3" s="69"/>
      <c r="G3" s="69"/>
      <c r="H3" s="70"/>
      <c r="I3" s="69"/>
      <c r="J3" s="69"/>
      <c r="K3" s="69"/>
      <c r="L3" s="47"/>
      <c r="M3" s="70"/>
      <c r="N3" s="69"/>
    </row>
    <row r="4" ht="18.85" customHeight="1" spans="1:14">
      <c r="A4" s="58" t="str">
        <f>'部门财务收支预算总表01-1'!A4</f>
        <v>单位名称：新平彝族傣族自治县交通运输局</v>
      </c>
      <c r="B4" s="59"/>
      <c r="C4" s="59"/>
      <c r="D4" s="59"/>
      <c r="E4" s="59"/>
      <c r="F4" s="59"/>
      <c r="G4" s="59"/>
      <c r="H4" s="68"/>
      <c r="I4" s="67"/>
      <c r="J4" s="67"/>
      <c r="K4" s="67"/>
      <c r="L4" s="65"/>
      <c r="M4" s="86"/>
      <c r="N4" s="87" t="s">
        <v>143</v>
      </c>
    </row>
    <row r="5" ht="15.75" customHeight="1" spans="1:14">
      <c r="A5" s="10" t="s">
        <v>500</v>
      </c>
      <c r="B5" s="71" t="s">
        <v>514</v>
      </c>
      <c r="C5" s="71" t="s">
        <v>515</v>
      </c>
      <c r="D5" s="72" t="s">
        <v>159</v>
      </c>
      <c r="E5" s="72"/>
      <c r="F5" s="72"/>
      <c r="G5" s="72"/>
      <c r="H5" s="73"/>
      <c r="I5" s="72"/>
      <c r="J5" s="72"/>
      <c r="K5" s="72"/>
      <c r="L5" s="88"/>
      <c r="M5" s="73"/>
      <c r="N5" s="89"/>
    </row>
    <row r="6" ht="17.2" customHeight="1" spans="1:14">
      <c r="A6" s="15"/>
      <c r="B6" s="74"/>
      <c r="C6" s="74"/>
      <c r="D6" s="74" t="s">
        <v>32</v>
      </c>
      <c r="E6" s="74" t="s">
        <v>35</v>
      </c>
      <c r="F6" s="74" t="s">
        <v>506</v>
      </c>
      <c r="G6" s="74" t="s">
        <v>507</v>
      </c>
      <c r="H6" s="75" t="s">
        <v>508</v>
      </c>
      <c r="I6" s="90" t="s">
        <v>509</v>
      </c>
      <c r="J6" s="90"/>
      <c r="K6" s="90"/>
      <c r="L6" s="91"/>
      <c r="M6" s="92"/>
      <c r="N6" s="76"/>
    </row>
    <row r="7" ht="54" customHeight="1" spans="1:14">
      <c r="A7" s="18"/>
      <c r="B7" s="76"/>
      <c r="C7" s="76"/>
      <c r="D7" s="76"/>
      <c r="E7" s="76"/>
      <c r="F7" s="76"/>
      <c r="G7" s="76"/>
      <c r="H7" s="77"/>
      <c r="I7" s="76" t="s">
        <v>34</v>
      </c>
      <c r="J7" s="76" t="s">
        <v>45</v>
      </c>
      <c r="K7" s="76" t="s">
        <v>166</v>
      </c>
      <c r="L7" s="93" t="s">
        <v>41</v>
      </c>
      <c r="M7" s="77" t="s">
        <v>42</v>
      </c>
      <c r="N7" s="76" t="s">
        <v>43</v>
      </c>
    </row>
    <row r="8" ht="15.05" customHeight="1" spans="1:14">
      <c r="A8" s="18">
        <v>1</v>
      </c>
      <c r="B8" s="76">
        <v>2</v>
      </c>
      <c r="C8" s="76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</row>
    <row r="9" ht="20.95" customHeight="1" spans="1:14">
      <c r="A9" s="78"/>
      <c r="B9" s="79"/>
      <c r="C9" s="79"/>
      <c r="D9" s="80"/>
      <c r="E9" s="80"/>
      <c r="F9" s="80"/>
      <c r="G9" s="80"/>
      <c r="H9" s="80"/>
      <c r="I9" s="80"/>
      <c r="J9" s="80"/>
      <c r="K9" s="80"/>
      <c r="L9" s="94"/>
      <c r="M9" s="80"/>
      <c r="N9" s="80"/>
    </row>
    <row r="10" ht="20.95" customHeight="1" spans="1:14">
      <c r="A10" s="78"/>
      <c r="B10" s="79"/>
      <c r="C10" s="79"/>
      <c r="D10" s="80"/>
      <c r="E10" s="80"/>
      <c r="F10" s="80"/>
      <c r="G10" s="80"/>
      <c r="H10" s="80"/>
      <c r="I10" s="80"/>
      <c r="J10" s="80"/>
      <c r="K10" s="80"/>
      <c r="L10" s="94"/>
      <c r="M10" s="80"/>
      <c r="N10" s="80"/>
    </row>
    <row r="11" ht="20.95" customHeight="1" spans="1:14">
      <c r="A11" s="81" t="s">
        <v>119</v>
      </c>
      <c r="B11" s="82"/>
      <c r="C11" s="83"/>
      <c r="D11" s="80"/>
      <c r="E11" s="80"/>
      <c r="F11" s="80"/>
      <c r="G11" s="80"/>
      <c r="H11" s="80"/>
      <c r="I11" s="80"/>
      <c r="J11" s="80"/>
      <c r="K11" s="80"/>
      <c r="L11" s="94"/>
      <c r="M11" s="80"/>
      <c r="N11" s="80"/>
    </row>
    <row r="12" ht="24" customHeight="1" spans="1:2">
      <c r="A12" s="27" t="s">
        <v>516</v>
      </c>
      <c r="B12" s="27"/>
    </row>
  </sheetData>
  <mergeCells count="14">
    <mergeCell ref="A3:N3"/>
    <mergeCell ref="A4:C4"/>
    <mergeCell ref="D5:N5"/>
    <mergeCell ref="I6:N6"/>
    <mergeCell ref="A11:C11"/>
    <mergeCell ref="A12:B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A10" sqref="A10"/>
    </sheetView>
  </sheetViews>
  <sheetFormatPr defaultColWidth="9.10833333333333" defaultRowHeight="14.25" customHeight="1"/>
  <cols>
    <col min="1" max="1" width="43.925" customWidth="1"/>
    <col min="2" max="8" width="17.2166666666667" customWidth="1"/>
    <col min="9" max="16" width="1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56"/>
      <c r="P2" s="55" t="s">
        <v>517</v>
      </c>
    </row>
    <row r="3" ht="27.85" customHeight="1" spans="1:16">
      <c r="A3" s="57" t="s">
        <v>518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ht="18" customHeight="1" spans="1:16">
      <c r="A4" s="58" t="str">
        <f>'部门财务收支预算总表01-1'!A4</f>
        <v>单位名称：新平彝族傣族自治县交通运输局</v>
      </c>
      <c r="B4" s="59"/>
      <c r="C4" s="59"/>
      <c r="D4" s="60"/>
      <c r="P4" s="65" t="s">
        <v>143</v>
      </c>
    </row>
    <row r="5" ht="19.5" customHeight="1" spans="1:16">
      <c r="A5" s="16" t="s">
        <v>519</v>
      </c>
      <c r="B5" s="11" t="s">
        <v>159</v>
      </c>
      <c r="C5" s="12"/>
      <c r="D5" s="12"/>
      <c r="E5" s="61" t="s">
        <v>520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ht="40.6" customHeight="1" spans="1:16">
      <c r="A6" s="19"/>
      <c r="B6" s="29" t="s">
        <v>32</v>
      </c>
      <c r="C6" s="10" t="s">
        <v>35</v>
      </c>
      <c r="D6" s="62" t="s">
        <v>521</v>
      </c>
      <c r="E6" s="63" t="s">
        <v>522</v>
      </c>
      <c r="F6" s="63" t="s">
        <v>523</v>
      </c>
      <c r="G6" s="63" t="s">
        <v>524</v>
      </c>
      <c r="H6" s="63" t="s">
        <v>525</v>
      </c>
      <c r="I6" s="63" t="s">
        <v>526</v>
      </c>
      <c r="J6" s="63" t="s">
        <v>527</v>
      </c>
      <c r="K6" s="63" t="s">
        <v>528</v>
      </c>
      <c r="L6" s="63" t="s">
        <v>529</v>
      </c>
      <c r="M6" s="63" t="s">
        <v>530</v>
      </c>
      <c r="N6" s="63" t="s">
        <v>531</v>
      </c>
      <c r="O6" s="63" t="s">
        <v>532</v>
      </c>
      <c r="P6" s="63" t="s">
        <v>533</v>
      </c>
    </row>
    <row r="7" ht="19.5" customHeight="1" spans="1:16">
      <c r="A7" s="64">
        <v>1</v>
      </c>
      <c r="B7" s="64">
        <v>2</v>
      </c>
      <c r="C7" s="64">
        <v>3</v>
      </c>
      <c r="D7" s="11">
        <v>4</v>
      </c>
      <c r="E7" s="64">
        <v>5</v>
      </c>
      <c r="F7" s="11">
        <v>6</v>
      </c>
      <c r="G7" s="64">
        <v>7</v>
      </c>
      <c r="H7" s="11">
        <v>8</v>
      </c>
      <c r="I7" s="64">
        <v>9</v>
      </c>
      <c r="J7" s="11">
        <v>10</v>
      </c>
      <c r="K7" s="64">
        <v>11</v>
      </c>
      <c r="L7" s="11">
        <v>12</v>
      </c>
      <c r="M7" s="64">
        <v>13</v>
      </c>
      <c r="N7" s="11">
        <v>14</v>
      </c>
      <c r="O7" s="64">
        <v>15</v>
      </c>
      <c r="P7" s="66">
        <v>16</v>
      </c>
    </row>
    <row r="8" ht="28.5" customHeight="1" spans="1:16">
      <c r="A8" s="3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ht="29.95" customHeight="1" spans="1:16">
      <c r="A9" s="3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ht="27" customHeight="1" spans="1:1">
      <c r="A10" s="27" t="s">
        <v>534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3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6.3333333333333" customWidth="1"/>
    <col min="4" max="4" width="15.55" customWidth="1"/>
    <col min="5" max="5" width="23.55" customWidth="1"/>
    <col min="6" max="6" width="11.2166666666667" customWidth="1"/>
    <col min="7" max="7" width="14.8916666666667" customWidth="1"/>
    <col min="8" max="8" width="10.8916666666667" customWidth="1"/>
    <col min="9" max="9" width="13.4416666666667" customWidth="1"/>
    <col min="10" max="10" width="3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5" t="s">
        <v>535</v>
      </c>
    </row>
    <row r="3" ht="28.5" customHeight="1" spans="1:10">
      <c r="A3" s="46" t="s">
        <v>536</v>
      </c>
      <c r="B3" s="28"/>
      <c r="C3" s="28"/>
      <c r="D3" s="28"/>
      <c r="E3" s="28"/>
      <c r="F3" s="47"/>
      <c r="G3" s="28"/>
      <c r="H3" s="47"/>
      <c r="I3" s="47"/>
      <c r="J3" s="28"/>
    </row>
    <row r="4" ht="17.2" customHeight="1" spans="1:1">
      <c r="A4" s="5" t="str">
        <f>'部门财务收支预算总表01-1'!A4</f>
        <v>单位名称：新平彝族傣族自治县交通运输局</v>
      </c>
    </row>
    <row r="5" ht="44.2" customHeight="1" spans="1:10">
      <c r="A5" s="48" t="s">
        <v>276</v>
      </c>
      <c r="B5" s="48" t="s">
        <v>277</v>
      </c>
      <c r="C5" s="48" t="s">
        <v>278</v>
      </c>
      <c r="D5" s="48" t="s">
        <v>279</v>
      </c>
      <c r="E5" s="48" t="s">
        <v>280</v>
      </c>
      <c r="F5" s="49" t="s">
        <v>281</v>
      </c>
      <c r="G5" s="48" t="s">
        <v>282</v>
      </c>
      <c r="H5" s="49" t="s">
        <v>283</v>
      </c>
      <c r="I5" s="49" t="s">
        <v>284</v>
      </c>
      <c r="J5" s="48" t="s">
        <v>285</v>
      </c>
    </row>
    <row r="6" ht="14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9">
        <v>6</v>
      </c>
      <c r="G6" s="48">
        <v>7</v>
      </c>
      <c r="H6" s="49">
        <v>8</v>
      </c>
      <c r="I6" s="49">
        <v>9</v>
      </c>
      <c r="J6" s="48">
        <v>10</v>
      </c>
    </row>
    <row r="7" ht="42.05" customHeight="1" spans="1:10">
      <c r="A7" s="50"/>
      <c r="B7" s="51"/>
      <c r="C7" s="51"/>
      <c r="D7" s="51"/>
      <c r="E7" s="52"/>
      <c r="F7" s="53"/>
      <c r="G7" s="52"/>
      <c r="H7" s="53"/>
      <c r="I7" s="53"/>
      <c r="J7" s="52"/>
    </row>
    <row r="8" ht="42.05" customHeight="1" spans="1:10">
      <c r="A8" s="50"/>
      <c r="B8" s="54"/>
      <c r="C8" s="54"/>
      <c r="D8" s="54"/>
      <c r="E8" s="50"/>
      <c r="F8" s="54"/>
      <c r="G8" s="50"/>
      <c r="H8" s="54"/>
      <c r="I8" s="54"/>
      <c r="J8" s="50"/>
    </row>
    <row r="9" ht="25" customHeight="1" spans="1:2">
      <c r="A9" s="27" t="s">
        <v>516</v>
      </c>
      <c r="B9" s="27"/>
    </row>
  </sheetData>
  <mergeCells count="3">
    <mergeCell ref="A3:J3"/>
    <mergeCell ref="A4:H4"/>
    <mergeCell ref="A9:B9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8.89166666666667" defaultRowHeight="15.05" customHeight="1" outlineLevelCol="7"/>
  <cols>
    <col min="1" max="1" width="36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36"/>
      <c r="B1" s="36"/>
      <c r="C1" s="36"/>
      <c r="D1" s="36"/>
      <c r="E1" s="36"/>
      <c r="F1" s="36"/>
      <c r="G1" s="36"/>
      <c r="H1" s="36"/>
    </row>
    <row r="2" ht="18.85" customHeight="1" spans="1:8">
      <c r="A2" s="37"/>
      <c r="B2" s="37"/>
      <c r="C2" s="37"/>
      <c r="D2" s="37"/>
      <c r="E2" s="37"/>
      <c r="F2" s="37"/>
      <c r="G2" s="37"/>
      <c r="H2" s="38" t="s">
        <v>537</v>
      </c>
    </row>
    <row r="3" ht="30.6" customHeight="1" spans="1:8">
      <c r="A3" s="39" t="s">
        <v>538</v>
      </c>
      <c r="B3" s="39"/>
      <c r="C3" s="39"/>
      <c r="D3" s="39"/>
      <c r="E3" s="39"/>
      <c r="F3" s="39"/>
      <c r="G3" s="39"/>
      <c r="H3" s="39"/>
    </row>
    <row r="4" ht="18.85" customHeight="1" spans="1:8">
      <c r="A4" s="40" t="str">
        <f>'部门财务收支预算总表01-1'!A4</f>
        <v>单位名称：新平彝族傣族自治县交通运输局</v>
      </c>
      <c r="B4" s="37"/>
      <c r="C4" s="37"/>
      <c r="D4" s="37"/>
      <c r="E4" s="37"/>
      <c r="F4" s="37"/>
      <c r="G4" s="37"/>
      <c r="H4" s="37"/>
    </row>
    <row r="5" ht="18.85" customHeight="1" spans="1:8">
      <c r="A5" s="41" t="s">
        <v>152</v>
      </c>
      <c r="B5" s="41" t="s">
        <v>539</v>
      </c>
      <c r="C5" s="41" t="s">
        <v>540</v>
      </c>
      <c r="D5" s="41" t="s">
        <v>541</v>
      </c>
      <c r="E5" s="41" t="s">
        <v>542</v>
      </c>
      <c r="F5" s="41" t="s">
        <v>543</v>
      </c>
      <c r="G5" s="41"/>
      <c r="H5" s="41"/>
    </row>
    <row r="6" ht="18.85" customHeight="1" spans="1:8">
      <c r="A6" s="41"/>
      <c r="B6" s="41"/>
      <c r="C6" s="41"/>
      <c r="D6" s="41"/>
      <c r="E6" s="41"/>
      <c r="F6" s="41" t="s">
        <v>504</v>
      </c>
      <c r="G6" s="41" t="s">
        <v>544</v>
      </c>
      <c r="H6" s="41" t="s">
        <v>545</v>
      </c>
    </row>
    <row r="7" ht="18.85" customHeight="1" spans="1:8">
      <c r="A7" s="42" t="s">
        <v>135</v>
      </c>
      <c r="B7" s="42" t="s">
        <v>136</v>
      </c>
      <c r="C7" s="42" t="s">
        <v>137</v>
      </c>
      <c r="D7" s="42" t="s">
        <v>138</v>
      </c>
      <c r="E7" s="42" t="s">
        <v>139</v>
      </c>
      <c r="F7" s="42" t="s">
        <v>140</v>
      </c>
      <c r="G7" s="42" t="s">
        <v>546</v>
      </c>
      <c r="H7" s="42" t="s">
        <v>547</v>
      </c>
    </row>
    <row r="8" ht="29.95" customHeight="1" spans="1:8">
      <c r="A8" s="43"/>
      <c r="B8" s="43"/>
      <c r="C8" s="43"/>
      <c r="D8" s="43"/>
      <c r="E8" s="41"/>
      <c r="F8" s="44"/>
      <c r="G8" s="45"/>
      <c r="H8" s="45"/>
    </row>
    <row r="9" ht="20.15" customHeight="1" spans="1:8">
      <c r="A9" s="41" t="s">
        <v>32</v>
      </c>
      <c r="B9" s="41"/>
      <c r="C9" s="41"/>
      <c r="D9" s="41"/>
      <c r="E9" s="41"/>
      <c r="F9" s="44"/>
      <c r="G9" s="45"/>
      <c r="H9" s="45"/>
    </row>
    <row r="10" ht="21" customHeight="1" spans="1:2">
      <c r="A10" s="27" t="s">
        <v>516</v>
      </c>
      <c r="B10" s="27"/>
    </row>
  </sheetData>
  <mergeCells count="9">
    <mergeCell ref="A3:H3"/>
    <mergeCell ref="F5:H5"/>
    <mergeCell ref="A9:E9"/>
    <mergeCell ref="A10:B10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opLeftCell="B1" workbookViewId="0">
      <pane ySplit="1" topLeftCell="A2" activePane="bottomLeft" state="frozen"/>
      <selection/>
      <selection pane="bottomLeft" activeCell="D12" sqref="D12"/>
    </sheetView>
  </sheetViews>
  <sheetFormatPr defaultColWidth="9.10833333333333" defaultRowHeight="14.25" customHeight="1"/>
  <cols>
    <col min="1" max="1" width="16.3333333333333" customWidth="1"/>
    <col min="2" max="2" width="29" customWidth="1"/>
    <col min="3" max="3" width="23.8916666666667" customWidth="1"/>
    <col min="4" max="7" width="19.55" customWidth="1"/>
    <col min="8" max="8" width="15.4416666666667" customWidth="1"/>
    <col min="9" max="11" width="19.5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548</v>
      </c>
    </row>
    <row r="3" ht="27.85" customHeight="1" spans="1:11">
      <c r="A3" s="28" t="s">
        <v>549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3.6" customHeight="1" spans="1:11">
      <c r="A4" s="5" t="str">
        <f>'部门财务收支预算总表01-1'!A4</f>
        <v>单位名称：新平彝族傣族自治县交通运输局</v>
      </c>
      <c r="B4" s="6"/>
      <c r="C4" s="6"/>
      <c r="D4" s="6"/>
      <c r="E4" s="6"/>
      <c r="F4" s="6"/>
      <c r="G4" s="6"/>
      <c r="H4" s="7"/>
      <c r="I4" s="7"/>
      <c r="J4" s="7"/>
      <c r="K4" s="8" t="s">
        <v>143</v>
      </c>
    </row>
    <row r="5" ht="21.8" customHeight="1" spans="1:11">
      <c r="A5" s="9" t="s">
        <v>218</v>
      </c>
      <c r="B5" s="9" t="s">
        <v>154</v>
      </c>
      <c r="C5" s="9" t="s">
        <v>219</v>
      </c>
      <c r="D5" s="10" t="s">
        <v>155</v>
      </c>
      <c r="E5" s="10" t="s">
        <v>156</v>
      </c>
      <c r="F5" s="10" t="s">
        <v>157</v>
      </c>
      <c r="G5" s="10" t="s">
        <v>158</v>
      </c>
      <c r="H5" s="16" t="s">
        <v>32</v>
      </c>
      <c r="I5" s="11" t="s">
        <v>550</v>
      </c>
      <c r="J5" s="12"/>
      <c r="K5" s="13"/>
    </row>
    <row r="6" ht="21.8" customHeight="1" spans="1:11">
      <c r="A6" s="14"/>
      <c r="B6" s="14"/>
      <c r="C6" s="14"/>
      <c r="D6" s="15"/>
      <c r="E6" s="15"/>
      <c r="F6" s="15"/>
      <c r="G6" s="15"/>
      <c r="H6" s="29"/>
      <c r="I6" s="10" t="s">
        <v>35</v>
      </c>
      <c r="J6" s="10" t="s">
        <v>36</v>
      </c>
      <c r="K6" s="10" t="s">
        <v>37</v>
      </c>
    </row>
    <row r="7" ht="40.6" customHeight="1" spans="1:11">
      <c r="A7" s="17"/>
      <c r="B7" s="17"/>
      <c r="C7" s="17"/>
      <c r="D7" s="18"/>
      <c r="E7" s="18"/>
      <c r="F7" s="18"/>
      <c r="G7" s="18"/>
      <c r="H7" s="19"/>
      <c r="I7" s="18" t="s">
        <v>34</v>
      </c>
      <c r="J7" s="18"/>
      <c r="K7" s="18"/>
    </row>
    <row r="8" ht="15.0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30.6" customHeight="1" spans="1:11">
      <c r="A9" s="30"/>
      <c r="B9" s="21"/>
      <c r="C9" s="30"/>
      <c r="D9" s="30"/>
      <c r="E9" s="30"/>
      <c r="F9" s="30"/>
      <c r="G9" s="30"/>
      <c r="H9" s="31"/>
      <c r="I9" s="31"/>
      <c r="J9" s="31"/>
      <c r="K9" s="31"/>
    </row>
    <row r="10" ht="30.6" customHeight="1" spans="1:11">
      <c r="A10" s="21"/>
      <c r="B10" s="21"/>
      <c r="C10" s="21"/>
      <c r="D10" s="21"/>
      <c r="E10" s="21"/>
      <c r="F10" s="21"/>
      <c r="G10" s="21"/>
      <c r="H10" s="31"/>
      <c r="I10" s="31"/>
      <c r="J10" s="31"/>
      <c r="K10" s="31"/>
    </row>
    <row r="11" ht="18.85" customHeight="1" spans="1:11">
      <c r="A11" s="32" t="s">
        <v>119</v>
      </c>
      <c r="B11" s="33"/>
      <c r="C11" s="33"/>
      <c r="D11" s="33"/>
      <c r="E11" s="33"/>
      <c r="F11" s="33"/>
      <c r="G11" s="34"/>
      <c r="H11" s="31"/>
      <c r="I11" s="31"/>
      <c r="J11" s="31"/>
      <c r="K11" s="31"/>
    </row>
    <row r="12" ht="20" customHeight="1" spans="2:3">
      <c r="B12" s="27" t="s">
        <v>516</v>
      </c>
      <c r="C12" s="27"/>
    </row>
  </sheetData>
  <mergeCells count="16">
    <mergeCell ref="A3:K3"/>
    <mergeCell ref="A4:G4"/>
    <mergeCell ref="I5:K5"/>
    <mergeCell ref="A11:G11"/>
    <mergeCell ref="B12:C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11" sqref="E11"/>
    </sheetView>
  </sheetViews>
  <sheetFormatPr defaultColWidth="9.10833333333333" defaultRowHeight="14.25" customHeight="1" outlineLevelCol="6"/>
  <cols>
    <col min="1" max="1" width="37.7833333333333" customWidth="1"/>
    <col min="2" max="2" width="28" customWidth="1"/>
    <col min="3" max="3" width="37.55" customWidth="1"/>
    <col min="4" max="4" width="17" customWidth="1"/>
    <col min="5" max="7" width="2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551</v>
      </c>
    </row>
    <row r="3" ht="27.85" customHeight="1" spans="1:7">
      <c r="A3" s="4" t="s">
        <v>552</v>
      </c>
      <c r="B3" s="4"/>
      <c r="C3" s="4"/>
      <c r="D3" s="4"/>
      <c r="E3" s="4"/>
      <c r="F3" s="4"/>
      <c r="G3" s="4"/>
    </row>
    <row r="4" ht="13.6" customHeight="1" spans="1:7">
      <c r="A4" s="5" t="str">
        <f>'部门财务收支预算总表01-1'!A4</f>
        <v>单位名称：新平彝族傣族自治县交通运输局</v>
      </c>
      <c r="B4" s="6"/>
      <c r="C4" s="6"/>
      <c r="D4" s="6"/>
      <c r="E4" s="7"/>
      <c r="F4" s="7"/>
      <c r="G4" s="8" t="s">
        <v>143</v>
      </c>
    </row>
    <row r="5" ht="21.8" customHeight="1" spans="1:7">
      <c r="A5" s="9" t="s">
        <v>219</v>
      </c>
      <c r="B5" s="9" t="s">
        <v>218</v>
      </c>
      <c r="C5" s="9" t="s">
        <v>154</v>
      </c>
      <c r="D5" s="10" t="s">
        <v>553</v>
      </c>
      <c r="E5" s="11" t="s">
        <v>35</v>
      </c>
      <c r="F5" s="12"/>
      <c r="G5" s="13"/>
    </row>
    <row r="6" ht="21.8" customHeight="1" spans="1:7">
      <c r="A6" s="14"/>
      <c r="B6" s="14"/>
      <c r="C6" s="14"/>
      <c r="D6" s="15"/>
      <c r="E6" s="16" t="s">
        <v>554</v>
      </c>
      <c r="F6" s="10" t="s">
        <v>555</v>
      </c>
      <c r="G6" s="10" t="s">
        <v>556</v>
      </c>
    </row>
    <row r="7" ht="40.6" customHeight="1" spans="1:7">
      <c r="A7" s="17"/>
      <c r="B7" s="17"/>
      <c r="C7" s="17"/>
      <c r="D7" s="18"/>
      <c r="E7" s="19"/>
      <c r="F7" s="18" t="s">
        <v>34</v>
      </c>
      <c r="G7" s="18"/>
    </row>
    <row r="8" ht="15.0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8" customHeight="1" spans="1:7">
      <c r="A9" s="21" t="s">
        <v>47</v>
      </c>
      <c r="B9" s="22" t="s">
        <v>557</v>
      </c>
      <c r="C9" s="22" t="s">
        <v>558</v>
      </c>
      <c r="D9" s="21" t="s">
        <v>559</v>
      </c>
      <c r="E9" s="23">
        <v>148492106</v>
      </c>
      <c r="F9" s="23"/>
      <c r="G9" s="23"/>
    </row>
    <row r="10" ht="28" customHeight="1" spans="1:7">
      <c r="A10" s="21" t="s">
        <v>47</v>
      </c>
      <c r="B10" s="22" t="s">
        <v>557</v>
      </c>
      <c r="C10" s="21" t="s">
        <v>560</v>
      </c>
      <c r="D10" s="21" t="s">
        <v>559</v>
      </c>
      <c r="E10" s="23">
        <v>256649</v>
      </c>
      <c r="F10" s="23"/>
      <c r="G10" s="23"/>
    </row>
    <row r="11" ht="28" customHeight="1" spans="1:7">
      <c r="A11" s="24" t="s">
        <v>32</v>
      </c>
      <c r="B11" s="25" t="s">
        <v>561</v>
      </c>
      <c r="C11" s="25"/>
      <c r="D11" s="26"/>
      <c r="E11" s="23">
        <f>SUM(E9:E10)</f>
        <v>148748755</v>
      </c>
      <c r="F11" s="23"/>
      <c r="G11" s="23"/>
    </row>
    <row r="12" ht="23" customHeight="1" spans="1:2">
      <c r="A12" s="27"/>
      <c r="B12" s="27"/>
    </row>
  </sheetData>
  <mergeCells count="12">
    <mergeCell ref="A3:G3"/>
    <mergeCell ref="A4:D4"/>
    <mergeCell ref="E5:G5"/>
    <mergeCell ref="A11:D11"/>
    <mergeCell ref="A12:B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8" defaultRowHeight="14.25" customHeight="1"/>
  <cols>
    <col min="1" max="1" width="21.1083333333333" customWidth="1"/>
    <col min="2" max="2" width="35.2166666666667" customWidth="1"/>
    <col min="3" max="19" width="16.2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198"/>
      <c r="J2" s="210"/>
      <c r="R2" s="3" t="s">
        <v>28</v>
      </c>
    </row>
    <row r="3" ht="36" customHeight="1" spans="1:19">
      <c r="A3" s="199" t="s">
        <v>29</v>
      </c>
      <c r="B3" s="28"/>
      <c r="C3" s="28"/>
      <c r="D3" s="28"/>
      <c r="E3" s="28"/>
      <c r="F3" s="28"/>
      <c r="G3" s="28"/>
      <c r="H3" s="28"/>
      <c r="I3" s="28"/>
      <c r="J3" s="47"/>
      <c r="K3" s="28"/>
      <c r="L3" s="28"/>
      <c r="M3" s="28"/>
      <c r="N3" s="28"/>
      <c r="O3" s="28"/>
      <c r="P3" s="28"/>
      <c r="Q3" s="28"/>
      <c r="R3" s="28"/>
      <c r="S3" s="28"/>
    </row>
    <row r="4" ht="20.3" customHeight="1" spans="1:19">
      <c r="A4" s="95" t="str">
        <f>'部门财务收支预算总表01-1'!A4</f>
        <v>单位名称：新平彝族傣族自治县交通运输局</v>
      </c>
      <c r="B4" s="7"/>
      <c r="C4" s="7"/>
      <c r="D4" s="7"/>
      <c r="E4" s="7"/>
      <c r="F4" s="7"/>
      <c r="G4" s="7"/>
      <c r="H4" s="7"/>
      <c r="I4" s="7"/>
      <c r="J4" s="211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85" customHeight="1" spans="1:19">
      <c r="A5" s="200" t="s">
        <v>30</v>
      </c>
      <c r="B5" s="201" t="s">
        <v>31</v>
      </c>
      <c r="C5" s="201" t="s">
        <v>32</v>
      </c>
      <c r="D5" s="202" t="s">
        <v>33</v>
      </c>
      <c r="E5" s="203"/>
      <c r="F5" s="203"/>
      <c r="G5" s="203"/>
      <c r="H5" s="203"/>
      <c r="I5" s="203"/>
      <c r="J5" s="212"/>
      <c r="K5" s="203"/>
      <c r="L5" s="203"/>
      <c r="M5" s="203"/>
      <c r="N5" s="213"/>
      <c r="O5" s="213" t="s">
        <v>21</v>
      </c>
      <c r="P5" s="213"/>
      <c r="Q5" s="213"/>
      <c r="R5" s="213"/>
      <c r="S5" s="213"/>
    </row>
    <row r="6" ht="18" customHeight="1" spans="1:19">
      <c r="A6" s="204"/>
      <c r="B6" s="205"/>
      <c r="C6" s="205"/>
      <c r="D6" s="205" t="s">
        <v>34</v>
      </c>
      <c r="E6" s="205" t="s">
        <v>35</v>
      </c>
      <c r="F6" s="205" t="s">
        <v>36</v>
      </c>
      <c r="G6" s="205" t="s">
        <v>37</v>
      </c>
      <c r="H6" s="205" t="s">
        <v>38</v>
      </c>
      <c r="I6" s="214" t="s">
        <v>39</v>
      </c>
      <c r="J6" s="215"/>
      <c r="K6" s="214" t="s">
        <v>40</v>
      </c>
      <c r="L6" s="214" t="s">
        <v>41</v>
      </c>
      <c r="M6" s="214" t="s">
        <v>42</v>
      </c>
      <c r="N6" s="216" t="s">
        <v>43</v>
      </c>
      <c r="O6" s="217" t="s">
        <v>34</v>
      </c>
      <c r="P6" s="217" t="s">
        <v>35</v>
      </c>
      <c r="Q6" s="217" t="s">
        <v>36</v>
      </c>
      <c r="R6" s="217" t="s">
        <v>37</v>
      </c>
      <c r="S6" s="217" t="s">
        <v>44</v>
      </c>
    </row>
    <row r="7" ht="29.3" customHeight="1" spans="1:19">
      <c r="A7" s="139"/>
      <c r="B7" s="206"/>
      <c r="C7" s="206"/>
      <c r="D7" s="206"/>
      <c r="E7" s="206"/>
      <c r="F7" s="206"/>
      <c r="G7" s="206"/>
      <c r="H7" s="206"/>
      <c r="I7" s="218" t="s">
        <v>34</v>
      </c>
      <c r="J7" s="218" t="s">
        <v>45</v>
      </c>
      <c r="K7" s="218" t="s">
        <v>40</v>
      </c>
      <c r="L7" s="218" t="s">
        <v>41</v>
      </c>
      <c r="M7" s="218" t="s">
        <v>42</v>
      </c>
      <c r="N7" s="218" t="s">
        <v>43</v>
      </c>
      <c r="O7" s="218"/>
      <c r="P7" s="218"/>
      <c r="Q7" s="218"/>
      <c r="R7" s="218"/>
      <c r="S7" s="218"/>
    </row>
    <row r="8" ht="16.55" customHeight="1" spans="1:19">
      <c r="A8" s="207">
        <v>1</v>
      </c>
      <c r="B8" s="20">
        <v>2</v>
      </c>
      <c r="C8" s="20">
        <v>3</v>
      </c>
      <c r="D8" s="20">
        <v>4</v>
      </c>
      <c r="E8" s="207">
        <v>5</v>
      </c>
      <c r="F8" s="20">
        <v>6</v>
      </c>
      <c r="G8" s="20">
        <v>7</v>
      </c>
      <c r="H8" s="207">
        <v>8</v>
      </c>
      <c r="I8" s="20">
        <v>9</v>
      </c>
      <c r="J8" s="35">
        <v>10</v>
      </c>
      <c r="K8" s="35">
        <v>11</v>
      </c>
      <c r="L8" s="219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</row>
    <row r="9" ht="30" customHeight="1" spans="1:19">
      <c r="A9" s="122" t="s">
        <v>46</v>
      </c>
      <c r="B9" s="122" t="s">
        <v>47</v>
      </c>
      <c r="C9" s="187">
        <v>233664493.93</v>
      </c>
      <c r="D9" s="187">
        <v>160476558.6</v>
      </c>
      <c r="E9" s="187">
        <v>24657458.6</v>
      </c>
      <c r="F9" s="187">
        <v>135819100</v>
      </c>
      <c r="G9" s="20"/>
      <c r="H9" s="207"/>
      <c r="I9" s="20"/>
      <c r="J9" s="35"/>
      <c r="K9" s="35"/>
      <c r="L9" s="219"/>
      <c r="M9" s="35"/>
      <c r="N9" s="35"/>
      <c r="O9" s="187">
        <v>73187935.33</v>
      </c>
      <c r="P9" s="187">
        <v>73187935.33</v>
      </c>
      <c r="Q9" s="35"/>
      <c r="R9" s="35"/>
      <c r="S9" s="35"/>
    </row>
    <row r="10" ht="31.45" customHeight="1" spans="1:19">
      <c r="A10" s="174" t="s">
        <v>48</v>
      </c>
      <c r="B10" s="174" t="s">
        <v>47</v>
      </c>
      <c r="C10" s="187">
        <v>233664493.93</v>
      </c>
      <c r="D10" s="187">
        <v>160476558.6</v>
      </c>
      <c r="E10" s="187">
        <v>24657458.6</v>
      </c>
      <c r="F10" s="187">
        <v>135819100</v>
      </c>
      <c r="G10" s="94"/>
      <c r="H10" s="94"/>
      <c r="I10" s="94"/>
      <c r="J10" s="94"/>
      <c r="K10" s="94"/>
      <c r="L10" s="94"/>
      <c r="M10" s="94"/>
      <c r="N10" s="94"/>
      <c r="O10" s="187">
        <v>73187935.33</v>
      </c>
      <c r="P10" s="187">
        <v>73187935.33</v>
      </c>
      <c r="Q10" s="94"/>
      <c r="R10" s="94"/>
      <c r="S10" s="94"/>
    </row>
    <row r="11" ht="30" customHeight="1" spans="1:19">
      <c r="A11" s="208" t="s">
        <v>32</v>
      </c>
      <c r="B11" s="209"/>
      <c r="C11" s="187">
        <v>233664493.93</v>
      </c>
      <c r="D11" s="187">
        <v>160476558.6</v>
      </c>
      <c r="E11" s="187">
        <v>24657458.6</v>
      </c>
      <c r="F11" s="187">
        <v>135819100</v>
      </c>
      <c r="G11" s="94"/>
      <c r="H11" s="94"/>
      <c r="I11" s="94"/>
      <c r="J11" s="94"/>
      <c r="K11" s="94"/>
      <c r="L11" s="94"/>
      <c r="M11" s="94"/>
      <c r="N11" s="94"/>
      <c r="O11" s="187">
        <v>73187935.33</v>
      </c>
      <c r="P11" s="187">
        <v>73187935.33</v>
      </c>
      <c r="Q11" s="94"/>
      <c r="R11" s="94"/>
      <c r="S11" s="94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8"/>
  <sheetViews>
    <sheetView showZeros="0" workbookViewId="0">
      <pane ySplit="1" topLeftCell="A2" activePane="bottomLeft" state="frozen"/>
      <selection/>
      <selection pane="bottomLeft" activeCell="C38" sqref="C38"/>
    </sheetView>
  </sheetViews>
  <sheetFormatPr defaultColWidth="9.10833333333333" defaultRowHeight="14.25" customHeight="1"/>
  <cols>
    <col min="1" max="1" width="14.2166666666667" customWidth="1"/>
    <col min="2" max="2" width="32.55" customWidth="1"/>
    <col min="3" max="6" width="18.8916666666667" customWidth="1"/>
    <col min="7" max="7" width="21.2166666666667" customWidth="1"/>
    <col min="8" max="9" width="18.8916666666667" customWidth="1"/>
    <col min="10" max="10" width="17.8916666666667" customWidth="1"/>
    <col min="11" max="15" width="18.89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6" t="s">
        <v>49</v>
      </c>
    </row>
    <row r="3" ht="28.5" customHeight="1" spans="1:15">
      <c r="A3" s="28" t="s">
        <v>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15.05" customHeight="1" spans="1:15">
      <c r="A4" s="108" t="str">
        <f>'部门财务收支预算总表01-1'!A4</f>
        <v>单位名称：新平彝族傣族自治县交通运输局</v>
      </c>
      <c r="B4" s="109"/>
      <c r="C4" s="59"/>
      <c r="D4" s="59"/>
      <c r="E4" s="59"/>
      <c r="F4" s="59"/>
      <c r="G4" s="7"/>
      <c r="H4" s="59"/>
      <c r="I4" s="59"/>
      <c r="J4" s="7"/>
      <c r="K4" s="59"/>
      <c r="L4" s="59"/>
      <c r="M4" s="7"/>
      <c r="N4" s="7"/>
      <c r="O4" s="110" t="s">
        <v>3</v>
      </c>
    </row>
    <row r="5" ht="18.85" customHeight="1" spans="1:15">
      <c r="A5" s="10" t="s">
        <v>51</v>
      </c>
      <c r="B5" s="10" t="s">
        <v>52</v>
      </c>
      <c r="C5" s="16" t="s">
        <v>32</v>
      </c>
      <c r="D5" s="64" t="s">
        <v>35</v>
      </c>
      <c r="E5" s="64"/>
      <c r="F5" s="64"/>
      <c r="G5" s="197" t="s">
        <v>36</v>
      </c>
      <c r="H5" s="10" t="s">
        <v>37</v>
      </c>
      <c r="I5" s="10" t="s">
        <v>53</v>
      </c>
      <c r="J5" s="11" t="s">
        <v>54</v>
      </c>
      <c r="K5" s="72" t="s">
        <v>55</v>
      </c>
      <c r="L5" s="72" t="s">
        <v>56</v>
      </c>
      <c r="M5" s="72" t="s">
        <v>57</v>
      </c>
      <c r="N5" s="72" t="s">
        <v>58</v>
      </c>
      <c r="O5" s="89" t="s">
        <v>59</v>
      </c>
    </row>
    <row r="6" ht="29.95" customHeight="1" spans="1:15">
      <c r="A6" s="19"/>
      <c r="B6" s="19"/>
      <c r="C6" s="19"/>
      <c r="D6" s="64" t="s">
        <v>34</v>
      </c>
      <c r="E6" s="64" t="s">
        <v>60</v>
      </c>
      <c r="F6" s="64" t="s">
        <v>61</v>
      </c>
      <c r="G6" s="19"/>
      <c r="H6" s="19"/>
      <c r="I6" s="19"/>
      <c r="J6" s="64" t="s">
        <v>34</v>
      </c>
      <c r="K6" s="93" t="s">
        <v>55</v>
      </c>
      <c r="L6" s="93" t="s">
        <v>56</v>
      </c>
      <c r="M6" s="93" t="s">
        <v>57</v>
      </c>
      <c r="N6" s="93" t="s">
        <v>58</v>
      </c>
      <c r="O6" s="93" t="s">
        <v>59</v>
      </c>
    </row>
    <row r="7" ht="16.55" customHeight="1" spans="1:15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64">
        <v>15</v>
      </c>
    </row>
    <row r="8" ht="20" customHeight="1" spans="1:15">
      <c r="A8" s="122" t="s">
        <v>62</v>
      </c>
      <c r="B8" s="122" t="s">
        <v>63</v>
      </c>
      <c r="C8" s="45">
        <v>22120</v>
      </c>
      <c r="D8" s="45">
        <v>22120</v>
      </c>
      <c r="E8" s="45"/>
      <c r="F8" s="45">
        <v>22120</v>
      </c>
      <c r="G8" s="45"/>
      <c r="H8" s="49"/>
      <c r="I8" s="49"/>
      <c r="J8" s="49"/>
      <c r="K8" s="49"/>
      <c r="L8" s="49"/>
      <c r="M8" s="49"/>
      <c r="N8" s="49"/>
      <c r="O8" s="64"/>
    </row>
    <row r="9" ht="20" customHeight="1" spans="1:15">
      <c r="A9" s="174" t="s">
        <v>64</v>
      </c>
      <c r="B9" s="174" t="s">
        <v>65</v>
      </c>
      <c r="C9" s="45">
        <v>22120</v>
      </c>
      <c r="D9" s="45">
        <v>22120</v>
      </c>
      <c r="E9" s="45"/>
      <c r="F9" s="45">
        <v>22120</v>
      </c>
      <c r="G9" s="45"/>
      <c r="H9" s="49"/>
      <c r="I9" s="49"/>
      <c r="J9" s="49"/>
      <c r="K9" s="49"/>
      <c r="L9" s="49"/>
      <c r="M9" s="49"/>
      <c r="N9" s="49"/>
      <c r="O9" s="64"/>
    </row>
    <row r="10" ht="20" customHeight="1" spans="1:15">
      <c r="A10" s="175" t="s">
        <v>66</v>
      </c>
      <c r="B10" s="175" t="s">
        <v>67</v>
      </c>
      <c r="C10" s="45">
        <v>22120</v>
      </c>
      <c r="D10" s="45">
        <v>22120</v>
      </c>
      <c r="E10" s="45"/>
      <c r="F10" s="45">
        <v>22120</v>
      </c>
      <c r="G10" s="45"/>
      <c r="H10" s="49"/>
      <c r="I10" s="49"/>
      <c r="J10" s="49"/>
      <c r="K10" s="49"/>
      <c r="L10" s="49"/>
      <c r="M10" s="49"/>
      <c r="N10" s="49"/>
      <c r="O10" s="64"/>
    </row>
    <row r="11" ht="20" customHeight="1" spans="1:15">
      <c r="A11" s="122" t="s">
        <v>68</v>
      </c>
      <c r="B11" s="122" t="s">
        <v>69</v>
      </c>
      <c r="C11" s="45">
        <v>2122735.6</v>
      </c>
      <c r="D11" s="45">
        <v>2122735.6</v>
      </c>
      <c r="E11" s="45">
        <v>1989379.6</v>
      </c>
      <c r="F11" s="45">
        <v>133356</v>
      </c>
      <c r="G11" s="45"/>
      <c r="H11" s="49"/>
      <c r="I11" s="49"/>
      <c r="J11" s="49"/>
      <c r="K11" s="49"/>
      <c r="L11" s="49"/>
      <c r="M11" s="49"/>
      <c r="N11" s="49"/>
      <c r="O11" s="64"/>
    </row>
    <row r="12" ht="20" customHeight="1" spans="1:15">
      <c r="A12" s="174" t="s">
        <v>70</v>
      </c>
      <c r="B12" s="174" t="s">
        <v>71</v>
      </c>
      <c r="C12" s="45">
        <v>1730730</v>
      </c>
      <c r="D12" s="45">
        <v>1730730</v>
      </c>
      <c r="E12" s="45">
        <v>1730730</v>
      </c>
      <c r="F12" s="45"/>
      <c r="G12" s="45"/>
      <c r="H12" s="49"/>
      <c r="I12" s="49"/>
      <c r="J12" s="49"/>
      <c r="K12" s="49"/>
      <c r="L12" s="49"/>
      <c r="M12" s="49"/>
      <c r="N12" s="49"/>
      <c r="O12" s="64"/>
    </row>
    <row r="13" ht="20" customHeight="1" spans="1:15">
      <c r="A13" s="175" t="s">
        <v>72</v>
      </c>
      <c r="B13" s="175" t="s">
        <v>73</v>
      </c>
      <c r="C13" s="45">
        <v>3150</v>
      </c>
      <c r="D13" s="45">
        <v>3150</v>
      </c>
      <c r="E13" s="45">
        <v>3150</v>
      </c>
      <c r="F13" s="45"/>
      <c r="G13" s="45"/>
      <c r="H13" s="49"/>
      <c r="I13" s="49"/>
      <c r="J13" s="49"/>
      <c r="K13" s="49"/>
      <c r="L13" s="49"/>
      <c r="M13" s="49"/>
      <c r="N13" s="49"/>
      <c r="O13" s="64"/>
    </row>
    <row r="14" ht="20" customHeight="1" spans="1:15">
      <c r="A14" s="175" t="s">
        <v>74</v>
      </c>
      <c r="B14" s="175" t="s">
        <v>75</v>
      </c>
      <c r="C14" s="45">
        <v>7950</v>
      </c>
      <c r="D14" s="45">
        <v>7950</v>
      </c>
      <c r="E14" s="45">
        <v>7950</v>
      </c>
      <c r="F14" s="45"/>
      <c r="G14" s="45"/>
      <c r="H14" s="49"/>
      <c r="I14" s="49"/>
      <c r="J14" s="49"/>
      <c r="K14" s="49"/>
      <c r="L14" s="49"/>
      <c r="M14" s="49"/>
      <c r="N14" s="49"/>
      <c r="O14" s="64"/>
    </row>
    <row r="15" ht="20" customHeight="1" spans="1:15">
      <c r="A15" s="175" t="s">
        <v>76</v>
      </c>
      <c r="B15" s="175" t="s">
        <v>77</v>
      </c>
      <c r="C15" s="45">
        <v>1719630</v>
      </c>
      <c r="D15" s="45">
        <v>1719630</v>
      </c>
      <c r="E15" s="45">
        <v>1719630</v>
      </c>
      <c r="F15" s="45"/>
      <c r="G15" s="45"/>
      <c r="H15" s="49"/>
      <c r="I15" s="49"/>
      <c r="J15" s="49"/>
      <c r="K15" s="49"/>
      <c r="L15" s="49"/>
      <c r="M15" s="49"/>
      <c r="N15" s="49"/>
      <c r="O15" s="64"/>
    </row>
    <row r="16" ht="20" customHeight="1" spans="1:15">
      <c r="A16" s="174" t="s">
        <v>78</v>
      </c>
      <c r="B16" s="174" t="s">
        <v>79</v>
      </c>
      <c r="C16" s="45">
        <v>392005.6</v>
      </c>
      <c r="D16" s="45">
        <v>392005.6</v>
      </c>
      <c r="E16" s="45">
        <v>258649.6</v>
      </c>
      <c r="F16" s="45">
        <v>133356</v>
      </c>
      <c r="G16" s="45"/>
      <c r="H16" s="49"/>
      <c r="I16" s="49"/>
      <c r="J16" s="49"/>
      <c r="K16" s="49"/>
      <c r="L16" s="49"/>
      <c r="M16" s="49"/>
      <c r="N16" s="49"/>
      <c r="O16" s="64"/>
    </row>
    <row r="17" ht="20" customHeight="1" spans="1:15">
      <c r="A17" s="175" t="s">
        <v>80</v>
      </c>
      <c r="B17" s="175" t="s">
        <v>81</v>
      </c>
      <c r="C17" s="45">
        <v>392005.6</v>
      </c>
      <c r="D17" s="45">
        <v>392005.6</v>
      </c>
      <c r="E17" s="45">
        <v>258649.6</v>
      </c>
      <c r="F17" s="45">
        <v>133356</v>
      </c>
      <c r="G17" s="45"/>
      <c r="H17" s="49"/>
      <c r="I17" s="49"/>
      <c r="J17" s="49"/>
      <c r="K17" s="49"/>
      <c r="L17" s="49"/>
      <c r="M17" s="49"/>
      <c r="N17" s="49"/>
      <c r="O17" s="64"/>
    </row>
    <row r="18" ht="20" customHeight="1" spans="1:15">
      <c r="A18" s="122" t="s">
        <v>82</v>
      </c>
      <c r="B18" s="122" t="s">
        <v>83</v>
      </c>
      <c r="C18" s="45">
        <v>1288701</v>
      </c>
      <c r="D18" s="45">
        <v>1288701</v>
      </c>
      <c r="E18" s="45">
        <v>1288701</v>
      </c>
      <c r="F18" s="45"/>
      <c r="G18" s="45"/>
      <c r="H18" s="49"/>
      <c r="I18" s="49"/>
      <c r="J18" s="49"/>
      <c r="K18" s="49"/>
      <c r="L18" s="49"/>
      <c r="M18" s="49"/>
      <c r="N18" s="49"/>
      <c r="O18" s="64"/>
    </row>
    <row r="19" ht="20" customHeight="1" spans="1:15">
      <c r="A19" s="174" t="s">
        <v>84</v>
      </c>
      <c r="B19" s="174" t="s">
        <v>85</v>
      </c>
      <c r="C19" s="45">
        <v>1288701</v>
      </c>
      <c r="D19" s="45">
        <v>1288701</v>
      </c>
      <c r="E19" s="45">
        <v>1288701</v>
      </c>
      <c r="F19" s="45"/>
      <c r="G19" s="45"/>
      <c r="H19" s="49"/>
      <c r="I19" s="49"/>
      <c r="J19" s="49"/>
      <c r="K19" s="49"/>
      <c r="L19" s="49"/>
      <c r="M19" s="49"/>
      <c r="N19" s="49"/>
      <c r="O19" s="64"/>
    </row>
    <row r="20" ht="20" customHeight="1" spans="1:15">
      <c r="A20" s="175" t="s">
        <v>86</v>
      </c>
      <c r="B20" s="175" t="s">
        <v>87</v>
      </c>
      <c r="C20" s="45">
        <v>101913</v>
      </c>
      <c r="D20" s="45">
        <v>101913</v>
      </c>
      <c r="E20" s="45">
        <v>101913</v>
      </c>
      <c r="F20" s="45"/>
      <c r="G20" s="45"/>
      <c r="H20" s="49"/>
      <c r="I20" s="49"/>
      <c r="J20" s="49"/>
      <c r="K20" s="49"/>
      <c r="L20" s="49"/>
      <c r="M20" s="49"/>
      <c r="N20" s="49"/>
      <c r="O20" s="64"/>
    </row>
    <row r="21" ht="20" customHeight="1" spans="1:15">
      <c r="A21" s="175" t="s">
        <v>88</v>
      </c>
      <c r="B21" s="175" t="s">
        <v>89</v>
      </c>
      <c r="C21" s="45">
        <v>653088</v>
      </c>
      <c r="D21" s="45">
        <v>653088</v>
      </c>
      <c r="E21" s="45">
        <v>653088</v>
      </c>
      <c r="F21" s="45"/>
      <c r="G21" s="45"/>
      <c r="H21" s="49"/>
      <c r="I21" s="49"/>
      <c r="J21" s="49"/>
      <c r="K21" s="49"/>
      <c r="L21" s="49"/>
      <c r="M21" s="49"/>
      <c r="N21" s="49"/>
      <c r="O21" s="64"/>
    </row>
    <row r="22" ht="20" customHeight="1" spans="1:15">
      <c r="A22" s="175" t="s">
        <v>90</v>
      </c>
      <c r="B22" s="175" t="s">
        <v>91</v>
      </c>
      <c r="C22" s="45">
        <v>449300</v>
      </c>
      <c r="D22" s="45">
        <v>449300</v>
      </c>
      <c r="E22" s="45">
        <v>449300</v>
      </c>
      <c r="F22" s="45"/>
      <c r="G22" s="45"/>
      <c r="H22" s="49"/>
      <c r="I22" s="49"/>
      <c r="J22" s="49"/>
      <c r="K22" s="49"/>
      <c r="L22" s="49"/>
      <c r="M22" s="49"/>
      <c r="N22" s="49"/>
      <c r="O22" s="64"/>
    </row>
    <row r="23" ht="20" customHeight="1" spans="1:15">
      <c r="A23" s="175" t="s">
        <v>92</v>
      </c>
      <c r="B23" s="175" t="s">
        <v>93</v>
      </c>
      <c r="C23" s="45">
        <v>84400</v>
      </c>
      <c r="D23" s="45">
        <v>84400</v>
      </c>
      <c r="E23" s="45">
        <v>84400</v>
      </c>
      <c r="F23" s="45"/>
      <c r="G23" s="45"/>
      <c r="H23" s="49"/>
      <c r="I23" s="49"/>
      <c r="J23" s="49"/>
      <c r="K23" s="49"/>
      <c r="L23" s="49"/>
      <c r="M23" s="49"/>
      <c r="N23" s="49"/>
      <c r="O23" s="64"/>
    </row>
    <row r="24" ht="20" customHeight="1" spans="1:15">
      <c r="A24" s="122" t="s">
        <v>94</v>
      </c>
      <c r="B24" s="122" t="s">
        <v>95</v>
      </c>
      <c r="C24" s="45">
        <v>136349100</v>
      </c>
      <c r="D24" s="45">
        <v>530000</v>
      </c>
      <c r="E24" s="45"/>
      <c r="F24" s="45">
        <v>530000</v>
      </c>
      <c r="G24" s="45">
        <v>135819100</v>
      </c>
      <c r="H24" s="49"/>
      <c r="I24" s="49"/>
      <c r="J24" s="49"/>
      <c r="K24" s="49"/>
      <c r="L24" s="49"/>
      <c r="M24" s="49"/>
      <c r="N24" s="49"/>
      <c r="O24" s="64"/>
    </row>
    <row r="25" ht="20" customHeight="1" spans="1:15">
      <c r="A25" s="174" t="s">
        <v>96</v>
      </c>
      <c r="B25" s="174" t="s">
        <v>97</v>
      </c>
      <c r="C25" s="45">
        <v>135819100</v>
      </c>
      <c r="D25" s="45"/>
      <c r="E25" s="45"/>
      <c r="F25" s="45"/>
      <c r="G25" s="45">
        <v>135819100</v>
      </c>
      <c r="H25" s="49"/>
      <c r="I25" s="49"/>
      <c r="J25" s="49"/>
      <c r="K25" s="49"/>
      <c r="L25" s="49"/>
      <c r="M25" s="49"/>
      <c r="N25" s="49"/>
      <c r="O25" s="64"/>
    </row>
    <row r="26" ht="20" customHeight="1" spans="1:15">
      <c r="A26" s="175" t="s">
        <v>98</v>
      </c>
      <c r="B26" s="175" t="s">
        <v>99</v>
      </c>
      <c r="C26" s="45">
        <v>135819100</v>
      </c>
      <c r="D26" s="45"/>
      <c r="E26" s="45"/>
      <c r="F26" s="45"/>
      <c r="G26" s="45">
        <v>135819100</v>
      </c>
      <c r="H26" s="49"/>
      <c r="I26" s="49"/>
      <c r="J26" s="49"/>
      <c r="K26" s="49"/>
      <c r="L26" s="49"/>
      <c r="M26" s="49"/>
      <c r="N26" s="49"/>
      <c r="O26" s="64"/>
    </row>
    <row r="27" ht="20" customHeight="1" spans="1:15">
      <c r="A27" s="174">
        <v>21299</v>
      </c>
      <c r="B27" s="175" t="s">
        <v>100</v>
      </c>
      <c r="C27" s="45">
        <v>530000</v>
      </c>
      <c r="D27" s="45">
        <v>530000</v>
      </c>
      <c r="E27" s="45"/>
      <c r="F27" s="45">
        <v>530000</v>
      </c>
      <c r="G27" s="45"/>
      <c r="H27" s="49"/>
      <c r="I27" s="49"/>
      <c r="J27" s="49"/>
      <c r="K27" s="49"/>
      <c r="L27" s="49"/>
      <c r="M27" s="49"/>
      <c r="N27" s="49"/>
      <c r="O27" s="64"/>
    </row>
    <row r="28" ht="20" customHeight="1" spans="1:15">
      <c r="A28" s="175">
        <v>2129999</v>
      </c>
      <c r="B28" s="175" t="s">
        <v>101</v>
      </c>
      <c r="C28" s="45">
        <v>530000</v>
      </c>
      <c r="D28" s="45">
        <v>530000</v>
      </c>
      <c r="E28" s="45"/>
      <c r="F28" s="45">
        <v>530000</v>
      </c>
      <c r="G28" s="45"/>
      <c r="H28" s="49"/>
      <c r="I28" s="49"/>
      <c r="J28" s="49"/>
      <c r="K28" s="49"/>
      <c r="L28" s="49"/>
      <c r="M28" s="49"/>
      <c r="N28" s="49"/>
      <c r="O28" s="64"/>
    </row>
    <row r="29" ht="20" customHeight="1" spans="1:15">
      <c r="A29" s="122" t="s">
        <v>102</v>
      </c>
      <c r="B29" s="122" t="s">
        <v>103</v>
      </c>
      <c r="C29" s="45">
        <v>92078723.33</v>
      </c>
      <c r="D29" s="45">
        <v>92078723.33</v>
      </c>
      <c r="E29" s="45">
        <v>9922588</v>
      </c>
      <c r="F29" s="45">
        <v>82156135.33</v>
      </c>
      <c r="G29" s="45"/>
      <c r="H29" s="49"/>
      <c r="I29" s="49"/>
      <c r="J29" s="49"/>
      <c r="K29" s="49"/>
      <c r="L29" s="49"/>
      <c r="M29" s="49"/>
      <c r="N29" s="49"/>
      <c r="O29" s="64"/>
    </row>
    <row r="30" ht="20" customHeight="1" spans="1:15">
      <c r="A30" s="174" t="s">
        <v>104</v>
      </c>
      <c r="B30" s="174" t="s">
        <v>105</v>
      </c>
      <c r="C30" s="45">
        <f t="shared" ref="C30:F30" si="0">SUM(C31:C34)</f>
        <v>92078723.33</v>
      </c>
      <c r="D30" s="45">
        <f t="shared" si="0"/>
        <v>92078723.33</v>
      </c>
      <c r="E30" s="45">
        <f t="shared" si="0"/>
        <v>9922588</v>
      </c>
      <c r="F30" s="45">
        <f t="shared" si="0"/>
        <v>82156135.33</v>
      </c>
      <c r="G30" s="45"/>
      <c r="H30" s="49"/>
      <c r="I30" s="49"/>
      <c r="J30" s="49"/>
      <c r="K30" s="49"/>
      <c r="L30" s="49"/>
      <c r="M30" s="49"/>
      <c r="N30" s="49"/>
      <c r="O30" s="64"/>
    </row>
    <row r="31" ht="20" customHeight="1" spans="1:15">
      <c r="A31" s="175" t="s">
        <v>106</v>
      </c>
      <c r="B31" s="175" t="s">
        <v>107</v>
      </c>
      <c r="C31" s="45">
        <v>10178948</v>
      </c>
      <c r="D31" s="45">
        <f>+E31+F31</f>
        <v>10178948</v>
      </c>
      <c r="E31" s="45">
        <v>9922588</v>
      </c>
      <c r="F31" s="45">
        <v>256360</v>
      </c>
      <c r="G31" s="45"/>
      <c r="H31" s="49"/>
      <c r="I31" s="49"/>
      <c r="J31" s="49"/>
      <c r="K31" s="49"/>
      <c r="L31" s="49"/>
      <c r="M31" s="49"/>
      <c r="N31" s="49"/>
      <c r="O31" s="64"/>
    </row>
    <row r="32" ht="20" customHeight="1" spans="1:15">
      <c r="A32" s="175" t="s">
        <v>108</v>
      </c>
      <c r="B32" s="175" t="s">
        <v>109</v>
      </c>
      <c r="C32" s="45">
        <v>53115231.62</v>
      </c>
      <c r="D32" s="45">
        <v>53115231.62</v>
      </c>
      <c r="E32" s="45"/>
      <c r="F32" s="45">
        <v>53115231.62</v>
      </c>
      <c r="G32" s="45"/>
      <c r="H32" s="49"/>
      <c r="I32" s="49"/>
      <c r="J32" s="49"/>
      <c r="K32" s="49"/>
      <c r="L32" s="49"/>
      <c r="M32" s="49"/>
      <c r="N32" s="49"/>
      <c r="O32" s="64"/>
    </row>
    <row r="33" ht="20" customHeight="1" spans="1:15">
      <c r="A33" s="175">
        <v>2140106</v>
      </c>
      <c r="B33" s="175" t="s">
        <v>110</v>
      </c>
      <c r="C33" s="45">
        <v>22923843.71</v>
      </c>
      <c r="D33" s="45">
        <v>22923843.71</v>
      </c>
      <c r="E33" s="45"/>
      <c r="F33" s="45">
        <v>22923843.71</v>
      </c>
      <c r="G33" s="45"/>
      <c r="H33" s="49"/>
      <c r="I33" s="49"/>
      <c r="J33" s="49"/>
      <c r="K33" s="49"/>
      <c r="L33" s="49"/>
      <c r="M33" s="49"/>
      <c r="N33" s="49"/>
      <c r="O33" s="64"/>
    </row>
    <row r="34" ht="20" customHeight="1" spans="1:15">
      <c r="A34" s="175" t="s">
        <v>111</v>
      </c>
      <c r="B34" s="175" t="s">
        <v>112</v>
      </c>
      <c r="C34" s="45">
        <v>5860700</v>
      </c>
      <c r="D34" s="45">
        <v>5860700</v>
      </c>
      <c r="E34" s="45"/>
      <c r="F34" s="45">
        <v>5860700</v>
      </c>
      <c r="G34" s="45"/>
      <c r="H34" s="49"/>
      <c r="I34" s="49"/>
      <c r="J34" s="49"/>
      <c r="K34" s="49"/>
      <c r="L34" s="49"/>
      <c r="M34" s="49"/>
      <c r="N34" s="49"/>
      <c r="O34" s="64"/>
    </row>
    <row r="35" ht="20" customHeight="1" spans="1:15">
      <c r="A35" s="122" t="s">
        <v>113</v>
      </c>
      <c r="B35" s="122" t="s">
        <v>114</v>
      </c>
      <c r="C35" s="45">
        <v>1803114</v>
      </c>
      <c r="D35" s="45">
        <v>1803114</v>
      </c>
      <c r="E35" s="45">
        <v>1803114</v>
      </c>
      <c r="F35" s="45"/>
      <c r="G35" s="45"/>
      <c r="H35" s="192"/>
      <c r="I35" s="192"/>
      <c r="J35" s="192"/>
      <c r="K35" s="192"/>
      <c r="L35" s="192"/>
      <c r="M35" s="94"/>
      <c r="N35" s="192"/>
      <c r="O35" s="192"/>
    </row>
    <row r="36" ht="20" customHeight="1" spans="1:15">
      <c r="A36" s="174" t="s">
        <v>115</v>
      </c>
      <c r="B36" s="174" t="s">
        <v>116</v>
      </c>
      <c r="C36" s="45">
        <v>1803114</v>
      </c>
      <c r="D36" s="45">
        <v>1803114</v>
      </c>
      <c r="E36" s="45">
        <v>1803114</v>
      </c>
      <c r="F36" s="45"/>
      <c r="G36" s="45"/>
      <c r="H36" s="192"/>
      <c r="I36" s="192"/>
      <c r="J36" s="192"/>
      <c r="K36" s="192"/>
      <c r="L36" s="192"/>
      <c r="M36" s="94"/>
      <c r="N36" s="192"/>
      <c r="O36" s="192"/>
    </row>
    <row r="37" customHeight="1" spans="1:7">
      <c r="A37" s="175" t="s">
        <v>117</v>
      </c>
      <c r="B37" s="175" t="s">
        <v>118</v>
      </c>
      <c r="C37" s="45">
        <v>1803114</v>
      </c>
      <c r="D37" s="45">
        <v>1803114</v>
      </c>
      <c r="E37" s="45">
        <v>1803114</v>
      </c>
      <c r="F37" s="45"/>
      <c r="G37" s="45"/>
    </row>
    <row r="38" customHeight="1" spans="1:7">
      <c r="A38" s="182" t="s">
        <v>119</v>
      </c>
      <c r="B38" s="182"/>
      <c r="C38" s="45">
        <f t="shared" ref="C38:G38" si="1">+C8+C11+C18+C24+C29+C35</f>
        <v>233664493.93</v>
      </c>
      <c r="D38" s="45">
        <f t="shared" si="1"/>
        <v>97845393.93</v>
      </c>
      <c r="E38" s="45">
        <f t="shared" si="1"/>
        <v>15003782.6</v>
      </c>
      <c r="F38" s="45">
        <f t="shared" si="1"/>
        <v>82841611.33</v>
      </c>
      <c r="G38" s="45">
        <f t="shared" si="1"/>
        <v>135819100</v>
      </c>
    </row>
  </sheetData>
  <mergeCells count="11">
    <mergeCell ref="A3:O3"/>
    <mergeCell ref="A4:L4"/>
    <mergeCell ref="D5:F5"/>
    <mergeCell ref="J5:O5"/>
    <mergeCell ref="A38:B38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9.10833333333333" defaultRowHeight="14.25" customHeight="1" outlineLevelCol="3"/>
  <cols>
    <col min="1" max="1" width="49.2166666666667" customWidth="1"/>
    <col min="2" max="2" width="43.3333333333333" customWidth="1"/>
    <col min="3" max="3" width="48.55" customWidth="1"/>
    <col min="4" max="4" width="41.2166666666667" customWidth="1"/>
  </cols>
  <sheetData>
    <row r="1" customHeight="1" spans="1:4">
      <c r="A1" s="1"/>
      <c r="B1" s="1"/>
      <c r="C1" s="1"/>
      <c r="D1" s="1"/>
    </row>
    <row r="2" customHeight="1" spans="4:4">
      <c r="D2" s="106" t="s">
        <v>120</v>
      </c>
    </row>
    <row r="3" ht="31.6" customHeight="1" spans="1:4">
      <c r="A3" s="46" t="s">
        <v>121</v>
      </c>
      <c r="B3" s="183"/>
      <c r="C3" s="183"/>
      <c r="D3" s="183"/>
    </row>
    <row r="4" ht="17.2" customHeight="1" spans="1:4">
      <c r="A4" s="5" t="str">
        <f>'部门财务收支预算总表01-1'!A4</f>
        <v>单位名称：新平彝族傣族自治县交通运输局</v>
      </c>
      <c r="B4" s="184"/>
      <c r="C4" s="184"/>
      <c r="D4" s="107" t="s">
        <v>3</v>
      </c>
    </row>
    <row r="5" ht="24.75" customHeight="1" spans="1:4">
      <c r="A5" s="11" t="s">
        <v>4</v>
      </c>
      <c r="B5" s="13"/>
      <c r="C5" s="11" t="s">
        <v>5</v>
      </c>
      <c r="D5" s="13"/>
    </row>
    <row r="6" ht="15.75" customHeight="1" spans="1:4">
      <c r="A6" s="16" t="s">
        <v>6</v>
      </c>
      <c r="B6" s="185" t="s">
        <v>7</v>
      </c>
      <c r="C6" s="16" t="s">
        <v>122</v>
      </c>
      <c r="D6" s="185" t="s">
        <v>7</v>
      </c>
    </row>
    <row r="7" ht="14.1" customHeight="1" spans="1:4">
      <c r="A7" s="19"/>
      <c r="B7" s="18"/>
      <c r="C7" s="19"/>
      <c r="D7" s="18"/>
    </row>
    <row r="8" ht="29.15" customHeight="1" spans="1:4">
      <c r="A8" s="186" t="s">
        <v>123</v>
      </c>
      <c r="B8" s="187">
        <v>160476558.6</v>
      </c>
      <c r="C8" s="188" t="str">
        <f>"一"&amp;"、"&amp;"一般公共服务支出"</f>
        <v>一、一般公共服务支出</v>
      </c>
      <c r="D8" s="187">
        <v>22120</v>
      </c>
    </row>
    <row r="9" ht="29.15" customHeight="1" spans="1:4">
      <c r="A9" s="189" t="s">
        <v>124</v>
      </c>
      <c r="B9" s="187">
        <v>24657458.6</v>
      </c>
      <c r="C9" s="188" t="str">
        <f>"二"&amp;"、"&amp;"社会保障和就业支出"</f>
        <v>二、社会保障和就业支出</v>
      </c>
      <c r="D9" s="187">
        <v>2122735.6</v>
      </c>
    </row>
    <row r="10" ht="29.15" customHeight="1" spans="1:4">
      <c r="A10" s="189" t="s">
        <v>125</v>
      </c>
      <c r="B10" s="187">
        <v>135819100</v>
      </c>
      <c r="C10" s="188" t="str">
        <f>"三"&amp;"、"&amp;"卫生健康支出"</f>
        <v>三、卫生健康支出</v>
      </c>
      <c r="D10" s="187">
        <v>1288701</v>
      </c>
    </row>
    <row r="11" ht="29.15" customHeight="1" spans="1:4">
      <c r="A11" s="189" t="s">
        <v>126</v>
      </c>
      <c r="B11" s="94"/>
      <c r="C11" s="188" t="str">
        <f>"四"&amp;"、"&amp;"城乡社区支出"</f>
        <v>四、城乡社区支出</v>
      </c>
      <c r="D11" s="187">
        <v>136349100</v>
      </c>
    </row>
    <row r="12" ht="29.15" customHeight="1" spans="1:4">
      <c r="A12" s="190" t="s">
        <v>127</v>
      </c>
      <c r="B12" s="187">
        <v>73187935.33</v>
      </c>
      <c r="C12" s="188" t="str">
        <f>"五"&amp;"、"&amp;"交通运输支出"</f>
        <v>五、交通运输支出</v>
      </c>
      <c r="D12" s="187">
        <v>92078723.33</v>
      </c>
    </row>
    <row r="13" ht="29.15" customHeight="1" spans="1:4">
      <c r="A13" s="189" t="s">
        <v>124</v>
      </c>
      <c r="B13" s="187">
        <v>73187935.33</v>
      </c>
      <c r="C13" s="188" t="str">
        <f>"六"&amp;"、"&amp;"住房保障支出"</f>
        <v>六、住房保障支出</v>
      </c>
      <c r="D13" s="187">
        <v>1803114</v>
      </c>
    </row>
    <row r="14" ht="29.15" customHeight="1" spans="1:4">
      <c r="A14" s="191" t="s">
        <v>125</v>
      </c>
      <c r="B14" s="192"/>
      <c r="C14" s="193"/>
      <c r="D14" s="194"/>
    </row>
    <row r="15" ht="29.15" customHeight="1" spans="1:4">
      <c r="A15" s="191" t="s">
        <v>126</v>
      </c>
      <c r="B15" s="194"/>
      <c r="C15" s="193"/>
      <c r="D15" s="194"/>
    </row>
    <row r="16" ht="29.15" customHeight="1" spans="1:4">
      <c r="A16" s="195"/>
      <c r="B16" s="194"/>
      <c r="C16" s="196" t="s">
        <v>128</v>
      </c>
      <c r="D16" s="194"/>
    </row>
    <row r="17" ht="29.15" customHeight="1" spans="1:4">
      <c r="A17" s="195" t="s">
        <v>129</v>
      </c>
      <c r="B17" s="187">
        <v>233664493.93</v>
      </c>
      <c r="C17" s="193" t="s">
        <v>27</v>
      </c>
      <c r="D17" s="187">
        <v>233664493.93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6"/>
  <sheetViews>
    <sheetView showZeros="0" workbookViewId="0">
      <pane ySplit="1" topLeftCell="A3" activePane="bottomLeft" state="frozen"/>
      <selection/>
      <selection pane="bottomLeft" activeCell="A3" sqref="A3:G3"/>
    </sheetView>
  </sheetViews>
  <sheetFormatPr defaultColWidth="9.10833333333333" defaultRowHeight="14.25" customHeight="1" outlineLevelCol="6"/>
  <cols>
    <col min="1" max="1" width="20.1083333333333" customWidth="1"/>
    <col min="2" max="2" width="37.3333333333333" customWidth="1"/>
    <col min="3" max="3" width="24.2166666666667" customWidth="1"/>
    <col min="4" max="6" width="25" customWidth="1"/>
    <col min="7" max="7" width="24.216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1.95" customHeight="1" spans="4:7">
      <c r="D2" s="145"/>
      <c r="F2" s="56"/>
      <c r="G2" s="56" t="s">
        <v>130</v>
      </c>
    </row>
    <row r="3" ht="38.95" customHeight="1" spans="1:7">
      <c r="A3" s="4" t="s">
        <v>131</v>
      </c>
      <c r="B3" s="4"/>
      <c r="C3" s="4"/>
      <c r="D3" s="4"/>
      <c r="E3" s="4"/>
      <c r="F3" s="4"/>
      <c r="G3" s="4"/>
    </row>
    <row r="4" ht="18" customHeight="1" spans="1:7">
      <c r="A4" s="5" t="str">
        <f>'部门财务收支预算总表01-1'!A4</f>
        <v>单位名称：新平彝族傣族自治县交通运输局</v>
      </c>
      <c r="F4" s="110"/>
      <c r="G4" s="110" t="s">
        <v>3</v>
      </c>
    </row>
    <row r="5" ht="20.3" customHeight="1" spans="1:7">
      <c r="A5" s="168" t="s">
        <v>132</v>
      </c>
      <c r="B5" s="169"/>
      <c r="C5" s="170" t="s">
        <v>32</v>
      </c>
      <c r="D5" s="12" t="s">
        <v>60</v>
      </c>
      <c r="E5" s="12"/>
      <c r="F5" s="13"/>
      <c r="G5" s="170" t="s">
        <v>61</v>
      </c>
    </row>
    <row r="6" ht="20.3" customHeight="1" spans="1:7">
      <c r="A6" s="171" t="s">
        <v>51</v>
      </c>
      <c r="B6" s="172" t="s">
        <v>52</v>
      </c>
      <c r="C6" s="96"/>
      <c r="D6" s="96" t="s">
        <v>34</v>
      </c>
      <c r="E6" s="96" t="s">
        <v>133</v>
      </c>
      <c r="F6" s="96" t="s">
        <v>134</v>
      </c>
      <c r="G6" s="96"/>
    </row>
    <row r="7" ht="13.6" customHeight="1" spans="1:7">
      <c r="A7" s="173" t="s">
        <v>135</v>
      </c>
      <c r="B7" s="173" t="s">
        <v>136</v>
      </c>
      <c r="C7" s="173" t="s">
        <v>137</v>
      </c>
      <c r="D7" s="64"/>
      <c r="E7" s="173" t="s">
        <v>138</v>
      </c>
      <c r="F7" s="173" t="s">
        <v>139</v>
      </c>
      <c r="G7" s="173" t="s">
        <v>140</v>
      </c>
    </row>
    <row r="8" ht="20" customHeight="1" spans="1:7">
      <c r="A8" s="122" t="s">
        <v>62</v>
      </c>
      <c r="B8" s="122" t="s">
        <v>63</v>
      </c>
      <c r="C8" s="45">
        <v>22120</v>
      </c>
      <c r="D8" s="140"/>
      <c r="E8" s="140"/>
      <c r="F8" s="140"/>
      <c r="G8" s="45">
        <v>22120</v>
      </c>
    </row>
    <row r="9" ht="20" customHeight="1" spans="1:7">
      <c r="A9" s="174" t="s">
        <v>64</v>
      </c>
      <c r="B9" s="174" t="s">
        <v>65</v>
      </c>
      <c r="C9" s="45">
        <v>22120</v>
      </c>
      <c r="D9" s="140"/>
      <c r="E9" s="140"/>
      <c r="F9" s="140"/>
      <c r="G9" s="45">
        <v>22120</v>
      </c>
    </row>
    <row r="10" ht="20" customHeight="1" spans="1:7">
      <c r="A10" s="175" t="s">
        <v>66</v>
      </c>
      <c r="B10" s="175" t="s">
        <v>67</v>
      </c>
      <c r="C10" s="45">
        <v>22120</v>
      </c>
      <c r="D10" s="140"/>
      <c r="E10" s="140"/>
      <c r="F10" s="140"/>
      <c r="G10" s="45">
        <v>22120</v>
      </c>
    </row>
    <row r="11" ht="20" customHeight="1" spans="1:7">
      <c r="A11" s="122" t="s">
        <v>68</v>
      </c>
      <c r="B11" s="122" t="s">
        <v>69</v>
      </c>
      <c r="C11" s="45">
        <v>2122735.6</v>
      </c>
      <c r="D11" s="45">
        <v>1989379.6</v>
      </c>
      <c r="E11" s="45">
        <v>1989379.6</v>
      </c>
      <c r="F11" s="140"/>
      <c r="G11" s="45">
        <v>133356</v>
      </c>
    </row>
    <row r="12" ht="20" customHeight="1" spans="1:7">
      <c r="A12" s="174" t="s">
        <v>70</v>
      </c>
      <c r="B12" s="174" t="s">
        <v>71</v>
      </c>
      <c r="C12" s="45">
        <v>1730730</v>
      </c>
      <c r="D12" s="45">
        <v>1730730</v>
      </c>
      <c r="E12" s="45">
        <v>1730730</v>
      </c>
      <c r="F12" s="140"/>
      <c r="G12" s="45"/>
    </row>
    <row r="13" ht="20" customHeight="1" spans="1:7">
      <c r="A13" s="175" t="s">
        <v>72</v>
      </c>
      <c r="B13" s="175" t="s">
        <v>73</v>
      </c>
      <c r="C13" s="45">
        <v>3150</v>
      </c>
      <c r="D13" s="45">
        <v>3150</v>
      </c>
      <c r="E13" s="45">
        <v>3150</v>
      </c>
      <c r="F13" s="140"/>
      <c r="G13" s="45"/>
    </row>
    <row r="14" ht="20" customHeight="1" spans="1:7">
      <c r="A14" s="175" t="s">
        <v>74</v>
      </c>
      <c r="B14" s="175" t="s">
        <v>75</v>
      </c>
      <c r="C14" s="45">
        <v>7950</v>
      </c>
      <c r="D14" s="45">
        <v>7950</v>
      </c>
      <c r="E14" s="45">
        <v>7950</v>
      </c>
      <c r="F14" s="140"/>
      <c r="G14" s="45"/>
    </row>
    <row r="15" ht="20" customHeight="1" spans="1:7">
      <c r="A15" s="175" t="s">
        <v>76</v>
      </c>
      <c r="B15" s="175" t="s">
        <v>77</v>
      </c>
      <c r="C15" s="45">
        <v>1719630</v>
      </c>
      <c r="D15" s="45">
        <v>1719630</v>
      </c>
      <c r="E15" s="45">
        <v>1719630</v>
      </c>
      <c r="F15" s="140"/>
      <c r="G15" s="45"/>
    </row>
    <row r="16" ht="20" customHeight="1" spans="1:7">
      <c r="A16" s="174" t="s">
        <v>78</v>
      </c>
      <c r="B16" s="174" t="s">
        <v>79</v>
      </c>
      <c r="C16" s="45">
        <v>392005.6</v>
      </c>
      <c r="D16" s="45">
        <v>258649.6</v>
      </c>
      <c r="E16" s="45">
        <v>258649.6</v>
      </c>
      <c r="F16" s="140"/>
      <c r="G16" s="45">
        <v>133356</v>
      </c>
    </row>
    <row r="17" ht="20" customHeight="1" spans="1:7">
      <c r="A17" s="175" t="s">
        <v>80</v>
      </c>
      <c r="B17" s="175" t="s">
        <v>81</v>
      </c>
      <c r="C17" s="45">
        <v>392005.6</v>
      </c>
      <c r="D17" s="45">
        <v>258649.6</v>
      </c>
      <c r="E17" s="45">
        <v>258649.6</v>
      </c>
      <c r="F17" s="140"/>
      <c r="G17" s="45">
        <v>133356</v>
      </c>
    </row>
    <row r="18" ht="20" customHeight="1" spans="1:7">
      <c r="A18" s="122" t="s">
        <v>82</v>
      </c>
      <c r="B18" s="122" t="s">
        <v>83</v>
      </c>
      <c r="C18" s="45">
        <v>1288701</v>
      </c>
      <c r="D18" s="45">
        <v>1288701</v>
      </c>
      <c r="E18" s="45">
        <v>1288701</v>
      </c>
      <c r="F18" s="140"/>
      <c r="G18" s="45"/>
    </row>
    <row r="19" ht="20" customHeight="1" spans="1:7">
      <c r="A19" s="174" t="s">
        <v>84</v>
      </c>
      <c r="B19" s="174" t="s">
        <v>85</v>
      </c>
      <c r="C19" s="45">
        <v>1288701</v>
      </c>
      <c r="D19" s="45">
        <v>1288701</v>
      </c>
      <c r="E19" s="45">
        <v>1288701</v>
      </c>
      <c r="F19" s="140"/>
      <c r="G19" s="45"/>
    </row>
    <row r="20" ht="20" customHeight="1" spans="1:7">
      <c r="A20" s="175" t="s">
        <v>86</v>
      </c>
      <c r="B20" s="175" t="s">
        <v>87</v>
      </c>
      <c r="C20" s="45">
        <v>101913</v>
      </c>
      <c r="D20" s="45">
        <v>101913</v>
      </c>
      <c r="E20" s="45">
        <v>101913</v>
      </c>
      <c r="F20" s="140"/>
      <c r="G20" s="45"/>
    </row>
    <row r="21" ht="20" customHeight="1" spans="1:7">
      <c r="A21" s="175" t="s">
        <v>88</v>
      </c>
      <c r="B21" s="175" t="s">
        <v>89</v>
      </c>
      <c r="C21" s="45">
        <v>653088</v>
      </c>
      <c r="D21" s="45">
        <v>653088</v>
      </c>
      <c r="E21" s="45">
        <v>653088</v>
      </c>
      <c r="F21" s="140"/>
      <c r="G21" s="45"/>
    </row>
    <row r="22" ht="20" customHeight="1" spans="1:7">
      <c r="A22" s="175" t="s">
        <v>90</v>
      </c>
      <c r="B22" s="175" t="s">
        <v>91</v>
      </c>
      <c r="C22" s="45">
        <v>449300</v>
      </c>
      <c r="D22" s="45">
        <v>449300</v>
      </c>
      <c r="E22" s="45">
        <v>449300</v>
      </c>
      <c r="F22" s="140"/>
      <c r="G22" s="45"/>
    </row>
    <row r="23" ht="20" customHeight="1" spans="1:7">
      <c r="A23" s="175" t="s">
        <v>92</v>
      </c>
      <c r="B23" s="175" t="s">
        <v>93</v>
      </c>
      <c r="C23" s="45">
        <v>84400</v>
      </c>
      <c r="D23" s="45">
        <v>84400</v>
      </c>
      <c r="E23" s="45">
        <v>84400</v>
      </c>
      <c r="F23" s="140"/>
      <c r="G23" s="45"/>
    </row>
    <row r="24" ht="20" customHeight="1" spans="1:7">
      <c r="A24" s="122" t="s">
        <v>94</v>
      </c>
      <c r="B24" s="122" t="s">
        <v>95</v>
      </c>
      <c r="C24" s="45">
        <v>530000</v>
      </c>
      <c r="D24" s="140"/>
      <c r="E24" s="140"/>
      <c r="F24" s="140"/>
      <c r="G24" s="45">
        <v>530000</v>
      </c>
    </row>
    <row r="25" ht="20" customHeight="1" spans="1:7">
      <c r="A25" s="174">
        <v>21299</v>
      </c>
      <c r="B25" s="175" t="s">
        <v>100</v>
      </c>
      <c r="C25" s="45">
        <v>530000</v>
      </c>
      <c r="D25" s="140"/>
      <c r="E25" s="140"/>
      <c r="F25" s="140"/>
      <c r="G25" s="45">
        <v>530000</v>
      </c>
    </row>
    <row r="26" ht="20" customHeight="1" spans="1:7">
      <c r="A26" s="175">
        <v>2129999</v>
      </c>
      <c r="B26" s="175" t="s">
        <v>101</v>
      </c>
      <c r="C26" s="45">
        <v>530000</v>
      </c>
      <c r="D26" s="140"/>
      <c r="E26" s="140"/>
      <c r="F26" s="140"/>
      <c r="G26" s="45">
        <v>530000</v>
      </c>
    </row>
    <row r="27" ht="20" customHeight="1" spans="1:7">
      <c r="A27" s="122" t="s">
        <v>102</v>
      </c>
      <c r="B27" s="122" t="s">
        <v>103</v>
      </c>
      <c r="C27" s="45">
        <v>92078723.33</v>
      </c>
      <c r="D27" s="140">
        <v>9922588</v>
      </c>
      <c r="E27" s="140">
        <v>9279688</v>
      </c>
      <c r="F27" s="140">
        <v>642900</v>
      </c>
      <c r="G27" s="45">
        <v>82156135.33</v>
      </c>
    </row>
    <row r="28" ht="20" customHeight="1" spans="1:7">
      <c r="A28" s="174" t="s">
        <v>104</v>
      </c>
      <c r="B28" s="174" t="s">
        <v>105</v>
      </c>
      <c r="C28" s="45">
        <f>SUM(C29:C32)</f>
        <v>92078723.33</v>
      </c>
      <c r="D28" s="140">
        <v>9922588</v>
      </c>
      <c r="E28" s="140">
        <v>9279688</v>
      </c>
      <c r="F28" s="140">
        <v>642900</v>
      </c>
      <c r="G28" s="45">
        <f>SUM(G29:G32)</f>
        <v>82156135.33</v>
      </c>
    </row>
    <row r="29" ht="20" customHeight="1" spans="1:7">
      <c r="A29" s="175" t="s">
        <v>106</v>
      </c>
      <c r="B29" s="175" t="s">
        <v>107</v>
      </c>
      <c r="C29" s="45">
        <v>10178948</v>
      </c>
      <c r="D29" s="140">
        <v>9922588</v>
      </c>
      <c r="E29" s="140">
        <v>9279688</v>
      </c>
      <c r="F29" s="140">
        <v>642900</v>
      </c>
      <c r="G29" s="45">
        <v>256360</v>
      </c>
    </row>
    <row r="30" ht="20" customHeight="1" spans="1:7">
      <c r="A30" s="175" t="s">
        <v>108</v>
      </c>
      <c r="B30" s="175" t="s">
        <v>109</v>
      </c>
      <c r="C30" s="45">
        <v>53115231.62</v>
      </c>
      <c r="D30" s="140"/>
      <c r="E30" s="140"/>
      <c r="F30" s="140"/>
      <c r="G30" s="45">
        <v>53115231.62</v>
      </c>
    </row>
    <row r="31" ht="20" customHeight="1" spans="1:7">
      <c r="A31" s="175">
        <v>2140106</v>
      </c>
      <c r="B31" s="175" t="s">
        <v>110</v>
      </c>
      <c r="C31" s="45">
        <v>22923843.71</v>
      </c>
      <c r="D31" s="140"/>
      <c r="E31" s="140"/>
      <c r="F31" s="140"/>
      <c r="G31" s="45">
        <v>22923843.71</v>
      </c>
    </row>
    <row r="32" ht="20" customHeight="1" spans="1:7">
      <c r="A32" s="175" t="s">
        <v>111</v>
      </c>
      <c r="B32" s="175" t="s">
        <v>112</v>
      </c>
      <c r="C32" s="45">
        <v>5860700</v>
      </c>
      <c r="D32" s="140"/>
      <c r="E32" s="140"/>
      <c r="F32" s="140"/>
      <c r="G32" s="45">
        <v>5860700</v>
      </c>
    </row>
    <row r="33" ht="20" customHeight="1" spans="1:7">
      <c r="A33" s="122" t="s">
        <v>113</v>
      </c>
      <c r="B33" s="122" t="s">
        <v>114</v>
      </c>
      <c r="C33" s="45">
        <v>1803114</v>
      </c>
      <c r="D33" s="45">
        <v>1803114</v>
      </c>
      <c r="E33" s="45">
        <v>1803114</v>
      </c>
      <c r="F33" s="176"/>
      <c r="G33" s="45"/>
    </row>
    <row r="34" ht="20" customHeight="1" spans="1:7">
      <c r="A34" s="174" t="s">
        <v>115</v>
      </c>
      <c r="B34" s="174" t="s">
        <v>116</v>
      </c>
      <c r="C34" s="177">
        <v>1803114</v>
      </c>
      <c r="D34" s="178">
        <v>1803114</v>
      </c>
      <c r="E34" s="178">
        <v>1803114</v>
      </c>
      <c r="F34" s="179"/>
      <c r="G34" s="180"/>
    </row>
    <row r="35" ht="20" customHeight="1" spans="1:7">
      <c r="A35" s="175" t="s">
        <v>117</v>
      </c>
      <c r="B35" s="175" t="s">
        <v>118</v>
      </c>
      <c r="C35" s="177">
        <v>1803114</v>
      </c>
      <c r="D35" s="178">
        <v>1803114</v>
      </c>
      <c r="E35" s="178">
        <v>1803114</v>
      </c>
      <c r="F35" s="181"/>
      <c r="G35" s="180"/>
    </row>
    <row r="36" ht="20" customHeight="1" spans="1:7">
      <c r="A36" s="182" t="s">
        <v>119</v>
      </c>
      <c r="B36" s="182"/>
      <c r="C36" s="177">
        <f t="shared" ref="C36:G36" si="0">+C8+C11+C18+C24+C27+C33</f>
        <v>97845393.93</v>
      </c>
      <c r="D36" s="177">
        <f t="shared" si="0"/>
        <v>15003782.6</v>
      </c>
      <c r="E36" s="177">
        <f t="shared" si="0"/>
        <v>14360882.6</v>
      </c>
      <c r="F36" s="177">
        <f t="shared" si="0"/>
        <v>642900</v>
      </c>
      <c r="G36" s="177">
        <f t="shared" si="0"/>
        <v>82841611.33</v>
      </c>
    </row>
  </sheetData>
  <mergeCells count="7">
    <mergeCell ref="A3:G3"/>
    <mergeCell ref="A4:E4"/>
    <mergeCell ref="A5:B5"/>
    <mergeCell ref="D5:F5"/>
    <mergeCell ref="A36:B36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9.10833333333333" defaultRowHeight="14.25" customHeight="1" outlineLevelRow="7" outlineLevelCol="5"/>
  <cols>
    <col min="1" max="1" width="27.4416666666667" customWidth="1"/>
    <col min="2" max="6" width="31.2166666666667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164"/>
      <c r="B2" s="164"/>
      <c r="C2" s="67"/>
      <c r="F2" s="60" t="s">
        <v>141</v>
      </c>
    </row>
    <row r="3" ht="25.55" customHeight="1" spans="1:6">
      <c r="A3" s="165" t="s">
        <v>142</v>
      </c>
      <c r="B3" s="165"/>
      <c r="C3" s="165"/>
      <c r="D3" s="165"/>
      <c r="E3" s="165"/>
      <c r="F3" s="165"/>
    </row>
    <row r="4" ht="15.75" customHeight="1" spans="1:6">
      <c r="A4" s="5" t="str">
        <f>'部门财务收支预算总表01-1'!A4</f>
        <v>单位名称：新平彝族傣族自治县交通运输局</v>
      </c>
      <c r="B4" s="164"/>
      <c r="C4" s="67"/>
      <c r="F4" s="60" t="s">
        <v>143</v>
      </c>
    </row>
    <row r="5" ht="19.5" customHeight="1" spans="1:6">
      <c r="A5" s="10" t="s">
        <v>144</v>
      </c>
      <c r="B5" s="16" t="s">
        <v>145</v>
      </c>
      <c r="C5" s="11" t="s">
        <v>146</v>
      </c>
      <c r="D5" s="12"/>
      <c r="E5" s="13"/>
      <c r="F5" s="16" t="s">
        <v>147</v>
      </c>
    </row>
    <row r="6" ht="19.5" customHeight="1" spans="1:6">
      <c r="A6" s="18"/>
      <c r="B6" s="19"/>
      <c r="C6" s="64" t="s">
        <v>34</v>
      </c>
      <c r="D6" s="64" t="s">
        <v>148</v>
      </c>
      <c r="E6" s="64" t="s">
        <v>149</v>
      </c>
      <c r="F6" s="19"/>
    </row>
    <row r="7" ht="18.85" customHeight="1" spans="1:6">
      <c r="A7" s="166">
        <v>1</v>
      </c>
      <c r="B7" s="166">
        <v>2</v>
      </c>
      <c r="C7" s="167">
        <v>3</v>
      </c>
      <c r="D7" s="166">
        <v>4</v>
      </c>
      <c r="E7" s="166">
        <v>5</v>
      </c>
      <c r="F7" s="166">
        <v>6</v>
      </c>
    </row>
    <row r="8" ht="20" customHeight="1" spans="1:6">
      <c r="A8" s="162">
        <v>92000</v>
      </c>
      <c r="B8" s="45"/>
      <c r="C8" s="45">
        <v>82000</v>
      </c>
      <c r="D8" s="45"/>
      <c r="E8" s="45">
        <v>82000</v>
      </c>
      <c r="F8" s="45">
        <v>10000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6"/>
  <sheetViews>
    <sheetView showZeros="0" workbookViewId="0">
      <pane ySplit="1" topLeftCell="A35" activePane="bottomLeft" state="frozen"/>
      <selection/>
      <selection pane="bottomLeft" activeCell="A3" sqref="A3:W3"/>
    </sheetView>
  </sheetViews>
  <sheetFormatPr defaultColWidth="9.10833333333333" defaultRowHeight="14.25" customHeight="1"/>
  <cols>
    <col min="1" max="1" width="28.6583333333333" customWidth="1"/>
    <col min="2" max="2" width="18.75" customWidth="1"/>
    <col min="3" max="3" width="18.125" customWidth="1"/>
    <col min="4" max="4" width="7.875" customWidth="1"/>
    <col min="5" max="5" width="15.875" customWidth="1"/>
    <col min="6" max="6" width="6.625" customWidth="1"/>
    <col min="7" max="7" width="18.8916666666667" customWidth="1"/>
    <col min="8" max="13" width="15.3333333333333" customWidth="1"/>
    <col min="14" max="16" width="14.7833333333333" customWidth="1"/>
    <col min="17" max="17" width="14.8916666666667" customWidth="1"/>
    <col min="18" max="23" width="1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4:23">
      <c r="D2" s="2"/>
      <c r="E2" s="2"/>
      <c r="F2" s="2"/>
      <c r="G2" s="2"/>
      <c r="U2" s="145"/>
      <c r="W2" s="56" t="s">
        <v>150</v>
      </c>
    </row>
    <row r="3" ht="27.85" customHeight="1" spans="1:23">
      <c r="A3" s="28" t="s">
        <v>151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6" customHeight="1" spans="1:23">
      <c r="A4" s="5" t="str">
        <f>'部门财务收支预算总表01-1'!A4</f>
        <v>单位名称：新平彝族傣族自治县交通运输局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45"/>
      <c r="W4" s="110" t="s">
        <v>143</v>
      </c>
    </row>
    <row r="5" ht="21.8" customHeight="1" spans="1:23">
      <c r="A5" s="9" t="s">
        <v>152</v>
      </c>
      <c r="B5" s="9" t="s">
        <v>153</v>
      </c>
      <c r="C5" s="9" t="s">
        <v>154</v>
      </c>
      <c r="D5" s="10" t="s">
        <v>155</v>
      </c>
      <c r="E5" s="10" t="s">
        <v>156</v>
      </c>
      <c r="F5" s="10" t="s">
        <v>157</v>
      </c>
      <c r="G5" s="10" t="s">
        <v>158</v>
      </c>
      <c r="H5" s="64" t="s">
        <v>159</v>
      </c>
      <c r="I5" s="64"/>
      <c r="J5" s="64"/>
      <c r="K5" s="64"/>
      <c r="L5" s="134"/>
      <c r="M5" s="134"/>
      <c r="N5" s="134"/>
      <c r="O5" s="134"/>
      <c r="P5" s="134"/>
      <c r="Q5" s="48"/>
      <c r="R5" s="64"/>
      <c r="S5" s="64"/>
      <c r="T5" s="64"/>
      <c r="U5" s="64"/>
      <c r="V5" s="64"/>
      <c r="W5" s="64"/>
    </row>
    <row r="6" ht="21.8" customHeight="1" spans="1:23">
      <c r="A6" s="14"/>
      <c r="B6" s="14"/>
      <c r="C6" s="14"/>
      <c r="D6" s="15"/>
      <c r="E6" s="15"/>
      <c r="F6" s="15"/>
      <c r="G6" s="15"/>
      <c r="H6" s="64" t="s">
        <v>32</v>
      </c>
      <c r="I6" s="48" t="s">
        <v>35</v>
      </c>
      <c r="J6" s="48"/>
      <c r="K6" s="48"/>
      <c r="L6" s="134"/>
      <c r="M6" s="134"/>
      <c r="N6" s="134" t="s">
        <v>160</v>
      </c>
      <c r="O6" s="134"/>
      <c r="P6" s="134"/>
      <c r="Q6" s="48" t="s">
        <v>38</v>
      </c>
      <c r="R6" s="64" t="s">
        <v>54</v>
      </c>
      <c r="S6" s="48"/>
      <c r="T6" s="48"/>
      <c r="U6" s="48"/>
      <c r="V6" s="48"/>
      <c r="W6" s="48"/>
    </row>
    <row r="7" ht="15.05" customHeight="1" spans="1:23">
      <c r="A7" s="17"/>
      <c r="B7" s="17"/>
      <c r="C7" s="17"/>
      <c r="D7" s="18"/>
      <c r="E7" s="18"/>
      <c r="F7" s="18"/>
      <c r="G7" s="18"/>
      <c r="H7" s="64"/>
      <c r="I7" s="48" t="s">
        <v>161</v>
      </c>
      <c r="J7" s="48" t="s">
        <v>162</v>
      </c>
      <c r="K7" s="48" t="s">
        <v>163</v>
      </c>
      <c r="L7" s="163" t="s">
        <v>164</v>
      </c>
      <c r="M7" s="163" t="s">
        <v>165</v>
      </c>
      <c r="N7" s="163" t="s">
        <v>35</v>
      </c>
      <c r="O7" s="163" t="s">
        <v>36</v>
      </c>
      <c r="P7" s="163" t="s">
        <v>37</v>
      </c>
      <c r="Q7" s="48"/>
      <c r="R7" s="48" t="s">
        <v>34</v>
      </c>
      <c r="S7" s="48" t="s">
        <v>45</v>
      </c>
      <c r="T7" s="48" t="s">
        <v>166</v>
      </c>
      <c r="U7" s="48" t="s">
        <v>41</v>
      </c>
      <c r="V7" s="48" t="s">
        <v>42</v>
      </c>
      <c r="W7" s="48" t="s">
        <v>43</v>
      </c>
    </row>
    <row r="8" ht="27.85" customHeight="1" spans="1:23">
      <c r="A8" s="17"/>
      <c r="B8" s="17"/>
      <c r="C8" s="17"/>
      <c r="D8" s="18"/>
      <c r="E8" s="18"/>
      <c r="F8" s="18"/>
      <c r="G8" s="18"/>
      <c r="H8" s="64"/>
      <c r="I8" s="48"/>
      <c r="J8" s="48"/>
      <c r="K8" s="48"/>
      <c r="L8" s="163"/>
      <c r="M8" s="163"/>
      <c r="N8" s="163"/>
      <c r="O8" s="163"/>
      <c r="P8" s="163"/>
      <c r="Q8" s="48"/>
      <c r="R8" s="48"/>
      <c r="S8" s="48"/>
      <c r="T8" s="48"/>
      <c r="U8" s="48"/>
      <c r="V8" s="48"/>
      <c r="W8" s="48"/>
    </row>
    <row r="9" ht="15.05" customHeight="1" spans="1:23">
      <c r="A9" s="150">
        <v>1</v>
      </c>
      <c r="B9" s="150">
        <v>2</v>
      </c>
      <c r="C9" s="150">
        <v>3</v>
      </c>
      <c r="D9" s="150">
        <v>4</v>
      </c>
      <c r="E9" s="150">
        <v>5</v>
      </c>
      <c r="F9" s="150">
        <v>6</v>
      </c>
      <c r="G9" s="150">
        <v>7</v>
      </c>
      <c r="H9" s="150">
        <v>8</v>
      </c>
      <c r="I9" s="150">
        <v>9</v>
      </c>
      <c r="J9" s="150">
        <v>10</v>
      </c>
      <c r="K9" s="150">
        <v>11</v>
      </c>
      <c r="L9" s="150">
        <v>12</v>
      </c>
      <c r="M9" s="150">
        <v>13</v>
      </c>
      <c r="N9" s="150">
        <v>14</v>
      </c>
      <c r="O9" s="150">
        <v>15</v>
      </c>
      <c r="P9" s="150">
        <v>16</v>
      </c>
      <c r="Q9" s="150">
        <v>17</v>
      </c>
      <c r="R9" s="150">
        <v>18</v>
      </c>
      <c r="S9" s="150">
        <v>19</v>
      </c>
      <c r="T9" s="150">
        <v>20</v>
      </c>
      <c r="U9" s="150">
        <v>21</v>
      </c>
      <c r="V9" s="150">
        <v>22</v>
      </c>
      <c r="W9" s="150">
        <v>23</v>
      </c>
    </row>
    <row r="10" ht="24" customHeight="1" spans="1:23">
      <c r="A10" s="151"/>
      <c r="B10" s="151"/>
      <c r="C10" s="151"/>
      <c r="D10" s="152">
        <v>208</v>
      </c>
      <c r="E10" s="152" t="s">
        <v>69</v>
      </c>
      <c r="F10" s="151"/>
      <c r="G10" s="151"/>
      <c r="H10" s="153">
        <f>+H11+H15</f>
        <v>1989379.6</v>
      </c>
      <c r="I10" s="153">
        <v>1989379.6</v>
      </c>
      <c r="J10" s="153"/>
      <c r="K10" s="153"/>
      <c r="L10" s="153">
        <v>1989379.6</v>
      </c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</row>
    <row r="11" ht="31" customHeight="1" spans="1:23">
      <c r="A11" s="151"/>
      <c r="B11" s="151"/>
      <c r="C11" s="151"/>
      <c r="D11" s="152">
        <v>20805</v>
      </c>
      <c r="E11" s="152" t="s">
        <v>71</v>
      </c>
      <c r="F11" s="151"/>
      <c r="G11" s="151"/>
      <c r="H11" s="153">
        <f t="shared" ref="H11:L11" si="0">SUM(H12:H14)</f>
        <v>1730730</v>
      </c>
      <c r="I11" s="153">
        <f t="shared" si="0"/>
        <v>1730730</v>
      </c>
      <c r="J11" s="153"/>
      <c r="K11" s="153"/>
      <c r="L11" s="153">
        <f t="shared" si="0"/>
        <v>1730730</v>
      </c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</row>
    <row r="12" ht="20" customHeight="1" spans="1:23">
      <c r="A12" s="154" t="s">
        <v>47</v>
      </c>
      <c r="B12" s="122" t="s">
        <v>167</v>
      </c>
      <c r="C12" s="111" t="s">
        <v>168</v>
      </c>
      <c r="D12" s="111">
        <v>2080501</v>
      </c>
      <c r="E12" s="111" t="s">
        <v>73</v>
      </c>
      <c r="F12" s="123">
        <v>30201</v>
      </c>
      <c r="G12" s="111" t="s">
        <v>169</v>
      </c>
      <c r="H12" s="45">
        <v>3150</v>
      </c>
      <c r="I12" s="45">
        <v>3150</v>
      </c>
      <c r="J12" s="154"/>
      <c r="K12" s="154"/>
      <c r="L12" s="45">
        <v>3150</v>
      </c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</row>
    <row r="13" ht="20" customHeight="1" spans="1:23">
      <c r="A13" s="154" t="s">
        <v>47</v>
      </c>
      <c r="B13" s="122" t="s">
        <v>167</v>
      </c>
      <c r="C13" s="111" t="s">
        <v>168</v>
      </c>
      <c r="D13" s="111">
        <v>2080502</v>
      </c>
      <c r="E13" s="111" t="s">
        <v>75</v>
      </c>
      <c r="F13" s="123">
        <v>30201</v>
      </c>
      <c r="G13" s="111" t="s">
        <v>169</v>
      </c>
      <c r="H13" s="45">
        <v>7950</v>
      </c>
      <c r="I13" s="45">
        <v>7950</v>
      </c>
      <c r="J13" s="154"/>
      <c r="K13" s="154"/>
      <c r="L13" s="45">
        <v>7950</v>
      </c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</row>
    <row r="14" ht="30" customHeight="1" spans="1:23">
      <c r="A14" s="154" t="s">
        <v>47</v>
      </c>
      <c r="B14" s="122" t="s">
        <v>170</v>
      </c>
      <c r="C14" s="111" t="s">
        <v>171</v>
      </c>
      <c r="D14" s="111">
        <v>2080505</v>
      </c>
      <c r="E14" s="111" t="s">
        <v>77</v>
      </c>
      <c r="F14" s="123">
        <v>30108</v>
      </c>
      <c r="G14" s="111" t="s">
        <v>172</v>
      </c>
      <c r="H14" s="45">
        <v>1719630</v>
      </c>
      <c r="I14" s="45">
        <v>1719630</v>
      </c>
      <c r="J14" s="154"/>
      <c r="K14" s="154"/>
      <c r="L14" s="45">
        <v>1719630</v>
      </c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</row>
    <row r="15" ht="20" customHeight="1" spans="1:23">
      <c r="A15" s="151"/>
      <c r="B15" s="151"/>
      <c r="C15" s="151"/>
      <c r="D15" s="152">
        <v>20808</v>
      </c>
      <c r="E15" s="152" t="s">
        <v>79</v>
      </c>
      <c r="F15" s="151"/>
      <c r="G15" s="151"/>
      <c r="H15" s="45">
        <v>258649.6</v>
      </c>
      <c r="I15" s="45">
        <v>258649.6</v>
      </c>
      <c r="J15" s="154"/>
      <c r="K15" s="154"/>
      <c r="L15" s="45">
        <v>258649.6</v>
      </c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</row>
    <row r="16" ht="20" customHeight="1" spans="1:23">
      <c r="A16" s="154" t="s">
        <v>47</v>
      </c>
      <c r="B16" s="122" t="s">
        <v>173</v>
      </c>
      <c r="C16" s="111" t="s">
        <v>174</v>
      </c>
      <c r="D16" s="111">
        <v>2080801</v>
      </c>
      <c r="E16" s="111" t="s">
        <v>81</v>
      </c>
      <c r="F16" s="123">
        <v>30304</v>
      </c>
      <c r="G16" s="111" t="s">
        <v>174</v>
      </c>
      <c r="H16" s="45">
        <v>258649.6</v>
      </c>
      <c r="I16" s="45">
        <v>258649.6</v>
      </c>
      <c r="J16" s="154"/>
      <c r="K16" s="154"/>
      <c r="L16" s="45">
        <v>258649.6</v>
      </c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</row>
    <row r="17" ht="20" customHeight="1" spans="1:23">
      <c r="A17" s="151"/>
      <c r="B17" s="155"/>
      <c r="C17" s="156"/>
      <c r="D17" s="156">
        <v>210</v>
      </c>
      <c r="E17" s="156" t="s">
        <v>83</v>
      </c>
      <c r="F17" s="157"/>
      <c r="G17" s="156"/>
      <c r="H17" s="158">
        <v>1288701</v>
      </c>
      <c r="I17" s="158">
        <v>1288701</v>
      </c>
      <c r="J17" s="151"/>
      <c r="K17" s="151"/>
      <c r="L17" s="158">
        <v>1288701</v>
      </c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</row>
    <row r="18" ht="20" customHeight="1" spans="1:23">
      <c r="A18" s="159"/>
      <c r="B18" s="160"/>
      <c r="C18" s="124"/>
      <c r="D18" s="124">
        <v>21011</v>
      </c>
      <c r="E18" s="124" t="s">
        <v>85</v>
      </c>
      <c r="F18" s="161"/>
      <c r="G18" s="124"/>
      <c r="H18" s="138">
        <f>SUM(H19:H24)</f>
        <v>1288701</v>
      </c>
      <c r="I18" s="138">
        <f>SUM(I19:I24)</f>
        <v>1288701</v>
      </c>
      <c r="J18" s="159"/>
      <c r="K18" s="159"/>
      <c r="L18" s="138">
        <f>SUM(L19:L24)</f>
        <v>1288701</v>
      </c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</row>
    <row r="19" ht="20" customHeight="1" spans="1:23">
      <c r="A19" s="154" t="s">
        <v>47</v>
      </c>
      <c r="B19" s="122" t="s">
        <v>175</v>
      </c>
      <c r="C19" s="111" t="s">
        <v>176</v>
      </c>
      <c r="D19" s="111">
        <v>2101101</v>
      </c>
      <c r="E19" s="111" t="s">
        <v>87</v>
      </c>
      <c r="F19" s="123">
        <v>30110</v>
      </c>
      <c r="G19" s="111" t="s">
        <v>177</v>
      </c>
      <c r="H19" s="45">
        <v>7413</v>
      </c>
      <c r="I19" s="45">
        <v>7413</v>
      </c>
      <c r="J19" s="154"/>
      <c r="K19" s="154"/>
      <c r="L19" s="45">
        <v>7413</v>
      </c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</row>
    <row r="20" ht="20" customHeight="1" spans="1:23">
      <c r="A20" s="154" t="s">
        <v>47</v>
      </c>
      <c r="B20" s="122" t="s">
        <v>170</v>
      </c>
      <c r="C20" s="111" t="s">
        <v>171</v>
      </c>
      <c r="D20" s="111">
        <v>2101101</v>
      </c>
      <c r="E20" s="111" t="s">
        <v>87</v>
      </c>
      <c r="F20" s="123">
        <v>30110</v>
      </c>
      <c r="G20" s="111" t="s">
        <v>177</v>
      </c>
      <c r="H20" s="45">
        <v>94500</v>
      </c>
      <c r="I20" s="45">
        <v>94500</v>
      </c>
      <c r="J20" s="154"/>
      <c r="K20" s="154"/>
      <c r="L20" s="45">
        <v>94500</v>
      </c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</row>
    <row r="21" ht="20" customHeight="1" spans="1:23">
      <c r="A21" s="154" t="s">
        <v>47</v>
      </c>
      <c r="B21" s="122" t="s">
        <v>175</v>
      </c>
      <c r="C21" s="111" t="s">
        <v>176</v>
      </c>
      <c r="D21" s="111">
        <v>2101102</v>
      </c>
      <c r="E21" s="111" t="s">
        <v>89</v>
      </c>
      <c r="F21" s="123">
        <v>30110</v>
      </c>
      <c r="G21" s="111" t="s">
        <v>177</v>
      </c>
      <c r="H21" s="45">
        <v>33888</v>
      </c>
      <c r="I21" s="45">
        <v>33888</v>
      </c>
      <c r="J21" s="154"/>
      <c r="K21" s="154"/>
      <c r="L21" s="45">
        <v>33888</v>
      </c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</row>
    <row r="22" ht="20" customHeight="1" spans="1:23">
      <c r="A22" s="154" t="s">
        <v>47</v>
      </c>
      <c r="B22" s="122" t="s">
        <v>170</v>
      </c>
      <c r="C22" s="111" t="s">
        <v>171</v>
      </c>
      <c r="D22" s="111">
        <v>2101102</v>
      </c>
      <c r="E22" s="111" t="s">
        <v>89</v>
      </c>
      <c r="F22" s="123">
        <v>30110</v>
      </c>
      <c r="G22" s="111" t="s">
        <v>177</v>
      </c>
      <c r="H22" s="45">
        <v>619200</v>
      </c>
      <c r="I22" s="45">
        <v>619200</v>
      </c>
      <c r="J22" s="154"/>
      <c r="K22" s="154"/>
      <c r="L22" s="45">
        <v>619200</v>
      </c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</row>
    <row r="23" ht="20" customHeight="1" spans="1:23">
      <c r="A23" s="154" t="s">
        <v>47</v>
      </c>
      <c r="B23" s="122" t="s">
        <v>170</v>
      </c>
      <c r="C23" s="111" t="s">
        <v>171</v>
      </c>
      <c r="D23" s="111">
        <v>2101103</v>
      </c>
      <c r="E23" s="111" t="s">
        <v>91</v>
      </c>
      <c r="F23" s="123">
        <v>30111</v>
      </c>
      <c r="G23" s="111" t="s">
        <v>178</v>
      </c>
      <c r="H23" s="45">
        <v>449300</v>
      </c>
      <c r="I23" s="45">
        <v>449300</v>
      </c>
      <c r="J23" s="154"/>
      <c r="K23" s="154"/>
      <c r="L23" s="45">
        <v>449300</v>
      </c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</row>
    <row r="24" ht="29" customHeight="1" spans="1:23">
      <c r="A24" s="154" t="s">
        <v>47</v>
      </c>
      <c r="B24" s="122" t="s">
        <v>170</v>
      </c>
      <c r="C24" s="111" t="s">
        <v>171</v>
      </c>
      <c r="D24" s="111">
        <v>2101199</v>
      </c>
      <c r="E24" s="111" t="s">
        <v>93</v>
      </c>
      <c r="F24" s="123">
        <v>30112</v>
      </c>
      <c r="G24" s="111" t="s">
        <v>179</v>
      </c>
      <c r="H24" s="45">
        <v>84400</v>
      </c>
      <c r="I24" s="45">
        <v>84400</v>
      </c>
      <c r="J24" s="154"/>
      <c r="K24" s="154"/>
      <c r="L24" s="45">
        <v>84400</v>
      </c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</row>
    <row r="25" ht="20" customHeight="1" spans="1:23">
      <c r="A25" s="154"/>
      <c r="B25" s="122"/>
      <c r="C25" s="111"/>
      <c r="D25" s="111">
        <v>214</v>
      </c>
      <c r="E25" s="111" t="s">
        <v>103</v>
      </c>
      <c r="F25" s="123"/>
      <c r="G25" s="111"/>
      <c r="H25" s="45">
        <v>9922588</v>
      </c>
      <c r="I25" s="45">
        <v>9922588</v>
      </c>
      <c r="J25" s="154"/>
      <c r="K25" s="154"/>
      <c r="L25" s="45">
        <v>9922588</v>
      </c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</row>
    <row r="26" ht="20" customHeight="1" spans="1:23">
      <c r="A26" s="154"/>
      <c r="B26" s="122"/>
      <c r="C26" s="111"/>
      <c r="D26" s="111">
        <v>21401</v>
      </c>
      <c r="E26" s="111" t="s">
        <v>105</v>
      </c>
      <c r="F26" s="123"/>
      <c r="G26" s="111"/>
      <c r="H26" s="45">
        <f t="shared" ref="H26:L26" si="1">SUM(H27:H52)</f>
        <v>9922588</v>
      </c>
      <c r="I26" s="45">
        <f t="shared" si="1"/>
        <v>9922588</v>
      </c>
      <c r="J26" s="154"/>
      <c r="K26" s="154"/>
      <c r="L26" s="45">
        <f t="shared" si="1"/>
        <v>9922588</v>
      </c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</row>
    <row r="27" ht="20" customHeight="1" spans="1:23">
      <c r="A27" s="154" t="s">
        <v>47</v>
      </c>
      <c r="B27" s="122" t="s">
        <v>180</v>
      </c>
      <c r="C27" s="111" t="s">
        <v>181</v>
      </c>
      <c r="D27" s="111">
        <v>2140101</v>
      </c>
      <c r="E27" s="111" t="s">
        <v>107</v>
      </c>
      <c r="F27" s="123">
        <v>30101</v>
      </c>
      <c r="G27" s="111" t="s">
        <v>182</v>
      </c>
      <c r="H27" s="45">
        <v>452208</v>
      </c>
      <c r="I27" s="45">
        <v>452208</v>
      </c>
      <c r="J27" s="154"/>
      <c r="K27" s="154"/>
      <c r="L27" s="45">
        <v>452208</v>
      </c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</row>
    <row r="28" ht="20" customHeight="1" spans="1:23">
      <c r="A28" s="154" t="s">
        <v>47</v>
      </c>
      <c r="B28" s="122" t="s">
        <v>180</v>
      </c>
      <c r="C28" s="111" t="s">
        <v>181</v>
      </c>
      <c r="D28" s="111">
        <v>2140101</v>
      </c>
      <c r="E28" s="111" t="s">
        <v>107</v>
      </c>
      <c r="F28" s="123">
        <v>30102</v>
      </c>
      <c r="G28" s="111" t="s">
        <v>183</v>
      </c>
      <c r="H28" s="45">
        <v>621636</v>
      </c>
      <c r="I28" s="45">
        <v>621636</v>
      </c>
      <c r="J28" s="154"/>
      <c r="K28" s="154"/>
      <c r="L28" s="45">
        <v>621636</v>
      </c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</row>
    <row r="29" ht="20" customHeight="1" spans="1:23">
      <c r="A29" s="154" t="s">
        <v>47</v>
      </c>
      <c r="B29" s="122" t="s">
        <v>184</v>
      </c>
      <c r="C29" s="111" t="s">
        <v>185</v>
      </c>
      <c r="D29" s="111">
        <v>2140101</v>
      </c>
      <c r="E29" s="111" t="s">
        <v>107</v>
      </c>
      <c r="F29" s="123">
        <v>30205</v>
      </c>
      <c r="G29" s="111" t="s">
        <v>186</v>
      </c>
      <c r="H29" s="45">
        <v>10000</v>
      </c>
      <c r="I29" s="45">
        <v>10000</v>
      </c>
      <c r="J29" s="154"/>
      <c r="K29" s="154"/>
      <c r="L29" s="45">
        <v>10000</v>
      </c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</row>
    <row r="30" ht="20" customHeight="1" spans="1:23">
      <c r="A30" s="154" t="s">
        <v>47</v>
      </c>
      <c r="B30" s="122" t="s">
        <v>184</v>
      </c>
      <c r="C30" s="111" t="s">
        <v>185</v>
      </c>
      <c r="D30" s="111">
        <v>2140101</v>
      </c>
      <c r="E30" s="111" t="s">
        <v>107</v>
      </c>
      <c r="F30" s="123">
        <v>30206</v>
      </c>
      <c r="G30" s="111" t="s">
        <v>187</v>
      </c>
      <c r="H30" s="45">
        <v>17000</v>
      </c>
      <c r="I30" s="45">
        <v>17000</v>
      </c>
      <c r="J30" s="154"/>
      <c r="K30" s="154"/>
      <c r="L30" s="45">
        <v>17000</v>
      </c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</row>
    <row r="31" ht="20" customHeight="1" spans="1:23">
      <c r="A31" s="154" t="s">
        <v>47</v>
      </c>
      <c r="B31" s="122" t="s">
        <v>184</v>
      </c>
      <c r="C31" s="111" t="s">
        <v>185</v>
      </c>
      <c r="D31" s="111">
        <v>2140101</v>
      </c>
      <c r="E31" s="111" t="s">
        <v>107</v>
      </c>
      <c r="F31" s="123">
        <v>30211</v>
      </c>
      <c r="G31" s="111" t="s">
        <v>188</v>
      </c>
      <c r="H31" s="45">
        <v>140000</v>
      </c>
      <c r="I31" s="45">
        <v>140000</v>
      </c>
      <c r="J31" s="154"/>
      <c r="K31" s="154"/>
      <c r="L31" s="45">
        <v>140000</v>
      </c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</row>
    <row r="32" ht="20" customHeight="1" spans="1:23">
      <c r="A32" s="154" t="s">
        <v>47</v>
      </c>
      <c r="B32" s="122" t="s">
        <v>184</v>
      </c>
      <c r="C32" s="111" t="s">
        <v>185</v>
      </c>
      <c r="D32" s="111">
        <v>2140101</v>
      </c>
      <c r="E32" s="111" t="s">
        <v>107</v>
      </c>
      <c r="F32" s="123">
        <v>30201</v>
      </c>
      <c r="G32" s="111" t="s">
        <v>169</v>
      </c>
      <c r="H32" s="45">
        <v>125010</v>
      </c>
      <c r="I32" s="45">
        <v>125010</v>
      </c>
      <c r="J32" s="154"/>
      <c r="K32" s="154"/>
      <c r="L32" s="45">
        <v>125010</v>
      </c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</row>
    <row r="33" ht="20" customHeight="1" spans="1:23">
      <c r="A33" s="154" t="s">
        <v>47</v>
      </c>
      <c r="B33" s="122" t="s">
        <v>184</v>
      </c>
      <c r="C33" s="111" t="s">
        <v>185</v>
      </c>
      <c r="D33" s="111">
        <v>2140101</v>
      </c>
      <c r="E33" s="111" t="s">
        <v>107</v>
      </c>
      <c r="F33" s="123">
        <v>30215</v>
      </c>
      <c r="G33" s="111" t="s">
        <v>189</v>
      </c>
      <c r="H33" s="45">
        <v>5000</v>
      </c>
      <c r="I33" s="45">
        <v>5000</v>
      </c>
      <c r="J33" s="154"/>
      <c r="K33" s="154"/>
      <c r="L33" s="45">
        <v>5000</v>
      </c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</row>
    <row r="34" ht="20" customHeight="1" spans="1:23">
      <c r="A34" s="154" t="s">
        <v>47</v>
      </c>
      <c r="B34" s="122" t="s">
        <v>184</v>
      </c>
      <c r="C34" s="111" t="s">
        <v>185</v>
      </c>
      <c r="D34" s="111">
        <v>2140101</v>
      </c>
      <c r="E34" s="111" t="s">
        <v>107</v>
      </c>
      <c r="F34" s="123">
        <v>30207</v>
      </c>
      <c r="G34" s="111" t="s">
        <v>190</v>
      </c>
      <c r="H34" s="45">
        <v>490</v>
      </c>
      <c r="I34" s="45">
        <v>490</v>
      </c>
      <c r="J34" s="154"/>
      <c r="K34" s="154"/>
      <c r="L34" s="45">
        <v>490</v>
      </c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</row>
    <row r="35" ht="20" customHeight="1" spans="1:23">
      <c r="A35" s="154" t="s">
        <v>47</v>
      </c>
      <c r="B35" s="122" t="s">
        <v>184</v>
      </c>
      <c r="C35" s="111" t="s">
        <v>185</v>
      </c>
      <c r="D35" s="111">
        <v>2140101</v>
      </c>
      <c r="E35" s="111" t="s">
        <v>107</v>
      </c>
      <c r="F35" s="123">
        <v>30216</v>
      </c>
      <c r="G35" s="111" t="s">
        <v>191</v>
      </c>
      <c r="H35" s="45">
        <v>5000</v>
      </c>
      <c r="I35" s="45">
        <v>5000</v>
      </c>
      <c r="J35" s="154"/>
      <c r="K35" s="154"/>
      <c r="L35" s="45">
        <v>5000</v>
      </c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</row>
    <row r="36" ht="20" customHeight="1" spans="1:23">
      <c r="A36" s="154" t="s">
        <v>47</v>
      </c>
      <c r="B36" s="122" t="s">
        <v>184</v>
      </c>
      <c r="C36" s="111" t="s">
        <v>185</v>
      </c>
      <c r="D36" s="111">
        <v>2140101</v>
      </c>
      <c r="E36" s="111" t="s">
        <v>107</v>
      </c>
      <c r="F36" s="123">
        <v>30213</v>
      </c>
      <c r="G36" s="111" t="s">
        <v>192</v>
      </c>
      <c r="H36" s="45">
        <v>5000</v>
      </c>
      <c r="I36" s="45">
        <v>5000</v>
      </c>
      <c r="J36" s="154"/>
      <c r="K36" s="154"/>
      <c r="L36" s="45">
        <v>5000</v>
      </c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</row>
    <row r="37" ht="20" customHeight="1" spans="1:23">
      <c r="A37" s="154" t="s">
        <v>47</v>
      </c>
      <c r="B37" s="122" t="s">
        <v>184</v>
      </c>
      <c r="C37" s="111" t="s">
        <v>185</v>
      </c>
      <c r="D37" s="111">
        <v>2140101</v>
      </c>
      <c r="E37" s="111" t="s">
        <v>107</v>
      </c>
      <c r="F37" s="123">
        <v>30299</v>
      </c>
      <c r="G37" s="111" t="s">
        <v>193</v>
      </c>
      <c r="H37" s="45">
        <v>23000</v>
      </c>
      <c r="I37" s="45">
        <v>23000</v>
      </c>
      <c r="J37" s="154"/>
      <c r="K37" s="154"/>
      <c r="L37" s="45">
        <v>23000</v>
      </c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</row>
    <row r="38" ht="20" customHeight="1" spans="1:23">
      <c r="A38" s="154" t="s">
        <v>47</v>
      </c>
      <c r="B38" s="122" t="s">
        <v>184</v>
      </c>
      <c r="C38" s="111" t="s">
        <v>185</v>
      </c>
      <c r="D38" s="111">
        <v>2140101</v>
      </c>
      <c r="E38" s="111" t="s">
        <v>107</v>
      </c>
      <c r="F38" s="123">
        <v>30201</v>
      </c>
      <c r="G38" s="111" t="s">
        <v>169</v>
      </c>
      <c r="H38" s="45">
        <v>15000</v>
      </c>
      <c r="I38" s="45">
        <v>15000</v>
      </c>
      <c r="J38" s="154"/>
      <c r="K38" s="154"/>
      <c r="L38" s="45">
        <v>15000</v>
      </c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</row>
    <row r="39" ht="20" customHeight="1" spans="1:23">
      <c r="A39" s="154" t="s">
        <v>47</v>
      </c>
      <c r="B39" s="229" t="s">
        <v>184</v>
      </c>
      <c r="C39" s="111" t="s">
        <v>185</v>
      </c>
      <c r="D39" s="111">
        <v>2140101</v>
      </c>
      <c r="E39" s="111" t="s">
        <v>107</v>
      </c>
      <c r="F39" s="123">
        <v>30229</v>
      </c>
      <c r="G39" s="111" t="s">
        <v>194</v>
      </c>
      <c r="H39" s="45">
        <v>55300</v>
      </c>
      <c r="I39" s="45">
        <v>55300</v>
      </c>
      <c r="J39" s="154"/>
      <c r="K39" s="154"/>
      <c r="L39" s="45">
        <v>55300</v>
      </c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</row>
    <row r="40" ht="20" customHeight="1" spans="1:23">
      <c r="A40" s="154" t="s">
        <v>47</v>
      </c>
      <c r="B40" s="122" t="s">
        <v>195</v>
      </c>
      <c r="C40" s="111" t="s">
        <v>196</v>
      </c>
      <c r="D40" s="111">
        <v>2140101</v>
      </c>
      <c r="E40" s="111" t="s">
        <v>107</v>
      </c>
      <c r="F40" s="123">
        <v>30228</v>
      </c>
      <c r="G40" s="111" t="s">
        <v>196</v>
      </c>
      <c r="H40" s="45">
        <v>126400</v>
      </c>
      <c r="I40" s="45">
        <v>126400</v>
      </c>
      <c r="J40" s="154"/>
      <c r="K40" s="154"/>
      <c r="L40" s="45">
        <v>126400</v>
      </c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</row>
    <row r="41" ht="20" customHeight="1" spans="1:23">
      <c r="A41" s="154" t="s">
        <v>47</v>
      </c>
      <c r="B41" s="122" t="s">
        <v>197</v>
      </c>
      <c r="C41" s="111" t="s">
        <v>198</v>
      </c>
      <c r="D41" s="111">
        <v>2140101</v>
      </c>
      <c r="E41" s="111" t="s">
        <v>107</v>
      </c>
      <c r="F41" s="123">
        <v>30107</v>
      </c>
      <c r="G41" s="111" t="s">
        <v>199</v>
      </c>
      <c r="H41" s="45">
        <v>414000</v>
      </c>
      <c r="I41" s="45">
        <v>414000</v>
      </c>
      <c r="J41" s="154"/>
      <c r="K41" s="154"/>
      <c r="L41" s="45">
        <v>414000</v>
      </c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</row>
    <row r="42" ht="20" customHeight="1" spans="1:23">
      <c r="A42" s="154" t="s">
        <v>47</v>
      </c>
      <c r="B42" s="122" t="s">
        <v>197</v>
      </c>
      <c r="C42" s="111" t="s">
        <v>198</v>
      </c>
      <c r="D42" s="111">
        <v>2140101</v>
      </c>
      <c r="E42" s="111" t="s">
        <v>107</v>
      </c>
      <c r="F42" s="123">
        <v>30107</v>
      </c>
      <c r="G42" s="111" t="s">
        <v>199</v>
      </c>
      <c r="H42" s="45">
        <v>828000</v>
      </c>
      <c r="I42" s="45">
        <v>828000</v>
      </c>
      <c r="J42" s="154"/>
      <c r="K42" s="154"/>
      <c r="L42" s="45">
        <v>828000</v>
      </c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</row>
    <row r="43" ht="20" customHeight="1" spans="1:23">
      <c r="A43" s="154" t="s">
        <v>47</v>
      </c>
      <c r="B43" s="122" t="s">
        <v>200</v>
      </c>
      <c r="C43" s="111" t="s">
        <v>147</v>
      </c>
      <c r="D43" s="111">
        <v>2140101</v>
      </c>
      <c r="E43" s="111" t="s">
        <v>107</v>
      </c>
      <c r="F43" s="123">
        <v>30217</v>
      </c>
      <c r="G43" s="111" t="s">
        <v>147</v>
      </c>
      <c r="H43" s="45">
        <v>10000</v>
      </c>
      <c r="I43" s="45">
        <v>10000</v>
      </c>
      <c r="J43" s="154"/>
      <c r="K43" s="154"/>
      <c r="L43" s="45">
        <v>10000</v>
      </c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</row>
    <row r="44" ht="20" customHeight="1" spans="1:23">
      <c r="A44" s="154" t="s">
        <v>47</v>
      </c>
      <c r="B44" s="122" t="s">
        <v>201</v>
      </c>
      <c r="C44" s="111" t="s">
        <v>202</v>
      </c>
      <c r="D44" s="111">
        <v>2140101</v>
      </c>
      <c r="E44" s="111" t="s">
        <v>107</v>
      </c>
      <c r="F44" s="123">
        <v>30199</v>
      </c>
      <c r="G44" s="111" t="s">
        <v>203</v>
      </c>
      <c r="H44" s="45">
        <v>275400</v>
      </c>
      <c r="I44" s="45">
        <v>275400</v>
      </c>
      <c r="J44" s="154"/>
      <c r="K44" s="154"/>
      <c r="L44" s="45">
        <v>275400</v>
      </c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</row>
    <row r="45" ht="20" customHeight="1" spans="1:23">
      <c r="A45" s="154" t="s">
        <v>47</v>
      </c>
      <c r="B45" s="122" t="s">
        <v>204</v>
      </c>
      <c r="C45" s="111" t="s">
        <v>205</v>
      </c>
      <c r="D45" s="111">
        <v>2140101</v>
      </c>
      <c r="E45" s="111" t="s">
        <v>107</v>
      </c>
      <c r="F45" s="123">
        <v>30101</v>
      </c>
      <c r="G45" s="111" t="s">
        <v>182</v>
      </c>
      <c r="H45" s="45">
        <v>2882220</v>
      </c>
      <c r="I45" s="45">
        <v>2882220</v>
      </c>
      <c r="J45" s="154"/>
      <c r="K45" s="154"/>
      <c r="L45" s="45">
        <v>2882220</v>
      </c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</row>
    <row r="46" ht="20" customHeight="1" spans="1:23">
      <c r="A46" s="154" t="s">
        <v>47</v>
      </c>
      <c r="B46" s="229" t="s">
        <v>204</v>
      </c>
      <c r="C46" s="111" t="s">
        <v>205</v>
      </c>
      <c r="D46" s="111">
        <v>2140101</v>
      </c>
      <c r="E46" s="111" t="s">
        <v>107</v>
      </c>
      <c r="F46" s="123">
        <v>30102</v>
      </c>
      <c r="G46" s="111" t="s">
        <v>183</v>
      </c>
      <c r="H46" s="45">
        <v>344784</v>
      </c>
      <c r="I46" s="45">
        <v>344784</v>
      </c>
      <c r="J46" s="154"/>
      <c r="K46" s="154"/>
      <c r="L46" s="45">
        <v>344784</v>
      </c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</row>
    <row r="47" ht="20" customHeight="1" spans="1:23">
      <c r="A47" s="154" t="s">
        <v>47</v>
      </c>
      <c r="B47" s="122" t="s">
        <v>204</v>
      </c>
      <c r="C47" s="111" t="s">
        <v>205</v>
      </c>
      <c r="D47" s="111">
        <v>2140101</v>
      </c>
      <c r="E47" s="111" t="s">
        <v>107</v>
      </c>
      <c r="F47" s="123">
        <v>30107</v>
      </c>
      <c r="G47" s="111" t="s">
        <v>199</v>
      </c>
      <c r="H47" s="45">
        <v>2070000</v>
      </c>
      <c r="I47" s="45">
        <v>2070000</v>
      </c>
      <c r="J47" s="154"/>
      <c r="K47" s="154"/>
      <c r="L47" s="45">
        <v>2070000</v>
      </c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</row>
    <row r="48" ht="20" customHeight="1" spans="1:23">
      <c r="A48" s="154" t="s">
        <v>47</v>
      </c>
      <c r="B48" s="122" t="s">
        <v>204</v>
      </c>
      <c r="C48" s="111" t="s">
        <v>205</v>
      </c>
      <c r="D48" s="111">
        <v>2140101</v>
      </c>
      <c r="E48" s="111" t="s">
        <v>107</v>
      </c>
      <c r="F48" s="123">
        <v>30107</v>
      </c>
      <c r="G48" s="111" t="s">
        <v>199</v>
      </c>
      <c r="H48" s="45">
        <v>1093320</v>
      </c>
      <c r="I48" s="45">
        <v>1093320</v>
      </c>
      <c r="J48" s="154"/>
      <c r="K48" s="154"/>
      <c r="L48" s="45">
        <v>1093320</v>
      </c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</row>
    <row r="49" ht="20" customHeight="1" spans="1:23">
      <c r="A49" s="154" t="s">
        <v>47</v>
      </c>
      <c r="B49" s="122" t="s">
        <v>206</v>
      </c>
      <c r="C49" s="111" t="s">
        <v>207</v>
      </c>
      <c r="D49" s="111">
        <v>2140101</v>
      </c>
      <c r="E49" s="111" t="s">
        <v>107</v>
      </c>
      <c r="F49" s="123">
        <v>30239</v>
      </c>
      <c r="G49" s="111" t="s">
        <v>208</v>
      </c>
      <c r="H49" s="45">
        <v>90000</v>
      </c>
      <c r="I49" s="45">
        <v>90000</v>
      </c>
      <c r="J49" s="154"/>
      <c r="K49" s="154"/>
      <c r="L49" s="45">
        <v>90000</v>
      </c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</row>
    <row r="50" ht="20" customHeight="1" spans="1:23">
      <c r="A50" s="154" t="s">
        <v>47</v>
      </c>
      <c r="B50" s="122" t="s">
        <v>209</v>
      </c>
      <c r="C50" s="111" t="s">
        <v>210</v>
      </c>
      <c r="D50" s="111">
        <v>2140101</v>
      </c>
      <c r="E50" s="111" t="s">
        <v>107</v>
      </c>
      <c r="F50" s="123">
        <v>30103</v>
      </c>
      <c r="G50" s="111" t="s">
        <v>211</v>
      </c>
      <c r="H50" s="45">
        <v>179520</v>
      </c>
      <c r="I50" s="45">
        <v>179520</v>
      </c>
      <c r="J50" s="154"/>
      <c r="K50" s="154"/>
      <c r="L50" s="45">
        <v>179520</v>
      </c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</row>
    <row r="51" ht="20" customHeight="1" spans="1:23">
      <c r="A51" s="154" t="s">
        <v>47</v>
      </c>
      <c r="B51" s="122" t="s">
        <v>212</v>
      </c>
      <c r="C51" s="111" t="s">
        <v>213</v>
      </c>
      <c r="D51" s="111">
        <v>2140101</v>
      </c>
      <c r="E51" s="111" t="s">
        <v>107</v>
      </c>
      <c r="F51" s="123">
        <v>30231</v>
      </c>
      <c r="G51" s="111" t="s">
        <v>214</v>
      </c>
      <c r="H51" s="45">
        <v>82000</v>
      </c>
      <c r="I51" s="45">
        <v>82000</v>
      </c>
      <c r="J51" s="154"/>
      <c r="K51" s="154"/>
      <c r="L51" s="45">
        <v>82000</v>
      </c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</row>
    <row r="52" ht="20" customHeight="1" spans="1:23">
      <c r="A52" s="154" t="s">
        <v>47</v>
      </c>
      <c r="B52" s="122" t="s">
        <v>170</v>
      </c>
      <c r="C52" s="111" t="s">
        <v>171</v>
      </c>
      <c r="D52" s="111">
        <v>2140101</v>
      </c>
      <c r="E52" s="111" t="s">
        <v>107</v>
      </c>
      <c r="F52" s="123">
        <v>30112</v>
      </c>
      <c r="G52" s="111" t="s">
        <v>179</v>
      </c>
      <c r="H52" s="45">
        <v>52300</v>
      </c>
      <c r="I52" s="45">
        <v>52300</v>
      </c>
      <c r="J52" s="154"/>
      <c r="K52" s="154"/>
      <c r="L52" s="45">
        <v>52300</v>
      </c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</row>
    <row r="53" ht="20" customHeight="1" spans="1:23">
      <c r="A53" s="154"/>
      <c r="B53" s="122"/>
      <c r="C53" s="111"/>
      <c r="D53" s="111">
        <v>221</v>
      </c>
      <c r="E53" s="111" t="s">
        <v>114</v>
      </c>
      <c r="F53" s="123"/>
      <c r="G53" s="111"/>
      <c r="H53" s="45">
        <v>1803114</v>
      </c>
      <c r="I53" s="45">
        <v>1803114</v>
      </c>
      <c r="J53" s="154"/>
      <c r="K53" s="154"/>
      <c r="L53" s="45">
        <v>1803114</v>
      </c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</row>
    <row r="54" ht="20" customHeight="1" spans="1:23">
      <c r="A54" s="154"/>
      <c r="B54" s="122"/>
      <c r="C54" s="111"/>
      <c r="D54" s="111">
        <v>22102</v>
      </c>
      <c r="E54" s="111" t="s">
        <v>116</v>
      </c>
      <c r="F54" s="123"/>
      <c r="G54" s="111"/>
      <c r="H54" s="45">
        <v>1803114</v>
      </c>
      <c r="I54" s="45">
        <v>1803114</v>
      </c>
      <c r="J54" s="154"/>
      <c r="K54" s="154"/>
      <c r="L54" s="45">
        <v>1803114</v>
      </c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</row>
    <row r="55" ht="20" customHeight="1" spans="1:23">
      <c r="A55" s="154" t="s">
        <v>47</v>
      </c>
      <c r="B55" s="122" t="s">
        <v>215</v>
      </c>
      <c r="C55" s="111" t="s">
        <v>118</v>
      </c>
      <c r="D55" s="111">
        <v>2210201</v>
      </c>
      <c r="E55" s="111" t="s">
        <v>118</v>
      </c>
      <c r="F55" s="123">
        <v>30113</v>
      </c>
      <c r="G55" s="111" t="s">
        <v>118</v>
      </c>
      <c r="H55" s="45">
        <v>1803114</v>
      </c>
      <c r="I55" s="45">
        <v>1803114</v>
      </c>
      <c r="J55" s="154"/>
      <c r="K55" s="154"/>
      <c r="L55" s="45">
        <v>1803114</v>
      </c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</row>
    <row r="56" ht="20" customHeight="1" spans="1:23">
      <c r="A56" s="32" t="s">
        <v>119</v>
      </c>
      <c r="B56" s="33"/>
      <c r="C56" s="33"/>
      <c r="D56" s="33"/>
      <c r="E56" s="33"/>
      <c r="F56" s="33"/>
      <c r="G56" s="34"/>
      <c r="H56" s="162">
        <f>+H10+H17+H25+H53</f>
        <v>15003782.6</v>
      </c>
      <c r="I56" s="162">
        <v>15003782.6</v>
      </c>
      <c r="J56" s="23"/>
      <c r="K56" s="23"/>
      <c r="L56" s="162">
        <v>15003782.6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</sheetData>
  <mergeCells count="30">
    <mergeCell ref="A3:W3"/>
    <mergeCell ref="A4:G4"/>
    <mergeCell ref="H5:W5"/>
    <mergeCell ref="I6:M6"/>
    <mergeCell ref="N6:P6"/>
    <mergeCell ref="R6:W6"/>
    <mergeCell ref="A56:G5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66"/>
  <sheetViews>
    <sheetView showZeros="0" workbookViewId="0">
      <pane ySplit="1" topLeftCell="A43" activePane="bottomLeft" state="frozen"/>
      <selection/>
      <selection pane="bottomLeft" activeCell="A4" sqref="A4:I4"/>
    </sheetView>
  </sheetViews>
  <sheetFormatPr defaultColWidth="9.10833333333333" defaultRowHeight="14.25" customHeight="1"/>
  <cols>
    <col min="1" max="1" width="14.55" customWidth="1"/>
    <col min="2" max="2" width="19.375" customWidth="1"/>
    <col min="3" max="3" width="43.875" customWidth="1"/>
    <col min="4" max="4" width="23.8916666666667" customWidth="1"/>
    <col min="5" max="5" width="7.875" customWidth="1"/>
    <col min="6" max="6" width="29" customWidth="1"/>
    <col min="7" max="7" width="7" customWidth="1"/>
    <col min="8" max="8" width="11.875" customWidth="1"/>
    <col min="9" max="16" width="14.2166666666667" customWidth="1"/>
    <col min="17" max="17" width="13.55" customWidth="1"/>
    <col min="18" max="23" width="15.216666666666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5:23">
      <c r="E2" s="2"/>
      <c r="F2" s="2"/>
      <c r="G2" s="2"/>
      <c r="H2" s="2"/>
      <c r="U2" s="145"/>
      <c r="W2" s="56" t="s">
        <v>216</v>
      </c>
    </row>
    <row r="3" ht="27.85" customHeight="1" spans="1:23">
      <c r="A3" s="28" t="s">
        <v>217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6" customHeight="1" spans="1:23">
      <c r="A4" s="5" t="str">
        <f>'部门财务收支预算总表01-1'!A4</f>
        <v>单位名称：新平彝族傣族自治县交通运输局</v>
      </c>
      <c r="B4" s="120" t="str">
        <f t="shared" ref="B4" si="0">"单位名称："&amp;"绩效评价中心"</f>
        <v>单位名称：绩效评价中心</v>
      </c>
      <c r="C4" s="120"/>
      <c r="D4" s="120"/>
      <c r="E4" s="120"/>
      <c r="F4" s="120"/>
      <c r="G4" s="120"/>
      <c r="H4" s="120"/>
      <c r="I4" s="120"/>
      <c r="J4" s="7"/>
      <c r="K4" s="7"/>
      <c r="L4" s="7"/>
      <c r="M4" s="7"/>
      <c r="N4" s="7"/>
      <c r="O4" s="7"/>
      <c r="P4" s="7"/>
      <c r="Q4" s="7"/>
      <c r="U4" s="145"/>
      <c r="W4" s="110" t="s">
        <v>143</v>
      </c>
    </row>
    <row r="5" ht="21.8" customHeight="1" spans="1:23">
      <c r="A5" s="9" t="s">
        <v>218</v>
      </c>
      <c r="B5" s="9" t="s">
        <v>153</v>
      </c>
      <c r="C5" s="9" t="s">
        <v>154</v>
      </c>
      <c r="D5" s="9" t="s">
        <v>219</v>
      </c>
      <c r="E5" s="10" t="s">
        <v>155</v>
      </c>
      <c r="F5" s="10" t="s">
        <v>156</v>
      </c>
      <c r="G5" s="10" t="s">
        <v>157</v>
      </c>
      <c r="H5" s="10" t="s">
        <v>158</v>
      </c>
      <c r="I5" s="64" t="s">
        <v>32</v>
      </c>
      <c r="J5" s="64" t="s">
        <v>220</v>
      </c>
      <c r="K5" s="64"/>
      <c r="L5" s="64"/>
      <c r="M5" s="64"/>
      <c r="N5" s="134" t="s">
        <v>160</v>
      </c>
      <c r="O5" s="134"/>
      <c r="P5" s="134"/>
      <c r="Q5" s="10" t="s">
        <v>38</v>
      </c>
      <c r="R5" s="11" t="s">
        <v>54</v>
      </c>
      <c r="S5" s="12"/>
      <c r="T5" s="12"/>
      <c r="U5" s="12"/>
      <c r="V5" s="12"/>
      <c r="W5" s="13"/>
    </row>
    <row r="6" ht="21.8" customHeight="1" spans="1:23">
      <c r="A6" s="14"/>
      <c r="B6" s="14"/>
      <c r="C6" s="14"/>
      <c r="D6" s="14"/>
      <c r="E6" s="15"/>
      <c r="F6" s="15"/>
      <c r="G6" s="15"/>
      <c r="H6" s="15"/>
      <c r="I6" s="64"/>
      <c r="J6" s="48" t="s">
        <v>35</v>
      </c>
      <c r="K6" s="48"/>
      <c r="L6" s="48" t="s">
        <v>36</v>
      </c>
      <c r="M6" s="48" t="s">
        <v>37</v>
      </c>
      <c r="N6" s="135" t="s">
        <v>35</v>
      </c>
      <c r="O6" s="135" t="s">
        <v>36</v>
      </c>
      <c r="P6" s="135" t="s">
        <v>37</v>
      </c>
      <c r="Q6" s="15"/>
      <c r="R6" s="10" t="s">
        <v>34</v>
      </c>
      <c r="S6" s="10" t="s">
        <v>45</v>
      </c>
      <c r="T6" s="10" t="s">
        <v>166</v>
      </c>
      <c r="U6" s="10" t="s">
        <v>41</v>
      </c>
      <c r="V6" s="10" t="s">
        <v>42</v>
      </c>
      <c r="W6" s="10" t="s">
        <v>43</v>
      </c>
    </row>
    <row r="7" ht="40.6" customHeight="1" spans="1:23">
      <c r="A7" s="17"/>
      <c r="B7" s="17"/>
      <c r="C7" s="17"/>
      <c r="D7" s="17"/>
      <c r="E7" s="18"/>
      <c r="F7" s="18"/>
      <c r="G7" s="18"/>
      <c r="H7" s="18"/>
      <c r="I7" s="64"/>
      <c r="J7" s="48" t="s">
        <v>34</v>
      </c>
      <c r="K7" s="48" t="s">
        <v>164</v>
      </c>
      <c r="L7" s="48"/>
      <c r="M7" s="48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.0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20" customHeight="1" spans="1:23">
      <c r="A9" s="20"/>
      <c r="B9" s="20"/>
      <c r="C9" s="20"/>
      <c r="D9" s="20"/>
      <c r="E9" s="121">
        <v>201</v>
      </c>
      <c r="F9" s="121" t="s">
        <v>63</v>
      </c>
      <c r="G9" s="20"/>
      <c r="H9" s="20"/>
      <c r="I9" s="136">
        <v>22120</v>
      </c>
      <c r="J9" s="136">
        <v>22120</v>
      </c>
      <c r="K9" s="136">
        <v>22120</v>
      </c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</row>
    <row r="10" ht="20" customHeight="1" spans="1:23">
      <c r="A10" s="20"/>
      <c r="B10" s="20"/>
      <c r="C10" s="20"/>
      <c r="D10" s="20"/>
      <c r="E10" s="121">
        <v>20132</v>
      </c>
      <c r="F10" s="121" t="s">
        <v>65</v>
      </c>
      <c r="G10" s="20"/>
      <c r="H10" s="20"/>
      <c r="I10" s="136">
        <f>SUM(I11:I15)</f>
        <v>22120</v>
      </c>
      <c r="J10" s="136">
        <f>SUM(J11:J15)</f>
        <v>22120</v>
      </c>
      <c r="K10" s="136">
        <f>SUM(K11:K15)</f>
        <v>22120</v>
      </c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</row>
    <row r="11" ht="20" customHeight="1" spans="1:23">
      <c r="A11" s="111" t="s">
        <v>221</v>
      </c>
      <c r="B11" s="122" t="s">
        <v>222</v>
      </c>
      <c r="C11" s="111" t="s">
        <v>223</v>
      </c>
      <c r="D11" s="20" t="s">
        <v>47</v>
      </c>
      <c r="E11" s="111">
        <v>2013299</v>
      </c>
      <c r="F11" s="111" t="s">
        <v>67</v>
      </c>
      <c r="G11" s="123">
        <v>30201</v>
      </c>
      <c r="H11" s="124" t="s">
        <v>169</v>
      </c>
      <c r="I11" s="138">
        <v>6000</v>
      </c>
      <c r="J11" s="138">
        <v>6000</v>
      </c>
      <c r="K11" s="138">
        <v>6000</v>
      </c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</row>
    <row r="12" ht="20" customHeight="1" spans="1:23">
      <c r="A12" s="111" t="s">
        <v>221</v>
      </c>
      <c r="B12" s="122" t="s">
        <v>224</v>
      </c>
      <c r="C12" s="111" t="s">
        <v>225</v>
      </c>
      <c r="D12" s="20" t="s">
        <v>47</v>
      </c>
      <c r="E12" s="111">
        <v>2013299</v>
      </c>
      <c r="F12" s="111" t="s">
        <v>67</v>
      </c>
      <c r="G12" s="123">
        <v>30201</v>
      </c>
      <c r="H12" s="111" t="s">
        <v>169</v>
      </c>
      <c r="I12" s="45">
        <v>10000</v>
      </c>
      <c r="J12" s="45">
        <v>10000</v>
      </c>
      <c r="K12" s="45">
        <v>10000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ht="20" customHeight="1" spans="1:23">
      <c r="A13" s="111" t="s">
        <v>221</v>
      </c>
      <c r="B13" s="122" t="s">
        <v>224</v>
      </c>
      <c r="C13" s="111" t="s">
        <v>225</v>
      </c>
      <c r="D13" s="20" t="s">
        <v>47</v>
      </c>
      <c r="E13" s="111">
        <v>2013299</v>
      </c>
      <c r="F13" s="111" t="s">
        <v>67</v>
      </c>
      <c r="G13" s="123">
        <v>30305</v>
      </c>
      <c r="H13" s="111" t="s">
        <v>226</v>
      </c>
      <c r="I13" s="45">
        <v>1200</v>
      </c>
      <c r="J13" s="45">
        <v>1200</v>
      </c>
      <c r="K13" s="45">
        <v>1200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ht="20" customHeight="1" spans="1:23">
      <c r="A14" s="111" t="s">
        <v>221</v>
      </c>
      <c r="B14" s="122" t="s">
        <v>224</v>
      </c>
      <c r="C14" s="111" t="s">
        <v>225</v>
      </c>
      <c r="D14" s="20" t="s">
        <v>47</v>
      </c>
      <c r="E14" s="111">
        <v>2013299</v>
      </c>
      <c r="F14" s="111" t="s">
        <v>67</v>
      </c>
      <c r="G14" s="123">
        <v>30305</v>
      </c>
      <c r="H14" s="111" t="s">
        <v>226</v>
      </c>
      <c r="I14" s="45">
        <v>1920</v>
      </c>
      <c r="J14" s="45">
        <v>1920</v>
      </c>
      <c r="K14" s="45">
        <v>1920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ht="20" customHeight="1" spans="1:23">
      <c r="A15" s="111" t="s">
        <v>221</v>
      </c>
      <c r="B15" s="122" t="s">
        <v>224</v>
      </c>
      <c r="C15" s="111" t="s">
        <v>225</v>
      </c>
      <c r="D15" s="20" t="s">
        <v>47</v>
      </c>
      <c r="E15" s="111">
        <v>2013299</v>
      </c>
      <c r="F15" s="111" t="s">
        <v>67</v>
      </c>
      <c r="G15" s="123">
        <v>30201</v>
      </c>
      <c r="H15" s="111" t="s">
        <v>169</v>
      </c>
      <c r="I15" s="45">
        <v>3000</v>
      </c>
      <c r="J15" s="45">
        <v>3000</v>
      </c>
      <c r="K15" s="45">
        <v>3000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ht="20" customHeight="1" spans="1:23">
      <c r="A16" s="125"/>
      <c r="B16" s="125"/>
      <c r="C16" s="125"/>
      <c r="D16" s="125"/>
      <c r="E16" s="126">
        <v>208</v>
      </c>
      <c r="F16" s="127" t="s">
        <v>69</v>
      </c>
      <c r="G16" s="128"/>
      <c r="H16" s="125"/>
      <c r="I16" s="140">
        <v>133356</v>
      </c>
      <c r="J16" s="140">
        <v>133356</v>
      </c>
      <c r="K16" s="140">
        <v>133356</v>
      </c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</row>
    <row r="17" ht="20" customHeight="1" spans="1:23">
      <c r="A17" s="125"/>
      <c r="B17" s="125"/>
      <c r="C17" s="125"/>
      <c r="D17" s="125"/>
      <c r="E17" s="126">
        <v>20808</v>
      </c>
      <c r="F17" s="127" t="s">
        <v>79</v>
      </c>
      <c r="G17" s="128"/>
      <c r="H17" s="125"/>
      <c r="I17" s="140">
        <f t="shared" ref="I17:K17" si="1">SUM(I18:I19)</f>
        <v>133356</v>
      </c>
      <c r="J17" s="140">
        <f t="shared" si="1"/>
        <v>133356</v>
      </c>
      <c r="K17" s="140">
        <f t="shared" si="1"/>
        <v>133356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</row>
    <row r="18" ht="20" customHeight="1" spans="1:23">
      <c r="A18" s="129" t="s">
        <v>227</v>
      </c>
      <c r="B18" s="130" t="s">
        <v>228</v>
      </c>
      <c r="C18" s="129" t="s">
        <v>229</v>
      </c>
      <c r="D18" s="125" t="s">
        <v>47</v>
      </c>
      <c r="E18" s="126">
        <v>2080801</v>
      </c>
      <c r="F18" s="111" t="s">
        <v>81</v>
      </c>
      <c r="G18" s="111">
        <v>30305</v>
      </c>
      <c r="H18" s="111" t="s">
        <v>226</v>
      </c>
      <c r="I18" s="45">
        <v>91776</v>
      </c>
      <c r="J18" s="45">
        <v>91776</v>
      </c>
      <c r="K18" s="45">
        <v>91776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</row>
    <row r="19" ht="20" customHeight="1" spans="1:23">
      <c r="A19" s="129" t="s">
        <v>227</v>
      </c>
      <c r="B19" s="130" t="s">
        <v>228</v>
      </c>
      <c r="C19" s="129" t="s">
        <v>229</v>
      </c>
      <c r="D19" s="125" t="s">
        <v>47</v>
      </c>
      <c r="E19" s="126">
        <v>2080801</v>
      </c>
      <c r="F19" s="111" t="s">
        <v>81</v>
      </c>
      <c r="G19" s="111">
        <v>30305</v>
      </c>
      <c r="H19" s="111" t="s">
        <v>226</v>
      </c>
      <c r="I19" s="45">
        <v>41580</v>
      </c>
      <c r="J19" s="45">
        <v>41580</v>
      </c>
      <c r="K19" s="45">
        <v>41580</v>
      </c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</row>
    <row r="20" ht="20" customHeight="1" spans="1:23">
      <c r="A20" s="125"/>
      <c r="B20" s="125"/>
      <c r="C20" s="125"/>
      <c r="D20" s="125"/>
      <c r="E20" s="126">
        <v>212</v>
      </c>
      <c r="F20" s="127" t="s">
        <v>95</v>
      </c>
      <c r="G20" s="128"/>
      <c r="H20" s="125"/>
      <c r="I20" s="140">
        <v>136349100</v>
      </c>
      <c r="J20" s="141">
        <v>530000</v>
      </c>
      <c r="K20" s="141">
        <v>530000</v>
      </c>
      <c r="L20" s="140">
        <v>135819100</v>
      </c>
      <c r="M20" s="125"/>
      <c r="N20" s="140"/>
      <c r="O20" s="125"/>
      <c r="P20" s="125"/>
      <c r="Q20" s="125"/>
      <c r="R20" s="125"/>
      <c r="S20" s="125"/>
      <c r="T20" s="125"/>
      <c r="U20" s="125"/>
      <c r="V20" s="125"/>
      <c r="W20" s="125"/>
    </row>
    <row r="21" ht="20" customHeight="1" spans="1:23">
      <c r="A21" s="125"/>
      <c r="B21" s="125"/>
      <c r="C21" s="125"/>
      <c r="D21" s="125"/>
      <c r="E21" s="126">
        <v>2108</v>
      </c>
      <c r="F21" s="127" t="s">
        <v>101</v>
      </c>
      <c r="G21" s="128"/>
      <c r="H21" s="125"/>
      <c r="I21" s="140">
        <v>135819100</v>
      </c>
      <c r="J21" s="140"/>
      <c r="K21" s="140"/>
      <c r="L21" s="140">
        <f>SUM(L22:L32)</f>
        <v>135819100</v>
      </c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</row>
    <row r="22" ht="20" customHeight="1" spans="1:23">
      <c r="A22" s="111" t="s">
        <v>221</v>
      </c>
      <c r="B22" s="122" t="s">
        <v>230</v>
      </c>
      <c r="C22" s="111" t="s">
        <v>231</v>
      </c>
      <c r="D22" s="125" t="s">
        <v>47</v>
      </c>
      <c r="E22" s="126">
        <v>2120899</v>
      </c>
      <c r="F22" s="111" t="s">
        <v>99</v>
      </c>
      <c r="G22" s="111">
        <v>31005</v>
      </c>
      <c r="H22" s="111" t="s">
        <v>232</v>
      </c>
      <c r="I22" s="45">
        <v>15416600</v>
      </c>
      <c r="J22" s="125"/>
      <c r="K22" s="125"/>
      <c r="L22" s="45">
        <v>15416600</v>
      </c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</row>
    <row r="23" ht="20" customHeight="1" spans="1:23">
      <c r="A23" s="111" t="s">
        <v>221</v>
      </c>
      <c r="B23" s="122" t="s">
        <v>233</v>
      </c>
      <c r="C23" s="111" t="s">
        <v>234</v>
      </c>
      <c r="D23" s="125" t="s">
        <v>47</v>
      </c>
      <c r="E23" s="126">
        <v>2120899</v>
      </c>
      <c r="F23" s="111" t="s">
        <v>99</v>
      </c>
      <c r="G23" s="111">
        <v>31005</v>
      </c>
      <c r="H23" s="111" t="s">
        <v>232</v>
      </c>
      <c r="I23" s="45">
        <v>20699200</v>
      </c>
      <c r="J23" s="125"/>
      <c r="K23" s="125"/>
      <c r="L23" s="45">
        <v>20699200</v>
      </c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</row>
    <row r="24" ht="20" customHeight="1" spans="1:23">
      <c r="A24" s="111" t="s">
        <v>221</v>
      </c>
      <c r="B24" s="122" t="s">
        <v>235</v>
      </c>
      <c r="C24" s="111" t="s">
        <v>236</v>
      </c>
      <c r="D24" s="125" t="s">
        <v>47</v>
      </c>
      <c r="E24" s="126">
        <v>2120899</v>
      </c>
      <c r="F24" s="111" t="s">
        <v>99</v>
      </c>
      <c r="G24" s="111">
        <v>31005</v>
      </c>
      <c r="H24" s="111" t="s">
        <v>232</v>
      </c>
      <c r="I24" s="45">
        <v>2000000</v>
      </c>
      <c r="J24" s="125"/>
      <c r="K24" s="125"/>
      <c r="L24" s="45">
        <v>2000000</v>
      </c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</row>
    <row r="25" ht="20" customHeight="1" spans="1:23">
      <c r="A25" s="111" t="s">
        <v>221</v>
      </c>
      <c r="B25" s="122" t="s">
        <v>237</v>
      </c>
      <c r="C25" s="111" t="s">
        <v>238</v>
      </c>
      <c r="D25" s="125" t="s">
        <v>47</v>
      </c>
      <c r="E25" s="126">
        <v>2120899</v>
      </c>
      <c r="F25" s="111" t="s">
        <v>99</v>
      </c>
      <c r="G25" s="111">
        <v>31005</v>
      </c>
      <c r="H25" s="111" t="s">
        <v>232</v>
      </c>
      <c r="I25" s="45">
        <v>1508400</v>
      </c>
      <c r="J25" s="125"/>
      <c r="K25" s="125"/>
      <c r="L25" s="45">
        <v>1508400</v>
      </c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</row>
    <row r="26" ht="20" customHeight="1" spans="1:23">
      <c r="A26" s="111" t="s">
        <v>221</v>
      </c>
      <c r="B26" s="122" t="s">
        <v>239</v>
      </c>
      <c r="C26" s="111" t="s">
        <v>240</v>
      </c>
      <c r="D26" s="125" t="s">
        <v>47</v>
      </c>
      <c r="E26" s="126">
        <v>2120899</v>
      </c>
      <c r="F26" s="111" t="s">
        <v>99</v>
      </c>
      <c r="G26" s="111">
        <v>31005</v>
      </c>
      <c r="H26" s="111" t="s">
        <v>232</v>
      </c>
      <c r="I26" s="45">
        <v>2000000</v>
      </c>
      <c r="J26" s="125"/>
      <c r="K26" s="125"/>
      <c r="L26" s="45">
        <v>2000000</v>
      </c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</row>
    <row r="27" ht="20" customHeight="1" spans="1:23">
      <c r="A27" s="111" t="s">
        <v>221</v>
      </c>
      <c r="B27" s="122" t="s">
        <v>241</v>
      </c>
      <c r="C27" s="111" t="s">
        <v>242</v>
      </c>
      <c r="D27" s="125" t="s">
        <v>47</v>
      </c>
      <c r="E27" s="126">
        <v>2120899</v>
      </c>
      <c r="F27" s="111" t="s">
        <v>99</v>
      </c>
      <c r="G27" s="111">
        <v>31005</v>
      </c>
      <c r="H27" s="111" t="s">
        <v>232</v>
      </c>
      <c r="I27" s="45">
        <v>72018500</v>
      </c>
      <c r="J27" s="125"/>
      <c r="K27" s="125"/>
      <c r="L27" s="45">
        <v>72018500</v>
      </c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</row>
    <row r="28" ht="20" customHeight="1" spans="1:23">
      <c r="A28" s="111" t="s">
        <v>221</v>
      </c>
      <c r="B28" s="122" t="s">
        <v>243</v>
      </c>
      <c r="C28" s="111" t="s">
        <v>244</v>
      </c>
      <c r="D28" s="125" t="s">
        <v>47</v>
      </c>
      <c r="E28" s="126">
        <v>2120899</v>
      </c>
      <c r="F28" s="111" t="s">
        <v>99</v>
      </c>
      <c r="G28" s="111">
        <v>31005</v>
      </c>
      <c r="H28" s="111" t="s">
        <v>232</v>
      </c>
      <c r="I28" s="45">
        <v>657100</v>
      </c>
      <c r="J28" s="125"/>
      <c r="K28" s="125"/>
      <c r="L28" s="45">
        <v>657100</v>
      </c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</row>
    <row r="29" ht="20" customHeight="1" spans="1:23">
      <c r="A29" s="111" t="s">
        <v>221</v>
      </c>
      <c r="B29" s="122" t="s">
        <v>245</v>
      </c>
      <c r="C29" s="111" t="s">
        <v>246</v>
      </c>
      <c r="D29" s="125" t="s">
        <v>47</v>
      </c>
      <c r="E29" s="126">
        <v>2120899</v>
      </c>
      <c r="F29" s="111" t="s">
        <v>99</v>
      </c>
      <c r="G29" s="111">
        <v>31005</v>
      </c>
      <c r="H29" s="111" t="s">
        <v>232</v>
      </c>
      <c r="I29" s="45">
        <v>8909300</v>
      </c>
      <c r="J29" s="125"/>
      <c r="K29" s="125"/>
      <c r="L29" s="45">
        <v>8909300</v>
      </c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</row>
    <row r="30" ht="20" customHeight="1" spans="1:23">
      <c r="A30" s="111" t="s">
        <v>221</v>
      </c>
      <c r="B30" s="122" t="s">
        <v>247</v>
      </c>
      <c r="C30" s="111" t="s">
        <v>248</v>
      </c>
      <c r="D30" s="125" t="s">
        <v>47</v>
      </c>
      <c r="E30" s="126">
        <v>2120899</v>
      </c>
      <c r="F30" s="111" t="s">
        <v>99</v>
      </c>
      <c r="G30" s="111">
        <v>31005</v>
      </c>
      <c r="H30" s="111" t="s">
        <v>232</v>
      </c>
      <c r="I30" s="45">
        <v>6000000</v>
      </c>
      <c r="J30" s="125"/>
      <c r="K30" s="125"/>
      <c r="L30" s="45">
        <v>6000000</v>
      </c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</row>
    <row r="31" ht="20" customHeight="1" spans="1:23">
      <c r="A31" s="111" t="s">
        <v>221</v>
      </c>
      <c r="B31" s="122" t="s">
        <v>247</v>
      </c>
      <c r="C31" s="111" t="s">
        <v>248</v>
      </c>
      <c r="D31" s="125" t="s">
        <v>47</v>
      </c>
      <c r="E31" s="126">
        <v>2120899</v>
      </c>
      <c r="F31" s="111" t="s">
        <v>99</v>
      </c>
      <c r="G31" s="111">
        <v>31005</v>
      </c>
      <c r="H31" s="111" t="s">
        <v>232</v>
      </c>
      <c r="I31" s="45">
        <v>1500000</v>
      </c>
      <c r="J31" s="125"/>
      <c r="K31" s="125"/>
      <c r="L31" s="45">
        <v>1500000</v>
      </c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</row>
    <row r="32" ht="20" customHeight="1" spans="1:23">
      <c r="A32" s="111" t="s">
        <v>221</v>
      </c>
      <c r="B32" s="122" t="s">
        <v>247</v>
      </c>
      <c r="C32" s="111" t="s">
        <v>248</v>
      </c>
      <c r="D32" s="125" t="s">
        <v>47</v>
      </c>
      <c r="E32" s="126">
        <v>2120899</v>
      </c>
      <c r="F32" s="111" t="s">
        <v>99</v>
      </c>
      <c r="G32" s="111">
        <v>31005</v>
      </c>
      <c r="H32" s="111" t="s">
        <v>232</v>
      </c>
      <c r="I32" s="45">
        <v>5110000</v>
      </c>
      <c r="J32" s="125"/>
      <c r="K32" s="125"/>
      <c r="L32" s="45">
        <v>5110000</v>
      </c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</row>
    <row r="33" ht="20" customHeight="1" spans="1:23">
      <c r="A33" s="125"/>
      <c r="B33" s="125"/>
      <c r="C33" s="125"/>
      <c r="D33" s="125"/>
      <c r="E33" s="126">
        <v>21299</v>
      </c>
      <c r="F33" s="127" t="s">
        <v>100</v>
      </c>
      <c r="G33" s="128"/>
      <c r="H33" s="125"/>
      <c r="I33" s="140">
        <f t="shared" ref="I33:K33" si="2">SUM(I34:I38)</f>
        <v>530000</v>
      </c>
      <c r="J33" s="141">
        <f t="shared" si="2"/>
        <v>530000</v>
      </c>
      <c r="K33" s="141">
        <f t="shared" si="2"/>
        <v>530000</v>
      </c>
      <c r="L33" s="125"/>
      <c r="M33" s="125"/>
      <c r="N33" s="141"/>
      <c r="O33" s="125"/>
      <c r="P33" s="125"/>
      <c r="Q33" s="125"/>
      <c r="R33" s="125"/>
      <c r="S33" s="125"/>
      <c r="T33" s="125"/>
      <c r="U33" s="125"/>
      <c r="V33" s="125"/>
      <c r="W33" s="125"/>
    </row>
    <row r="34" ht="20" customHeight="1" spans="1:23">
      <c r="A34" s="111" t="s">
        <v>221</v>
      </c>
      <c r="B34" s="125"/>
      <c r="C34" s="131" t="s">
        <v>249</v>
      </c>
      <c r="D34" s="125" t="s">
        <v>47</v>
      </c>
      <c r="E34" s="126">
        <v>2129999</v>
      </c>
      <c r="F34" s="131" t="s">
        <v>101</v>
      </c>
      <c r="G34" s="111">
        <v>31005</v>
      </c>
      <c r="H34" s="111" t="s">
        <v>232</v>
      </c>
      <c r="I34" s="142">
        <v>38000</v>
      </c>
      <c r="J34" s="143">
        <v>38000</v>
      </c>
      <c r="K34" s="143">
        <v>38000</v>
      </c>
      <c r="L34" s="125"/>
      <c r="M34" s="125"/>
      <c r="N34" s="143"/>
      <c r="O34" s="125"/>
      <c r="P34" s="125"/>
      <c r="Q34" s="125"/>
      <c r="R34" s="125"/>
      <c r="S34" s="125"/>
      <c r="T34" s="125"/>
      <c r="U34" s="125"/>
      <c r="V34" s="125"/>
      <c r="W34" s="125"/>
    </row>
    <row r="35" ht="20" customHeight="1" spans="1:23">
      <c r="A35" s="111" t="s">
        <v>221</v>
      </c>
      <c r="B35" s="125"/>
      <c r="C35" s="131" t="s">
        <v>249</v>
      </c>
      <c r="D35" s="125" t="s">
        <v>47</v>
      </c>
      <c r="E35" s="126">
        <v>2129999</v>
      </c>
      <c r="F35" s="131" t="s">
        <v>101</v>
      </c>
      <c r="G35" s="111">
        <v>31005</v>
      </c>
      <c r="H35" s="111" t="s">
        <v>232</v>
      </c>
      <c r="I35" s="142">
        <v>20000</v>
      </c>
      <c r="J35" s="143">
        <v>20000</v>
      </c>
      <c r="K35" s="143">
        <v>20000</v>
      </c>
      <c r="L35" s="125"/>
      <c r="M35" s="125"/>
      <c r="N35" s="143"/>
      <c r="O35" s="125"/>
      <c r="P35" s="125"/>
      <c r="Q35" s="125"/>
      <c r="R35" s="125"/>
      <c r="S35" s="125"/>
      <c r="T35" s="125"/>
      <c r="U35" s="125"/>
      <c r="V35" s="125"/>
      <c r="W35" s="125"/>
    </row>
    <row r="36" ht="20" customHeight="1" spans="1:23">
      <c r="A36" s="111" t="s">
        <v>221</v>
      </c>
      <c r="B36" s="125"/>
      <c r="C36" s="131" t="s">
        <v>249</v>
      </c>
      <c r="D36" s="125" t="s">
        <v>47</v>
      </c>
      <c r="E36" s="126">
        <v>2129999</v>
      </c>
      <c r="F36" s="131" t="s">
        <v>101</v>
      </c>
      <c r="G36" s="111">
        <v>31005</v>
      </c>
      <c r="H36" s="111" t="s">
        <v>232</v>
      </c>
      <c r="I36" s="142">
        <v>30000</v>
      </c>
      <c r="J36" s="143">
        <v>30000</v>
      </c>
      <c r="K36" s="143">
        <v>30000</v>
      </c>
      <c r="L36" s="125"/>
      <c r="M36" s="125"/>
      <c r="N36" s="143"/>
      <c r="O36" s="125"/>
      <c r="P36" s="125"/>
      <c r="Q36" s="125"/>
      <c r="R36" s="125"/>
      <c r="S36" s="125"/>
      <c r="T36" s="125"/>
      <c r="U36" s="125"/>
      <c r="V36" s="125"/>
      <c r="W36" s="125"/>
    </row>
    <row r="37" ht="20" customHeight="1" spans="1:23">
      <c r="A37" s="111" t="s">
        <v>221</v>
      </c>
      <c r="B37" s="125"/>
      <c r="C37" s="131" t="s">
        <v>249</v>
      </c>
      <c r="D37" s="125" t="s">
        <v>47</v>
      </c>
      <c r="E37" s="126">
        <v>2129999</v>
      </c>
      <c r="F37" s="131" t="s">
        <v>101</v>
      </c>
      <c r="G37" s="111">
        <v>31005</v>
      </c>
      <c r="H37" s="111" t="s">
        <v>232</v>
      </c>
      <c r="I37" s="142">
        <v>42000</v>
      </c>
      <c r="J37" s="143">
        <v>42000</v>
      </c>
      <c r="K37" s="143">
        <v>42000</v>
      </c>
      <c r="L37" s="125"/>
      <c r="M37" s="125"/>
      <c r="N37" s="143"/>
      <c r="O37" s="125"/>
      <c r="P37" s="125"/>
      <c r="Q37" s="125"/>
      <c r="R37" s="125"/>
      <c r="S37" s="125"/>
      <c r="T37" s="125"/>
      <c r="U37" s="125"/>
      <c r="V37" s="125"/>
      <c r="W37" s="125"/>
    </row>
    <row r="38" ht="20" customHeight="1" spans="1:23">
      <c r="A38" s="111" t="s">
        <v>221</v>
      </c>
      <c r="B38" s="125"/>
      <c r="C38" s="131" t="s">
        <v>250</v>
      </c>
      <c r="D38" s="125" t="s">
        <v>47</v>
      </c>
      <c r="E38" s="126">
        <v>2129999</v>
      </c>
      <c r="F38" s="131" t="s">
        <v>101</v>
      </c>
      <c r="G38" s="111">
        <v>31005</v>
      </c>
      <c r="H38" s="111" t="s">
        <v>232</v>
      </c>
      <c r="I38" s="142">
        <v>400000</v>
      </c>
      <c r="J38" s="143">
        <v>400000</v>
      </c>
      <c r="K38" s="143">
        <v>400000</v>
      </c>
      <c r="L38" s="125"/>
      <c r="M38" s="125"/>
      <c r="N38" s="143"/>
      <c r="O38" s="125"/>
      <c r="P38" s="125"/>
      <c r="Q38" s="125"/>
      <c r="R38" s="125"/>
      <c r="S38" s="125"/>
      <c r="T38" s="125"/>
      <c r="U38" s="125"/>
      <c r="V38" s="125"/>
      <c r="W38" s="125"/>
    </row>
    <row r="39" ht="20" customHeight="1" spans="1:23">
      <c r="A39" s="125"/>
      <c r="B39" s="125"/>
      <c r="C39" s="125"/>
      <c r="D39" s="125"/>
      <c r="E39" s="126">
        <v>214</v>
      </c>
      <c r="F39" s="127" t="s">
        <v>103</v>
      </c>
      <c r="G39" s="128"/>
      <c r="H39" s="125"/>
      <c r="I39" s="140">
        <v>82156135.33</v>
      </c>
      <c r="J39" s="140">
        <v>82156135.33</v>
      </c>
      <c r="K39" s="140">
        <v>82156135.33</v>
      </c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</row>
    <row r="40" ht="20" customHeight="1" spans="1:23">
      <c r="A40" s="125"/>
      <c r="B40" s="125"/>
      <c r="C40" s="125"/>
      <c r="D40" s="125"/>
      <c r="E40" s="126">
        <v>21401</v>
      </c>
      <c r="F40" s="127" t="s">
        <v>105</v>
      </c>
      <c r="G40" s="128"/>
      <c r="H40" s="125"/>
      <c r="I40" s="140">
        <f t="shared" ref="I40:K40" si="3">SUM(I41:I65)</f>
        <v>82156135.33</v>
      </c>
      <c r="J40" s="140">
        <f t="shared" si="3"/>
        <v>82156135.33</v>
      </c>
      <c r="K40" s="140">
        <f t="shared" si="3"/>
        <v>82156135.33</v>
      </c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</row>
    <row r="41" ht="20" customHeight="1" spans="1:23">
      <c r="A41" s="111" t="s">
        <v>221</v>
      </c>
      <c r="B41" s="122" t="s">
        <v>251</v>
      </c>
      <c r="C41" s="111" t="s">
        <v>252</v>
      </c>
      <c r="D41" s="125" t="s">
        <v>47</v>
      </c>
      <c r="E41" s="126">
        <v>2140101</v>
      </c>
      <c r="F41" s="111" t="s">
        <v>107</v>
      </c>
      <c r="G41" s="111">
        <v>31002</v>
      </c>
      <c r="H41" s="111" t="s">
        <v>253</v>
      </c>
      <c r="I41" s="45">
        <v>69000</v>
      </c>
      <c r="J41" s="45">
        <v>69000</v>
      </c>
      <c r="K41" s="45">
        <v>69000</v>
      </c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</row>
    <row r="42" ht="20" customHeight="1" spans="1:23">
      <c r="A42" s="111" t="s">
        <v>221</v>
      </c>
      <c r="B42" s="122" t="s">
        <v>251</v>
      </c>
      <c r="C42" s="111" t="s">
        <v>252</v>
      </c>
      <c r="D42" s="125" t="s">
        <v>47</v>
      </c>
      <c r="E42" s="126">
        <v>2140101</v>
      </c>
      <c r="F42" s="111" t="s">
        <v>107</v>
      </c>
      <c r="G42" s="111">
        <v>31002</v>
      </c>
      <c r="H42" s="111" t="s">
        <v>253</v>
      </c>
      <c r="I42" s="45">
        <v>55200</v>
      </c>
      <c r="J42" s="45">
        <v>55200</v>
      </c>
      <c r="K42" s="45">
        <v>55200</v>
      </c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</row>
    <row r="43" ht="20" customHeight="1" spans="1:23">
      <c r="A43" s="111" t="s">
        <v>221</v>
      </c>
      <c r="B43" s="122" t="s">
        <v>251</v>
      </c>
      <c r="C43" s="111" t="s">
        <v>252</v>
      </c>
      <c r="D43" s="125" t="s">
        <v>47</v>
      </c>
      <c r="E43" s="126">
        <v>2140101</v>
      </c>
      <c r="F43" s="111" t="s">
        <v>107</v>
      </c>
      <c r="G43" s="111">
        <v>31002</v>
      </c>
      <c r="H43" s="111" t="s">
        <v>253</v>
      </c>
      <c r="I43" s="45">
        <v>5000</v>
      </c>
      <c r="J43" s="45">
        <v>5000</v>
      </c>
      <c r="K43" s="45">
        <v>5000</v>
      </c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</row>
    <row r="44" ht="20" customHeight="1" spans="1:23">
      <c r="A44" s="111" t="s">
        <v>221</v>
      </c>
      <c r="B44" s="122" t="s">
        <v>251</v>
      </c>
      <c r="C44" s="111" t="s">
        <v>252</v>
      </c>
      <c r="D44" s="125" t="s">
        <v>47</v>
      </c>
      <c r="E44" s="126">
        <v>2140101</v>
      </c>
      <c r="F44" s="111" t="s">
        <v>107</v>
      </c>
      <c r="G44" s="111">
        <v>31002</v>
      </c>
      <c r="H44" s="111" t="s">
        <v>253</v>
      </c>
      <c r="I44" s="45">
        <v>69000</v>
      </c>
      <c r="J44" s="45">
        <v>69000</v>
      </c>
      <c r="K44" s="45">
        <v>69000</v>
      </c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</row>
    <row r="45" ht="20" customHeight="1" spans="1:23">
      <c r="A45" s="111" t="s">
        <v>221</v>
      </c>
      <c r="B45" s="131" t="s">
        <v>254</v>
      </c>
      <c r="C45" s="131" t="s">
        <v>255</v>
      </c>
      <c r="D45" s="125" t="s">
        <v>47</v>
      </c>
      <c r="E45" s="126">
        <v>2140101</v>
      </c>
      <c r="F45" s="111" t="s">
        <v>107</v>
      </c>
      <c r="G45" s="131" t="s">
        <v>256</v>
      </c>
      <c r="H45" s="131" t="s">
        <v>226</v>
      </c>
      <c r="I45" s="142">
        <v>50160</v>
      </c>
      <c r="J45" s="142">
        <v>50160</v>
      </c>
      <c r="K45" s="142">
        <v>50160</v>
      </c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</row>
    <row r="46" ht="20" customHeight="1" spans="1:23">
      <c r="A46" s="111" t="s">
        <v>221</v>
      </c>
      <c r="B46" s="131" t="s">
        <v>257</v>
      </c>
      <c r="C46" s="131" t="s">
        <v>190</v>
      </c>
      <c r="D46" s="125" t="s">
        <v>47</v>
      </c>
      <c r="E46" s="126">
        <v>2140101</v>
      </c>
      <c r="F46" s="111" t="s">
        <v>107</v>
      </c>
      <c r="G46" s="131" t="s">
        <v>258</v>
      </c>
      <c r="H46" s="131" t="s">
        <v>190</v>
      </c>
      <c r="I46" s="142">
        <v>8000</v>
      </c>
      <c r="J46" s="142">
        <v>8000</v>
      </c>
      <c r="K46" s="142">
        <v>8000</v>
      </c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</row>
    <row r="47" ht="20" customHeight="1" spans="1:23">
      <c r="A47" s="111" t="s">
        <v>221</v>
      </c>
      <c r="B47" s="122" t="s">
        <v>259</v>
      </c>
      <c r="C47" s="111" t="s">
        <v>260</v>
      </c>
      <c r="D47" s="125" t="s">
        <v>47</v>
      </c>
      <c r="E47" s="126">
        <v>2140104</v>
      </c>
      <c r="F47" s="111" t="s">
        <v>109</v>
      </c>
      <c r="G47" s="126">
        <v>31005</v>
      </c>
      <c r="H47" s="111" t="s">
        <v>232</v>
      </c>
      <c r="I47" s="45">
        <v>9000000</v>
      </c>
      <c r="J47" s="45">
        <v>9000000</v>
      </c>
      <c r="K47" s="45">
        <v>9000000</v>
      </c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</row>
    <row r="48" ht="20" customHeight="1" spans="1:23">
      <c r="A48" s="111" t="s">
        <v>221</v>
      </c>
      <c r="B48" s="132"/>
      <c r="C48" s="132" t="s">
        <v>261</v>
      </c>
      <c r="D48" s="125" t="s">
        <v>47</v>
      </c>
      <c r="E48" s="126">
        <v>2140104</v>
      </c>
      <c r="F48" s="111" t="s">
        <v>109</v>
      </c>
      <c r="G48" s="126">
        <v>31005</v>
      </c>
      <c r="H48" s="111" t="s">
        <v>232</v>
      </c>
      <c r="I48" s="142">
        <v>4771647</v>
      </c>
      <c r="J48" s="142">
        <v>4771647</v>
      </c>
      <c r="K48" s="142">
        <v>4771647</v>
      </c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</row>
    <row r="49" ht="20" customHeight="1" spans="1:23">
      <c r="A49" s="111" t="s">
        <v>221</v>
      </c>
      <c r="B49" s="132"/>
      <c r="C49" s="132" t="s">
        <v>261</v>
      </c>
      <c r="D49" s="125" t="s">
        <v>47</v>
      </c>
      <c r="E49" s="126">
        <v>2140104</v>
      </c>
      <c r="F49" s="111" t="s">
        <v>109</v>
      </c>
      <c r="G49" s="126">
        <v>31005</v>
      </c>
      <c r="H49" s="111" t="s">
        <v>232</v>
      </c>
      <c r="I49" s="142">
        <v>12382806.62</v>
      </c>
      <c r="J49" s="142">
        <v>12382806.62</v>
      </c>
      <c r="K49" s="142">
        <v>12382806.62</v>
      </c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</row>
    <row r="50" ht="20" customHeight="1" spans="1:23">
      <c r="A50" s="111" t="s">
        <v>221</v>
      </c>
      <c r="B50" s="132"/>
      <c r="C50" s="132" t="s">
        <v>261</v>
      </c>
      <c r="D50" s="125" t="s">
        <v>47</v>
      </c>
      <c r="E50" s="126">
        <v>2140104</v>
      </c>
      <c r="F50" s="111" t="s">
        <v>109</v>
      </c>
      <c r="G50" s="126">
        <v>31005</v>
      </c>
      <c r="H50" s="111" t="s">
        <v>232</v>
      </c>
      <c r="I50" s="142">
        <v>6150000</v>
      </c>
      <c r="J50" s="142">
        <v>6150000</v>
      </c>
      <c r="K50" s="142">
        <v>6150000</v>
      </c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</row>
    <row r="51" ht="20" customHeight="1" spans="1:23">
      <c r="A51" s="111" t="s">
        <v>221</v>
      </c>
      <c r="B51" s="132"/>
      <c r="C51" s="132" t="s">
        <v>262</v>
      </c>
      <c r="D51" s="125" t="s">
        <v>47</v>
      </c>
      <c r="E51" s="126">
        <v>2140104</v>
      </c>
      <c r="F51" s="111" t="s">
        <v>109</v>
      </c>
      <c r="G51" s="126">
        <v>31005</v>
      </c>
      <c r="H51" s="111" t="s">
        <v>232</v>
      </c>
      <c r="I51" s="142">
        <v>12320000</v>
      </c>
      <c r="J51" s="142">
        <v>12320000</v>
      </c>
      <c r="K51" s="142">
        <v>12320000</v>
      </c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</row>
    <row r="52" ht="20" customHeight="1" spans="1:23">
      <c r="A52" s="111" t="s">
        <v>221</v>
      </c>
      <c r="B52" s="132"/>
      <c r="C52" s="132" t="s">
        <v>262</v>
      </c>
      <c r="D52" s="125" t="s">
        <v>47</v>
      </c>
      <c r="E52" s="126">
        <v>2140104</v>
      </c>
      <c r="F52" s="111" t="s">
        <v>109</v>
      </c>
      <c r="G52" s="126">
        <v>31005</v>
      </c>
      <c r="H52" s="111" t="s">
        <v>232</v>
      </c>
      <c r="I52" s="142">
        <v>2050000</v>
      </c>
      <c r="J52" s="142">
        <v>2050000</v>
      </c>
      <c r="K52" s="142">
        <v>2050000</v>
      </c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</row>
    <row r="53" ht="20" customHeight="1" spans="1:23">
      <c r="A53" s="111" t="s">
        <v>221</v>
      </c>
      <c r="B53" s="132"/>
      <c r="C53" s="132" t="s">
        <v>263</v>
      </c>
      <c r="D53" s="125" t="s">
        <v>47</v>
      </c>
      <c r="E53" s="126">
        <v>2140104</v>
      </c>
      <c r="F53" s="111" t="s">
        <v>109</v>
      </c>
      <c r="G53" s="126">
        <v>31005</v>
      </c>
      <c r="H53" s="111" t="s">
        <v>232</v>
      </c>
      <c r="I53" s="142">
        <v>6240778</v>
      </c>
      <c r="J53" s="142">
        <v>6240778</v>
      </c>
      <c r="K53" s="142">
        <v>6240778</v>
      </c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</row>
    <row r="54" ht="20" customHeight="1" spans="1:23">
      <c r="A54" s="111" t="s">
        <v>221</v>
      </c>
      <c r="B54" s="133"/>
      <c r="C54" s="133" t="s">
        <v>264</v>
      </c>
      <c r="D54" s="125" t="s">
        <v>47</v>
      </c>
      <c r="E54" s="126">
        <v>2140104</v>
      </c>
      <c r="F54" s="111" t="s">
        <v>109</v>
      </c>
      <c r="G54" s="126">
        <v>31005</v>
      </c>
      <c r="H54" s="111" t="s">
        <v>232</v>
      </c>
      <c r="I54" s="144">
        <v>200000</v>
      </c>
      <c r="J54" s="144">
        <v>200000</v>
      </c>
      <c r="K54" s="144">
        <v>200000</v>
      </c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</row>
    <row r="55" ht="20" customHeight="1" spans="1:23">
      <c r="A55" s="111" t="s">
        <v>221</v>
      </c>
      <c r="B55" s="125"/>
      <c r="C55" s="132" t="s">
        <v>265</v>
      </c>
      <c r="D55" s="125" t="s">
        <v>47</v>
      </c>
      <c r="E55" s="126">
        <v>2140106</v>
      </c>
      <c r="F55" s="131" t="s">
        <v>110</v>
      </c>
      <c r="G55" s="126">
        <v>31006</v>
      </c>
      <c r="H55" s="131" t="s">
        <v>266</v>
      </c>
      <c r="I55" s="142">
        <v>2000000</v>
      </c>
      <c r="J55" s="142">
        <v>2000000</v>
      </c>
      <c r="K55" s="142">
        <v>2000000</v>
      </c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</row>
    <row r="56" ht="20" customHeight="1" spans="1:23">
      <c r="A56" s="111" t="s">
        <v>221</v>
      </c>
      <c r="B56" s="125"/>
      <c r="C56" s="132" t="s">
        <v>265</v>
      </c>
      <c r="D56" s="125" t="s">
        <v>47</v>
      </c>
      <c r="E56" s="126">
        <v>2140106</v>
      </c>
      <c r="F56" s="131" t="s">
        <v>110</v>
      </c>
      <c r="G56" s="126">
        <v>31006</v>
      </c>
      <c r="H56" s="131" t="s">
        <v>266</v>
      </c>
      <c r="I56" s="142">
        <v>300000</v>
      </c>
      <c r="J56" s="142">
        <v>300000</v>
      </c>
      <c r="K56" s="142">
        <v>300000</v>
      </c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</row>
    <row r="57" ht="20" customHeight="1" spans="1:23">
      <c r="A57" s="111" t="s">
        <v>221</v>
      </c>
      <c r="B57" s="125"/>
      <c r="C57" s="132" t="s">
        <v>267</v>
      </c>
      <c r="D57" s="125" t="s">
        <v>47</v>
      </c>
      <c r="E57" s="126">
        <v>2140106</v>
      </c>
      <c r="F57" s="131" t="s">
        <v>110</v>
      </c>
      <c r="G57" s="126">
        <v>31005</v>
      </c>
      <c r="H57" s="111" t="s">
        <v>232</v>
      </c>
      <c r="I57" s="142">
        <v>1393900</v>
      </c>
      <c r="J57" s="142">
        <v>1393900</v>
      </c>
      <c r="K57" s="142">
        <v>1393900</v>
      </c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</row>
    <row r="58" ht="20" customHeight="1" spans="1:23">
      <c r="A58" s="111" t="s">
        <v>221</v>
      </c>
      <c r="B58" s="125"/>
      <c r="C58" s="132" t="s">
        <v>267</v>
      </c>
      <c r="D58" s="125" t="s">
        <v>47</v>
      </c>
      <c r="E58" s="126">
        <v>2140106</v>
      </c>
      <c r="F58" s="131" t="s">
        <v>110</v>
      </c>
      <c r="G58" s="126">
        <v>31005</v>
      </c>
      <c r="H58" s="111" t="s">
        <v>232</v>
      </c>
      <c r="I58" s="142">
        <v>7120000</v>
      </c>
      <c r="J58" s="142">
        <v>7120000</v>
      </c>
      <c r="K58" s="142">
        <v>7120000</v>
      </c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</row>
    <row r="59" ht="20" customHeight="1" spans="1:23">
      <c r="A59" s="111" t="s">
        <v>221</v>
      </c>
      <c r="B59" s="125"/>
      <c r="C59" s="132" t="s">
        <v>267</v>
      </c>
      <c r="D59" s="125" t="s">
        <v>47</v>
      </c>
      <c r="E59" s="126">
        <v>2140106</v>
      </c>
      <c r="F59" s="131" t="s">
        <v>110</v>
      </c>
      <c r="G59" s="126">
        <v>31005</v>
      </c>
      <c r="H59" s="111" t="s">
        <v>232</v>
      </c>
      <c r="I59" s="142">
        <v>670000</v>
      </c>
      <c r="J59" s="142">
        <v>670000</v>
      </c>
      <c r="K59" s="142">
        <v>670000</v>
      </c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</row>
    <row r="60" ht="20" customHeight="1" spans="1:23">
      <c r="A60" s="111" t="s">
        <v>221</v>
      </c>
      <c r="B60" s="125"/>
      <c r="C60" s="132" t="s">
        <v>267</v>
      </c>
      <c r="D60" s="125" t="s">
        <v>47</v>
      </c>
      <c r="E60" s="126">
        <v>2140106</v>
      </c>
      <c r="F60" s="131" t="s">
        <v>110</v>
      </c>
      <c r="G60" s="126">
        <v>31005</v>
      </c>
      <c r="H60" s="111" t="s">
        <v>232</v>
      </c>
      <c r="I60" s="142">
        <v>6919943.71</v>
      </c>
      <c r="J60" s="142">
        <v>6919943.71</v>
      </c>
      <c r="K60" s="142">
        <v>6919943.71</v>
      </c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</row>
    <row r="61" ht="20" customHeight="1" spans="1:23">
      <c r="A61" s="111" t="s">
        <v>221</v>
      </c>
      <c r="B61" s="125"/>
      <c r="C61" s="132" t="s">
        <v>268</v>
      </c>
      <c r="D61" s="125" t="s">
        <v>47</v>
      </c>
      <c r="E61" s="126">
        <v>2140106</v>
      </c>
      <c r="F61" s="131" t="s">
        <v>110</v>
      </c>
      <c r="G61" s="126">
        <v>31006</v>
      </c>
      <c r="H61" s="131" t="s">
        <v>266</v>
      </c>
      <c r="I61" s="142">
        <v>640000</v>
      </c>
      <c r="J61" s="142">
        <v>640000</v>
      </c>
      <c r="K61" s="142">
        <v>640000</v>
      </c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</row>
    <row r="62" ht="20" customHeight="1" spans="1:23">
      <c r="A62" s="111" t="s">
        <v>221</v>
      </c>
      <c r="B62" s="125"/>
      <c r="C62" s="132" t="s">
        <v>268</v>
      </c>
      <c r="D62" s="125" t="s">
        <v>47</v>
      </c>
      <c r="E62" s="126">
        <v>2140106</v>
      </c>
      <c r="F62" s="131" t="s">
        <v>110</v>
      </c>
      <c r="G62" s="126">
        <v>31006</v>
      </c>
      <c r="H62" s="131" t="s">
        <v>266</v>
      </c>
      <c r="I62" s="142">
        <v>3360000</v>
      </c>
      <c r="J62" s="142">
        <v>3360000</v>
      </c>
      <c r="K62" s="142">
        <v>3360000</v>
      </c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</row>
    <row r="63" ht="20" customHeight="1" spans="1:23">
      <c r="A63" s="111" t="s">
        <v>221</v>
      </c>
      <c r="B63" s="125"/>
      <c r="C63" s="133" t="s">
        <v>269</v>
      </c>
      <c r="D63" s="125" t="s">
        <v>47</v>
      </c>
      <c r="E63" s="126">
        <v>2140106</v>
      </c>
      <c r="F63" s="131" t="s">
        <v>110</v>
      </c>
      <c r="G63" s="126">
        <v>31005</v>
      </c>
      <c r="H63" s="111" t="s">
        <v>232</v>
      </c>
      <c r="I63" s="144">
        <v>520000</v>
      </c>
      <c r="J63" s="144">
        <v>520000</v>
      </c>
      <c r="K63" s="144">
        <v>520000</v>
      </c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</row>
    <row r="64" ht="20" customHeight="1" spans="1:23">
      <c r="A64" s="111" t="s">
        <v>221</v>
      </c>
      <c r="B64" s="122" t="s">
        <v>270</v>
      </c>
      <c r="C64" s="111" t="s">
        <v>271</v>
      </c>
      <c r="D64" s="125" t="s">
        <v>47</v>
      </c>
      <c r="E64" s="126">
        <v>2140199</v>
      </c>
      <c r="F64" s="111" t="s">
        <v>112</v>
      </c>
      <c r="G64" s="111">
        <v>30226</v>
      </c>
      <c r="H64" s="111" t="s">
        <v>272</v>
      </c>
      <c r="I64" s="45">
        <v>300000</v>
      </c>
      <c r="J64" s="45">
        <v>300000</v>
      </c>
      <c r="K64" s="45">
        <v>300000</v>
      </c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</row>
    <row r="65" ht="61" customHeight="1" spans="1:23">
      <c r="A65" s="111" t="s">
        <v>221</v>
      </c>
      <c r="B65" s="133"/>
      <c r="C65" s="146" t="s">
        <v>273</v>
      </c>
      <c r="D65" s="125" t="s">
        <v>47</v>
      </c>
      <c r="E65" s="126">
        <v>2140199</v>
      </c>
      <c r="F65" s="111" t="s">
        <v>112</v>
      </c>
      <c r="G65" s="111">
        <v>30226</v>
      </c>
      <c r="H65" s="111" t="s">
        <v>272</v>
      </c>
      <c r="I65" s="144">
        <v>5560700</v>
      </c>
      <c r="J65" s="144">
        <v>5560700</v>
      </c>
      <c r="K65" s="144">
        <v>5560700</v>
      </c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</row>
    <row r="66" ht="20" customHeight="1" spans="1:23">
      <c r="A66" s="147" t="s">
        <v>119</v>
      </c>
      <c r="B66" s="127"/>
      <c r="C66" s="127"/>
      <c r="D66" s="127"/>
      <c r="E66" s="127"/>
      <c r="F66" s="127"/>
      <c r="G66" s="127"/>
      <c r="H66" s="127"/>
      <c r="I66" s="148">
        <f t="shared" ref="I66:L66" si="4">+I9+I16+I20+I39</f>
        <v>218660711.33</v>
      </c>
      <c r="J66" s="148">
        <f t="shared" si="4"/>
        <v>82841611.33</v>
      </c>
      <c r="K66" s="148">
        <f t="shared" si="4"/>
        <v>82841611.33</v>
      </c>
      <c r="L66" s="148">
        <f t="shared" si="4"/>
        <v>135819100</v>
      </c>
      <c r="M66" s="148"/>
      <c r="N66" s="148"/>
      <c r="O66" s="148"/>
      <c r="P66" s="148"/>
      <c r="Q66" s="148"/>
      <c r="R66" s="148"/>
      <c r="S66" s="148"/>
      <c r="T66" s="148"/>
      <c r="U66" s="149"/>
      <c r="V66" s="148"/>
      <c r="W66" s="148"/>
    </row>
  </sheetData>
  <mergeCells count="28">
    <mergeCell ref="A3:W3"/>
    <mergeCell ref="A4:I4"/>
    <mergeCell ref="J5:M5"/>
    <mergeCell ref="N5:P5"/>
    <mergeCell ref="R5:W5"/>
    <mergeCell ref="J6:K6"/>
    <mergeCell ref="A66:H6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0"/>
  <sheetViews>
    <sheetView showZeros="0" workbookViewId="0">
      <pane ySplit="1" topLeftCell="A85" activePane="bottomLeft" state="frozen"/>
      <selection/>
      <selection pane="bottomLeft" activeCell="A3" sqref="A3:J3"/>
    </sheetView>
  </sheetViews>
  <sheetFormatPr defaultColWidth="9.10833333333333" defaultRowHeight="11.95" customHeight="1"/>
  <cols>
    <col min="1" max="1" width="34.2166666666667" customWidth="1"/>
    <col min="2" max="2" width="32.25" customWidth="1"/>
    <col min="3" max="3" width="10.125" customWidth="1"/>
    <col min="4" max="4" width="13.125" customWidth="1"/>
    <col min="5" max="5" width="23.55" customWidth="1"/>
    <col min="6" max="6" width="7.875" customWidth="1"/>
    <col min="7" max="7" width="10.3333333333333" customWidth="1"/>
    <col min="8" max="8" width="9.33333333333333" customWidth="1"/>
    <col min="9" max="9" width="13.4416666666667" customWidth="1"/>
    <col min="10" max="10" width="27.441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5" t="s">
        <v>274</v>
      </c>
    </row>
    <row r="3" ht="28.5" customHeight="1" spans="1:10">
      <c r="A3" s="46" t="s">
        <v>275</v>
      </c>
      <c r="B3" s="28"/>
      <c r="C3" s="28"/>
      <c r="D3" s="28"/>
      <c r="E3" s="28"/>
      <c r="F3" s="47"/>
      <c r="G3" s="28"/>
      <c r="H3" s="47"/>
      <c r="I3" s="47"/>
      <c r="J3" s="28"/>
    </row>
    <row r="4" ht="15.05" customHeight="1" spans="1:1">
      <c r="A4" s="5" t="str">
        <f>'部门财务收支预算总表01-1'!A4</f>
        <v>单位名称：新平彝族傣族自治县交通运输局</v>
      </c>
    </row>
    <row r="5" ht="14.25" customHeight="1" spans="1:10">
      <c r="A5" s="48" t="s">
        <v>276</v>
      </c>
      <c r="B5" s="48" t="s">
        <v>277</v>
      </c>
      <c r="C5" s="48" t="s">
        <v>278</v>
      </c>
      <c r="D5" s="48" t="s">
        <v>279</v>
      </c>
      <c r="E5" s="48" t="s">
        <v>280</v>
      </c>
      <c r="F5" s="49" t="s">
        <v>281</v>
      </c>
      <c r="G5" s="48" t="s">
        <v>282</v>
      </c>
      <c r="H5" s="49" t="s">
        <v>283</v>
      </c>
      <c r="I5" s="49" t="s">
        <v>284</v>
      </c>
      <c r="J5" s="48" t="s">
        <v>285</v>
      </c>
    </row>
    <row r="6" ht="14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9">
        <v>6</v>
      </c>
      <c r="G6" s="48">
        <v>7</v>
      </c>
      <c r="H6" s="49">
        <v>8</v>
      </c>
      <c r="I6" s="49">
        <v>9</v>
      </c>
      <c r="J6" s="48">
        <v>10</v>
      </c>
    </row>
    <row r="7" ht="12" customHeight="1" spans="1:10">
      <c r="A7" s="98" t="s">
        <v>47</v>
      </c>
      <c r="B7" s="98"/>
      <c r="C7" s="98"/>
      <c r="D7" s="114"/>
      <c r="E7" s="99"/>
      <c r="F7" s="99"/>
      <c r="G7" s="99"/>
      <c r="H7" s="99"/>
      <c r="I7" s="99"/>
      <c r="J7" s="99"/>
    </row>
    <row r="8" ht="12" customHeight="1" spans="1:10">
      <c r="A8" s="115" t="s">
        <v>231</v>
      </c>
      <c r="B8" s="115"/>
      <c r="C8" s="100"/>
      <c r="D8" s="100"/>
      <c r="E8" s="99"/>
      <c r="F8" s="99"/>
      <c r="G8" s="99"/>
      <c r="H8" s="99"/>
      <c r="I8" s="99"/>
      <c r="J8" s="99"/>
    </row>
    <row r="9" ht="12" customHeight="1" spans="1:10">
      <c r="A9" s="98"/>
      <c r="B9" s="116" t="s">
        <v>286</v>
      </c>
      <c r="C9" s="98" t="s">
        <v>287</v>
      </c>
      <c r="D9" s="117" t="s">
        <v>288</v>
      </c>
      <c r="E9" s="116" t="s">
        <v>289</v>
      </c>
      <c r="F9" s="101" t="s">
        <v>290</v>
      </c>
      <c r="G9" s="118" t="s">
        <v>291</v>
      </c>
      <c r="H9" s="101" t="s">
        <v>292</v>
      </c>
      <c r="I9" s="101" t="s">
        <v>293</v>
      </c>
      <c r="J9" s="116" t="s">
        <v>294</v>
      </c>
    </row>
    <row r="10" ht="12" customHeight="1" spans="1:10">
      <c r="A10" s="119"/>
      <c r="B10" s="116" t="s">
        <v>295</v>
      </c>
      <c r="C10" s="98" t="s">
        <v>287</v>
      </c>
      <c r="D10" s="117" t="s">
        <v>288</v>
      </c>
      <c r="E10" s="116" t="s">
        <v>296</v>
      </c>
      <c r="F10" s="101" t="s">
        <v>290</v>
      </c>
      <c r="G10" s="118" t="s">
        <v>297</v>
      </c>
      <c r="H10" s="101" t="s">
        <v>298</v>
      </c>
      <c r="I10" s="101" t="s">
        <v>293</v>
      </c>
      <c r="J10" s="116" t="s">
        <v>294</v>
      </c>
    </row>
    <row r="11" ht="12" customHeight="1" spans="1:10">
      <c r="A11" s="119"/>
      <c r="B11" s="116" t="s">
        <v>299</v>
      </c>
      <c r="C11" s="98" t="s">
        <v>287</v>
      </c>
      <c r="D11" s="117" t="s">
        <v>300</v>
      </c>
      <c r="E11" s="116" t="s">
        <v>301</v>
      </c>
      <c r="F11" s="101" t="s">
        <v>290</v>
      </c>
      <c r="G11" s="118" t="s">
        <v>302</v>
      </c>
      <c r="H11" s="101" t="s">
        <v>303</v>
      </c>
      <c r="I11" s="101" t="s">
        <v>293</v>
      </c>
      <c r="J11" s="116" t="s">
        <v>304</v>
      </c>
    </row>
    <row r="12" ht="12" customHeight="1" spans="1:10">
      <c r="A12" s="119"/>
      <c r="B12" s="116" t="s">
        <v>305</v>
      </c>
      <c r="C12" s="98" t="s">
        <v>287</v>
      </c>
      <c r="D12" s="117" t="s">
        <v>306</v>
      </c>
      <c r="E12" s="116" t="s">
        <v>307</v>
      </c>
      <c r="F12" s="101" t="s">
        <v>308</v>
      </c>
      <c r="G12" s="118" t="s">
        <v>140</v>
      </c>
      <c r="H12" s="101" t="s">
        <v>309</v>
      </c>
      <c r="I12" s="101" t="s">
        <v>293</v>
      </c>
      <c r="J12" s="116" t="s">
        <v>310</v>
      </c>
    </row>
    <row r="13" ht="12" customHeight="1" spans="1:10">
      <c r="A13" s="119"/>
      <c r="B13" s="116" t="s">
        <v>311</v>
      </c>
      <c r="C13" s="98" t="s">
        <v>312</v>
      </c>
      <c r="D13" s="117" t="s">
        <v>313</v>
      </c>
      <c r="E13" s="116" t="s">
        <v>311</v>
      </c>
      <c r="F13" s="101" t="s">
        <v>290</v>
      </c>
      <c r="G13" s="118" t="s">
        <v>314</v>
      </c>
      <c r="H13" s="101" t="s">
        <v>315</v>
      </c>
      <c r="I13" s="101" t="s">
        <v>316</v>
      </c>
      <c r="J13" s="116" t="s">
        <v>317</v>
      </c>
    </row>
    <row r="14" ht="12" customHeight="1" spans="1:10">
      <c r="A14" s="119"/>
      <c r="B14" s="116" t="s">
        <v>318</v>
      </c>
      <c r="C14" s="98" t="s">
        <v>319</v>
      </c>
      <c r="D14" s="117" t="s">
        <v>320</v>
      </c>
      <c r="E14" s="116" t="s">
        <v>321</v>
      </c>
      <c r="F14" s="101" t="s">
        <v>290</v>
      </c>
      <c r="G14" s="118" t="s">
        <v>322</v>
      </c>
      <c r="H14" s="101" t="s">
        <v>303</v>
      </c>
      <c r="I14" s="101" t="s">
        <v>293</v>
      </c>
      <c r="J14" s="116" t="s">
        <v>323</v>
      </c>
    </row>
    <row r="15" ht="12" customHeight="1" spans="1:10">
      <c r="A15" s="115" t="s">
        <v>223</v>
      </c>
      <c r="B15" s="119"/>
      <c r="C15" s="119"/>
      <c r="D15" s="119"/>
      <c r="E15" s="119"/>
      <c r="F15" s="119"/>
      <c r="G15" s="119"/>
      <c r="H15" s="119"/>
      <c r="I15" s="119"/>
      <c r="J15" s="119"/>
    </row>
    <row r="16" ht="12" customHeight="1" spans="1:10">
      <c r="A16" s="119"/>
      <c r="B16" s="116" t="s">
        <v>324</v>
      </c>
      <c r="C16" s="98" t="s">
        <v>287</v>
      </c>
      <c r="D16" s="117" t="s">
        <v>288</v>
      </c>
      <c r="E16" s="116" t="s">
        <v>325</v>
      </c>
      <c r="F16" s="101" t="s">
        <v>290</v>
      </c>
      <c r="G16" s="118" t="s">
        <v>137</v>
      </c>
      <c r="H16" s="101" t="s">
        <v>326</v>
      </c>
      <c r="I16" s="101" t="s">
        <v>293</v>
      </c>
      <c r="J16" s="116" t="s">
        <v>327</v>
      </c>
    </row>
    <row r="17" ht="12" customHeight="1" spans="1:10">
      <c r="A17" s="119"/>
      <c r="B17" s="116" t="s">
        <v>328</v>
      </c>
      <c r="C17" s="98" t="s">
        <v>287</v>
      </c>
      <c r="D17" s="117" t="s">
        <v>288</v>
      </c>
      <c r="E17" s="116" t="s">
        <v>329</v>
      </c>
      <c r="F17" s="101" t="s">
        <v>290</v>
      </c>
      <c r="G17" s="118" t="s">
        <v>330</v>
      </c>
      <c r="H17" s="101" t="s">
        <v>331</v>
      </c>
      <c r="I17" s="101" t="s">
        <v>293</v>
      </c>
      <c r="J17" s="116" t="s">
        <v>332</v>
      </c>
    </row>
    <row r="18" ht="12" customHeight="1" spans="1:10">
      <c r="A18" s="119"/>
      <c r="B18" s="116" t="s">
        <v>333</v>
      </c>
      <c r="C18" s="98" t="s">
        <v>287</v>
      </c>
      <c r="D18" s="117" t="s">
        <v>300</v>
      </c>
      <c r="E18" s="116" t="s">
        <v>334</v>
      </c>
      <c r="F18" s="101" t="s">
        <v>290</v>
      </c>
      <c r="G18" s="118" t="s">
        <v>335</v>
      </c>
      <c r="H18" s="101" t="s">
        <v>303</v>
      </c>
      <c r="I18" s="101" t="s">
        <v>293</v>
      </c>
      <c r="J18" s="116" t="s">
        <v>336</v>
      </c>
    </row>
    <row r="19" ht="12" customHeight="1" spans="1:10">
      <c r="A19" s="119"/>
      <c r="B19" s="116" t="s">
        <v>337</v>
      </c>
      <c r="C19" s="98" t="s">
        <v>312</v>
      </c>
      <c r="D19" s="117" t="s">
        <v>313</v>
      </c>
      <c r="E19" s="116" t="s">
        <v>313</v>
      </c>
      <c r="F19" s="101" t="s">
        <v>290</v>
      </c>
      <c r="G19" s="118" t="s">
        <v>136</v>
      </c>
      <c r="H19" s="101" t="s">
        <v>338</v>
      </c>
      <c r="I19" s="101" t="s">
        <v>293</v>
      </c>
      <c r="J19" s="116" t="s">
        <v>339</v>
      </c>
    </row>
    <row r="20" ht="12" customHeight="1" spans="1:10">
      <c r="A20" s="119"/>
      <c r="B20" s="116" t="s">
        <v>340</v>
      </c>
      <c r="C20" s="98" t="s">
        <v>319</v>
      </c>
      <c r="D20" s="117" t="s">
        <v>320</v>
      </c>
      <c r="E20" s="116" t="s">
        <v>341</v>
      </c>
      <c r="F20" s="101" t="s">
        <v>290</v>
      </c>
      <c r="G20" s="118" t="s">
        <v>342</v>
      </c>
      <c r="H20" s="101" t="s">
        <v>303</v>
      </c>
      <c r="I20" s="101" t="s">
        <v>293</v>
      </c>
      <c r="J20" s="116" t="s">
        <v>343</v>
      </c>
    </row>
    <row r="21" ht="12" customHeight="1" spans="1:10">
      <c r="A21" s="115" t="s">
        <v>252</v>
      </c>
      <c r="B21" s="119"/>
      <c r="C21" s="119"/>
      <c r="D21" s="119"/>
      <c r="E21" s="119"/>
      <c r="F21" s="119"/>
      <c r="G21" s="119"/>
      <c r="H21" s="119"/>
      <c r="I21" s="119"/>
      <c r="J21" s="119"/>
    </row>
    <row r="22" ht="12" customHeight="1" spans="1:10">
      <c r="A22" s="119"/>
      <c r="B22" s="116" t="s">
        <v>344</v>
      </c>
      <c r="C22" s="98" t="s">
        <v>287</v>
      </c>
      <c r="D22" s="117" t="s">
        <v>288</v>
      </c>
      <c r="E22" s="116" t="s">
        <v>345</v>
      </c>
      <c r="F22" s="101" t="s">
        <v>346</v>
      </c>
      <c r="G22" s="118" t="s">
        <v>347</v>
      </c>
      <c r="H22" s="101" t="s">
        <v>348</v>
      </c>
      <c r="I22" s="101" t="s">
        <v>293</v>
      </c>
      <c r="J22" s="116" t="s">
        <v>349</v>
      </c>
    </row>
    <row r="23" ht="12" customHeight="1" spans="1:10">
      <c r="A23" s="119"/>
      <c r="B23" s="116" t="s">
        <v>350</v>
      </c>
      <c r="C23" s="98" t="s">
        <v>287</v>
      </c>
      <c r="D23" s="117" t="s">
        <v>300</v>
      </c>
      <c r="E23" s="116" t="s">
        <v>351</v>
      </c>
      <c r="F23" s="101" t="s">
        <v>346</v>
      </c>
      <c r="G23" s="118" t="s">
        <v>330</v>
      </c>
      <c r="H23" s="101" t="s">
        <v>303</v>
      </c>
      <c r="I23" s="101" t="s">
        <v>293</v>
      </c>
      <c r="J23" s="116" t="s">
        <v>352</v>
      </c>
    </row>
    <row r="24" ht="12" customHeight="1" spans="1:10">
      <c r="A24" s="119"/>
      <c r="B24" s="116" t="s">
        <v>353</v>
      </c>
      <c r="C24" s="98" t="s">
        <v>287</v>
      </c>
      <c r="D24" s="117" t="s">
        <v>306</v>
      </c>
      <c r="E24" s="116" t="s">
        <v>354</v>
      </c>
      <c r="F24" s="101" t="s">
        <v>308</v>
      </c>
      <c r="G24" s="118" t="s">
        <v>136</v>
      </c>
      <c r="H24" s="101" t="s">
        <v>355</v>
      </c>
      <c r="I24" s="101" t="s">
        <v>293</v>
      </c>
      <c r="J24" s="116" t="s">
        <v>356</v>
      </c>
    </row>
    <row r="25" ht="12" customHeight="1" spans="1:10">
      <c r="A25" s="119"/>
      <c r="B25" s="116" t="s">
        <v>357</v>
      </c>
      <c r="C25" s="98" t="s">
        <v>312</v>
      </c>
      <c r="D25" s="117" t="s">
        <v>313</v>
      </c>
      <c r="E25" s="116" t="s">
        <v>358</v>
      </c>
      <c r="F25" s="101" t="s">
        <v>346</v>
      </c>
      <c r="G25" s="118" t="s">
        <v>359</v>
      </c>
      <c r="H25" s="101" t="s">
        <v>315</v>
      </c>
      <c r="I25" s="101" t="s">
        <v>316</v>
      </c>
      <c r="J25" s="116" t="s">
        <v>360</v>
      </c>
    </row>
    <row r="26" ht="12" customHeight="1" spans="1:10">
      <c r="A26" s="119"/>
      <c r="B26" s="116" t="s">
        <v>318</v>
      </c>
      <c r="C26" s="98" t="s">
        <v>319</v>
      </c>
      <c r="D26" s="117" t="s">
        <v>320</v>
      </c>
      <c r="E26" s="116" t="s">
        <v>321</v>
      </c>
      <c r="F26" s="101" t="s">
        <v>290</v>
      </c>
      <c r="G26" s="118" t="s">
        <v>322</v>
      </c>
      <c r="H26" s="101" t="s">
        <v>303</v>
      </c>
      <c r="I26" s="101" t="s">
        <v>293</v>
      </c>
      <c r="J26" s="116" t="s">
        <v>361</v>
      </c>
    </row>
    <row r="27" ht="12" customHeight="1" spans="1:10">
      <c r="A27" s="115" t="s">
        <v>260</v>
      </c>
      <c r="B27" s="119"/>
      <c r="C27" s="119"/>
      <c r="D27" s="119"/>
      <c r="E27" s="119"/>
      <c r="F27" s="119"/>
      <c r="G27" s="119"/>
      <c r="H27" s="119"/>
      <c r="I27" s="119"/>
      <c r="J27" s="119"/>
    </row>
    <row r="28" ht="12" customHeight="1" spans="1:10">
      <c r="A28" s="119"/>
      <c r="B28" s="116" t="s">
        <v>362</v>
      </c>
      <c r="C28" s="98" t="s">
        <v>287</v>
      </c>
      <c r="D28" s="117" t="s">
        <v>288</v>
      </c>
      <c r="E28" s="116" t="s">
        <v>289</v>
      </c>
      <c r="F28" s="101" t="s">
        <v>290</v>
      </c>
      <c r="G28" s="118" t="s">
        <v>363</v>
      </c>
      <c r="H28" s="101" t="s">
        <v>298</v>
      </c>
      <c r="I28" s="101" t="s">
        <v>293</v>
      </c>
      <c r="J28" s="116" t="s">
        <v>294</v>
      </c>
    </row>
    <row r="29" ht="12" customHeight="1" spans="1:10">
      <c r="A29" s="119"/>
      <c r="B29" s="116" t="s">
        <v>299</v>
      </c>
      <c r="C29" s="98" t="s">
        <v>287</v>
      </c>
      <c r="D29" s="117" t="s">
        <v>300</v>
      </c>
      <c r="E29" s="116" t="s">
        <v>301</v>
      </c>
      <c r="F29" s="101" t="s">
        <v>290</v>
      </c>
      <c r="G29" s="118" t="s">
        <v>302</v>
      </c>
      <c r="H29" s="101" t="s">
        <v>303</v>
      </c>
      <c r="I29" s="101" t="s">
        <v>293</v>
      </c>
      <c r="J29" s="116" t="s">
        <v>304</v>
      </c>
    </row>
    <row r="30" ht="12" customHeight="1" spans="1:10">
      <c r="A30" s="119"/>
      <c r="B30" s="116" t="s">
        <v>364</v>
      </c>
      <c r="C30" s="98" t="s">
        <v>287</v>
      </c>
      <c r="D30" s="117" t="s">
        <v>306</v>
      </c>
      <c r="E30" s="116" t="s">
        <v>307</v>
      </c>
      <c r="F30" s="101" t="s">
        <v>308</v>
      </c>
      <c r="G30" s="118" t="s">
        <v>365</v>
      </c>
      <c r="H30" s="101" t="s">
        <v>309</v>
      </c>
      <c r="I30" s="101" t="s">
        <v>293</v>
      </c>
      <c r="J30" s="116" t="s">
        <v>310</v>
      </c>
    </row>
    <row r="31" ht="12" customHeight="1" spans="1:10">
      <c r="A31" s="119"/>
      <c r="B31" s="116" t="s">
        <v>366</v>
      </c>
      <c r="C31" s="98" t="s">
        <v>312</v>
      </c>
      <c r="D31" s="117" t="s">
        <v>313</v>
      </c>
      <c r="E31" s="116" t="s">
        <v>311</v>
      </c>
      <c r="F31" s="101" t="s">
        <v>290</v>
      </c>
      <c r="G31" s="118" t="s">
        <v>367</v>
      </c>
      <c r="H31" s="101" t="s">
        <v>315</v>
      </c>
      <c r="I31" s="101" t="s">
        <v>316</v>
      </c>
      <c r="J31" s="116" t="s">
        <v>317</v>
      </c>
    </row>
    <row r="32" ht="12" customHeight="1" spans="1:10">
      <c r="A32" s="119"/>
      <c r="B32" s="116" t="s">
        <v>318</v>
      </c>
      <c r="C32" s="98" t="s">
        <v>319</v>
      </c>
      <c r="D32" s="117" t="s">
        <v>320</v>
      </c>
      <c r="E32" s="116" t="s">
        <v>321</v>
      </c>
      <c r="F32" s="101" t="s">
        <v>290</v>
      </c>
      <c r="G32" s="118" t="s">
        <v>322</v>
      </c>
      <c r="H32" s="101" t="s">
        <v>303</v>
      </c>
      <c r="I32" s="101" t="s">
        <v>293</v>
      </c>
      <c r="J32" s="116" t="s">
        <v>323</v>
      </c>
    </row>
    <row r="33" ht="12" customHeight="1" spans="1:10">
      <c r="A33" s="115" t="s">
        <v>234</v>
      </c>
      <c r="B33" s="119"/>
      <c r="C33" s="119"/>
      <c r="D33" s="119"/>
      <c r="E33" s="119"/>
      <c r="F33" s="119"/>
      <c r="G33" s="119"/>
      <c r="H33" s="119"/>
      <c r="I33" s="119"/>
      <c r="J33" s="119"/>
    </row>
    <row r="34" ht="12" customHeight="1" spans="1:10">
      <c r="A34" s="119"/>
      <c r="B34" s="116" t="s">
        <v>368</v>
      </c>
      <c r="C34" s="98" t="s">
        <v>287</v>
      </c>
      <c r="D34" s="117" t="s">
        <v>288</v>
      </c>
      <c r="E34" s="116" t="s">
        <v>289</v>
      </c>
      <c r="F34" s="101" t="s">
        <v>290</v>
      </c>
      <c r="G34" s="118" t="s">
        <v>369</v>
      </c>
      <c r="H34" s="101" t="s">
        <v>292</v>
      </c>
      <c r="I34" s="101" t="s">
        <v>293</v>
      </c>
      <c r="J34" s="116" t="s">
        <v>294</v>
      </c>
    </row>
    <row r="35" ht="12" customHeight="1" spans="1:10">
      <c r="A35" s="119"/>
      <c r="B35" s="116" t="s">
        <v>370</v>
      </c>
      <c r="C35" s="98" t="s">
        <v>287</v>
      </c>
      <c r="D35" s="117" t="s">
        <v>288</v>
      </c>
      <c r="E35" s="116" t="s">
        <v>296</v>
      </c>
      <c r="F35" s="101" t="s">
        <v>290</v>
      </c>
      <c r="G35" s="118" t="s">
        <v>371</v>
      </c>
      <c r="H35" s="101" t="s">
        <v>292</v>
      </c>
      <c r="I35" s="101" t="s">
        <v>293</v>
      </c>
      <c r="J35" s="116" t="s">
        <v>294</v>
      </c>
    </row>
    <row r="36" ht="12" customHeight="1" spans="1:10">
      <c r="A36" s="119"/>
      <c r="B36" s="116" t="s">
        <v>299</v>
      </c>
      <c r="C36" s="98" t="s">
        <v>287</v>
      </c>
      <c r="D36" s="117" t="s">
        <v>300</v>
      </c>
      <c r="E36" s="116" t="s">
        <v>301</v>
      </c>
      <c r="F36" s="101" t="s">
        <v>290</v>
      </c>
      <c r="G36" s="118" t="s">
        <v>302</v>
      </c>
      <c r="H36" s="101" t="s">
        <v>303</v>
      </c>
      <c r="I36" s="101" t="s">
        <v>293</v>
      </c>
      <c r="J36" s="116" t="s">
        <v>304</v>
      </c>
    </row>
    <row r="37" ht="12" customHeight="1" spans="1:10">
      <c r="A37" s="119"/>
      <c r="B37" s="116" t="s">
        <v>372</v>
      </c>
      <c r="C37" s="98" t="s">
        <v>287</v>
      </c>
      <c r="D37" s="117" t="s">
        <v>306</v>
      </c>
      <c r="E37" s="116" t="s">
        <v>307</v>
      </c>
      <c r="F37" s="101" t="s">
        <v>308</v>
      </c>
      <c r="G37" s="118" t="s">
        <v>140</v>
      </c>
      <c r="H37" s="101" t="s">
        <v>309</v>
      </c>
      <c r="I37" s="101" t="s">
        <v>293</v>
      </c>
      <c r="J37" s="116" t="s">
        <v>310</v>
      </c>
    </row>
    <row r="38" ht="12" customHeight="1" spans="1:10">
      <c r="A38" s="119"/>
      <c r="B38" s="116" t="s">
        <v>373</v>
      </c>
      <c r="C38" s="98" t="s">
        <v>312</v>
      </c>
      <c r="D38" s="117" t="s">
        <v>313</v>
      </c>
      <c r="E38" s="116" t="s">
        <v>311</v>
      </c>
      <c r="F38" s="101" t="s">
        <v>290</v>
      </c>
      <c r="G38" s="118" t="s">
        <v>374</v>
      </c>
      <c r="H38" s="101" t="s">
        <v>315</v>
      </c>
      <c r="I38" s="101" t="s">
        <v>316</v>
      </c>
      <c r="J38" s="116" t="s">
        <v>317</v>
      </c>
    </row>
    <row r="39" ht="12" customHeight="1" spans="1:10">
      <c r="A39" s="119"/>
      <c r="B39" s="116" t="s">
        <v>318</v>
      </c>
      <c r="C39" s="98" t="s">
        <v>319</v>
      </c>
      <c r="D39" s="117" t="s">
        <v>320</v>
      </c>
      <c r="E39" s="116" t="s">
        <v>321</v>
      </c>
      <c r="F39" s="101" t="s">
        <v>290</v>
      </c>
      <c r="G39" s="118" t="s">
        <v>322</v>
      </c>
      <c r="H39" s="101" t="s">
        <v>303</v>
      </c>
      <c r="I39" s="101" t="s">
        <v>293</v>
      </c>
      <c r="J39" s="116" t="s">
        <v>323</v>
      </c>
    </row>
    <row r="40" ht="12" customHeight="1" spans="1:10">
      <c r="A40" s="115" t="s">
        <v>236</v>
      </c>
      <c r="B40" s="119"/>
      <c r="C40" s="119"/>
      <c r="D40" s="119"/>
      <c r="E40" s="119"/>
      <c r="F40" s="119"/>
      <c r="G40" s="119"/>
      <c r="H40" s="119"/>
      <c r="I40" s="119"/>
      <c r="J40" s="119"/>
    </row>
    <row r="41" ht="12" customHeight="1" spans="1:10">
      <c r="A41" s="119"/>
      <c r="B41" s="116" t="s">
        <v>375</v>
      </c>
      <c r="C41" s="98" t="s">
        <v>287</v>
      </c>
      <c r="D41" s="117" t="s">
        <v>288</v>
      </c>
      <c r="E41" s="116" t="s">
        <v>289</v>
      </c>
      <c r="F41" s="101" t="s">
        <v>346</v>
      </c>
      <c r="G41" s="118" t="s">
        <v>376</v>
      </c>
      <c r="H41" s="101" t="s">
        <v>377</v>
      </c>
      <c r="I41" s="101" t="s">
        <v>293</v>
      </c>
      <c r="J41" s="116" t="s">
        <v>378</v>
      </c>
    </row>
    <row r="42" ht="12" customHeight="1" spans="1:10">
      <c r="A42" s="119"/>
      <c r="B42" s="116" t="s">
        <v>379</v>
      </c>
      <c r="C42" s="98" t="s">
        <v>287</v>
      </c>
      <c r="D42" s="117" t="s">
        <v>300</v>
      </c>
      <c r="E42" s="116" t="s">
        <v>380</v>
      </c>
      <c r="F42" s="101" t="s">
        <v>308</v>
      </c>
      <c r="G42" s="118" t="s">
        <v>381</v>
      </c>
      <c r="H42" s="101" t="s">
        <v>303</v>
      </c>
      <c r="I42" s="101" t="s">
        <v>293</v>
      </c>
      <c r="J42" s="116" t="s">
        <v>382</v>
      </c>
    </row>
    <row r="43" ht="12" customHeight="1" spans="1:10">
      <c r="A43" s="119"/>
      <c r="B43" s="116" t="s">
        <v>383</v>
      </c>
      <c r="C43" s="98" t="s">
        <v>287</v>
      </c>
      <c r="D43" s="117" t="s">
        <v>306</v>
      </c>
      <c r="E43" s="116" t="s">
        <v>307</v>
      </c>
      <c r="F43" s="101" t="s">
        <v>290</v>
      </c>
      <c r="G43" s="118" t="s">
        <v>384</v>
      </c>
      <c r="H43" s="101" t="s">
        <v>303</v>
      </c>
      <c r="I43" s="101" t="s">
        <v>293</v>
      </c>
      <c r="J43" s="116" t="s">
        <v>385</v>
      </c>
    </row>
    <row r="44" ht="12" customHeight="1" spans="1:10">
      <c r="A44" s="119"/>
      <c r="B44" s="116" t="s">
        <v>386</v>
      </c>
      <c r="C44" s="98" t="s">
        <v>312</v>
      </c>
      <c r="D44" s="117" t="s">
        <v>313</v>
      </c>
      <c r="E44" s="116" t="s">
        <v>311</v>
      </c>
      <c r="F44" s="101" t="s">
        <v>290</v>
      </c>
      <c r="G44" s="118" t="s">
        <v>387</v>
      </c>
      <c r="H44" s="101" t="s">
        <v>303</v>
      </c>
      <c r="I44" s="101" t="s">
        <v>293</v>
      </c>
      <c r="J44" s="116" t="s">
        <v>388</v>
      </c>
    </row>
    <row r="45" ht="12" customHeight="1" spans="1:10">
      <c r="A45" s="119"/>
      <c r="B45" s="116" t="s">
        <v>389</v>
      </c>
      <c r="C45" s="98" t="s">
        <v>319</v>
      </c>
      <c r="D45" s="117" t="s">
        <v>320</v>
      </c>
      <c r="E45" s="116" t="s">
        <v>390</v>
      </c>
      <c r="F45" s="101" t="s">
        <v>290</v>
      </c>
      <c r="G45" s="118" t="s">
        <v>391</v>
      </c>
      <c r="H45" s="101" t="s">
        <v>303</v>
      </c>
      <c r="I45" s="101" t="s">
        <v>316</v>
      </c>
      <c r="J45" s="116" t="s">
        <v>392</v>
      </c>
    </row>
    <row r="46" ht="12" customHeight="1" spans="1:10">
      <c r="A46" s="115" t="s">
        <v>393</v>
      </c>
      <c r="B46" s="119"/>
      <c r="C46" s="119"/>
      <c r="D46" s="119"/>
      <c r="E46" s="119"/>
      <c r="F46" s="119"/>
      <c r="G46" s="119"/>
      <c r="H46" s="119"/>
      <c r="I46" s="119"/>
      <c r="J46" s="119"/>
    </row>
    <row r="47" ht="12" customHeight="1" spans="1:10">
      <c r="A47" s="119"/>
      <c r="B47" s="116" t="s">
        <v>394</v>
      </c>
      <c r="C47" s="98" t="s">
        <v>287</v>
      </c>
      <c r="D47" s="117" t="s">
        <v>288</v>
      </c>
      <c r="E47" s="116" t="s">
        <v>395</v>
      </c>
      <c r="F47" s="101" t="s">
        <v>346</v>
      </c>
      <c r="G47" s="118" t="s">
        <v>365</v>
      </c>
      <c r="H47" s="101" t="s">
        <v>396</v>
      </c>
      <c r="I47" s="101" t="s">
        <v>293</v>
      </c>
      <c r="J47" s="116" t="s">
        <v>397</v>
      </c>
    </row>
    <row r="48" ht="12" customHeight="1" spans="1:10">
      <c r="A48" s="119"/>
      <c r="B48" s="116" t="s">
        <v>398</v>
      </c>
      <c r="C48" s="98" t="s">
        <v>287</v>
      </c>
      <c r="D48" s="117" t="s">
        <v>288</v>
      </c>
      <c r="E48" s="116" t="s">
        <v>399</v>
      </c>
      <c r="F48" s="101" t="s">
        <v>346</v>
      </c>
      <c r="G48" s="118" t="s">
        <v>136</v>
      </c>
      <c r="H48" s="101" t="s">
        <v>400</v>
      </c>
      <c r="I48" s="101" t="s">
        <v>293</v>
      </c>
      <c r="J48" s="116" t="s">
        <v>401</v>
      </c>
    </row>
    <row r="49" ht="12" customHeight="1" spans="1:10">
      <c r="A49" s="119"/>
      <c r="B49" s="116" t="s">
        <v>402</v>
      </c>
      <c r="C49" s="98" t="s">
        <v>287</v>
      </c>
      <c r="D49" s="117" t="s">
        <v>288</v>
      </c>
      <c r="E49" s="116" t="s">
        <v>403</v>
      </c>
      <c r="F49" s="101" t="s">
        <v>346</v>
      </c>
      <c r="G49" s="118" t="s">
        <v>140</v>
      </c>
      <c r="H49" s="101" t="s">
        <v>400</v>
      </c>
      <c r="I49" s="101" t="s">
        <v>293</v>
      </c>
      <c r="J49" s="116" t="s">
        <v>404</v>
      </c>
    </row>
    <row r="50" ht="12" customHeight="1" spans="1:10">
      <c r="A50" s="119"/>
      <c r="B50" s="116" t="s">
        <v>405</v>
      </c>
      <c r="C50" s="98" t="s">
        <v>287</v>
      </c>
      <c r="D50" s="117" t="s">
        <v>288</v>
      </c>
      <c r="E50" s="116" t="s">
        <v>406</v>
      </c>
      <c r="F50" s="101" t="s">
        <v>346</v>
      </c>
      <c r="G50" s="118" t="s">
        <v>135</v>
      </c>
      <c r="H50" s="101" t="s">
        <v>407</v>
      </c>
      <c r="I50" s="101" t="s">
        <v>293</v>
      </c>
      <c r="J50" s="116" t="s">
        <v>408</v>
      </c>
    </row>
    <row r="51" ht="12" customHeight="1" spans="1:10">
      <c r="A51" s="119"/>
      <c r="B51" s="116" t="s">
        <v>409</v>
      </c>
      <c r="C51" s="98" t="s">
        <v>287</v>
      </c>
      <c r="D51" s="117" t="s">
        <v>288</v>
      </c>
      <c r="E51" s="116" t="s">
        <v>410</v>
      </c>
      <c r="F51" s="101" t="s">
        <v>346</v>
      </c>
      <c r="G51" s="118" t="s">
        <v>136</v>
      </c>
      <c r="H51" s="101" t="s">
        <v>411</v>
      </c>
      <c r="I51" s="101" t="s">
        <v>293</v>
      </c>
      <c r="J51" s="116" t="s">
        <v>412</v>
      </c>
    </row>
    <row r="52" ht="12" customHeight="1" spans="1:10">
      <c r="A52" s="119"/>
      <c r="B52" s="116" t="s">
        <v>413</v>
      </c>
      <c r="C52" s="98" t="s">
        <v>287</v>
      </c>
      <c r="D52" s="117" t="s">
        <v>288</v>
      </c>
      <c r="E52" s="116" t="s">
        <v>414</v>
      </c>
      <c r="F52" s="101" t="s">
        <v>346</v>
      </c>
      <c r="G52" s="118" t="s">
        <v>330</v>
      </c>
      <c r="H52" s="101" t="s">
        <v>338</v>
      </c>
      <c r="I52" s="101" t="s">
        <v>293</v>
      </c>
      <c r="J52" s="116" t="s">
        <v>415</v>
      </c>
    </row>
    <row r="53" ht="12" customHeight="1" spans="1:10">
      <c r="A53" s="119"/>
      <c r="B53" s="116" t="s">
        <v>416</v>
      </c>
      <c r="C53" s="98" t="s">
        <v>287</v>
      </c>
      <c r="D53" s="117" t="s">
        <v>300</v>
      </c>
      <c r="E53" s="116" t="s">
        <v>417</v>
      </c>
      <c r="F53" s="101" t="s">
        <v>346</v>
      </c>
      <c r="G53" s="118" t="s">
        <v>330</v>
      </c>
      <c r="H53" s="101" t="s">
        <v>303</v>
      </c>
      <c r="I53" s="101" t="s">
        <v>293</v>
      </c>
      <c r="J53" s="116" t="s">
        <v>418</v>
      </c>
    </row>
    <row r="54" ht="12" customHeight="1" spans="1:10">
      <c r="A54" s="119"/>
      <c r="B54" s="116" t="s">
        <v>419</v>
      </c>
      <c r="C54" s="98" t="s">
        <v>287</v>
      </c>
      <c r="D54" s="117" t="s">
        <v>306</v>
      </c>
      <c r="E54" s="116" t="s">
        <v>420</v>
      </c>
      <c r="F54" s="101" t="s">
        <v>346</v>
      </c>
      <c r="G54" s="118" t="s">
        <v>421</v>
      </c>
      <c r="H54" s="101" t="s">
        <v>309</v>
      </c>
      <c r="I54" s="101" t="s">
        <v>293</v>
      </c>
      <c r="J54" s="116" t="s">
        <v>422</v>
      </c>
    </row>
    <row r="55" ht="12" customHeight="1" spans="1:10">
      <c r="A55" s="119"/>
      <c r="B55" s="116" t="s">
        <v>423</v>
      </c>
      <c r="C55" s="98" t="s">
        <v>312</v>
      </c>
      <c r="D55" s="117" t="s">
        <v>313</v>
      </c>
      <c r="E55" s="116" t="s">
        <v>424</v>
      </c>
      <c r="F55" s="101" t="s">
        <v>346</v>
      </c>
      <c r="G55" s="118" t="s">
        <v>425</v>
      </c>
      <c r="H55" s="101" t="s">
        <v>303</v>
      </c>
      <c r="I55" s="101" t="s">
        <v>316</v>
      </c>
      <c r="J55" s="116" t="s">
        <v>426</v>
      </c>
    </row>
    <row r="56" ht="12" customHeight="1" spans="1:10">
      <c r="A56" s="119"/>
      <c r="B56" s="116" t="s">
        <v>427</v>
      </c>
      <c r="C56" s="98" t="s">
        <v>319</v>
      </c>
      <c r="D56" s="117" t="s">
        <v>320</v>
      </c>
      <c r="E56" s="116" t="s">
        <v>320</v>
      </c>
      <c r="F56" s="101" t="s">
        <v>290</v>
      </c>
      <c r="G56" s="118" t="s">
        <v>391</v>
      </c>
      <c r="H56" s="101" t="s">
        <v>303</v>
      </c>
      <c r="I56" s="101" t="s">
        <v>293</v>
      </c>
      <c r="J56" s="116" t="s">
        <v>428</v>
      </c>
    </row>
    <row r="57" ht="12" customHeight="1" spans="1:10">
      <c r="A57" s="115" t="s">
        <v>238</v>
      </c>
      <c r="B57" s="119"/>
      <c r="C57" s="119"/>
      <c r="D57" s="119"/>
      <c r="E57" s="119"/>
      <c r="F57" s="119"/>
      <c r="G57" s="119"/>
      <c r="H57" s="119"/>
      <c r="I57" s="119"/>
      <c r="J57" s="119"/>
    </row>
    <row r="58" ht="12" customHeight="1" spans="1:10">
      <c r="A58" s="119"/>
      <c r="B58" s="116" t="s">
        <v>429</v>
      </c>
      <c r="C58" s="98" t="s">
        <v>287</v>
      </c>
      <c r="D58" s="117" t="s">
        <v>288</v>
      </c>
      <c r="E58" s="116" t="s">
        <v>289</v>
      </c>
      <c r="F58" s="101" t="s">
        <v>290</v>
      </c>
      <c r="G58" s="118" t="s">
        <v>430</v>
      </c>
      <c r="H58" s="101" t="s">
        <v>292</v>
      </c>
      <c r="I58" s="101" t="s">
        <v>293</v>
      </c>
      <c r="J58" s="116" t="s">
        <v>294</v>
      </c>
    </row>
    <row r="59" ht="12" customHeight="1" spans="1:10">
      <c r="A59" s="119"/>
      <c r="B59" s="116" t="s">
        <v>431</v>
      </c>
      <c r="C59" s="98" t="s">
        <v>287</v>
      </c>
      <c r="D59" s="117" t="s">
        <v>288</v>
      </c>
      <c r="E59" s="116" t="s">
        <v>296</v>
      </c>
      <c r="F59" s="101" t="s">
        <v>290</v>
      </c>
      <c r="G59" s="118" t="s">
        <v>432</v>
      </c>
      <c r="H59" s="101" t="s">
        <v>298</v>
      </c>
      <c r="I59" s="101" t="s">
        <v>293</v>
      </c>
      <c r="J59" s="116" t="s">
        <v>294</v>
      </c>
    </row>
    <row r="60" ht="12" customHeight="1" spans="1:10">
      <c r="A60" s="119"/>
      <c r="B60" s="116" t="s">
        <v>299</v>
      </c>
      <c r="C60" s="98" t="s">
        <v>287</v>
      </c>
      <c r="D60" s="117" t="s">
        <v>300</v>
      </c>
      <c r="E60" s="116" t="s">
        <v>301</v>
      </c>
      <c r="F60" s="101" t="s">
        <v>290</v>
      </c>
      <c r="G60" s="118" t="s">
        <v>302</v>
      </c>
      <c r="H60" s="101" t="s">
        <v>303</v>
      </c>
      <c r="I60" s="101" t="s">
        <v>293</v>
      </c>
      <c r="J60" s="116" t="s">
        <v>304</v>
      </c>
    </row>
    <row r="61" ht="12" customHeight="1" spans="1:10">
      <c r="A61" s="119"/>
      <c r="B61" s="116" t="s">
        <v>372</v>
      </c>
      <c r="C61" s="98" t="s">
        <v>287</v>
      </c>
      <c r="D61" s="117" t="s">
        <v>306</v>
      </c>
      <c r="E61" s="116" t="s">
        <v>307</v>
      </c>
      <c r="F61" s="101" t="s">
        <v>308</v>
      </c>
      <c r="G61" s="118" t="s">
        <v>140</v>
      </c>
      <c r="H61" s="101" t="s">
        <v>309</v>
      </c>
      <c r="I61" s="101" t="s">
        <v>293</v>
      </c>
      <c r="J61" s="116" t="s">
        <v>310</v>
      </c>
    </row>
    <row r="62" ht="12" customHeight="1" spans="1:10">
      <c r="A62" s="119"/>
      <c r="B62" s="116" t="s">
        <v>433</v>
      </c>
      <c r="C62" s="98" t="s">
        <v>312</v>
      </c>
      <c r="D62" s="117" t="s">
        <v>313</v>
      </c>
      <c r="E62" s="116" t="s">
        <v>311</v>
      </c>
      <c r="F62" s="101" t="s">
        <v>290</v>
      </c>
      <c r="G62" s="118" t="s">
        <v>434</v>
      </c>
      <c r="H62" s="101" t="s">
        <v>315</v>
      </c>
      <c r="I62" s="101" t="s">
        <v>316</v>
      </c>
      <c r="J62" s="116" t="s">
        <v>317</v>
      </c>
    </row>
    <row r="63" ht="12" customHeight="1" spans="1:10">
      <c r="A63" s="119"/>
      <c r="B63" s="116" t="s">
        <v>318</v>
      </c>
      <c r="C63" s="98" t="s">
        <v>319</v>
      </c>
      <c r="D63" s="117" t="s">
        <v>320</v>
      </c>
      <c r="E63" s="116" t="s">
        <v>321</v>
      </c>
      <c r="F63" s="101" t="s">
        <v>290</v>
      </c>
      <c r="G63" s="118" t="s">
        <v>322</v>
      </c>
      <c r="H63" s="101" t="s">
        <v>303</v>
      </c>
      <c r="I63" s="101" t="s">
        <v>293</v>
      </c>
      <c r="J63" s="116" t="s">
        <v>323</v>
      </c>
    </row>
    <row r="64" ht="12" customHeight="1" spans="1:10">
      <c r="A64" s="115" t="s">
        <v>240</v>
      </c>
      <c r="B64" s="119"/>
      <c r="C64" s="119"/>
      <c r="D64" s="119"/>
      <c r="E64" s="119"/>
      <c r="F64" s="119"/>
      <c r="G64" s="119"/>
      <c r="H64" s="119"/>
      <c r="I64" s="119"/>
      <c r="J64" s="119"/>
    </row>
    <row r="65" ht="12" customHeight="1" spans="1:10">
      <c r="A65" s="119"/>
      <c r="B65" s="116" t="s">
        <v>435</v>
      </c>
      <c r="C65" s="98" t="s">
        <v>287</v>
      </c>
      <c r="D65" s="117" t="s">
        <v>288</v>
      </c>
      <c r="E65" s="116" t="s">
        <v>289</v>
      </c>
      <c r="F65" s="101" t="s">
        <v>346</v>
      </c>
      <c r="G65" s="118" t="s">
        <v>436</v>
      </c>
      <c r="H65" s="101" t="s">
        <v>377</v>
      </c>
      <c r="I65" s="101" t="s">
        <v>293</v>
      </c>
      <c r="J65" s="116" t="s">
        <v>294</v>
      </c>
    </row>
    <row r="66" ht="12" customHeight="1" spans="1:10">
      <c r="A66" s="119"/>
      <c r="B66" s="116" t="s">
        <v>437</v>
      </c>
      <c r="C66" s="98" t="s">
        <v>287</v>
      </c>
      <c r="D66" s="117" t="s">
        <v>300</v>
      </c>
      <c r="E66" s="116" t="s">
        <v>380</v>
      </c>
      <c r="F66" s="101" t="s">
        <v>308</v>
      </c>
      <c r="G66" s="118" t="s">
        <v>381</v>
      </c>
      <c r="H66" s="101" t="s">
        <v>303</v>
      </c>
      <c r="I66" s="101" t="s">
        <v>293</v>
      </c>
      <c r="J66" s="116" t="s">
        <v>382</v>
      </c>
    </row>
    <row r="67" ht="12" customHeight="1" spans="1:10">
      <c r="A67" s="119"/>
      <c r="B67" s="116" t="s">
        <v>383</v>
      </c>
      <c r="C67" s="98" t="s">
        <v>287</v>
      </c>
      <c r="D67" s="117" t="s">
        <v>306</v>
      </c>
      <c r="E67" s="116" t="s">
        <v>307</v>
      </c>
      <c r="F67" s="101" t="s">
        <v>290</v>
      </c>
      <c r="G67" s="118" t="s">
        <v>384</v>
      </c>
      <c r="H67" s="101" t="s">
        <v>303</v>
      </c>
      <c r="I67" s="101" t="s">
        <v>293</v>
      </c>
      <c r="J67" s="116" t="s">
        <v>438</v>
      </c>
    </row>
    <row r="68" ht="12" customHeight="1" spans="1:10">
      <c r="A68" s="119"/>
      <c r="B68" s="116" t="s">
        <v>439</v>
      </c>
      <c r="C68" s="98" t="s">
        <v>312</v>
      </c>
      <c r="D68" s="117" t="s">
        <v>313</v>
      </c>
      <c r="E68" s="116" t="s">
        <v>311</v>
      </c>
      <c r="F68" s="101" t="s">
        <v>290</v>
      </c>
      <c r="G68" s="118" t="s">
        <v>381</v>
      </c>
      <c r="H68" s="101" t="s">
        <v>303</v>
      </c>
      <c r="I68" s="101" t="s">
        <v>316</v>
      </c>
      <c r="J68" s="116" t="s">
        <v>388</v>
      </c>
    </row>
    <row r="69" ht="12" customHeight="1" spans="1:10">
      <c r="A69" s="119"/>
      <c r="B69" s="116" t="s">
        <v>440</v>
      </c>
      <c r="C69" s="98" t="s">
        <v>319</v>
      </c>
      <c r="D69" s="117" t="s">
        <v>320</v>
      </c>
      <c r="E69" s="116" t="s">
        <v>390</v>
      </c>
      <c r="F69" s="101" t="s">
        <v>290</v>
      </c>
      <c r="G69" s="118" t="s">
        <v>322</v>
      </c>
      <c r="H69" s="101" t="s">
        <v>303</v>
      </c>
      <c r="I69" s="101" t="s">
        <v>316</v>
      </c>
      <c r="J69" s="116" t="s">
        <v>392</v>
      </c>
    </row>
    <row r="70" ht="12" customHeight="1" spans="1:10">
      <c r="A70" s="115" t="s">
        <v>242</v>
      </c>
      <c r="B70" s="119"/>
      <c r="C70" s="119"/>
      <c r="D70" s="119"/>
      <c r="E70" s="119"/>
      <c r="F70" s="119"/>
      <c r="G70" s="119"/>
      <c r="H70" s="119"/>
      <c r="I70" s="119"/>
      <c r="J70" s="119"/>
    </row>
    <row r="71" ht="12" customHeight="1" spans="1:10">
      <c r="A71" s="119"/>
      <c r="B71" s="116" t="s">
        <v>441</v>
      </c>
      <c r="C71" s="98" t="s">
        <v>287</v>
      </c>
      <c r="D71" s="117" t="s">
        <v>288</v>
      </c>
      <c r="E71" s="116" t="s">
        <v>289</v>
      </c>
      <c r="F71" s="101" t="s">
        <v>290</v>
      </c>
      <c r="G71" s="118" t="s">
        <v>442</v>
      </c>
      <c r="H71" s="101" t="s">
        <v>377</v>
      </c>
      <c r="I71" s="101" t="s">
        <v>293</v>
      </c>
      <c r="J71" s="116" t="s">
        <v>294</v>
      </c>
    </row>
    <row r="72" ht="12" customHeight="1" spans="1:10">
      <c r="A72" s="119"/>
      <c r="B72" s="116" t="s">
        <v>443</v>
      </c>
      <c r="C72" s="98" t="s">
        <v>287</v>
      </c>
      <c r="D72" s="117" t="s">
        <v>288</v>
      </c>
      <c r="E72" s="116" t="s">
        <v>296</v>
      </c>
      <c r="F72" s="101" t="s">
        <v>290</v>
      </c>
      <c r="G72" s="118" t="s">
        <v>444</v>
      </c>
      <c r="H72" s="101" t="s">
        <v>292</v>
      </c>
      <c r="I72" s="101" t="s">
        <v>293</v>
      </c>
      <c r="J72" s="116" t="s">
        <v>294</v>
      </c>
    </row>
    <row r="73" ht="12" customHeight="1" spans="1:10">
      <c r="A73" s="119"/>
      <c r="B73" s="116" t="s">
        <v>299</v>
      </c>
      <c r="C73" s="98" t="s">
        <v>287</v>
      </c>
      <c r="D73" s="117" t="s">
        <v>300</v>
      </c>
      <c r="E73" s="116" t="s">
        <v>301</v>
      </c>
      <c r="F73" s="101" t="s">
        <v>290</v>
      </c>
      <c r="G73" s="118" t="s">
        <v>302</v>
      </c>
      <c r="H73" s="101" t="s">
        <v>303</v>
      </c>
      <c r="I73" s="101" t="s">
        <v>293</v>
      </c>
      <c r="J73" s="116" t="s">
        <v>304</v>
      </c>
    </row>
    <row r="74" ht="12" customHeight="1" spans="1:10">
      <c r="A74" s="119"/>
      <c r="B74" s="116" t="s">
        <v>445</v>
      </c>
      <c r="C74" s="98" t="s">
        <v>287</v>
      </c>
      <c r="D74" s="117" t="s">
        <v>306</v>
      </c>
      <c r="E74" s="116" t="s">
        <v>307</v>
      </c>
      <c r="F74" s="101" t="s">
        <v>308</v>
      </c>
      <c r="G74" s="118" t="s">
        <v>446</v>
      </c>
      <c r="H74" s="101" t="s">
        <v>309</v>
      </c>
      <c r="I74" s="101" t="s">
        <v>293</v>
      </c>
      <c r="J74" s="116" t="s">
        <v>310</v>
      </c>
    </row>
    <row r="75" ht="12" customHeight="1" spans="1:10">
      <c r="A75" s="119"/>
      <c r="B75" s="116" t="s">
        <v>439</v>
      </c>
      <c r="C75" s="98" t="s">
        <v>312</v>
      </c>
      <c r="D75" s="117" t="s">
        <v>313</v>
      </c>
      <c r="E75" s="116" t="s">
        <v>311</v>
      </c>
      <c r="F75" s="101" t="s">
        <v>290</v>
      </c>
      <c r="G75" s="118" t="s">
        <v>374</v>
      </c>
      <c r="H75" s="101" t="s">
        <v>315</v>
      </c>
      <c r="I75" s="101" t="s">
        <v>316</v>
      </c>
      <c r="J75" s="116" t="s">
        <v>317</v>
      </c>
    </row>
    <row r="76" ht="12" customHeight="1" spans="1:10">
      <c r="A76" s="119"/>
      <c r="B76" s="116" t="s">
        <v>318</v>
      </c>
      <c r="C76" s="98" t="s">
        <v>319</v>
      </c>
      <c r="D76" s="117" t="s">
        <v>320</v>
      </c>
      <c r="E76" s="116" t="s">
        <v>321</v>
      </c>
      <c r="F76" s="101" t="s">
        <v>290</v>
      </c>
      <c r="G76" s="118" t="s">
        <v>322</v>
      </c>
      <c r="H76" s="101" t="s">
        <v>303</v>
      </c>
      <c r="I76" s="101" t="s">
        <v>293</v>
      </c>
      <c r="J76" s="116" t="s">
        <v>323</v>
      </c>
    </row>
    <row r="77" ht="12" customHeight="1" spans="1:10">
      <c r="A77" s="115" t="s">
        <v>244</v>
      </c>
      <c r="B77" s="119"/>
      <c r="C77" s="119"/>
      <c r="D77" s="119"/>
      <c r="E77" s="119"/>
      <c r="F77" s="119"/>
      <c r="G77" s="119"/>
      <c r="H77" s="119"/>
      <c r="I77" s="119"/>
      <c r="J77" s="119"/>
    </row>
    <row r="78" ht="12" customHeight="1" spans="1:10">
      <c r="A78" s="119"/>
      <c r="B78" s="116" t="s">
        <v>447</v>
      </c>
      <c r="C78" s="98" t="s">
        <v>287</v>
      </c>
      <c r="D78" s="117" t="s">
        <v>288</v>
      </c>
      <c r="E78" s="116" t="s">
        <v>289</v>
      </c>
      <c r="F78" s="101" t="s">
        <v>290</v>
      </c>
      <c r="G78" s="118" t="s">
        <v>448</v>
      </c>
      <c r="H78" s="101" t="s">
        <v>292</v>
      </c>
      <c r="I78" s="101" t="s">
        <v>293</v>
      </c>
      <c r="J78" s="116" t="s">
        <v>294</v>
      </c>
    </row>
    <row r="79" ht="12" customHeight="1" spans="1:10">
      <c r="A79" s="119"/>
      <c r="B79" s="116" t="s">
        <v>449</v>
      </c>
      <c r="C79" s="98" t="s">
        <v>287</v>
      </c>
      <c r="D79" s="117" t="s">
        <v>288</v>
      </c>
      <c r="E79" s="116" t="s">
        <v>296</v>
      </c>
      <c r="F79" s="101" t="s">
        <v>290</v>
      </c>
      <c r="G79" s="118" t="s">
        <v>450</v>
      </c>
      <c r="H79" s="101" t="s">
        <v>298</v>
      </c>
      <c r="I79" s="101" t="s">
        <v>293</v>
      </c>
      <c r="J79" s="116" t="s">
        <v>294</v>
      </c>
    </row>
    <row r="80" ht="12" customHeight="1" spans="1:10">
      <c r="A80" s="119"/>
      <c r="B80" s="116" t="s">
        <v>299</v>
      </c>
      <c r="C80" s="98" t="s">
        <v>287</v>
      </c>
      <c r="D80" s="117" t="s">
        <v>300</v>
      </c>
      <c r="E80" s="116" t="s">
        <v>301</v>
      </c>
      <c r="F80" s="101" t="s">
        <v>290</v>
      </c>
      <c r="G80" s="118" t="s">
        <v>302</v>
      </c>
      <c r="H80" s="101" t="s">
        <v>303</v>
      </c>
      <c r="I80" s="101" t="s">
        <v>293</v>
      </c>
      <c r="J80" s="116" t="s">
        <v>304</v>
      </c>
    </row>
    <row r="81" ht="12" customHeight="1" spans="1:10">
      <c r="A81" s="119"/>
      <c r="B81" s="116" t="s">
        <v>383</v>
      </c>
      <c r="C81" s="98" t="s">
        <v>287</v>
      </c>
      <c r="D81" s="117" t="s">
        <v>306</v>
      </c>
      <c r="E81" s="116" t="s">
        <v>307</v>
      </c>
      <c r="F81" s="101" t="s">
        <v>308</v>
      </c>
      <c r="G81" s="118" t="s">
        <v>140</v>
      </c>
      <c r="H81" s="101" t="s">
        <v>309</v>
      </c>
      <c r="I81" s="101" t="s">
        <v>293</v>
      </c>
      <c r="J81" s="116" t="s">
        <v>310</v>
      </c>
    </row>
    <row r="82" ht="12" customHeight="1" spans="1:10">
      <c r="A82" s="119"/>
      <c r="B82" s="116" t="s">
        <v>433</v>
      </c>
      <c r="C82" s="98" t="s">
        <v>312</v>
      </c>
      <c r="D82" s="117" t="s">
        <v>313</v>
      </c>
      <c r="E82" s="116" t="s">
        <v>311</v>
      </c>
      <c r="F82" s="101" t="s">
        <v>290</v>
      </c>
      <c r="G82" s="118" t="s">
        <v>434</v>
      </c>
      <c r="H82" s="101" t="s">
        <v>315</v>
      </c>
      <c r="I82" s="101" t="s">
        <v>316</v>
      </c>
      <c r="J82" s="116" t="s">
        <v>317</v>
      </c>
    </row>
    <row r="83" ht="12" customHeight="1" spans="1:10">
      <c r="A83" s="119"/>
      <c r="B83" s="116" t="s">
        <v>318</v>
      </c>
      <c r="C83" s="98" t="s">
        <v>319</v>
      </c>
      <c r="D83" s="117" t="s">
        <v>320</v>
      </c>
      <c r="E83" s="116" t="s">
        <v>321</v>
      </c>
      <c r="F83" s="101" t="s">
        <v>290</v>
      </c>
      <c r="G83" s="118" t="s">
        <v>322</v>
      </c>
      <c r="H83" s="101" t="s">
        <v>303</v>
      </c>
      <c r="I83" s="101" t="s">
        <v>293</v>
      </c>
      <c r="J83" s="116" t="s">
        <v>323</v>
      </c>
    </row>
    <row r="84" ht="12" customHeight="1" spans="1:10">
      <c r="A84" s="115" t="s">
        <v>246</v>
      </c>
      <c r="B84" s="119"/>
      <c r="C84" s="119"/>
      <c r="D84" s="119"/>
      <c r="E84" s="119"/>
      <c r="F84" s="119"/>
      <c r="G84" s="119"/>
      <c r="H84" s="119"/>
      <c r="I84" s="119"/>
      <c r="J84" s="119"/>
    </row>
    <row r="85" ht="12" customHeight="1" spans="1:10">
      <c r="A85" s="119"/>
      <c r="B85" s="116" t="s">
        <v>451</v>
      </c>
      <c r="C85" s="98" t="s">
        <v>287</v>
      </c>
      <c r="D85" s="117" t="s">
        <v>288</v>
      </c>
      <c r="E85" s="116" t="s">
        <v>289</v>
      </c>
      <c r="F85" s="101" t="s">
        <v>290</v>
      </c>
      <c r="G85" s="118" t="s">
        <v>452</v>
      </c>
      <c r="H85" s="101" t="s">
        <v>298</v>
      </c>
      <c r="I85" s="101" t="s">
        <v>293</v>
      </c>
      <c r="J85" s="116" t="s">
        <v>294</v>
      </c>
    </row>
    <row r="86" ht="12" customHeight="1" spans="1:10">
      <c r="A86" s="119"/>
      <c r="B86" s="116" t="s">
        <v>453</v>
      </c>
      <c r="C86" s="98" t="s">
        <v>287</v>
      </c>
      <c r="D86" s="117" t="s">
        <v>288</v>
      </c>
      <c r="E86" s="116" t="s">
        <v>296</v>
      </c>
      <c r="F86" s="101" t="s">
        <v>290</v>
      </c>
      <c r="G86" s="118" t="s">
        <v>454</v>
      </c>
      <c r="H86" s="101" t="s">
        <v>298</v>
      </c>
      <c r="I86" s="101" t="s">
        <v>293</v>
      </c>
      <c r="J86" s="116" t="s">
        <v>294</v>
      </c>
    </row>
    <row r="87" ht="12" customHeight="1" spans="1:10">
      <c r="A87" s="119"/>
      <c r="B87" s="116" t="s">
        <v>299</v>
      </c>
      <c r="C87" s="98" t="s">
        <v>287</v>
      </c>
      <c r="D87" s="117" t="s">
        <v>300</v>
      </c>
      <c r="E87" s="116" t="s">
        <v>301</v>
      </c>
      <c r="F87" s="101" t="s">
        <v>290</v>
      </c>
      <c r="G87" s="118" t="s">
        <v>302</v>
      </c>
      <c r="H87" s="101" t="s">
        <v>303</v>
      </c>
      <c r="I87" s="101" t="s">
        <v>293</v>
      </c>
      <c r="J87" s="116" t="s">
        <v>304</v>
      </c>
    </row>
    <row r="88" ht="12" customHeight="1" spans="1:10">
      <c r="A88" s="119"/>
      <c r="B88" s="116" t="s">
        <v>383</v>
      </c>
      <c r="C88" s="98" t="s">
        <v>287</v>
      </c>
      <c r="D88" s="117" t="s">
        <v>306</v>
      </c>
      <c r="E88" s="116" t="s">
        <v>307</v>
      </c>
      <c r="F88" s="101" t="s">
        <v>308</v>
      </c>
      <c r="G88" s="118" t="s">
        <v>140</v>
      </c>
      <c r="H88" s="101" t="s">
        <v>309</v>
      </c>
      <c r="I88" s="101" t="s">
        <v>293</v>
      </c>
      <c r="J88" s="116" t="s">
        <v>310</v>
      </c>
    </row>
    <row r="89" ht="12" customHeight="1" spans="1:10">
      <c r="A89" s="119"/>
      <c r="B89" s="116" t="s">
        <v>433</v>
      </c>
      <c r="C89" s="98" t="s">
        <v>312</v>
      </c>
      <c r="D89" s="117" t="s">
        <v>313</v>
      </c>
      <c r="E89" s="116" t="s">
        <v>311</v>
      </c>
      <c r="F89" s="101" t="s">
        <v>290</v>
      </c>
      <c r="G89" s="118" t="s">
        <v>434</v>
      </c>
      <c r="H89" s="101" t="s">
        <v>315</v>
      </c>
      <c r="I89" s="101" t="s">
        <v>316</v>
      </c>
      <c r="J89" s="116" t="s">
        <v>317</v>
      </c>
    </row>
    <row r="90" ht="12" customHeight="1" spans="1:10">
      <c r="A90" s="119"/>
      <c r="B90" s="116" t="s">
        <v>455</v>
      </c>
      <c r="C90" s="98" t="s">
        <v>319</v>
      </c>
      <c r="D90" s="117" t="s">
        <v>320</v>
      </c>
      <c r="E90" s="116" t="s">
        <v>321</v>
      </c>
      <c r="F90" s="101" t="s">
        <v>290</v>
      </c>
      <c r="G90" s="118" t="s">
        <v>322</v>
      </c>
      <c r="H90" s="101" t="s">
        <v>303</v>
      </c>
      <c r="I90" s="101" t="s">
        <v>293</v>
      </c>
      <c r="J90" s="116" t="s">
        <v>323</v>
      </c>
    </row>
    <row r="91" ht="12" customHeight="1" spans="1:10">
      <c r="A91" s="115" t="s">
        <v>248</v>
      </c>
      <c r="B91" s="119"/>
      <c r="C91" s="119"/>
      <c r="D91" s="119"/>
      <c r="E91" s="119"/>
      <c r="F91" s="119"/>
      <c r="G91" s="119"/>
      <c r="H91" s="119"/>
      <c r="I91" s="119"/>
      <c r="J91" s="119"/>
    </row>
    <row r="92" ht="12" customHeight="1" spans="1:10">
      <c r="A92" s="119"/>
      <c r="B92" s="116" t="s">
        <v>456</v>
      </c>
      <c r="C92" s="98" t="s">
        <v>287</v>
      </c>
      <c r="D92" s="117" t="s">
        <v>288</v>
      </c>
      <c r="E92" s="116" t="s">
        <v>289</v>
      </c>
      <c r="F92" s="101" t="s">
        <v>290</v>
      </c>
      <c r="G92" s="118" t="s">
        <v>371</v>
      </c>
      <c r="H92" s="101" t="s">
        <v>377</v>
      </c>
      <c r="I92" s="101" t="s">
        <v>293</v>
      </c>
      <c r="J92" s="116" t="s">
        <v>294</v>
      </c>
    </row>
    <row r="93" ht="12" customHeight="1" spans="1:10">
      <c r="A93" s="119"/>
      <c r="B93" s="116" t="s">
        <v>457</v>
      </c>
      <c r="C93" s="98" t="s">
        <v>287</v>
      </c>
      <c r="D93" s="117" t="s">
        <v>288</v>
      </c>
      <c r="E93" s="116" t="s">
        <v>458</v>
      </c>
      <c r="F93" s="101" t="s">
        <v>290</v>
      </c>
      <c r="G93" s="118" t="s">
        <v>459</v>
      </c>
      <c r="H93" s="101" t="s">
        <v>377</v>
      </c>
      <c r="I93" s="101" t="s">
        <v>293</v>
      </c>
      <c r="J93" s="116" t="s">
        <v>294</v>
      </c>
    </row>
    <row r="94" ht="12" customHeight="1" spans="1:10">
      <c r="A94" s="119"/>
      <c r="B94" s="116" t="s">
        <v>299</v>
      </c>
      <c r="C94" s="98" t="s">
        <v>287</v>
      </c>
      <c r="D94" s="117" t="s">
        <v>300</v>
      </c>
      <c r="E94" s="116" t="s">
        <v>301</v>
      </c>
      <c r="F94" s="101" t="s">
        <v>290</v>
      </c>
      <c r="G94" s="118" t="s">
        <v>302</v>
      </c>
      <c r="H94" s="101" t="s">
        <v>303</v>
      </c>
      <c r="I94" s="101" t="s">
        <v>293</v>
      </c>
      <c r="J94" s="116" t="s">
        <v>304</v>
      </c>
    </row>
    <row r="95" ht="12" customHeight="1" spans="1:10">
      <c r="A95" s="119"/>
      <c r="B95" s="116" t="s">
        <v>383</v>
      </c>
      <c r="C95" s="98" t="s">
        <v>287</v>
      </c>
      <c r="D95" s="117" t="s">
        <v>306</v>
      </c>
      <c r="E95" s="116" t="s">
        <v>307</v>
      </c>
      <c r="F95" s="101" t="s">
        <v>308</v>
      </c>
      <c r="G95" s="118" t="s">
        <v>365</v>
      </c>
      <c r="H95" s="101" t="s">
        <v>309</v>
      </c>
      <c r="I95" s="101" t="s">
        <v>293</v>
      </c>
      <c r="J95" s="116" t="s">
        <v>310</v>
      </c>
    </row>
    <row r="96" ht="12" customHeight="1" spans="1:10">
      <c r="A96" s="119"/>
      <c r="B96" s="116" t="s">
        <v>439</v>
      </c>
      <c r="C96" s="98" t="s">
        <v>312</v>
      </c>
      <c r="D96" s="117" t="s">
        <v>313</v>
      </c>
      <c r="E96" s="116" t="s">
        <v>311</v>
      </c>
      <c r="F96" s="101" t="s">
        <v>290</v>
      </c>
      <c r="G96" s="118" t="s">
        <v>367</v>
      </c>
      <c r="H96" s="101" t="s">
        <v>315</v>
      </c>
      <c r="I96" s="101" t="s">
        <v>316</v>
      </c>
      <c r="J96" s="116" t="s">
        <v>317</v>
      </c>
    </row>
    <row r="97" ht="12" customHeight="1" spans="1:10">
      <c r="A97" s="119"/>
      <c r="B97" s="116" t="s">
        <v>318</v>
      </c>
      <c r="C97" s="98" t="s">
        <v>319</v>
      </c>
      <c r="D97" s="117" t="s">
        <v>320</v>
      </c>
      <c r="E97" s="116" t="s">
        <v>321</v>
      </c>
      <c r="F97" s="101" t="s">
        <v>290</v>
      </c>
      <c r="G97" s="118" t="s">
        <v>322</v>
      </c>
      <c r="H97" s="101" t="s">
        <v>303</v>
      </c>
      <c r="I97" s="101" t="s">
        <v>293</v>
      </c>
      <c r="J97" s="116" t="s">
        <v>323</v>
      </c>
    </row>
    <row r="98" ht="12" customHeight="1" spans="1:10">
      <c r="A98" s="115" t="s">
        <v>225</v>
      </c>
      <c r="B98" s="119"/>
      <c r="C98" s="119"/>
      <c r="D98" s="119"/>
      <c r="E98" s="119"/>
      <c r="F98" s="119"/>
      <c r="G98" s="119"/>
      <c r="H98" s="119"/>
      <c r="I98" s="119"/>
      <c r="J98" s="119"/>
    </row>
    <row r="99" ht="12" customHeight="1" spans="1:10">
      <c r="A99" s="119"/>
      <c r="B99" s="116" t="s">
        <v>460</v>
      </c>
      <c r="C99" s="98" t="s">
        <v>287</v>
      </c>
      <c r="D99" s="117" t="s">
        <v>288</v>
      </c>
      <c r="E99" s="116" t="s">
        <v>461</v>
      </c>
      <c r="F99" s="101" t="s">
        <v>346</v>
      </c>
      <c r="G99" s="118" t="s">
        <v>462</v>
      </c>
      <c r="H99" s="101" t="s">
        <v>396</v>
      </c>
      <c r="I99" s="101" t="s">
        <v>293</v>
      </c>
      <c r="J99" s="116" t="s">
        <v>463</v>
      </c>
    </row>
    <row r="100" ht="12" customHeight="1" spans="1:10">
      <c r="A100" s="119"/>
      <c r="B100" s="116" t="s">
        <v>464</v>
      </c>
      <c r="C100" s="98" t="s">
        <v>287</v>
      </c>
      <c r="D100" s="117" t="s">
        <v>288</v>
      </c>
      <c r="E100" s="116" t="s">
        <v>465</v>
      </c>
      <c r="F100" s="101" t="s">
        <v>346</v>
      </c>
      <c r="G100" s="118" t="s">
        <v>446</v>
      </c>
      <c r="H100" s="101" t="s">
        <v>396</v>
      </c>
      <c r="I100" s="101" t="s">
        <v>293</v>
      </c>
      <c r="J100" s="116" t="s">
        <v>466</v>
      </c>
    </row>
    <row r="101" ht="12" customHeight="1" spans="1:10">
      <c r="A101" s="119"/>
      <c r="B101" s="116" t="s">
        <v>467</v>
      </c>
      <c r="C101" s="98" t="s">
        <v>287</v>
      </c>
      <c r="D101" s="117" t="s">
        <v>300</v>
      </c>
      <c r="E101" s="116" t="s">
        <v>468</v>
      </c>
      <c r="F101" s="101" t="s">
        <v>290</v>
      </c>
      <c r="G101" s="118" t="s">
        <v>322</v>
      </c>
      <c r="H101" s="101" t="s">
        <v>303</v>
      </c>
      <c r="I101" s="101" t="s">
        <v>316</v>
      </c>
      <c r="J101" s="116" t="s">
        <v>469</v>
      </c>
    </row>
    <row r="102" ht="12" customHeight="1" spans="1:10">
      <c r="A102" s="119"/>
      <c r="B102" s="116" t="s">
        <v>470</v>
      </c>
      <c r="C102" s="98" t="s">
        <v>287</v>
      </c>
      <c r="D102" s="117" t="s">
        <v>306</v>
      </c>
      <c r="E102" s="116" t="s">
        <v>471</v>
      </c>
      <c r="F102" s="101" t="s">
        <v>346</v>
      </c>
      <c r="G102" s="118" t="s">
        <v>330</v>
      </c>
      <c r="H102" s="101" t="s">
        <v>303</v>
      </c>
      <c r="I102" s="101" t="s">
        <v>293</v>
      </c>
      <c r="J102" s="116" t="s">
        <v>472</v>
      </c>
    </row>
    <row r="103" ht="12" customHeight="1" spans="1:10">
      <c r="A103" s="119"/>
      <c r="B103" s="116" t="s">
        <v>473</v>
      </c>
      <c r="C103" s="98" t="s">
        <v>312</v>
      </c>
      <c r="D103" s="117" t="s">
        <v>313</v>
      </c>
      <c r="E103" s="116" t="s">
        <v>474</v>
      </c>
      <c r="F103" s="101" t="s">
        <v>346</v>
      </c>
      <c r="G103" s="118" t="s">
        <v>425</v>
      </c>
      <c r="H103" s="101" t="s">
        <v>303</v>
      </c>
      <c r="I103" s="101" t="s">
        <v>316</v>
      </c>
      <c r="J103" s="116" t="s">
        <v>474</v>
      </c>
    </row>
    <row r="104" ht="12" customHeight="1" spans="1:10">
      <c r="A104" s="119"/>
      <c r="B104" s="116" t="s">
        <v>475</v>
      </c>
      <c r="C104" s="98" t="s">
        <v>319</v>
      </c>
      <c r="D104" s="117" t="s">
        <v>320</v>
      </c>
      <c r="E104" s="116" t="s">
        <v>476</v>
      </c>
      <c r="F104" s="101" t="s">
        <v>290</v>
      </c>
      <c r="G104" s="118" t="s">
        <v>322</v>
      </c>
      <c r="H104" s="101" t="s">
        <v>303</v>
      </c>
      <c r="I104" s="101" t="s">
        <v>293</v>
      </c>
      <c r="J104" s="116" t="s">
        <v>477</v>
      </c>
    </row>
    <row r="105" ht="12" customHeight="1" spans="1:10">
      <c r="A105" s="115" t="s">
        <v>229</v>
      </c>
      <c r="B105" s="119"/>
      <c r="C105" s="119"/>
      <c r="D105" s="119"/>
      <c r="E105" s="119"/>
      <c r="F105" s="119"/>
      <c r="G105" s="119"/>
      <c r="H105" s="119"/>
      <c r="I105" s="119"/>
      <c r="J105" s="119"/>
    </row>
    <row r="106" ht="12" customHeight="1" spans="1:10">
      <c r="A106" s="119"/>
      <c r="B106" s="116" t="s">
        <v>478</v>
      </c>
      <c r="C106" s="98" t="s">
        <v>287</v>
      </c>
      <c r="D106" s="117" t="s">
        <v>288</v>
      </c>
      <c r="E106" s="116" t="s">
        <v>479</v>
      </c>
      <c r="F106" s="101" t="s">
        <v>290</v>
      </c>
      <c r="G106" s="118" t="s">
        <v>480</v>
      </c>
      <c r="H106" s="101" t="s">
        <v>396</v>
      </c>
      <c r="I106" s="101" t="s">
        <v>293</v>
      </c>
      <c r="J106" s="116" t="s">
        <v>481</v>
      </c>
    </row>
    <row r="107" ht="12" customHeight="1" spans="1:10">
      <c r="A107" s="119"/>
      <c r="B107" s="116" t="s">
        <v>482</v>
      </c>
      <c r="C107" s="98" t="s">
        <v>287</v>
      </c>
      <c r="D107" s="117" t="s">
        <v>300</v>
      </c>
      <c r="E107" s="116" t="s">
        <v>483</v>
      </c>
      <c r="F107" s="101" t="s">
        <v>346</v>
      </c>
      <c r="G107" s="118" t="s">
        <v>330</v>
      </c>
      <c r="H107" s="101" t="s">
        <v>303</v>
      </c>
      <c r="I107" s="101" t="s">
        <v>293</v>
      </c>
      <c r="J107" s="116" t="s">
        <v>484</v>
      </c>
    </row>
    <row r="108" ht="12" customHeight="1" spans="1:10">
      <c r="A108" s="119"/>
      <c r="B108" s="116" t="s">
        <v>485</v>
      </c>
      <c r="C108" s="98" t="s">
        <v>287</v>
      </c>
      <c r="D108" s="117" t="s">
        <v>306</v>
      </c>
      <c r="E108" s="116" t="s">
        <v>486</v>
      </c>
      <c r="F108" s="101" t="s">
        <v>346</v>
      </c>
      <c r="G108" s="118" t="s">
        <v>421</v>
      </c>
      <c r="H108" s="101" t="s">
        <v>309</v>
      </c>
      <c r="I108" s="101" t="s">
        <v>293</v>
      </c>
      <c r="J108" s="116" t="s">
        <v>487</v>
      </c>
    </row>
    <row r="109" ht="12" customHeight="1" spans="1:10">
      <c r="A109" s="119"/>
      <c r="B109" s="116" t="s">
        <v>488</v>
      </c>
      <c r="C109" s="98" t="s">
        <v>312</v>
      </c>
      <c r="D109" s="117" t="s">
        <v>313</v>
      </c>
      <c r="E109" s="116" t="s">
        <v>489</v>
      </c>
      <c r="F109" s="101" t="s">
        <v>346</v>
      </c>
      <c r="G109" s="118" t="s">
        <v>490</v>
      </c>
      <c r="H109" s="101" t="s">
        <v>315</v>
      </c>
      <c r="I109" s="101" t="s">
        <v>316</v>
      </c>
      <c r="J109" s="116" t="s">
        <v>491</v>
      </c>
    </row>
    <row r="110" ht="12" customHeight="1" spans="1:10">
      <c r="A110" s="119"/>
      <c r="B110" s="116" t="s">
        <v>492</v>
      </c>
      <c r="C110" s="98" t="s">
        <v>319</v>
      </c>
      <c r="D110" s="117" t="s">
        <v>320</v>
      </c>
      <c r="E110" s="116" t="s">
        <v>493</v>
      </c>
      <c r="F110" s="101" t="s">
        <v>290</v>
      </c>
      <c r="G110" s="118" t="s">
        <v>322</v>
      </c>
      <c r="H110" s="101" t="s">
        <v>303</v>
      </c>
      <c r="I110" s="101" t="s">
        <v>293</v>
      </c>
      <c r="J110" s="116" t="s">
        <v>494</v>
      </c>
    </row>
  </sheetData>
  <mergeCells count="2">
    <mergeCell ref="A3:J3"/>
    <mergeCell ref="A4:H4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新源</cp:lastModifiedBy>
  <dcterms:created xsi:type="dcterms:W3CDTF">2025-01-21T02:50:00Z</dcterms:created>
  <cp:lastPrinted>2025-02-13T02:07:00Z</cp:lastPrinted>
  <dcterms:modified xsi:type="dcterms:W3CDTF">2025-02-19T06:55:35Z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4BF7AD3AFCD14DD38B598CE87EFA6792</vt:lpwstr>
  </property>
  <property fmtid="{D5CDD505-2E9C-101B-9397-08002B2CF9AE}" pid="3" name="KSOProductBuildVer">
    <vt:lpwstr>2052-12.1.0.18276</vt:lpwstr>
  </property>
</Properties>
</file>