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activeTab="1"/>
  </bookViews>
  <sheets>
    <sheet name="特困人员1月" sheetId="5" r:id="rId1"/>
    <sheet name="特困人员 2月" sheetId="6" r:id="rId2"/>
  </sheets>
  <calcPr calcId="144525"/>
</workbook>
</file>

<file path=xl/sharedStrings.xml><?xml version="1.0" encoding="utf-8"?>
<sst xmlns="http://schemas.openxmlformats.org/spreadsheetml/2006/main" count="57">
  <si>
    <t>新平县（区）2018年1月特困人员救助供养情况报表</t>
  </si>
  <si>
    <t xml:space="preserve">  县区（乡镇街道）</t>
  </si>
  <si>
    <t>城乡特困合计</t>
  </si>
  <si>
    <t>城市特困人员</t>
  </si>
  <si>
    <t>农村特困人员</t>
  </si>
  <si>
    <t>农村敬老院</t>
  </si>
  <si>
    <t>特困人员户数</t>
  </si>
  <si>
    <t>特困人员人数</t>
  </si>
  <si>
    <t>按人员类型</t>
  </si>
  <si>
    <t>当月支出资金</t>
  </si>
  <si>
    <t>1-当月支出资金</t>
  </si>
  <si>
    <t>按供养类型</t>
  </si>
  <si>
    <t>现有个数</t>
  </si>
  <si>
    <t>现有床位数</t>
  </si>
  <si>
    <t>合计</t>
  </si>
  <si>
    <t>集中供养</t>
  </si>
  <si>
    <t>分散供养</t>
  </si>
  <si>
    <t>老年人</t>
  </si>
  <si>
    <t>残疾人</t>
  </si>
  <si>
    <t>未成年人</t>
  </si>
  <si>
    <t>集中供养人数</t>
  </si>
  <si>
    <t>集中供养标准</t>
  </si>
  <si>
    <t>分散供养人数</t>
  </si>
  <si>
    <t>分散供养标准</t>
  </si>
  <si>
    <t>计量单位</t>
  </si>
  <si>
    <t>户</t>
  </si>
  <si>
    <t>人</t>
  </si>
  <si>
    <t>元</t>
  </si>
  <si>
    <t>个</t>
  </si>
  <si>
    <t>床</t>
  </si>
  <si>
    <t>中心敬老院</t>
  </si>
  <si>
    <t>桂山街道</t>
  </si>
  <si>
    <t>古城街道</t>
  </si>
  <si>
    <t>平甸乡</t>
  </si>
  <si>
    <t>新化乡</t>
  </si>
  <si>
    <t>扬武镇</t>
  </si>
  <si>
    <t>漠沙镇</t>
  </si>
  <si>
    <t>建兴乡</t>
  </si>
  <si>
    <t>戛洒镇</t>
  </si>
  <si>
    <t>水塘镇</t>
  </si>
  <si>
    <t>老厂乡</t>
  </si>
  <si>
    <t>者竜乡</t>
  </si>
  <si>
    <t>平掌乡</t>
  </si>
  <si>
    <t>单位领导：代旭中</t>
  </si>
  <si>
    <t>审核人：高如科</t>
  </si>
  <si>
    <t>填表人：陈玉忠</t>
  </si>
  <si>
    <t>日期：2018年1月28日</t>
  </si>
  <si>
    <t>填表说明：</t>
  </si>
  <si>
    <t>1..为准确掌握特困人员情况，各县区结合实际，明细到乡镇级。</t>
  </si>
  <si>
    <t>2.城乡特困合计中的特困人员户数、特困人员人数、集中供养人数、分散供养人数、当月支出资金数、1-当月支出资金数应等于城市特困人员、农村特困人员各对应分项数之和。</t>
  </si>
  <si>
    <t>3.特困人员中既属于老年人或未成年人，又属于残疾人的，在相应的分类下均需填写。</t>
  </si>
  <si>
    <t>4.每月数据由各县区民政局审核汇总辖区内乡镇（街道）数据后，于次月8日前报送至市民政局社会救助科。</t>
  </si>
  <si>
    <t>5.各州（市）、县（市、区）要严格按照表格规定内容填报，不得随意修改表格式样。</t>
  </si>
  <si>
    <t>6.原农村五保人员，虽然户口已转为城镇，暂时仍按农村特困人员统计。城市、农村特困人员的区分，应把街道视为城市，乡镇视为农村。</t>
  </si>
  <si>
    <t>新平县（区）2018年2月特困人员救助供养情况报表</t>
  </si>
  <si>
    <t>审核人：白勇</t>
  </si>
  <si>
    <t>日期：2018年2月28日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</si>
</sst>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小标宋"/>
      <charset val="134"/>
    </font>
    <font>
      <b/>
      <u/>
      <sz val="18"/>
      <color indexed="8"/>
      <name val="小标宋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1" fillId="0" borderId="0" xfId="49" applyFont="1" applyFill="1"/>
    <xf numFmtId="0" fontId="1" fillId="2" borderId="0" xfId="49" applyFont="1" applyFill="1"/>
    <xf numFmtId="0" fontId="1" fillId="0" borderId="0" xfId="49"/>
    <xf numFmtId="0" fontId="1" fillId="0" borderId="0" xfId="49" applyFill="1"/>
    <xf numFmtId="0" fontId="2" fillId="0" borderId="0" xfId="49" applyNumberFormat="1" applyFont="1" applyBorder="1" applyAlignment="1">
      <alignment horizontal="center" vertical="center"/>
    </xf>
    <xf numFmtId="0" fontId="3" fillId="0" borderId="0" xfId="49" applyNumberFormat="1" applyFont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49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/>
    </xf>
    <xf numFmtId="0" fontId="1" fillId="0" borderId="2" xfId="49" applyNumberFormat="1" applyBorder="1" applyAlignment="1">
      <alignment horizontal="left" vertical="center"/>
    </xf>
    <xf numFmtId="0" fontId="1" fillId="0" borderId="0" xfId="49" applyNumberFormat="1" applyBorder="1"/>
    <xf numFmtId="0" fontId="8" fillId="0" borderId="0" xfId="49" applyFont="1"/>
    <xf numFmtId="0" fontId="9" fillId="0" borderId="0" xfId="49" applyFont="1" applyAlignment="1">
      <alignment horizontal="left" vertical="center"/>
    </xf>
    <xf numFmtId="0" fontId="9" fillId="0" borderId="0" xfId="49" applyFont="1"/>
    <xf numFmtId="0" fontId="6" fillId="0" borderId="0" xfId="49" applyFont="1"/>
    <xf numFmtId="177" fontId="10" fillId="0" borderId="1" xfId="51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177" fontId="10" fillId="2" borderId="1" xfId="51" applyNumberFormat="1" applyFont="1" applyFill="1" applyBorder="1" applyAlignment="1">
      <alignment horizontal="center" vertical="center" wrapText="1"/>
    </xf>
    <xf numFmtId="177" fontId="10" fillId="2" borderId="1" xfId="49" applyNumberFormat="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1" fillId="0" borderId="2" xfId="49" applyNumberFormat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/>
    <xf numFmtId="176" fontId="11" fillId="0" borderId="1" xfId="49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6" fillId="2" borderId="1" xfId="49" applyFont="1" applyFill="1" applyBorder="1"/>
    <xf numFmtId="176" fontId="11" fillId="2" borderId="1" xfId="49" applyNumberFormat="1" applyFont="1" applyFill="1" applyBorder="1" applyAlignment="1">
      <alignment horizontal="center" vertical="center" wrapText="1"/>
    </xf>
    <xf numFmtId="0" fontId="1" fillId="0" borderId="0" xfId="49" applyNumberFormat="1" applyFill="1" applyBorder="1"/>
    <xf numFmtId="0" fontId="1" fillId="0" borderId="2" xfId="49" applyNumberFormat="1" applyBorder="1" applyAlignment="1">
      <alignment vertical="center"/>
    </xf>
    <xf numFmtId="0" fontId="4" fillId="0" borderId="1" xfId="49" applyNumberFormat="1" applyFont="1" applyBorder="1" applyAlignment="1">
      <alignment horizontal="center" vertical="center"/>
    </xf>
    <xf numFmtId="0" fontId="5" fillId="0" borderId="4" xfId="49" applyNumberFormat="1" applyFont="1" applyBorder="1" applyAlignment="1">
      <alignment horizontal="center" vertical="center" wrapText="1"/>
    </xf>
    <xf numFmtId="0" fontId="5" fillId="0" borderId="3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/>
    </xf>
    <xf numFmtId="0" fontId="1" fillId="0" borderId="0" xfId="49" applyFont="1" applyFill="1" applyBorder="1"/>
    <xf numFmtId="0" fontId="1" fillId="2" borderId="0" xfId="49" applyFont="1" applyFill="1" applyBorder="1"/>
    <xf numFmtId="0" fontId="1" fillId="0" borderId="0" xfId="49" applyBorder="1"/>
    <xf numFmtId="176" fontId="12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2" name="Line 1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3" name="Line 2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4" name="Line 3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5" name="Line 4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6" name="Line 5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7" name="Line 6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8" name="Line 7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9" name="Line 8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10" name="Line 9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11" name="Line 10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12" name="Line 11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13" name="Line 12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14" name="Line 13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15" name="Line 14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16" name="Line 15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17" name="Line 16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18" name="Line 17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19" name="Line 18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2" name="Line 1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3" name="Line 2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4" name="Line 3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5" name="Line 4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6" name="Line 5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7" name="Line 6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8" name="Line 7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9" name="Line 8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10" name="Line 9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11" name="Line 10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12" name="Line 11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13" name="Line 12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14" name="Line 13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15" name="Line 14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16" name="Line 15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17" name="Line 16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18</xdr:row>
      <xdr:rowOff>0</xdr:rowOff>
    </xdr:from>
    <xdr:to>
      <xdr:col>3</xdr:col>
      <xdr:colOff>9525</xdr:colOff>
      <xdr:row>18</xdr:row>
      <xdr:rowOff>0</xdr:rowOff>
    </xdr:to>
    <xdr:sp>
      <xdr:nvSpPr>
        <xdr:cNvPr id="18" name="Line 17"/>
        <xdr:cNvSpPr>
          <a:spLocks noChangeShapeType="1"/>
        </xdr:cNvSpPr>
      </xdr:nvSpPr>
      <xdr:spPr>
        <a:xfrm>
          <a:off x="781050" y="64325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18</xdr:row>
      <xdr:rowOff>0</xdr:rowOff>
    </xdr:from>
    <xdr:to>
      <xdr:col>0</xdr:col>
      <xdr:colOff>666750</xdr:colOff>
      <xdr:row>18</xdr:row>
      <xdr:rowOff>0</xdr:rowOff>
    </xdr:to>
    <xdr:sp>
      <xdr:nvSpPr>
        <xdr:cNvPr id="19" name="Line 18"/>
        <xdr:cNvSpPr>
          <a:spLocks noChangeShapeType="1"/>
        </xdr:cNvSpPr>
      </xdr:nvSpPr>
      <xdr:spPr>
        <a:xfrm>
          <a:off x="28575" y="64325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6"/>
  <sheetViews>
    <sheetView topLeftCell="I1" workbookViewId="0">
      <selection activeCell="AF7" sqref="AF7"/>
    </sheetView>
  </sheetViews>
  <sheetFormatPr defaultColWidth="9" defaultRowHeight="14.25"/>
  <cols>
    <col min="1" max="1" width="10" style="3" customWidth="1"/>
    <col min="2" max="2" width="7" style="3" customWidth="1"/>
    <col min="3" max="3" width="6.875" style="3" customWidth="1"/>
    <col min="4" max="4" width="6.25" style="3" customWidth="1"/>
    <col min="5" max="5" width="6.125" style="3" customWidth="1"/>
    <col min="6" max="6" width="5.5" style="3" customWidth="1"/>
    <col min="7" max="7" width="6.5" style="3" customWidth="1"/>
    <col min="8" max="8" width="5.5" style="3" customWidth="1"/>
    <col min="9" max="9" width="11" style="3" customWidth="1"/>
    <col min="10" max="10" width="11.75" style="3" customWidth="1"/>
    <col min="11" max="11" width="8" style="3" customWidth="1"/>
    <col min="12" max="12" width="8.125" style="3" customWidth="1"/>
    <col min="13" max="13" width="6.375" style="3" customWidth="1"/>
    <col min="14" max="15" width="6.5" style="3" customWidth="1"/>
    <col min="16" max="16" width="6.25" style="3" customWidth="1"/>
    <col min="17" max="17" width="5.875" style="3" customWidth="1"/>
    <col min="18" max="18" width="6.25" style="3" customWidth="1"/>
    <col min="19" max="19" width="6.125" style="3" customWidth="1"/>
    <col min="20" max="21" width="9.25" style="3"/>
    <col min="22" max="22" width="7.25" style="3" customWidth="1"/>
    <col min="23" max="23" width="7" style="3" customWidth="1"/>
    <col min="24" max="24" width="6.25" style="3" customWidth="1"/>
    <col min="25" max="25" width="6.5" style="3" customWidth="1"/>
    <col min="26" max="26" width="6.25" style="3" customWidth="1"/>
    <col min="27" max="27" width="6.125" style="4" customWidth="1"/>
    <col min="28" max="28" width="6.125" style="3" customWidth="1"/>
    <col min="29" max="30" width="6.375" style="3" customWidth="1"/>
    <col min="31" max="31" width="9.25" style="3"/>
    <col min="32" max="32" width="11.75" style="3" customWidth="1"/>
    <col min="33" max="265" width="9" style="3"/>
    <col min="266" max="266" width="9" style="3" customWidth="1"/>
    <col min="267" max="521" width="9" style="3"/>
    <col min="522" max="522" width="9" style="3" customWidth="1"/>
    <col min="523" max="777" width="9" style="3"/>
    <col min="778" max="778" width="9" style="3" customWidth="1"/>
    <col min="779" max="1033" width="9" style="3"/>
    <col min="1034" max="1034" width="9" style="3" customWidth="1"/>
    <col min="1035" max="1289" width="9" style="3"/>
    <col min="1290" max="1290" width="9" style="3" customWidth="1"/>
    <col min="1291" max="1545" width="9" style="3"/>
    <col min="1546" max="1546" width="9" style="3" customWidth="1"/>
    <col min="1547" max="1801" width="9" style="3"/>
    <col min="1802" max="1802" width="9" style="3" customWidth="1"/>
    <col min="1803" max="2057" width="9" style="3"/>
    <col min="2058" max="2058" width="9" style="3" customWidth="1"/>
    <col min="2059" max="2313" width="9" style="3"/>
    <col min="2314" max="2314" width="9" style="3" customWidth="1"/>
    <col min="2315" max="2569" width="9" style="3"/>
    <col min="2570" max="2570" width="9" style="3" customWidth="1"/>
    <col min="2571" max="2825" width="9" style="3"/>
    <col min="2826" max="2826" width="9" style="3" customWidth="1"/>
    <col min="2827" max="3081" width="9" style="3"/>
    <col min="3082" max="3082" width="9" style="3" customWidth="1"/>
    <col min="3083" max="3337" width="9" style="3"/>
    <col min="3338" max="3338" width="9" style="3" customWidth="1"/>
    <col min="3339" max="3593" width="9" style="3"/>
    <col min="3594" max="3594" width="9" style="3" customWidth="1"/>
    <col min="3595" max="3849" width="9" style="3"/>
    <col min="3850" max="3850" width="9" style="3" customWidth="1"/>
    <col min="3851" max="4105" width="9" style="3"/>
    <col min="4106" max="4106" width="9" style="3" customWidth="1"/>
    <col min="4107" max="4361" width="9" style="3"/>
    <col min="4362" max="4362" width="9" style="3" customWidth="1"/>
    <col min="4363" max="4617" width="9" style="3"/>
    <col min="4618" max="4618" width="9" style="3" customWidth="1"/>
    <col min="4619" max="4873" width="9" style="3"/>
    <col min="4874" max="4874" width="9" style="3" customWidth="1"/>
    <col min="4875" max="5129" width="9" style="3"/>
    <col min="5130" max="5130" width="9" style="3" customWidth="1"/>
    <col min="5131" max="5385" width="9" style="3"/>
    <col min="5386" max="5386" width="9" style="3" customWidth="1"/>
    <col min="5387" max="5641" width="9" style="3"/>
    <col min="5642" max="5642" width="9" style="3" customWidth="1"/>
    <col min="5643" max="5897" width="9" style="3"/>
    <col min="5898" max="5898" width="9" style="3" customWidth="1"/>
    <col min="5899" max="6153" width="9" style="3"/>
    <col min="6154" max="6154" width="9" style="3" customWidth="1"/>
    <col min="6155" max="6409" width="9" style="3"/>
    <col min="6410" max="6410" width="9" style="3" customWidth="1"/>
    <col min="6411" max="6665" width="9" style="3"/>
    <col min="6666" max="6666" width="9" style="3" customWidth="1"/>
    <col min="6667" max="6921" width="9" style="3"/>
    <col min="6922" max="6922" width="9" style="3" customWidth="1"/>
    <col min="6923" max="7177" width="9" style="3"/>
    <col min="7178" max="7178" width="9" style="3" customWidth="1"/>
    <col min="7179" max="7433" width="9" style="3"/>
    <col min="7434" max="7434" width="9" style="3" customWidth="1"/>
    <col min="7435" max="7689" width="9" style="3"/>
    <col min="7690" max="7690" width="9" style="3" customWidth="1"/>
    <col min="7691" max="7945" width="9" style="3"/>
    <col min="7946" max="7946" width="9" style="3" customWidth="1"/>
    <col min="7947" max="8201" width="9" style="3"/>
    <col min="8202" max="8202" width="9" style="3" customWidth="1"/>
    <col min="8203" max="8457" width="9" style="3"/>
    <col min="8458" max="8458" width="9" style="3" customWidth="1"/>
    <col min="8459" max="8713" width="9" style="3"/>
    <col min="8714" max="8714" width="9" style="3" customWidth="1"/>
    <col min="8715" max="8969" width="9" style="3"/>
    <col min="8970" max="8970" width="9" style="3" customWidth="1"/>
    <col min="8971" max="9225" width="9" style="3"/>
    <col min="9226" max="9226" width="9" style="3" customWidth="1"/>
    <col min="9227" max="9481" width="9" style="3"/>
    <col min="9482" max="9482" width="9" style="3" customWidth="1"/>
    <col min="9483" max="9737" width="9" style="3"/>
    <col min="9738" max="9738" width="9" style="3" customWidth="1"/>
    <col min="9739" max="9993" width="9" style="3"/>
    <col min="9994" max="9994" width="9" style="3" customWidth="1"/>
    <col min="9995" max="10249" width="9" style="3"/>
    <col min="10250" max="10250" width="9" style="3" customWidth="1"/>
    <col min="10251" max="10505" width="9" style="3"/>
    <col min="10506" max="10506" width="9" style="3" customWidth="1"/>
    <col min="10507" max="10761" width="9" style="3"/>
    <col min="10762" max="10762" width="9" style="3" customWidth="1"/>
    <col min="10763" max="11017" width="9" style="3"/>
    <col min="11018" max="11018" width="9" style="3" customWidth="1"/>
    <col min="11019" max="11273" width="9" style="3"/>
    <col min="11274" max="11274" width="9" style="3" customWidth="1"/>
    <col min="11275" max="11529" width="9" style="3"/>
    <col min="11530" max="11530" width="9" style="3" customWidth="1"/>
    <col min="11531" max="11785" width="9" style="3"/>
    <col min="11786" max="11786" width="9" style="3" customWidth="1"/>
    <col min="11787" max="12041" width="9" style="3"/>
    <col min="12042" max="12042" width="9" style="3" customWidth="1"/>
    <col min="12043" max="12297" width="9" style="3"/>
    <col min="12298" max="12298" width="9" style="3" customWidth="1"/>
    <col min="12299" max="12553" width="9" style="3"/>
    <col min="12554" max="12554" width="9" style="3" customWidth="1"/>
    <col min="12555" max="12809" width="9" style="3"/>
    <col min="12810" max="12810" width="9" style="3" customWidth="1"/>
    <col min="12811" max="13065" width="9" style="3"/>
    <col min="13066" max="13066" width="9" style="3" customWidth="1"/>
    <col min="13067" max="13321" width="9" style="3"/>
    <col min="13322" max="13322" width="9" style="3" customWidth="1"/>
    <col min="13323" max="13577" width="9" style="3"/>
    <col min="13578" max="13578" width="9" style="3" customWidth="1"/>
    <col min="13579" max="13833" width="9" style="3"/>
    <col min="13834" max="13834" width="9" style="3" customWidth="1"/>
    <col min="13835" max="14089" width="9" style="3"/>
    <col min="14090" max="14090" width="9" style="3" customWidth="1"/>
    <col min="14091" max="14345" width="9" style="3"/>
    <col min="14346" max="14346" width="9" style="3" customWidth="1"/>
    <col min="14347" max="14601" width="9" style="3"/>
    <col min="14602" max="14602" width="9" style="3" customWidth="1"/>
    <col min="14603" max="14857" width="9" style="3"/>
    <col min="14858" max="14858" width="9" style="3" customWidth="1"/>
    <col min="14859" max="15113" width="9" style="3"/>
    <col min="15114" max="15114" width="9" style="3" customWidth="1"/>
    <col min="15115" max="15369" width="9" style="3"/>
    <col min="15370" max="15370" width="9" style="3" customWidth="1"/>
    <col min="15371" max="15625" width="9" style="3"/>
    <col min="15626" max="15626" width="9" style="3" customWidth="1"/>
    <col min="15627" max="15881" width="9" style="3"/>
    <col min="15882" max="15882" width="9" style="3" customWidth="1"/>
    <col min="15883" max="16137" width="9" style="3"/>
    <col min="16138" max="16138" width="9" style="3" customWidth="1"/>
    <col min="16139" max="16384" width="9" style="3"/>
  </cols>
  <sheetData>
    <row r="1" ht="56.25" customHeight="1" spans="1:3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ht="39" customHeight="1" spans="1:34">
      <c r="A2" s="7" t="s">
        <v>1</v>
      </c>
      <c r="B2" s="7" t="s">
        <v>2</v>
      </c>
      <c r="C2" s="7"/>
      <c r="D2" s="7"/>
      <c r="E2" s="7"/>
      <c r="F2" s="7"/>
      <c r="G2" s="7"/>
      <c r="H2" s="7"/>
      <c r="I2" s="7"/>
      <c r="J2" s="7"/>
      <c r="K2" s="7" t="s">
        <v>3</v>
      </c>
      <c r="L2" s="7"/>
      <c r="M2" s="7"/>
      <c r="N2" s="7"/>
      <c r="O2" s="7"/>
      <c r="P2" s="7"/>
      <c r="Q2" s="7"/>
      <c r="R2" s="7"/>
      <c r="S2" s="7"/>
      <c r="T2" s="7"/>
      <c r="U2" s="7"/>
      <c r="V2" s="7" t="s">
        <v>4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45" t="s">
        <v>5</v>
      </c>
      <c r="AH2" s="45"/>
    </row>
    <row r="3" ht="21" customHeight="1" spans="1:34">
      <c r="A3" s="7"/>
      <c r="B3" s="8" t="s">
        <v>6</v>
      </c>
      <c r="C3" s="8" t="s">
        <v>7</v>
      </c>
      <c r="D3" s="8"/>
      <c r="E3" s="8"/>
      <c r="F3" s="8" t="s">
        <v>8</v>
      </c>
      <c r="G3" s="8"/>
      <c r="H3" s="8"/>
      <c r="I3" s="7" t="s">
        <v>9</v>
      </c>
      <c r="J3" s="7" t="s">
        <v>10</v>
      </c>
      <c r="K3" s="8" t="s">
        <v>6</v>
      </c>
      <c r="L3" s="8" t="s">
        <v>7</v>
      </c>
      <c r="M3" s="8" t="s">
        <v>11</v>
      </c>
      <c r="N3" s="8"/>
      <c r="O3" s="8"/>
      <c r="P3" s="8"/>
      <c r="Q3" s="8" t="s">
        <v>8</v>
      </c>
      <c r="R3" s="8"/>
      <c r="S3" s="8"/>
      <c r="T3" s="7" t="s">
        <v>9</v>
      </c>
      <c r="U3" s="7" t="s">
        <v>10</v>
      </c>
      <c r="V3" s="8" t="s">
        <v>6</v>
      </c>
      <c r="W3" s="8" t="s">
        <v>7</v>
      </c>
      <c r="X3" s="8" t="s">
        <v>11</v>
      </c>
      <c r="Y3" s="8"/>
      <c r="Z3" s="8"/>
      <c r="AA3" s="8"/>
      <c r="AB3" s="8" t="s">
        <v>8</v>
      </c>
      <c r="AC3" s="8"/>
      <c r="AD3" s="8"/>
      <c r="AE3" s="7" t="s">
        <v>9</v>
      </c>
      <c r="AF3" s="7" t="s">
        <v>10</v>
      </c>
      <c r="AG3" s="46" t="s">
        <v>12</v>
      </c>
      <c r="AH3" s="46" t="s">
        <v>13</v>
      </c>
    </row>
    <row r="4" ht="42.75" customHeight="1" spans="1:34">
      <c r="A4" s="7"/>
      <c r="B4" s="8"/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7"/>
      <c r="J4" s="7"/>
      <c r="K4" s="8"/>
      <c r="L4" s="8"/>
      <c r="M4" s="8" t="s">
        <v>20</v>
      </c>
      <c r="N4" s="8" t="s">
        <v>21</v>
      </c>
      <c r="O4" s="8" t="s">
        <v>22</v>
      </c>
      <c r="P4" s="8" t="s">
        <v>23</v>
      </c>
      <c r="Q4" s="8" t="s">
        <v>17</v>
      </c>
      <c r="R4" s="8" t="s">
        <v>18</v>
      </c>
      <c r="S4" s="8" t="s">
        <v>19</v>
      </c>
      <c r="T4" s="7"/>
      <c r="U4" s="7"/>
      <c r="V4" s="8"/>
      <c r="W4" s="8"/>
      <c r="X4" s="8" t="s">
        <v>20</v>
      </c>
      <c r="Y4" s="8" t="s">
        <v>21</v>
      </c>
      <c r="Z4" s="8" t="s">
        <v>22</v>
      </c>
      <c r="AA4" s="37" t="s">
        <v>23</v>
      </c>
      <c r="AB4" s="8" t="s">
        <v>17</v>
      </c>
      <c r="AC4" s="8" t="s">
        <v>18</v>
      </c>
      <c r="AD4" s="8" t="s">
        <v>19</v>
      </c>
      <c r="AE4" s="7"/>
      <c r="AF4" s="7"/>
      <c r="AG4" s="47"/>
      <c r="AH4" s="47"/>
    </row>
    <row r="5" ht="22.5" customHeight="1" spans="1:34">
      <c r="A5" s="7" t="s">
        <v>24</v>
      </c>
      <c r="B5" s="8" t="s">
        <v>25</v>
      </c>
      <c r="C5" s="8" t="s">
        <v>26</v>
      </c>
      <c r="D5" s="8" t="s">
        <v>26</v>
      </c>
      <c r="E5" s="8" t="s">
        <v>26</v>
      </c>
      <c r="F5" s="8" t="s">
        <v>26</v>
      </c>
      <c r="G5" s="8" t="s">
        <v>26</v>
      </c>
      <c r="H5" s="8" t="s">
        <v>26</v>
      </c>
      <c r="I5" s="7" t="s">
        <v>27</v>
      </c>
      <c r="J5" s="7" t="s">
        <v>27</v>
      </c>
      <c r="K5" s="8" t="s">
        <v>25</v>
      </c>
      <c r="L5" s="8" t="s">
        <v>26</v>
      </c>
      <c r="M5" s="8" t="s">
        <v>26</v>
      </c>
      <c r="N5" s="8" t="s">
        <v>27</v>
      </c>
      <c r="O5" s="8" t="s">
        <v>26</v>
      </c>
      <c r="P5" s="8" t="s">
        <v>27</v>
      </c>
      <c r="Q5" s="8" t="s">
        <v>26</v>
      </c>
      <c r="R5" s="8" t="s">
        <v>26</v>
      </c>
      <c r="S5" s="8" t="s">
        <v>26</v>
      </c>
      <c r="T5" s="7" t="s">
        <v>27</v>
      </c>
      <c r="U5" s="7" t="s">
        <v>27</v>
      </c>
      <c r="V5" s="8" t="s">
        <v>25</v>
      </c>
      <c r="W5" s="8" t="s">
        <v>26</v>
      </c>
      <c r="X5" s="8" t="s">
        <v>26</v>
      </c>
      <c r="Y5" s="8" t="s">
        <v>27</v>
      </c>
      <c r="Z5" s="8" t="s">
        <v>26</v>
      </c>
      <c r="AA5" s="37" t="s">
        <v>27</v>
      </c>
      <c r="AB5" s="8" t="s">
        <v>26</v>
      </c>
      <c r="AC5" s="8" t="s">
        <v>26</v>
      </c>
      <c r="AD5" s="8" t="s">
        <v>26</v>
      </c>
      <c r="AE5" s="7" t="s">
        <v>27</v>
      </c>
      <c r="AF5" s="7" t="s">
        <v>27</v>
      </c>
      <c r="AG5" s="48" t="s">
        <v>28</v>
      </c>
      <c r="AH5" s="48" t="s">
        <v>29</v>
      </c>
    </row>
    <row r="6" s="1" customFormat="1" ht="25" customHeight="1" spans="1:38">
      <c r="A6" s="16" t="s">
        <v>30</v>
      </c>
      <c r="B6" s="10">
        <f>K6+V6</f>
        <v>56</v>
      </c>
      <c r="C6" s="10">
        <f>D6+E6</f>
        <v>59</v>
      </c>
      <c r="D6" s="10">
        <f>M6+X6</f>
        <v>59</v>
      </c>
      <c r="E6" s="10">
        <f>O6+Z6</f>
        <v>0</v>
      </c>
      <c r="F6" s="10">
        <f>Q6+AB6</f>
        <v>33</v>
      </c>
      <c r="G6" s="11">
        <f>R6+AC6</f>
        <v>30</v>
      </c>
      <c r="H6" s="11">
        <f t="shared" ref="F6:H18" si="0">S6+AD6</f>
        <v>0</v>
      </c>
      <c r="I6" s="26">
        <f>T6+AE6</f>
        <v>41300</v>
      </c>
      <c r="J6" s="27">
        <f>U6+AF6</f>
        <v>41300</v>
      </c>
      <c r="K6" s="11">
        <v>56</v>
      </c>
      <c r="L6" s="16">
        <v>59</v>
      </c>
      <c r="M6" s="28">
        <v>59</v>
      </c>
      <c r="N6" s="11">
        <v>700</v>
      </c>
      <c r="O6" s="11"/>
      <c r="P6" s="11"/>
      <c r="Q6" s="11">
        <v>33</v>
      </c>
      <c r="R6" s="11">
        <v>30</v>
      </c>
      <c r="S6" s="11"/>
      <c r="T6" s="33">
        <f>M6*N6</f>
        <v>41300</v>
      </c>
      <c r="U6" s="33">
        <f>T6</f>
        <v>41300</v>
      </c>
      <c r="V6" s="11">
        <v>0</v>
      </c>
      <c r="W6" s="28">
        <v>0</v>
      </c>
      <c r="X6" s="10"/>
      <c r="Y6" s="28"/>
      <c r="Z6" s="28">
        <v>0</v>
      </c>
      <c r="AA6" s="11">
        <v>0</v>
      </c>
      <c r="AB6" s="11">
        <v>0</v>
      </c>
      <c r="AC6" s="11">
        <v>0</v>
      </c>
      <c r="AD6" s="11">
        <v>0</v>
      </c>
      <c r="AE6" s="33">
        <v>0</v>
      </c>
      <c r="AF6" s="33">
        <v>0</v>
      </c>
      <c r="AG6" s="11">
        <v>1</v>
      </c>
      <c r="AH6" s="11">
        <v>144</v>
      </c>
      <c r="AI6" s="49"/>
      <c r="AJ6" s="49"/>
      <c r="AK6" s="49"/>
      <c r="AL6" s="49"/>
    </row>
    <row r="7" s="1" customFormat="1" ht="25" customHeight="1" spans="1:38">
      <c r="A7" s="16" t="s">
        <v>31</v>
      </c>
      <c r="B7" s="10">
        <f t="shared" ref="B7:B18" si="1">K7+V7</f>
        <v>17</v>
      </c>
      <c r="C7" s="10">
        <f>D7+E7</f>
        <v>17</v>
      </c>
      <c r="D7" s="10">
        <f t="shared" ref="D7:D18" si="2">M7+X7</f>
        <v>0</v>
      </c>
      <c r="E7" s="10">
        <f>O7+Z7</f>
        <v>17</v>
      </c>
      <c r="F7" s="10">
        <f>Q7+AB7</f>
        <v>6</v>
      </c>
      <c r="G7" s="11">
        <f>R7+AC7</f>
        <v>14</v>
      </c>
      <c r="H7" s="11">
        <f t="shared" si="0"/>
        <v>0</v>
      </c>
      <c r="I7" s="26">
        <f t="shared" ref="I7:J18" si="3">T7+AE7</f>
        <v>8670</v>
      </c>
      <c r="J7" s="27">
        <f>U7+AF7</f>
        <v>8670</v>
      </c>
      <c r="K7" s="11">
        <v>0</v>
      </c>
      <c r="L7" s="16">
        <v>0</v>
      </c>
      <c r="M7" s="28">
        <v>0</v>
      </c>
      <c r="N7" s="10">
        <v>0</v>
      </c>
      <c r="O7" s="28"/>
      <c r="P7" s="11"/>
      <c r="Q7" s="11">
        <v>0</v>
      </c>
      <c r="R7" s="11">
        <v>0</v>
      </c>
      <c r="S7" s="11"/>
      <c r="T7" s="33">
        <f t="shared" ref="T7:T18" si="4">M7*N7</f>
        <v>0</v>
      </c>
      <c r="U7" s="33">
        <f t="shared" ref="U7:U19" si="5">T7</f>
        <v>0</v>
      </c>
      <c r="V7" s="11">
        <v>17</v>
      </c>
      <c r="W7" s="28">
        <f>X7+Z7</f>
        <v>17</v>
      </c>
      <c r="X7" s="11"/>
      <c r="Y7" s="38"/>
      <c r="Z7" s="28">
        <v>17</v>
      </c>
      <c r="AA7" s="11">
        <v>510</v>
      </c>
      <c r="AB7" s="11">
        <v>6</v>
      </c>
      <c r="AC7" s="11">
        <v>14</v>
      </c>
      <c r="AD7" s="11">
        <v>0</v>
      </c>
      <c r="AE7" s="39">
        <f>Z7*AA7</f>
        <v>8670</v>
      </c>
      <c r="AF7" s="40">
        <f>AE7</f>
        <v>8670</v>
      </c>
      <c r="AG7" s="11">
        <v>0</v>
      </c>
      <c r="AH7" s="11">
        <v>0</v>
      </c>
      <c r="AI7" s="49"/>
      <c r="AJ7" s="49"/>
      <c r="AK7" s="49"/>
      <c r="AL7" s="49"/>
    </row>
    <row r="8" s="2" customFormat="1" ht="25" customHeight="1" spans="1:38">
      <c r="A8" s="9" t="s">
        <v>32</v>
      </c>
      <c r="B8" s="12">
        <f t="shared" si="1"/>
        <v>15</v>
      </c>
      <c r="C8" s="12">
        <f t="shared" ref="C8:C18" si="6">D8+E8</f>
        <v>15</v>
      </c>
      <c r="D8" s="12">
        <f t="shared" si="2"/>
        <v>0</v>
      </c>
      <c r="E8" s="12">
        <f t="shared" ref="E8:E18" si="7">O8+Z8</f>
        <v>15</v>
      </c>
      <c r="F8" s="12">
        <f t="shared" si="0"/>
        <v>10</v>
      </c>
      <c r="G8" s="13">
        <f t="shared" si="0"/>
        <v>9</v>
      </c>
      <c r="H8" s="13">
        <f t="shared" si="0"/>
        <v>0</v>
      </c>
      <c r="I8" s="29">
        <f t="shared" si="3"/>
        <v>7650</v>
      </c>
      <c r="J8" s="30">
        <f t="shared" si="3"/>
        <v>7650</v>
      </c>
      <c r="K8" s="13">
        <v>0</v>
      </c>
      <c r="L8" s="9">
        <v>0</v>
      </c>
      <c r="M8" s="31">
        <v>0</v>
      </c>
      <c r="N8" s="12">
        <v>0</v>
      </c>
      <c r="O8" s="31"/>
      <c r="P8" s="13"/>
      <c r="Q8" s="13">
        <v>0</v>
      </c>
      <c r="R8" s="13">
        <v>0</v>
      </c>
      <c r="S8" s="13"/>
      <c r="T8" s="33">
        <f t="shared" si="4"/>
        <v>0</v>
      </c>
      <c r="U8" s="33">
        <f t="shared" si="5"/>
        <v>0</v>
      </c>
      <c r="V8" s="13">
        <v>15</v>
      </c>
      <c r="W8" s="28">
        <f>X8+Z8</f>
        <v>15</v>
      </c>
      <c r="X8" s="13"/>
      <c r="Y8" s="41"/>
      <c r="Z8" s="31">
        <v>15</v>
      </c>
      <c r="AA8" s="11">
        <v>510</v>
      </c>
      <c r="AB8" s="13">
        <v>10</v>
      </c>
      <c r="AC8" s="13">
        <v>9</v>
      </c>
      <c r="AD8" s="13">
        <v>0</v>
      </c>
      <c r="AE8" s="39">
        <f t="shared" ref="AE8:AE18" si="8">Z8*AA8</f>
        <v>7650</v>
      </c>
      <c r="AF8" s="40">
        <f t="shared" ref="AF8:AF18" si="9">AE8</f>
        <v>7650</v>
      </c>
      <c r="AG8" s="13">
        <v>0</v>
      </c>
      <c r="AH8" s="13">
        <v>0</v>
      </c>
      <c r="AI8" s="50"/>
      <c r="AJ8" s="50"/>
      <c r="AK8" s="49"/>
      <c r="AL8" s="50"/>
    </row>
    <row r="9" s="2" customFormat="1" ht="25" customHeight="1" spans="1:38">
      <c r="A9" s="9" t="s">
        <v>33</v>
      </c>
      <c r="B9" s="12">
        <f t="shared" si="1"/>
        <v>16</v>
      </c>
      <c r="C9" s="12">
        <f t="shared" si="6"/>
        <v>16</v>
      </c>
      <c r="D9" s="12">
        <f t="shared" si="2"/>
        <v>0</v>
      </c>
      <c r="E9" s="12">
        <f t="shared" si="7"/>
        <v>16</v>
      </c>
      <c r="F9" s="12">
        <f t="shared" si="0"/>
        <v>9</v>
      </c>
      <c r="G9" s="13">
        <f t="shared" si="0"/>
        <v>10</v>
      </c>
      <c r="H9" s="13">
        <f t="shared" si="0"/>
        <v>0</v>
      </c>
      <c r="I9" s="29">
        <f t="shared" si="3"/>
        <v>8160</v>
      </c>
      <c r="J9" s="30">
        <f t="shared" si="3"/>
        <v>8160</v>
      </c>
      <c r="K9" s="13">
        <v>0</v>
      </c>
      <c r="L9" s="9">
        <v>0</v>
      </c>
      <c r="M9" s="31">
        <v>0</v>
      </c>
      <c r="N9" s="13">
        <v>0</v>
      </c>
      <c r="O9" s="13"/>
      <c r="P9" s="13"/>
      <c r="Q9" s="13">
        <v>0</v>
      </c>
      <c r="R9" s="13">
        <v>0</v>
      </c>
      <c r="S9" s="13"/>
      <c r="T9" s="33">
        <f t="shared" si="4"/>
        <v>0</v>
      </c>
      <c r="U9" s="33">
        <f t="shared" si="5"/>
        <v>0</v>
      </c>
      <c r="V9" s="13">
        <v>16</v>
      </c>
      <c r="W9" s="31">
        <f t="shared" ref="W7:W18" si="10">X9+Z9</f>
        <v>16</v>
      </c>
      <c r="X9" s="31"/>
      <c r="Y9" s="41"/>
      <c r="Z9" s="31">
        <v>16</v>
      </c>
      <c r="AA9" s="11">
        <v>510</v>
      </c>
      <c r="AB9" s="13">
        <v>9</v>
      </c>
      <c r="AC9" s="13">
        <v>10</v>
      </c>
      <c r="AD9" s="13">
        <v>0</v>
      </c>
      <c r="AE9" s="39">
        <f t="shared" si="8"/>
        <v>8160</v>
      </c>
      <c r="AF9" s="40">
        <f t="shared" si="9"/>
        <v>8160</v>
      </c>
      <c r="AG9" s="13">
        <v>0</v>
      </c>
      <c r="AH9" s="13">
        <v>0</v>
      </c>
      <c r="AI9" s="50"/>
      <c r="AJ9" s="50"/>
      <c r="AK9" s="49"/>
      <c r="AL9" s="50"/>
    </row>
    <row r="10" s="1" customFormat="1" ht="25" customHeight="1" spans="1:38">
      <c r="A10" s="16" t="s">
        <v>34</v>
      </c>
      <c r="B10" s="10">
        <f t="shared" si="1"/>
        <v>119</v>
      </c>
      <c r="C10" s="10">
        <f t="shared" si="6"/>
        <v>119</v>
      </c>
      <c r="D10" s="10">
        <f t="shared" si="2"/>
        <v>52</v>
      </c>
      <c r="E10" s="10">
        <f t="shared" si="7"/>
        <v>67</v>
      </c>
      <c r="F10" s="10">
        <f t="shared" si="0"/>
        <v>76</v>
      </c>
      <c r="G10" s="11">
        <f t="shared" si="0"/>
        <v>62</v>
      </c>
      <c r="H10" s="11">
        <f t="shared" si="0"/>
        <v>0</v>
      </c>
      <c r="I10" s="26">
        <f t="shared" si="3"/>
        <v>70570</v>
      </c>
      <c r="J10" s="27">
        <f t="shared" si="3"/>
        <v>70570</v>
      </c>
      <c r="K10" s="11">
        <v>52</v>
      </c>
      <c r="L10" s="16">
        <f t="shared" ref="L10:L19" si="11">M10+O10</f>
        <v>52</v>
      </c>
      <c r="M10" s="28">
        <v>52</v>
      </c>
      <c r="N10" s="11">
        <v>700</v>
      </c>
      <c r="O10" s="11"/>
      <c r="P10" s="11"/>
      <c r="Q10" s="11">
        <v>45</v>
      </c>
      <c r="R10" s="11">
        <v>18</v>
      </c>
      <c r="S10" s="11"/>
      <c r="T10" s="33">
        <f t="shared" si="4"/>
        <v>36400</v>
      </c>
      <c r="U10" s="33">
        <f t="shared" si="5"/>
        <v>36400</v>
      </c>
      <c r="V10" s="11">
        <v>67</v>
      </c>
      <c r="W10" s="28">
        <f t="shared" si="10"/>
        <v>67</v>
      </c>
      <c r="X10" s="16"/>
      <c r="Y10" s="10"/>
      <c r="Z10" s="16">
        <v>67</v>
      </c>
      <c r="AA10" s="11">
        <v>510</v>
      </c>
      <c r="AB10" s="11">
        <v>31</v>
      </c>
      <c r="AC10" s="11">
        <v>44</v>
      </c>
      <c r="AD10" s="11">
        <v>0</v>
      </c>
      <c r="AE10" s="39">
        <f t="shared" si="8"/>
        <v>34170</v>
      </c>
      <c r="AF10" s="40">
        <f t="shared" si="9"/>
        <v>34170</v>
      </c>
      <c r="AG10" s="11">
        <v>1</v>
      </c>
      <c r="AH10" s="11">
        <v>84</v>
      </c>
      <c r="AI10" s="49"/>
      <c r="AJ10" s="49"/>
      <c r="AK10" s="49"/>
      <c r="AL10" s="49"/>
    </row>
    <row r="11" s="1" customFormat="1" ht="25" customHeight="1" spans="1:38">
      <c r="A11" s="16" t="s">
        <v>35</v>
      </c>
      <c r="B11" s="10">
        <f t="shared" si="1"/>
        <v>37</v>
      </c>
      <c r="C11" s="10">
        <f t="shared" si="6"/>
        <v>37</v>
      </c>
      <c r="D11" s="10">
        <f t="shared" si="2"/>
        <v>14</v>
      </c>
      <c r="E11" s="10">
        <f t="shared" si="7"/>
        <v>23</v>
      </c>
      <c r="F11" s="10">
        <f>Q11+AB11</f>
        <v>25</v>
      </c>
      <c r="G11" s="11">
        <f t="shared" si="0"/>
        <v>23</v>
      </c>
      <c r="H11" s="11">
        <f t="shared" si="0"/>
        <v>0</v>
      </c>
      <c r="I11" s="26">
        <f t="shared" si="3"/>
        <v>21530</v>
      </c>
      <c r="J11" s="27">
        <f t="shared" si="3"/>
        <v>21530</v>
      </c>
      <c r="K11" s="11">
        <v>14</v>
      </c>
      <c r="L11" s="16">
        <f t="shared" si="11"/>
        <v>14</v>
      </c>
      <c r="M11" s="28">
        <v>14</v>
      </c>
      <c r="N11" s="11">
        <v>700</v>
      </c>
      <c r="O11" s="11"/>
      <c r="P11" s="11"/>
      <c r="Q11" s="11">
        <v>14</v>
      </c>
      <c r="R11" s="11">
        <v>8</v>
      </c>
      <c r="S11" s="11"/>
      <c r="T11" s="33">
        <f t="shared" si="4"/>
        <v>9800</v>
      </c>
      <c r="U11" s="33">
        <f t="shared" si="5"/>
        <v>9800</v>
      </c>
      <c r="V11" s="11">
        <v>23</v>
      </c>
      <c r="W11" s="28">
        <f t="shared" si="10"/>
        <v>23</v>
      </c>
      <c r="X11" s="28"/>
      <c r="Y11" s="10"/>
      <c r="Z11" s="28">
        <v>23</v>
      </c>
      <c r="AA11" s="11">
        <v>510</v>
      </c>
      <c r="AB11" s="11">
        <v>11</v>
      </c>
      <c r="AC11" s="11">
        <v>15</v>
      </c>
      <c r="AD11" s="11">
        <v>0</v>
      </c>
      <c r="AE11" s="39">
        <f t="shared" si="8"/>
        <v>11730</v>
      </c>
      <c r="AF11" s="40">
        <f t="shared" si="9"/>
        <v>11730</v>
      </c>
      <c r="AG11" s="11">
        <v>1</v>
      </c>
      <c r="AH11" s="11">
        <v>24</v>
      </c>
      <c r="AI11" s="49"/>
      <c r="AJ11" s="49"/>
      <c r="AK11" s="49"/>
      <c r="AL11" s="49"/>
    </row>
    <row r="12" s="1" customFormat="1" ht="25" customHeight="1" spans="1:38">
      <c r="A12" s="16" t="s">
        <v>36</v>
      </c>
      <c r="B12" s="10">
        <f t="shared" si="1"/>
        <v>72</v>
      </c>
      <c r="C12" s="10">
        <f t="shared" si="6"/>
        <v>76</v>
      </c>
      <c r="D12" s="10">
        <f t="shared" si="2"/>
        <v>10</v>
      </c>
      <c r="E12" s="10">
        <f t="shared" si="7"/>
        <v>66</v>
      </c>
      <c r="F12" s="10">
        <f t="shared" si="0"/>
        <v>45</v>
      </c>
      <c r="G12" s="11">
        <f t="shared" si="0"/>
        <v>47</v>
      </c>
      <c r="H12" s="11">
        <f t="shared" si="0"/>
        <v>0</v>
      </c>
      <c r="I12" s="26">
        <f t="shared" si="3"/>
        <v>44660</v>
      </c>
      <c r="J12" s="27">
        <f t="shared" si="3"/>
        <v>44660</v>
      </c>
      <c r="K12" s="11">
        <v>9</v>
      </c>
      <c r="L12" s="16">
        <f t="shared" si="11"/>
        <v>10</v>
      </c>
      <c r="M12" s="28">
        <v>10</v>
      </c>
      <c r="N12" s="11">
        <v>700</v>
      </c>
      <c r="O12" s="11"/>
      <c r="P12" s="11"/>
      <c r="Q12" s="11">
        <v>9</v>
      </c>
      <c r="R12" s="11">
        <v>5</v>
      </c>
      <c r="S12" s="11"/>
      <c r="T12" s="33">
        <f>M12*N12+2000</f>
        <v>9000</v>
      </c>
      <c r="U12" s="33">
        <f t="shared" si="5"/>
        <v>9000</v>
      </c>
      <c r="V12" s="11">
        <v>63</v>
      </c>
      <c r="W12" s="28">
        <f t="shared" si="10"/>
        <v>66</v>
      </c>
      <c r="X12" s="28"/>
      <c r="Y12" s="10"/>
      <c r="Z12" s="28">
        <v>66</v>
      </c>
      <c r="AA12" s="11">
        <v>510</v>
      </c>
      <c r="AB12" s="11">
        <v>36</v>
      </c>
      <c r="AC12" s="11">
        <v>42</v>
      </c>
      <c r="AD12" s="11">
        <v>0</v>
      </c>
      <c r="AE12" s="39">
        <f>Z12*AA12+2000</f>
        <v>35660</v>
      </c>
      <c r="AF12" s="40">
        <f t="shared" si="9"/>
        <v>35660</v>
      </c>
      <c r="AG12" s="11">
        <v>1</v>
      </c>
      <c r="AH12" s="11">
        <v>102</v>
      </c>
      <c r="AI12" s="49"/>
      <c r="AJ12" s="49"/>
      <c r="AK12" s="49"/>
      <c r="AL12" s="49"/>
    </row>
    <row r="13" s="1" customFormat="1" ht="25" customHeight="1" spans="1:38">
      <c r="A13" s="16" t="s">
        <v>37</v>
      </c>
      <c r="B13" s="10">
        <f t="shared" si="1"/>
        <v>77</v>
      </c>
      <c r="C13" s="10">
        <f t="shared" si="6"/>
        <v>77</v>
      </c>
      <c r="D13" s="10">
        <f t="shared" si="2"/>
        <v>13</v>
      </c>
      <c r="E13" s="10">
        <f t="shared" si="7"/>
        <v>64</v>
      </c>
      <c r="F13" s="10">
        <f t="shared" si="0"/>
        <v>34</v>
      </c>
      <c r="G13" s="11">
        <f t="shared" si="0"/>
        <v>8</v>
      </c>
      <c r="H13" s="11">
        <f t="shared" si="0"/>
        <v>4</v>
      </c>
      <c r="I13" s="26">
        <f t="shared" si="3"/>
        <v>41740</v>
      </c>
      <c r="J13" s="27">
        <f t="shared" si="3"/>
        <v>41740</v>
      </c>
      <c r="K13" s="11">
        <v>13</v>
      </c>
      <c r="L13" s="16">
        <f t="shared" si="11"/>
        <v>13</v>
      </c>
      <c r="M13" s="28">
        <v>13</v>
      </c>
      <c r="N13" s="11">
        <v>700</v>
      </c>
      <c r="O13" s="11"/>
      <c r="P13" s="11"/>
      <c r="Q13" s="11">
        <v>9</v>
      </c>
      <c r="R13" s="11">
        <v>0</v>
      </c>
      <c r="S13" s="11"/>
      <c r="T13" s="33">
        <f t="shared" si="4"/>
        <v>9100</v>
      </c>
      <c r="U13" s="33">
        <f t="shared" si="5"/>
        <v>9100</v>
      </c>
      <c r="V13" s="11">
        <v>64</v>
      </c>
      <c r="W13" s="28">
        <f t="shared" si="10"/>
        <v>64</v>
      </c>
      <c r="X13" s="28"/>
      <c r="Y13" s="10"/>
      <c r="Z13" s="28">
        <v>64</v>
      </c>
      <c r="AA13" s="11">
        <v>510</v>
      </c>
      <c r="AB13" s="11">
        <v>25</v>
      </c>
      <c r="AC13" s="11">
        <v>8</v>
      </c>
      <c r="AD13" s="11">
        <v>4</v>
      </c>
      <c r="AE13" s="39">
        <f t="shared" si="8"/>
        <v>32640</v>
      </c>
      <c r="AF13" s="40">
        <f t="shared" si="9"/>
        <v>32640</v>
      </c>
      <c r="AG13" s="11">
        <v>1</v>
      </c>
      <c r="AH13" s="11">
        <v>27</v>
      </c>
      <c r="AI13" s="49"/>
      <c r="AJ13" s="49"/>
      <c r="AK13" s="49"/>
      <c r="AL13" s="49"/>
    </row>
    <row r="14" s="1" customFormat="1" ht="25" customHeight="1" spans="1:38">
      <c r="A14" s="16" t="s">
        <v>38</v>
      </c>
      <c r="B14" s="10">
        <f t="shared" si="1"/>
        <v>71</v>
      </c>
      <c r="C14" s="10">
        <f t="shared" si="6"/>
        <v>75</v>
      </c>
      <c r="D14" s="10">
        <f t="shared" si="2"/>
        <v>7</v>
      </c>
      <c r="E14" s="10">
        <f t="shared" si="7"/>
        <v>68</v>
      </c>
      <c r="F14" s="10">
        <f t="shared" si="0"/>
        <v>48</v>
      </c>
      <c r="G14" s="11">
        <f t="shared" si="0"/>
        <v>48</v>
      </c>
      <c r="H14" s="11">
        <f t="shared" si="0"/>
        <v>0</v>
      </c>
      <c r="I14" s="26">
        <f>T14+AE14</f>
        <v>39580</v>
      </c>
      <c r="J14" s="27">
        <f t="shared" si="3"/>
        <v>39580</v>
      </c>
      <c r="K14" s="11">
        <v>7</v>
      </c>
      <c r="L14" s="16">
        <f t="shared" si="11"/>
        <v>7</v>
      </c>
      <c r="M14" s="28">
        <v>7</v>
      </c>
      <c r="N14" s="11">
        <v>700</v>
      </c>
      <c r="O14" s="11"/>
      <c r="P14" s="11"/>
      <c r="Q14" s="11">
        <v>7</v>
      </c>
      <c r="R14" s="11">
        <v>4</v>
      </c>
      <c r="S14" s="11"/>
      <c r="T14" s="33">
        <f t="shared" si="4"/>
        <v>4900</v>
      </c>
      <c r="U14" s="33">
        <f t="shared" si="5"/>
        <v>4900</v>
      </c>
      <c r="V14" s="11">
        <v>64</v>
      </c>
      <c r="W14" s="28">
        <f t="shared" si="10"/>
        <v>68</v>
      </c>
      <c r="X14" s="28"/>
      <c r="Y14" s="10"/>
      <c r="Z14" s="28">
        <v>68</v>
      </c>
      <c r="AA14" s="11">
        <v>510</v>
      </c>
      <c r="AB14" s="11">
        <v>41</v>
      </c>
      <c r="AC14" s="11">
        <v>44</v>
      </c>
      <c r="AD14" s="11">
        <v>0</v>
      </c>
      <c r="AE14" s="39">
        <f t="shared" si="8"/>
        <v>34680</v>
      </c>
      <c r="AF14" s="40">
        <f t="shared" si="9"/>
        <v>34680</v>
      </c>
      <c r="AG14" s="11">
        <v>1</v>
      </c>
      <c r="AH14" s="11">
        <v>45</v>
      </c>
      <c r="AI14" s="49"/>
      <c r="AJ14" s="49"/>
      <c r="AK14" s="49"/>
      <c r="AL14" s="49"/>
    </row>
    <row r="15" s="1" customFormat="1" ht="25" customHeight="1" spans="1:38">
      <c r="A15" s="16" t="s">
        <v>39</v>
      </c>
      <c r="B15" s="10">
        <f t="shared" si="1"/>
        <v>59</v>
      </c>
      <c r="C15" s="10">
        <f t="shared" si="6"/>
        <v>61</v>
      </c>
      <c r="D15" s="10">
        <f t="shared" si="2"/>
        <v>11</v>
      </c>
      <c r="E15" s="10">
        <f t="shared" si="7"/>
        <v>50</v>
      </c>
      <c r="F15" s="10">
        <f t="shared" si="0"/>
        <v>26</v>
      </c>
      <c r="G15" s="11">
        <f t="shared" si="0"/>
        <v>39</v>
      </c>
      <c r="H15" s="11">
        <f t="shared" si="0"/>
        <v>0</v>
      </c>
      <c r="I15" s="26">
        <f t="shared" si="3"/>
        <v>33200</v>
      </c>
      <c r="J15" s="27">
        <f t="shared" si="3"/>
        <v>33200</v>
      </c>
      <c r="K15" s="11">
        <v>10</v>
      </c>
      <c r="L15" s="16">
        <f t="shared" si="11"/>
        <v>11</v>
      </c>
      <c r="M15" s="28">
        <v>11</v>
      </c>
      <c r="N15" s="11">
        <v>700</v>
      </c>
      <c r="O15" s="11"/>
      <c r="P15" s="11"/>
      <c r="Q15" s="11">
        <v>9</v>
      </c>
      <c r="R15" s="11">
        <v>6</v>
      </c>
      <c r="S15" s="11"/>
      <c r="T15" s="33">
        <f t="shared" si="4"/>
        <v>7700</v>
      </c>
      <c r="U15" s="33">
        <f t="shared" si="5"/>
        <v>7700</v>
      </c>
      <c r="V15" s="11">
        <v>49</v>
      </c>
      <c r="W15" s="28">
        <f t="shared" si="10"/>
        <v>50</v>
      </c>
      <c r="X15" s="34"/>
      <c r="Y15" s="10"/>
      <c r="Z15" s="34">
        <v>50</v>
      </c>
      <c r="AA15" s="11">
        <v>510</v>
      </c>
      <c r="AB15" s="11">
        <v>17</v>
      </c>
      <c r="AC15" s="11">
        <v>33</v>
      </c>
      <c r="AD15" s="11">
        <v>0</v>
      </c>
      <c r="AE15" s="39">
        <f t="shared" si="8"/>
        <v>25500</v>
      </c>
      <c r="AF15" s="40">
        <f t="shared" si="9"/>
        <v>25500</v>
      </c>
      <c r="AG15" s="11">
        <v>1</v>
      </c>
      <c r="AH15" s="11">
        <v>34</v>
      </c>
      <c r="AI15" s="49"/>
      <c r="AJ15" s="49"/>
      <c r="AK15" s="49"/>
      <c r="AL15" s="49"/>
    </row>
    <row r="16" s="1" customFormat="1" ht="25" customHeight="1" spans="1:38">
      <c r="A16" s="16" t="s">
        <v>40</v>
      </c>
      <c r="B16" s="10">
        <f t="shared" si="1"/>
        <v>85</v>
      </c>
      <c r="C16" s="10">
        <f t="shared" si="6"/>
        <v>95</v>
      </c>
      <c r="D16" s="10">
        <f t="shared" si="2"/>
        <v>18</v>
      </c>
      <c r="E16" s="10">
        <f t="shared" si="7"/>
        <v>77</v>
      </c>
      <c r="F16" s="10">
        <f t="shared" si="0"/>
        <v>59</v>
      </c>
      <c r="G16" s="11">
        <f t="shared" si="0"/>
        <v>47</v>
      </c>
      <c r="H16" s="11">
        <f t="shared" si="0"/>
        <v>0</v>
      </c>
      <c r="I16" s="26">
        <f t="shared" si="3"/>
        <v>53870</v>
      </c>
      <c r="J16" s="27">
        <f t="shared" si="3"/>
        <v>53870</v>
      </c>
      <c r="K16" s="11">
        <v>18</v>
      </c>
      <c r="L16" s="16">
        <f t="shared" si="11"/>
        <v>18</v>
      </c>
      <c r="M16" s="28">
        <v>18</v>
      </c>
      <c r="N16" s="11">
        <v>700</v>
      </c>
      <c r="O16" s="11"/>
      <c r="P16" s="11"/>
      <c r="Q16" s="11">
        <v>14</v>
      </c>
      <c r="R16" s="11">
        <v>6</v>
      </c>
      <c r="S16" s="11"/>
      <c r="T16" s="33">
        <f t="shared" si="4"/>
        <v>12600</v>
      </c>
      <c r="U16" s="33">
        <f t="shared" si="5"/>
        <v>12600</v>
      </c>
      <c r="V16" s="11">
        <v>67</v>
      </c>
      <c r="W16" s="28">
        <f t="shared" si="10"/>
        <v>77</v>
      </c>
      <c r="X16" s="28"/>
      <c r="Y16" s="10"/>
      <c r="Z16" s="28">
        <v>77</v>
      </c>
      <c r="AA16" s="11">
        <v>510</v>
      </c>
      <c r="AB16" s="11">
        <v>45</v>
      </c>
      <c r="AC16" s="11">
        <v>41</v>
      </c>
      <c r="AD16" s="11">
        <v>0</v>
      </c>
      <c r="AE16" s="39">
        <f>Z16*AA16+2000</f>
        <v>41270</v>
      </c>
      <c r="AF16" s="40">
        <f t="shared" si="9"/>
        <v>41270</v>
      </c>
      <c r="AG16" s="11">
        <v>1</v>
      </c>
      <c r="AH16" s="11">
        <v>40</v>
      </c>
      <c r="AI16" s="49"/>
      <c r="AJ16" s="49"/>
      <c r="AK16" s="49"/>
      <c r="AL16" s="49"/>
    </row>
    <row r="17" s="1" customFormat="1" ht="25" customHeight="1" spans="1:38">
      <c r="A17" s="16" t="s">
        <v>41</v>
      </c>
      <c r="B17" s="10">
        <f t="shared" si="1"/>
        <v>35</v>
      </c>
      <c r="C17" s="10">
        <f t="shared" si="6"/>
        <v>35</v>
      </c>
      <c r="D17" s="10">
        <f t="shared" si="2"/>
        <v>8</v>
      </c>
      <c r="E17" s="10">
        <f t="shared" si="7"/>
        <v>27</v>
      </c>
      <c r="F17" s="10">
        <f t="shared" si="0"/>
        <v>18</v>
      </c>
      <c r="G17" s="11">
        <f t="shared" si="0"/>
        <v>22</v>
      </c>
      <c r="H17" s="11">
        <f t="shared" si="0"/>
        <v>1</v>
      </c>
      <c r="I17" s="26">
        <f t="shared" si="3"/>
        <v>19370</v>
      </c>
      <c r="J17" s="27">
        <f t="shared" si="3"/>
        <v>19370</v>
      </c>
      <c r="K17" s="11">
        <v>8</v>
      </c>
      <c r="L17" s="16">
        <f t="shared" si="11"/>
        <v>8</v>
      </c>
      <c r="M17" s="28">
        <v>8</v>
      </c>
      <c r="N17" s="11">
        <v>700</v>
      </c>
      <c r="O17" s="11"/>
      <c r="P17" s="11"/>
      <c r="Q17" s="11">
        <v>4</v>
      </c>
      <c r="R17" s="11">
        <v>4</v>
      </c>
      <c r="S17" s="11"/>
      <c r="T17" s="33">
        <f t="shared" si="4"/>
        <v>5600</v>
      </c>
      <c r="U17" s="33">
        <f t="shared" si="5"/>
        <v>5600</v>
      </c>
      <c r="V17" s="11">
        <v>27</v>
      </c>
      <c r="W17" s="28">
        <f t="shared" si="10"/>
        <v>27</v>
      </c>
      <c r="X17" s="28"/>
      <c r="Y17" s="10"/>
      <c r="Z17" s="28">
        <v>27</v>
      </c>
      <c r="AA17" s="11">
        <v>510</v>
      </c>
      <c r="AB17" s="11">
        <v>14</v>
      </c>
      <c r="AC17" s="11">
        <v>18</v>
      </c>
      <c r="AD17" s="11">
        <v>1</v>
      </c>
      <c r="AE17" s="39">
        <f t="shared" si="8"/>
        <v>13770</v>
      </c>
      <c r="AF17" s="40">
        <f t="shared" si="9"/>
        <v>13770</v>
      </c>
      <c r="AG17" s="11">
        <v>1</v>
      </c>
      <c r="AH17" s="11">
        <v>38</v>
      </c>
      <c r="AI17" s="49"/>
      <c r="AJ17" s="49"/>
      <c r="AK17" s="49"/>
      <c r="AL17" s="49"/>
    </row>
    <row r="18" s="1" customFormat="1" ht="25" customHeight="1" spans="1:38">
      <c r="A18" s="16" t="s">
        <v>42</v>
      </c>
      <c r="B18" s="10">
        <f t="shared" si="1"/>
        <v>71</v>
      </c>
      <c r="C18" s="10">
        <f t="shared" si="6"/>
        <v>75</v>
      </c>
      <c r="D18" s="10">
        <f t="shared" si="2"/>
        <v>23</v>
      </c>
      <c r="E18" s="10">
        <f t="shared" si="7"/>
        <v>52</v>
      </c>
      <c r="F18" s="10">
        <f t="shared" si="0"/>
        <v>57</v>
      </c>
      <c r="G18" s="11">
        <f t="shared" si="0"/>
        <v>38</v>
      </c>
      <c r="H18" s="11">
        <f t="shared" si="0"/>
        <v>0</v>
      </c>
      <c r="I18" s="26">
        <f t="shared" si="3"/>
        <v>43540</v>
      </c>
      <c r="J18" s="27">
        <f t="shared" si="3"/>
        <v>43540</v>
      </c>
      <c r="K18" s="11">
        <v>20</v>
      </c>
      <c r="L18" s="16">
        <f t="shared" si="11"/>
        <v>23</v>
      </c>
      <c r="M18" s="28">
        <v>23</v>
      </c>
      <c r="N18" s="11">
        <v>700</v>
      </c>
      <c r="O18" s="11"/>
      <c r="P18" s="11"/>
      <c r="Q18" s="11">
        <v>22</v>
      </c>
      <c r="R18" s="11">
        <v>6</v>
      </c>
      <c r="S18" s="11"/>
      <c r="T18" s="33">
        <f t="shared" si="4"/>
        <v>16100</v>
      </c>
      <c r="U18" s="33">
        <f t="shared" si="5"/>
        <v>16100</v>
      </c>
      <c r="V18" s="11">
        <v>51</v>
      </c>
      <c r="W18" s="28">
        <f t="shared" si="10"/>
        <v>52</v>
      </c>
      <c r="X18" s="35"/>
      <c r="Y18" s="10"/>
      <c r="Z18" s="35">
        <v>52</v>
      </c>
      <c r="AA18" s="11">
        <v>510</v>
      </c>
      <c r="AB18" s="11">
        <v>35</v>
      </c>
      <c r="AC18" s="11">
        <v>32</v>
      </c>
      <c r="AD18" s="11">
        <v>0</v>
      </c>
      <c r="AE18" s="39">
        <f>Z18*AA18+2000-1080</f>
        <v>27440</v>
      </c>
      <c r="AF18" s="40">
        <f t="shared" si="9"/>
        <v>27440</v>
      </c>
      <c r="AG18" s="11">
        <v>1</v>
      </c>
      <c r="AH18" s="11">
        <v>86</v>
      </c>
      <c r="AI18" s="49"/>
      <c r="AJ18" s="49"/>
      <c r="AK18" s="49"/>
      <c r="AL18" s="49"/>
    </row>
    <row r="19" ht="25" customHeight="1" spans="1:38">
      <c r="A19" s="14" t="s">
        <v>14</v>
      </c>
      <c r="B19" s="15">
        <f>SUM(B6:B18)</f>
        <v>730</v>
      </c>
      <c r="C19" s="16">
        <f>SUM(C6:C18)</f>
        <v>757</v>
      </c>
      <c r="D19" s="17">
        <f t="shared" ref="D19:K19" si="12">SUM(D6:D18)</f>
        <v>215</v>
      </c>
      <c r="E19" s="18">
        <f t="shared" si="12"/>
        <v>542</v>
      </c>
      <c r="F19" s="17">
        <f t="shared" si="12"/>
        <v>446</v>
      </c>
      <c r="G19" s="19">
        <f t="shared" si="12"/>
        <v>397</v>
      </c>
      <c r="H19" s="19">
        <f t="shared" si="12"/>
        <v>5</v>
      </c>
      <c r="I19" s="32">
        <f>T19+AE19</f>
        <v>433840</v>
      </c>
      <c r="J19" s="32">
        <f>U19+AF19</f>
        <v>433840</v>
      </c>
      <c r="K19" s="19">
        <f t="shared" si="12"/>
        <v>207</v>
      </c>
      <c r="L19" s="16">
        <f t="shared" si="11"/>
        <v>215</v>
      </c>
      <c r="M19" s="19">
        <f>SUM(M6:M18)</f>
        <v>215</v>
      </c>
      <c r="N19" s="19">
        <v>700</v>
      </c>
      <c r="O19" s="19"/>
      <c r="P19" s="19"/>
      <c r="Q19" s="19">
        <f>SUM(Q6:Q18)</f>
        <v>166</v>
      </c>
      <c r="R19" s="19">
        <f>SUM(R6:R18)</f>
        <v>87</v>
      </c>
      <c r="S19" s="19"/>
      <c r="T19" s="33">
        <f>SUM(T6:T18)</f>
        <v>152500</v>
      </c>
      <c r="U19" s="33">
        <f t="shared" si="5"/>
        <v>152500</v>
      </c>
      <c r="V19" s="19">
        <f>SUM(V7:V18)</f>
        <v>523</v>
      </c>
      <c r="W19" s="18">
        <f>SUM(W7:W18)</f>
        <v>542</v>
      </c>
      <c r="X19" s="19"/>
      <c r="Y19" s="19"/>
      <c r="Z19" s="18">
        <f>SUM(Z7:Z18)</f>
        <v>542</v>
      </c>
      <c r="AA19" s="11">
        <v>510</v>
      </c>
      <c r="AB19" s="19">
        <f>SUM(AB7:AB18)</f>
        <v>280</v>
      </c>
      <c r="AC19" s="19">
        <f>SUM(AC7:AC18)</f>
        <v>310</v>
      </c>
      <c r="AD19" s="19">
        <f>SUM(AD9:AD18)</f>
        <v>5</v>
      </c>
      <c r="AE19" s="42">
        <f>SUM(AE6:AE18)</f>
        <v>281340</v>
      </c>
      <c r="AF19" s="52">
        <f>SUM(AF6:AF18)</f>
        <v>281340</v>
      </c>
      <c r="AG19" s="19">
        <f>SUM(AG6:AG18)</f>
        <v>10</v>
      </c>
      <c r="AH19" s="19">
        <f>SUM(AH6:AH18)</f>
        <v>624</v>
      </c>
      <c r="AI19" s="51"/>
      <c r="AJ19" s="51"/>
      <c r="AK19" s="51"/>
      <c r="AL19" s="51"/>
    </row>
    <row r="20" ht="25" customHeight="1" spans="1:38">
      <c r="A20" s="20" t="s">
        <v>43</v>
      </c>
      <c r="B20" s="20"/>
      <c r="C20" s="20"/>
      <c r="D20" s="21"/>
      <c r="E20" s="21"/>
      <c r="F20" s="21"/>
      <c r="G20" s="21"/>
      <c r="H20" s="20" t="s">
        <v>44</v>
      </c>
      <c r="I20" s="20"/>
      <c r="J20" s="20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36" t="s">
        <v>45</v>
      </c>
      <c r="X20" s="36"/>
      <c r="Y20" s="36"/>
      <c r="Z20" s="36"/>
      <c r="AA20" s="43"/>
      <c r="AB20" s="21"/>
      <c r="AD20" s="44" t="s">
        <v>46</v>
      </c>
      <c r="AE20" s="44"/>
      <c r="AF20" s="44"/>
      <c r="AG20" s="21"/>
      <c r="AH20" s="21"/>
      <c r="AI20" s="51"/>
      <c r="AJ20" s="51"/>
      <c r="AK20" s="51"/>
      <c r="AL20" s="51"/>
    </row>
    <row r="21" ht="13.5" spans="1:34">
      <c r="A21" s="22" t="s">
        <v>47</v>
      </c>
      <c r="B21" s="23" t="s">
        <v>48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</row>
    <row r="22" ht="13.5" spans="1:34">
      <c r="A22" s="24"/>
      <c r="B22" s="23" t="s">
        <v>49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ht="13.5" spans="1:34">
      <c r="A23" s="24"/>
      <c r="B23" s="23" t="s">
        <v>50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ht="13.5" spans="1:34">
      <c r="A24" s="24"/>
      <c r="B24" s="23" t="s">
        <v>51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ht="13.5" spans="1:34">
      <c r="A25" s="25"/>
      <c r="B25" s="23" t="s">
        <v>52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ht="13.5" spans="1:34">
      <c r="A26" s="25"/>
      <c r="B26" s="23" t="s">
        <v>53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</sheetData>
  <mergeCells count="35">
    <mergeCell ref="A1:AH1"/>
    <mergeCell ref="B2:J2"/>
    <mergeCell ref="K2:U2"/>
    <mergeCell ref="V2:AF2"/>
    <mergeCell ref="AG2:AH2"/>
    <mergeCell ref="C3:E3"/>
    <mergeCell ref="F3:H3"/>
    <mergeCell ref="M3:P3"/>
    <mergeCell ref="Q3:S3"/>
    <mergeCell ref="X3:AA3"/>
    <mergeCell ref="AB3:AD3"/>
    <mergeCell ref="A20:C20"/>
    <mergeCell ref="H20:J20"/>
    <mergeCell ref="W20:Z20"/>
    <mergeCell ref="AD20:AF20"/>
    <mergeCell ref="B21:AH21"/>
    <mergeCell ref="B22:AH22"/>
    <mergeCell ref="B23:AH23"/>
    <mergeCell ref="B24:AH24"/>
    <mergeCell ref="B25:AH25"/>
    <mergeCell ref="B26:AH26"/>
    <mergeCell ref="A2:A4"/>
    <mergeCell ref="B3:B4"/>
    <mergeCell ref="I3:I4"/>
    <mergeCell ref="J3:J4"/>
    <mergeCell ref="K3:K4"/>
    <mergeCell ref="L3:L4"/>
    <mergeCell ref="T3:T4"/>
    <mergeCell ref="U3:U4"/>
    <mergeCell ref="V3:V4"/>
    <mergeCell ref="W3:W4"/>
    <mergeCell ref="AE3:AE4"/>
    <mergeCell ref="AF3:AF4"/>
    <mergeCell ref="AG3:AG4"/>
    <mergeCell ref="AH3:AH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6"/>
  <sheetViews>
    <sheetView tabSelected="1" topLeftCell="A10" workbookViewId="0">
      <selection activeCell="Y34" sqref="Y34"/>
    </sheetView>
  </sheetViews>
  <sheetFormatPr defaultColWidth="9" defaultRowHeight="14.25"/>
  <cols>
    <col min="1" max="1" width="10" style="3" customWidth="1"/>
    <col min="2" max="2" width="7" style="3" customWidth="1"/>
    <col min="3" max="3" width="6.875" style="3" customWidth="1"/>
    <col min="4" max="4" width="6.25" style="3" customWidth="1"/>
    <col min="5" max="5" width="6.125" style="3" customWidth="1"/>
    <col min="6" max="6" width="5.5" style="3" customWidth="1"/>
    <col min="7" max="7" width="6.5" style="3" customWidth="1"/>
    <col min="8" max="8" width="5.5" style="3" customWidth="1"/>
    <col min="9" max="9" width="11" style="3" customWidth="1"/>
    <col min="10" max="10" width="11.75" style="3" customWidth="1"/>
    <col min="11" max="11" width="8" style="3" customWidth="1"/>
    <col min="12" max="12" width="8.125" style="3" customWidth="1"/>
    <col min="13" max="13" width="6.375" style="3" customWidth="1"/>
    <col min="14" max="15" width="6.5" style="3" customWidth="1"/>
    <col min="16" max="16" width="6.25" style="3" customWidth="1"/>
    <col min="17" max="17" width="5.875" style="3" customWidth="1"/>
    <col min="18" max="18" width="6.25" style="3" customWidth="1"/>
    <col min="19" max="19" width="6.125" style="3" customWidth="1"/>
    <col min="20" max="21" width="9.25" style="3"/>
    <col min="22" max="22" width="7.25" style="3" customWidth="1"/>
    <col min="23" max="23" width="7" style="3" customWidth="1"/>
    <col min="24" max="24" width="6.25" style="3" customWidth="1"/>
    <col min="25" max="25" width="6.5" style="3" customWidth="1"/>
    <col min="26" max="26" width="6.25" style="3" customWidth="1"/>
    <col min="27" max="27" width="6.125" style="4" customWidth="1"/>
    <col min="28" max="28" width="6.125" style="3" customWidth="1"/>
    <col min="29" max="30" width="6.375" style="3" customWidth="1"/>
    <col min="31" max="31" width="9.25" style="3"/>
    <col min="32" max="32" width="11.75" style="3" customWidth="1"/>
    <col min="33" max="265" width="9" style="3"/>
    <col min="266" max="266" width="9" style="3" customWidth="1"/>
    <col min="267" max="521" width="9" style="3"/>
    <col min="522" max="522" width="9" style="3" customWidth="1"/>
    <col min="523" max="777" width="9" style="3"/>
    <col min="778" max="778" width="9" style="3" customWidth="1"/>
    <col min="779" max="1033" width="9" style="3"/>
    <col min="1034" max="1034" width="9" style="3" customWidth="1"/>
    <col min="1035" max="1289" width="9" style="3"/>
    <col min="1290" max="1290" width="9" style="3" customWidth="1"/>
    <col min="1291" max="1545" width="9" style="3"/>
    <col min="1546" max="1546" width="9" style="3" customWidth="1"/>
    <col min="1547" max="1801" width="9" style="3"/>
    <col min="1802" max="1802" width="9" style="3" customWidth="1"/>
    <col min="1803" max="2057" width="9" style="3"/>
    <col min="2058" max="2058" width="9" style="3" customWidth="1"/>
    <col min="2059" max="2313" width="9" style="3"/>
    <col min="2314" max="2314" width="9" style="3" customWidth="1"/>
    <col min="2315" max="2569" width="9" style="3"/>
    <col min="2570" max="2570" width="9" style="3" customWidth="1"/>
    <col min="2571" max="2825" width="9" style="3"/>
    <col min="2826" max="2826" width="9" style="3" customWidth="1"/>
    <col min="2827" max="3081" width="9" style="3"/>
    <col min="3082" max="3082" width="9" style="3" customWidth="1"/>
    <col min="3083" max="3337" width="9" style="3"/>
    <col min="3338" max="3338" width="9" style="3" customWidth="1"/>
    <col min="3339" max="3593" width="9" style="3"/>
    <col min="3594" max="3594" width="9" style="3" customWidth="1"/>
    <col min="3595" max="3849" width="9" style="3"/>
    <col min="3850" max="3850" width="9" style="3" customWidth="1"/>
    <col min="3851" max="4105" width="9" style="3"/>
    <col min="4106" max="4106" width="9" style="3" customWidth="1"/>
    <col min="4107" max="4361" width="9" style="3"/>
    <col min="4362" max="4362" width="9" style="3" customWidth="1"/>
    <col min="4363" max="4617" width="9" style="3"/>
    <col min="4618" max="4618" width="9" style="3" customWidth="1"/>
    <col min="4619" max="4873" width="9" style="3"/>
    <col min="4874" max="4874" width="9" style="3" customWidth="1"/>
    <col min="4875" max="5129" width="9" style="3"/>
    <col min="5130" max="5130" width="9" style="3" customWidth="1"/>
    <col min="5131" max="5385" width="9" style="3"/>
    <col min="5386" max="5386" width="9" style="3" customWidth="1"/>
    <col min="5387" max="5641" width="9" style="3"/>
    <col min="5642" max="5642" width="9" style="3" customWidth="1"/>
    <col min="5643" max="5897" width="9" style="3"/>
    <col min="5898" max="5898" width="9" style="3" customWidth="1"/>
    <col min="5899" max="6153" width="9" style="3"/>
    <col min="6154" max="6154" width="9" style="3" customWidth="1"/>
    <col min="6155" max="6409" width="9" style="3"/>
    <col min="6410" max="6410" width="9" style="3" customWidth="1"/>
    <col min="6411" max="6665" width="9" style="3"/>
    <col min="6666" max="6666" width="9" style="3" customWidth="1"/>
    <col min="6667" max="6921" width="9" style="3"/>
    <col min="6922" max="6922" width="9" style="3" customWidth="1"/>
    <col min="6923" max="7177" width="9" style="3"/>
    <col min="7178" max="7178" width="9" style="3" customWidth="1"/>
    <col min="7179" max="7433" width="9" style="3"/>
    <col min="7434" max="7434" width="9" style="3" customWidth="1"/>
    <col min="7435" max="7689" width="9" style="3"/>
    <col min="7690" max="7690" width="9" style="3" customWidth="1"/>
    <col min="7691" max="7945" width="9" style="3"/>
    <col min="7946" max="7946" width="9" style="3" customWidth="1"/>
    <col min="7947" max="8201" width="9" style="3"/>
    <col min="8202" max="8202" width="9" style="3" customWidth="1"/>
    <col min="8203" max="8457" width="9" style="3"/>
    <col min="8458" max="8458" width="9" style="3" customWidth="1"/>
    <col min="8459" max="8713" width="9" style="3"/>
    <col min="8714" max="8714" width="9" style="3" customWidth="1"/>
    <col min="8715" max="8969" width="9" style="3"/>
    <col min="8970" max="8970" width="9" style="3" customWidth="1"/>
    <col min="8971" max="9225" width="9" style="3"/>
    <col min="9226" max="9226" width="9" style="3" customWidth="1"/>
    <col min="9227" max="9481" width="9" style="3"/>
    <col min="9482" max="9482" width="9" style="3" customWidth="1"/>
    <col min="9483" max="9737" width="9" style="3"/>
    <col min="9738" max="9738" width="9" style="3" customWidth="1"/>
    <col min="9739" max="9993" width="9" style="3"/>
    <col min="9994" max="9994" width="9" style="3" customWidth="1"/>
    <col min="9995" max="10249" width="9" style="3"/>
    <col min="10250" max="10250" width="9" style="3" customWidth="1"/>
    <col min="10251" max="10505" width="9" style="3"/>
    <col min="10506" max="10506" width="9" style="3" customWidth="1"/>
    <col min="10507" max="10761" width="9" style="3"/>
    <col min="10762" max="10762" width="9" style="3" customWidth="1"/>
    <col min="10763" max="11017" width="9" style="3"/>
    <col min="11018" max="11018" width="9" style="3" customWidth="1"/>
    <col min="11019" max="11273" width="9" style="3"/>
    <col min="11274" max="11274" width="9" style="3" customWidth="1"/>
    <col min="11275" max="11529" width="9" style="3"/>
    <col min="11530" max="11530" width="9" style="3" customWidth="1"/>
    <col min="11531" max="11785" width="9" style="3"/>
    <col min="11786" max="11786" width="9" style="3" customWidth="1"/>
    <col min="11787" max="12041" width="9" style="3"/>
    <col min="12042" max="12042" width="9" style="3" customWidth="1"/>
    <col min="12043" max="12297" width="9" style="3"/>
    <col min="12298" max="12298" width="9" style="3" customWidth="1"/>
    <col min="12299" max="12553" width="9" style="3"/>
    <col min="12554" max="12554" width="9" style="3" customWidth="1"/>
    <col min="12555" max="12809" width="9" style="3"/>
    <col min="12810" max="12810" width="9" style="3" customWidth="1"/>
    <col min="12811" max="13065" width="9" style="3"/>
    <col min="13066" max="13066" width="9" style="3" customWidth="1"/>
    <col min="13067" max="13321" width="9" style="3"/>
    <col min="13322" max="13322" width="9" style="3" customWidth="1"/>
    <col min="13323" max="13577" width="9" style="3"/>
    <col min="13578" max="13578" width="9" style="3" customWidth="1"/>
    <col min="13579" max="13833" width="9" style="3"/>
    <col min="13834" max="13834" width="9" style="3" customWidth="1"/>
    <col min="13835" max="14089" width="9" style="3"/>
    <col min="14090" max="14090" width="9" style="3" customWidth="1"/>
    <col min="14091" max="14345" width="9" style="3"/>
    <col min="14346" max="14346" width="9" style="3" customWidth="1"/>
    <col min="14347" max="14601" width="9" style="3"/>
    <col min="14602" max="14602" width="9" style="3" customWidth="1"/>
    <col min="14603" max="14857" width="9" style="3"/>
    <col min="14858" max="14858" width="9" style="3" customWidth="1"/>
    <col min="14859" max="15113" width="9" style="3"/>
    <col min="15114" max="15114" width="9" style="3" customWidth="1"/>
    <col min="15115" max="15369" width="9" style="3"/>
    <col min="15370" max="15370" width="9" style="3" customWidth="1"/>
    <col min="15371" max="15625" width="9" style="3"/>
    <col min="15626" max="15626" width="9" style="3" customWidth="1"/>
    <col min="15627" max="15881" width="9" style="3"/>
    <col min="15882" max="15882" width="9" style="3" customWidth="1"/>
    <col min="15883" max="16137" width="9" style="3"/>
    <col min="16138" max="16138" width="9" style="3" customWidth="1"/>
    <col min="16139" max="16384" width="9" style="3"/>
  </cols>
  <sheetData>
    <row r="1" ht="56.25" customHeight="1" spans="1:34">
      <c r="A1" s="5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ht="39" customHeight="1" spans="1:34">
      <c r="A2" s="7" t="s">
        <v>1</v>
      </c>
      <c r="B2" s="7" t="s">
        <v>2</v>
      </c>
      <c r="C2" s="7"/>
      <c r="D2" s="7"/>
      <c r="E2" s="7"/>
      <c r="F2" s="7"/>
      <c r="G2" s="7"/>
      <c r="H2" s="7"/>
      <c r="I2" s="7"/>
      <c r="J2" s="7"/>
      <c r="K2" s="7" t="s">
        <v>3</v>
      </c>
      <c r="L2" s="7"/>
      <c r="M2" s="7"/>
      <c r="N2" s="7"/>
      <c r="O2" s="7"/>
      <c r="P2" s="7"/>
      <c r="Q2" s="7"/>
      <c r="R2" s="7"/>
      <c r="S2" s="7"/>
      <c r="T2" s="7"/>
      <c r="U2" s="7"/>
      <c r="V2" s="7" t="s">
        <v>4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45" t="s">
        <v>5</v>
      </c>
      <c r="AH2" s="45"/>
    </row>
    <row r="3" ht="21" customHeight="1" spans="1:34">
      <c r="A3" s="7"/>
      <c r="B3" s="8" t="s">
        <v>6</v>
      </c>
      <c r="C3" s="8" t="s">
        <v>7</v>
      </c>
      <c r="D3" s="8"/>
      <c r="E3" s="8"/>
      <c r="F3" s="8" t="s">
        <v>8</v>
      </c>
      <c r="G3" s="8"/>
      <c r="H3" s="8"/>
      <c r="I3" s="7" t="s">
        <v>9</v>
      </c>
      <c r="J3" s="7" t="s">
        <v>10</v>
      </c>
      <c r="K3" s="8" t="s">
        <v>6</v>
      </c>
      <c r="L3" s="8" t="s">
        <v>7</v>
      </c>
      <c r="M3" s="8" t="s">
        <v>11</v>
      </c>
      <c r="N3" s="8"/>
      <c r="O3" s="8"/>
      <c r="P3" s="8"/>
      <c r="Q3" s="8" t="s">
        <v>8</v>
      </c>
      <c r="R3" s="8"/>
      <c r="S3" s="8"/>
      <c r="T3" s="7" t="s">
        <v>9</v>
      </c>
      <c r="U3" s="7" t="s">
        <v>10</v>
      </c>
      <c r="V3" s="8" t="s">
        <v>6</v>
      </c>
      <c r="W3" s="8" t="s">
        <v>7</v>
      </c>
      <c r="X3" s="8" t="s">
        <v>11</v>
      </c>
      <c r="Y3" s="8"/>
      <c r="Z3" s="8"/>
      <c r="AA3" s="8"/>
      <c r="AB3" s="8" t="s">
        <v>8</v>
      </c>
      <c r="AC3" s="8"/>
      <c r="AD3" s="8"/>
      <c r="AE3" s="7" t="s">
        <v>9</v>
      </c>
      <c r="AF3" s="7" t="s">
        <v>10</v>
      </c>
      <c r="AG3" s="46" t="s">
        <v>12</v>
      </c>
      <c r="AH3" s="46" t="s">
        <v>13</v>
      </c>
    </row>
    <row r="4" ht="42.75" customHeight="1" spans="1:34">
      <c r="A4" s="7"/>
      <c r="B4" s="8"/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7"/>
      <c r="J4" s="7"/>
      <c r="K4" s="8"/>
      <c r="L4" s="8"/>
      <c r="M4" s="8" t="s">
        <v>20</v>
      </c>
      <c r="N4" s="8" t="s">
        <v>21</v>
      </c>
      <c r="O4" s="8" t="s">
        <v>22</v>
      </c>
      <c r="P4" s="8" t="s">
        <v>23</v>
      </c>
      <c r="Q4" s="8" t="s">
        <v>17</v>
      </c>
      <c r="R4" s="8" t="s">
        <v>18</v>
      </c>
      <c r="S4" s="8" t="s">
        <v>19</v>
      </c>
      <c r="T4" s="7"/>
      <c r="U4" s="7"/>
      <c r="V4" s="8"/>
      <c r="W4" s="8"/>
      <c r="X4" s="8" t="s">
        <v>20</v>
      </c>
      <c r="Y4" s="8" t="s">
        <v>21</v>
      </c>
      <c r="Z4" s="8" t="s">
        <v>22</v>
      </c>
      <c r="AA4" s="37" t="s">
        <v>23</v>
      </c>
      <c r="AB4" s="8" t="s">
        <v>17</v>
      </c>
      <c r="AC4" s="8" t="s">
        <v>18</v>
      </c>
      <c r="AD4" s="8" t="s">
        <v>19</v>
      </c>
      <c r="AE4" s="7"/>
      <c r="AF4" s="7"/>
      <c r="AG4" s="47"/>
      <c r="AH4" s="47"/>
    </row>
    <row r="5" ht="22.5" customHeight="1" spans="1:34">
      <c r="A5" s="7" t="s">
        <v>24</v>
      </c>
      <c r="B5" s="8" t="s">
        <v>25</v>
      </c>
      <c r="C5" s="8" t="s">
        <v>26</v>
      </c>
      <c r="D5" s="8" t="s">
        <v>26</v>
      </c>
      <c r="E5" s="8" t="s">
        <v>26</v>
      </c>
      <c r="F5" s="8" t="s">
        <v>26</v>
      </c>
      <c r="G5" s="8" t="s">
        <v>26</v>
      </c>
      <c r="H5" s="8" t="s">
        <v>26</v>
      </c>
      <c r="I5" s="7" t="s">
        <v>27</v>
      </c>
      <c r="J5" s="7" t="s">
        <v>27</v>
      </c>
      <c r="K5" s="8" t="s">
        <v>25</v>
      </c>
      <c r="L5" s="8" t="s">
        <v>26</v>
      </c>
      <c r="M5" s="8" t="s">
        <v>26</v>
      </c>
      <c r="N5" s="8" t="s">
        <v>27</v>
      </c>
      <c r="O5" s="8" t="s">
        <v>26</v>
      </c>
      <c r="P5" s="8" t="s">
        <v>27</v>
      </c>
      <c r="Q5" s="8" t="s">
        <v>26</v>
      </c>
      <c r="R5" s="8" t="s">
        <v>26</v>
      </c>
      <c r="S5" s="8" t="s">
        <v>26</v>
      </c>
      <c r="T5" s="7" t="s">
        <v>27</v>
      </c>
      <c r="U5" s="7" t="s">
        <v>27</v>
      </c>
      <c r="V5" s="8" t="s">
        <v>25</v>
      </c>
      <c r="W5" s="8" t="s">
        <v>26</v>
      </c>
      <c r="X5" s="8" t="s">
        <v>26</v>
      </c>
      <c r="Y5" s="8" t="s">
        <v>27</v>
      </c>
      <c r="Z5" s="8" t="s">
        <v>26</v>
      </c>
      <c r="AA5" s="37" t="s">
        <v>27</v>
      </c>
      <c r="AB5" s="8" t="s">
        <v>26</v>
      </c>
      <c r="AC5" s="8" t="s">
        <v>26</v>
      </c>
      <c r="AD5" s="8" t="s">
        <v>26</v>
      </c>
      <c r="AE5" s="7" t="s">
        <v>27</v>
      </c>
      <c r="AF5" s="7" t="s">
        <v>27</v>
      </c>
      <c r="AG5" s="48" t="s">
        <v>28</v>
      </c>
      <c r="AH5" s="48" t="s">
        <v>29</v>
      </c>
    </row>
    <row r="6" s="1" customFormat="1" ht="25" customHeight="1" spans="1:38">
      <c r="A6" s="9" t="s">
        <v>30</v>
      </c>
      <c r="B6" s="10">
        <f t="shared" ref="B6:B18" si="0">K6+V6</f>
        <v>56</v>
      </c>
      <c r="C6" s="10">
        <f t="shared" ref="C6:C18" si="1">D6+E6</f>
        <v>58</v>
      </c>
      <c r="D6" s="10">
        <f t="shared" ref="D6:D18" si="2">M6+X6</f>
        <v>58</v>
      </c>
      <c r="E6" s="10">
        <f t="shared" ref="E6:E18" si="3">O6+Z6</f>
        <v>0</v>
      </c>
      <c r="F6" s="10">
        <f t="shared" ref="F6:J6" si="4">Q6+AB6</f>
        <v>32</v>
      </c>
      <c r="G6" s="11">
        <f t="shared" si="4"/>
        <v>36</v>
      </c>
      <c r="H6" s="11">
        <f t="shared" si="4"/>
        <v>0</v>
      </c>
      <c r="I6" s="26">
        <f t="shared" si="4"/>
        <v>42600</v>
      </c>
      <c r="J6" s="27">
        <f t="shared" si="4"/>
        <v>83900</v>
      </c>
      <c r="K6" s="11">
        <v>56</v>
      </c>
      <c r="L6" s="16">
        <f t="shared" ref="L6:L19" si="5">M6</f>
        <v>58</v>
      </c>
      <c r="M6" s="28">
        <v>58</v>
      </c>
      <c r="N6" s="11">
        <v>700</v>
      </c>
      <c r="O6" s="11"/>
      <c r="P6" s="11"/>
      <c r="Q6" s="11">
        <v>32</v>
      </c>
      <c r="R6" s="11">
        <v>36</v>
      </c>
      <c r="S6" s="11">
        <v>0</v>
      </c>
      <c r="T6" s="33">
        <f>M6*N6+2000</f>
        <v>42600</v>
      </c>
      <c r="U6" s="33">
        <f>T6+特困人员1月!U6</f>
        <v>83900</v>
      </c>
      <c r="V6" s="11">
        <v>0</v>
      </c>
      <c r="W6" s="28">
        <v>0</v>
      </c>
      <c r="X6" s="10"/>
      <c r="Y6" s="28"/>
      <c r="Z6" s="28">
        <v>0</v>
      </c>
      <c r="AA6" s="11">
        <v>0</v>
      </c>
      <c r="AB6" s="11">
        <v>0</v>
      </c>
      <c r="AC6" s="11">
        <v>0</v>
      </c>
      <c r="AD6" s="11">
        <v>0</v>
      </c>
      <c r="AE6" s="33">
        <v>0</v>
      </c>
      <c r="AF6" s="33">
        <v>0</v>
      </c>
      <c r="AG6" s="11">
        <v>1</v>
      </c>
      <c r="AH6" s="11">
        <v>144</v>
      </c>
      <c r="AI6" s="49"/>
      <c r="AJ6" s="49"/>
      <c r="AK6" s="49"/>
      <c r="AL6" s="49"/>
    </row>
    <row r="7" s="1" customFormat="1" ht="25" customHeight="1" spans="1:38">
      <c r="A7" s="9" t="s">
        <v>31</v>
      </c>
      <c r="B7" s="10">
        <f t="shared" si="0"/>
        <v>17</v>
      </c>
      <c r="C7" s="10">
        <f t="shared" si="1"/>
        <v>17</v>
      </c>
      <c r="D7" s="10">
        <f t="shared" si="2"/>
        <v>0</v>
      </c>
      <c r="E7" s="10">
        <f t="shared" si="3"/>
        <v>17</v>
      </c>
      <c r="F7" s="10">
        <f t="shared" ref="F7:J7" si="6">Q7+AB7</f>
        <v>6</v>
      </c>
      <c r="G7" s="11">
        <f t="shared" si="6"/>
        <v>14</v>
      </c>
      <c r="H7" s="11">
        <f t="shared" si="6"/>
        <v>0</v>
      </c>
      <c r="I7" s="26">
        <f t="shared" si="6"/>
        <v>8670</v>
      </c>
      <c r="J7" s="27">
        <f t="shared" si="6"/>
        <v>17340</v>
      </c>
      <c r="K7" s="11">
        <v>0</v>
      </c>
      <c r="L7" s="16">
        <f t="shared" si="5"/>
        <v>0</v>
      </c>
      <c r="M7" s="28">
        <v>0</v>
      </c>
      <c r="N7" s="10">
        <v>0</v>
      </c>
      <c r="O7" s="28"/>
      <c r="P7" s="11"/>
      <c r="Q7" s="11">
        <v>0</v>
      </c>
      <c r="R7" s="11">
        <v>0</v>
      </c>
      <c r="S7" s="11">
        <v>0</v>
      </c>
      <c r="T7" s="33">
        <f t="shared" ref="T7:T12" si="7">M7*N7</f>
        <v>0</v>
      </c>
      <c r="U7" s="33">
        <f>T7+特困人员1月!U7</f>
        <v>0</v>
      </c>
      <c r="V7" s="11">
        <v>17</v>
      </c>
      <c r="W7" s="28">
        <f t="shared" ref="W7:W18" si="8">X7+Z7</f>
        <v>17</v>
      </c>
      <c r="X7" s="11"/>
      <c r="Y7" s="38"/>
      <c r="Z7" s="28">
        <v>17</v>
      </c>
      <c r="AA7" s="11">
        <v>510</v>
      </c>
      <c r="AB7" s="11">
        <v>6</v>
      </c>
      <c r="AC7" s="11">
        <v>14</v>
      </c>
      <c r="AD7" s="11">
        <v>0</v>
      </c>
      <c r="AE7" s="39">
        <f t="shared" ref="AE7:AE12" si="9">Z7*AA7</f>
        <v>8670</v>
      </c>
      <c r="AF7" s="40">
        <f>AE7+特困人员1月!AF7</f>
        <v>17340</v>
      </c>
      <c r="AG7" s="11">
        <v>0</v>
      </c>
      <c r="AH7" s="11">
        <v>0</v>
      </c>
      <c r="AI7" s="49"/>
      <c r="AJ7" s="49"/>
      <c r="AK7" s="49"/>
      <c r="AL7" s="49"/>
    </row>
    <row r="8" s="2" customFormat="1" ht="25" customHeight="1" spans="1:38">
      <c r="A8" s="9" t="s">
        <v>32</v>
      </c>
      <c r="B8" s="12">
        <f t="shared" si="0"/>
        <v>15</v>
      </c>
      <c r="C8" s="12">
        <f t="shared" si="1"/>
        <v>15</v>
      </c>
      <c r="D8" s="12">
        <f t="shared" si="2"/>
        <v>0</v>
      </c>
      <c r="E8" s="12">
        <f t="shared" si="3"/>
        <v>15</v>
      </c>
      <c r="F8" s="12">
        <f t="shared" ref="F8:J8" si="10">Q8+AB8</f>
        <v>10</v>
      </c>
      <c r="G8" s="13">
        <f t="shared" si="10"/>
        <v>9</v>
      </c>
      <c r="H8" s="13">
        <f t="shared" si="10"/>
        <v>0</v>
      </c>
      <c r="I8" s="29">
        <f t="shared" si="10"/>
        <v>7650</v>
      </c>
      <c r="J8" s="30">
        <f t="shared" si="10"/>
        <v>15300</v>
      </c>
      <c r="K8" s="13">
        <v>0</v>
      </c>
      <c r="L8" s="16">
        <f t="shared" si="5"/>
        <v>0</v>
      </c>
      <c r="M8" s="31">
        <v>0</v>
      </c>
      <c r="N8" s="12">
        <v>0</v>
      </c>
      <c r="O8" s="31"/>
      <c r="P8" s="13"/>
      <c r="Q8" s="13">
        <v>0</v>
      </c>
      <c r="R8" s="13">
        <v>0</v>
      </c>
      <c r="S8" s="13">
        <v>0</v>
      </c>
      <c r="T8" s="33">
        <f t="shared" si="7"/>
        <v>0</v>
      </c>
      <c r="U8" s="33">
        <f>T8+特困人员1月!U8</f>
        <v>0</v>
      </c>
      <c r="V8" s="13">
        <v>15</v>
      </c>
      <c r="W8" s="28">
        <f t="shared" si="8"/>
        <v>15</v>
      </c>
      <c r="X8" s="13"/>
      <c r="Y8" s="41"/>
      <c r="Z8" s="31">
        <v>15</v>
      </c>
      <c r="AA8" s="11">
        <v>510</v>
      </c>
      <c r="AB8" s="13">
        <v>10</v>
      </c>
      <c r="AC8" s="13">
        <v>9</v>
      </c>
      <c r="AD8" s="13">
        <v>0</v>
      </c>
      <c r="AE8" s="39">
        <f t="shared" si="9"/>
        <v>7650</v>
      </c>
      <c r="AF8" s="40">
        <f>AE8+特困人员1月!AF8</f>
        <v>15300</v>
      </c>
      <c r="AG8" s="13">
        <v>0</v>
      </c>
      <c r="AH8" s="13">
        <v>0</v>
      </c>
      <c r="AI8" s="50"/>
      <c r="AJ8" s="50"/>
      <c r="AK8" s="49"/>
      <c r="AL8" s="50"/>
    </row>
    <row r="9" s="2" customFormat="1" ht="25" customHeight="1" spans="1:38">
      <c r="A9" s="9" t="s">
        <v>33</v>
      </c>
      <c r="B9" s="12">
        <f t="shared" si="0"/>
        <v>16</v>
      </c>
      <c r="C9" s="12">
        <f t="shared" si="1"/>
        <v>16</v>
      </c>
      <c r="D9" s="12">
        <f t="shared" si="2"/>
        <v>0</v>
      </c>
      <c r="E9" s="12">
        <f t="shared" si="3"/>
        <v>16</v>
      </c>
      <c r="F9" s="12">
        <f t="shared" ref="F9:J9" si="11">Q9+AB9</f>
        <v>9</v>
      </c>
      <c r="G9" s="13">
        <f t="shared" si="11"/>
        <v>7</v>
      </c>
      <c r="H9" s="13">
        <f t="shared" si="11"/>
        <v>0</v>
      </c>
      <c r="I9" s="29">
        <f t="shared" si="11"/>
        <v>8160</v>
      </c>
      <c r="J9" s="30">
        <f t="shared" si="11"/>
        <v>16320</v>
      </c>
      <c r="K9" s="13">
        <v>0</v>
      </c>
      <c r="L9" s="16">
        <f t="shared" si="5"/>
        <v>0</v>
      </c>
      <c r="M9" s="31">
        <v>0</v>
      </c>
      <c r="N9" s="13">
        <v>0</v>
      </c>
      <c r="O9" s="13"/>
      <c r="P9" s="13"/>
      <c r="Q9" s="13">
        <v>0</v>
      </c>
      <c r="R9" s="13">
        <v>0</v>
      </c>
      <c r="S9" s="13">
        <v>0</v>
      </c>
      <c r="T9" s="33">
        <f t="shared" si="7"/>
        <v>0</v>
      </c>
      <c r="U9" s="33">
        <f>T9+特困人员1月!U9</f>
        <v>0</v>
      </c>
      <c r="V9" s="13">
        <v>16</v>
      </c>
      <c r="W9" s="31">
        <f t="shared" si="8"/>
        <v>16</v>
      </c>
      <c r="X9" s="31"/>
      <c r="Y9" s="41"/>
      <c r="Z9" s="31">
        <v>16</v>
      </c>
      <c r="AA9" s="11">
        <v>510</v>
      </c>
      <c r="AB9" s="13">
        <v>9</v>
      </c>
      <c r="AC9" s="13">
        <v>7</v>
      </c>
      <c r="AD9" s="13">
        <v>0</v>
      </c>
      <c r="AE9" s="39">
        <f t="shared" si="9"/>
        <v>8160</v>
      </c>
      <c r="AF9" s="40">
        <f>AE9+特困人员1月!AF9</f>
        <v>16320</v>
      </c>
      <c r="AG9" s="13">
        <v>0</v>
      </c>
      <c r="AH9" s="13">
        <v>0</v>
      </c>
      <c r="AI9" s="50"/>
      <c r="AJ9" s="50"/>
      <c r="AK9" s="49"/>
      <c r="AL9" s="50"/>
    </row>
    <row r="10" s="1" customFormat="1" ht="25" customHeight="1" spans="1:38">
      <c r="A10" s="9" t="s">
        <v>34</v>
      </c>
      <c r="B10" s="10">
        <f t="shared" si="0"/>
        <v>99</v>
      </c>
      <c r="C10" s="10">
        <f t="shared" si="1"/>
        <v>99</v>
      </c>
      <c r="D10" s="10">
        <f t="shared" si="2"/>
        <v>38</v>
      </c>
      <c r="E10" s="10">
        <f t="shared" si="3"/>
        <v>61</v>
      </c>
      <c r="F10" s="10">
        <f t="shared" ref="F10:J10" si="12">Q10+AB10</f>
        <v>59</v>
      </c>
      <c r="G10" s="11">
        <f t="shared" si="12"/>
        <v>64</v>
      </c>
      <c r="H10" s="11">
        <f t="shared" si="12"/>
        <v>0</v>
      </c>
      <c r="I10" s="26">
        <f t="shared" si="12"/>
        <v>57710</v>
      </c>
      <c r="J10" s="27">
        <f t="shared" si="12"/>
        <v>128280</v>
      </c>
      <c r="K10" s="11">
        <v>38</v>
      </c>
      <c r="L10" s="16">
        <f t="shared" si="5"/>
        <v>38</v>
      </c>
      <c r="M10" s="28">
        <v>38</v>
      </c>
      <c r="N10" s="11">
        <v>700</v>
      </c>
      <c r="O10" s="11"/>
      <c r="P10" s="11"/>
      <c r="Q10" s="11">
        <v>30</v>
      </c>
      <c r="R10" s="11">
        <v>18</v>
      </c>
      <c r="S10" s="11">
        <v>0</v>
      </c>
      <c r="T10" s="33">
        <f t="shared" si="7"/>
        <v>26600</v>
      </c>
      <c r="U10" s="33">
        <f>T10+特困人员1月!U10</f>
        <v>63000</v>
      </c>
      <c r="V10" s="11">
        <v>61</v>
      </c>
      <c r="W10" s="28">
        <f t="shared" si="8"/>
        <v>61</v>
      </c>
      <c r="X10" s="16"/>
      <c r="Y10" s="10"/>
      <c r="Z10" s="16">
        <v>61</v>
      </c>
      <c r="AA10" s="11">
        <v>510</v>
      </c>
      <c r="AB10" s="11">
        <v>29</v>
      </c>
      <c r="AC10" s="11">
        <v>46</v>
      </c>
      <c r="AD10" s="11">
        <v>0</v>
      </c>
      <c r="AE10" s="39">
        <f t="shared" si="9"/>
        <v>31110</v>
      </c>
      <c r="AF10" s="40">
        <f>AE10+特困人员1月!AF10</f>
        <v>65280</v>
      </c>
      <c r="AG10" s="11">
        <v>1</v>
      </c>
      <c r="AH10" s="11">
        <v>84</v>
      </c>
      <c r="AI10" s="49"/>
      <c r="AJ10" s="49"/>
      <c r="AK10" s="49"/>
      <c r="AL10" s="49"/>
    </row>
    <row r="11" s="1" customFormat="1" ht="25" customHeight="1" spans="1:38">
      <c r="A11" s="9" t="s">
        <v>35</v>
      </c>
      <c r="B11" s="10">
        <f t="shared" si="0"/>
        <v>47</v>
      </c>
      <c r="C11" s="10">
        <f t="shared" si="1"/>
        <v>47</v>
      </c>
      <c r="D11" s="10">
        <f t="shared" si="2"/>
        <v>16</v>
      </c>
      <c r="E11" s="10">
        <f t="shared" si="3"/>
        <v>31</v>
      </c>
      <c r="F11" s="10">
        <f t="shared" ref="F11:J11" si="13">Q11+AB11</f>
        <v>26</v>
      </c>
      <c r="G11" s="11">
        <f t="shared" si="13"/>
        <v>34</v>
      </c>
      <c r="H11" s="11">
        <f t="shared" si="13"/>
        <v>0</v>
      </c>
      <c r="I11" s="26">
        <f t="shared" si="13"/>
        <v>29010</v>
      </c>
      <c r="J11" s="27">
        <f t="shared" si="13"/>
        <v>50540</v>
      </c>
      <c r="K11" s="11">
        <v>16</v>
      </c>
      <c r="L11" s="16">
        <f t="shared" si="5"/>
        <v>16</v>
      </c>
      <c r="M11" s="28">
        <v>16</v>
      </c>
      <c r="N11" s="11">
        <v>700</v>
      </c>
      <c r="O11" s="11"/>
      <c r="P11" s="11"/>
      <c r="Q11" s="11">
        <v>14</v>
      </c>
      <c r="R11" s="11">
        <v>10</v>
      </c>
      <c r="S11" s="11">
        <v>0</v>
      </c>
      <c r="T11" s="33">
        <f t="shared" si="7"/>
        <v>11200</v>
      </c>
      <c r="U11" s="33">
        <f>T11+特困人员1月!U11</f>
        <v>21000</v>
      </c>
      <c r="V11" s="11">
        <v>31</v>
      </c>
      <c r="W11" s="28">
        <f t="shared" si="8"/>
        <v>31</v>
      </c>
      <c r="X11" s="28"/>
      <c r="Y11" s="10"/>
      <c r="Z11" s="28">
        <v>31</v>
      </c>
      <c r="AA11" s="11">
        <v>510</v>
      </c>
      <c r="AB11" s="11">
        <v>12</v>
      </c>
      <c r="AC11" s="11">
        <v>24</v>
      </c>
      <c r="AD11" s="11">
        <v>0</v>
      </c>
      <c r="AE11" s="39">
        <f>Z11*AA11+2000</f>
        <v>17810</v>
      </c>
      <c r="AF11" s="40">
        <f>AE11+特困人员1月!AF11</f>
        <v>29540</v>
      </c>
      <c r="AG11" s="11">
        <v>1</v>
      </c>
      <c r="AH11" s="11">
        <v>24</v>
      </c>
      <c r="AI11" s="49"/>
      <c r="AJ11" s="49"/>
      <c r="AK11" s="49"/>
      <c r="AL11" s="49"/>
    </row>
    <row r="12" s="1" customFormat="1" ht="25" customHeight="1" spans="1:38">
      <c r="A12" s="9" t="s">
        <v>36</v>
      </c>
      <c r="B12" s="10">
        <f t="shared" si="0"/>
        <v>78</v>
      </c>
      <c r="C12" s="10">
        <f t="shared" si="1"/>
        <v>83</v>
      </c>
      <c r="D12" s="10">
        <f t="shared" si="2"/>
        <v>12</v>
      </c>
      <c r="E12" s="10">
        <f t="shared" si="3"/>
        <v>71</v>
      </c>
      <c r="F12" s="10">
        <f t="shared" ref="F12:J12" si="14">Q12+AB12</f>
        <v>45</v>
      </c>
      <c r="G12" s="11">
        <f t="shared" si="14"/>
        <v>54</v>
      </c>
      <c r="H12" s="11">
        <f t="shared" si="14"/>
        <v>0</v>
      </c>
      <c r="I12" s="26">
        <f t="shared" si="14"/>
        <v>44610</v>
      </c>
      <c r="J12" s="27">
        <f t="shared" si="14"/>
        <v>89270</v>
      </c>
      <c r="K12" s="11">
        <v>11</v>
      </c>
      <c r="L12" s="16">
        <f t="shared" si="5"/>
        <v>12</v>
      </c>
      <c r="M12" s="28">
        <v>12</v>
      </c>
      <c r="N12" s="11">
        <v>700</v>
      </c>
      <c r="O12" s="11"/>
      <c r="P12" s="11"/>
      <c r="Q12" s="11">
        <v>9</v>
      </c>
      <c r="R12" s="11">
        <v>7</v>
      </c>
      <c r="S12" s="11">
        <v>0</v>
      </c>
      <c r="T12" s="33">
        <f t="shared" si="7"/>
        <v>8400</v>
      </c>
      <c r="U12" s="33">
        <f>T12+特困人员1月!U12</f>
        <v>17400</v>
      </c>
      <c r="V12" s="11">
        <v>67</v>
      </c>
      <c r="W12" s="28">
        <f t="shared" si="8"/>
        <v>71</v>
      </c>
      <c r="X12" s="28"/>
      <c r="Y12" s="10"/>
      <c r="Z12" s="28">
        <v>71</v>
      </c>
      <c r="AA12" s="11">
        <v>510</v>
      </c>
      <c r="AB12" s="11">
        <v>36</v>
      </c>
      <c r="AC12" s="11">
        <v>47</v>
      </c>
      <c r="AD12" s="11">
        <v>0</v>
      </c>
      <c r="AE12" s="39">
        <f t="shared" si="9"/>
        <v>36210</v>
      </c>
      <c r="AF12" s="40">
        <f>AE12+特困人员1月!AF12</f>
        <v>71870</v>
      </c>
      <c r="AG12" s="11">
        <v>1</v>
      </c>
      <c r="AH12" s="11">
        <v>102</v>
      </c>
      <c r="AI12" s="49"/>
      <c r="AJ12" s="49"/>
      <c r="AK12" s="49"/>
      <c r="AL12" s="49"/>
    </row>
    <row r="13" s="1" customFormat="1" ht="25" customHeight="1" spans="1:38">
      <c r="A13" s="9" t="s">
        <v>37</v>
      </c>
      <c r="B13" s="10">
        <f t="shared" si="0"/>
        <v>50</v>
      </c>
      <c r="C13" s="10">
        <f t="shared" si="1"/>
        <v>50</v>
      </c>
      <c r="D13" s="10">
        <f t="shared" si="2"/>
        <v>12</v>
      </c>
      <c r="E13" s="10">
        <f t="shared" si="3"/>
        <v>38</v>
      </c>
      <c r="F13" s="10">
        <f t="shared" ref="F13:J13" si="15">Q13+AB13</f>
        <v>33</v>
      </c>
      <c r="G13" s="11">
        <f t="shared" si="15"/>
        <v>4</v>
      </c>
      <c r="H13" s="11">
        <f t="shared" si="15"/>
        <v>0</v>
      </c>
      <c r="I13" s="26">
        <f t="shared" si="15"/>
        <v>29780</v>
      </c>
      <c r="J13" s="27">
        <f t="shared" si="15"/>
        <v>71520</v>
      </c>
      <c r="K13" s="11">
        <v>12</v>
      </c>
      <c r="L13" s="16">
        <f t="shared" si="5"/>
        <v>12</v>
      </c>
      <c r="M13" s="28">
        <v>12</v>
      </c>
      <c r="N13" s="11">
        <v>700</v>
      </c>
      <c r="O13" s="11"/>
      <c r="P13" s="11"/>
      <c r="Q13" s="11">
        <v>9</v>
      </c>
      <c r="R13" s="11">
        <v>0</v>
      </c>
      <c r="S13" s="11">
        <v>0</v>
      </c>
      <c r="T13" s="33">
        <f t="shared" ref="T13:T18" si="16">M13*N13</f>
        <v>8400</v>
      </c>
      <c r="U13" s="33">
        <f>T13+特困人员1月!U13</f>
        <v>17500</v>
      </c>
      <c r="V13" s="11">
        <v>38</v>
      </c>
      <c r="W13" s="28">
        <f t="shared" si="8"/>
        <v>38</v>
      </c>
      <c r="X13" s="28"/>
      <c r="Y13" s="10"/>
      <c r="Z13" s="28">
        <v>38</v>
      </c>
      <c r="AA13" s="11">
        <v>510</v>
      </c>
      <c r="AB13" s="11">
        <v>24</v>
      </c>
      <c r="AC13" s="11">
        <v>4</v>
      </c>
      <c r="AD13" s="11">
        <v>0</v>
      </c>
      <c r="AE13" s="39">
        <f>Z13*AA13+2000</f>
        <v>21380</v>
      </c>
      <c r="AF13" s="40">
        <f>AE13+特困人员1月!AF13</f>
        <v>54020</v>
      </c>
      <c r="AG13" s="11">
        <v>1</v>
      </c>
      <c r="AH13" s="11">
        <v>27</v>
      </c>
      <c r="AI13" s="49"/>
      <c r="AJ13" s="49"/>
      <c r="AK13" s="49"/>
      <c r="AL13" s="49"/>
    </row>
    <row r="14" s="1" customFormat="1" ht="25" customHeight="1" spans="1:38">
      <c r="A14" s="9" t="s">
        <v>38</v>
      </c>
      <c r="B14" s="10">
        <f t="shared" si="0"/>
        <v>69</v>
      </c>
      <c r="C14" s="10">
        <f t="shared" si="1"/>
        <v>73</v>
      </c>
      <c r="D14" s="10">
        <f t="shared" si="2"/>
        <v>6</v>
      </c>
      <c r="E14" s="10">
        <f t="shared" si="3"/>
        <v>67</v>
      </c>
      <c r="F14" s="10">
        <f t="shared" ref="F14:J14" si="17">Q14+AB14</f>
        <v>43</v>
      </c>
      <c r="G14" s="11">
        <f t="shared" si="17"/>
        <v>52</v>
      </c>
      <c r="H14" s="11">
        <f t="shared" si="17"/>
        <v>0</v>
      </c>
      <c r="I14" s="26">
        <f t="shared" si="17"/>
        <v>38370</v>
      </c>
      <c r="J14" s="27">
        <f t="shared" si="17"/>
        <v>77950</v>
      </c>
      <c r="K14" s="11">
        <v>6</v>
      </c>
      <c r="L14" s="16">
        <f t="shared" si="5"/>
        <v>6</v>
      </c>
      <c r="M14" s="28">
        <v>6</v>
      </c>
      <c r="N14" s="11">
        <v>700</v>
      </c>
      <c r="O14" s="11"/>
      <c r="P14" s="11"/>
      <c r="Q14" s="11">
        <v>6</v>
      </c>
      <c r="R14" s="11">
        <v>5</v>
      </c>
      <c r="S14" s="11">
        <v>0</v>
      </c>
      <c r="T14" s="33">
        <f t="shared" si="16"/>
        <v>4200</v>
      </c>
      <c r="U14" s="33">
        <f>T14+特困人员1月!U14</f>
        <v>9100</v>
      </c>
      <c r="V14" s="11">
        <v>63</v>
      </c>
      <c r="W14" s="28">
        <f t="shared" si="8"/>
        <v>67</v>
      </c>
      <c r="X14" s="28"/>
      <c r="Y14" s="10"/>
      <c r="Z14" s="28">
        <v>67</v>
      </c>
      <c r="AA14" s="11">
        <v>510</v>
      </c>
      <c r="AB14" s="11">
        <v>37</v>
      </c>
      <c r="AC14" s="11">
        <v>47</v>
      </c>
      <c r="AD14" s="11">
        <v>0</v>
      </c>
      <c r="AE14" s="39">
        <f t="shared" ref="AE13:AE17" si="18">Z14*AA14</f>
        <v>34170</v>
      </c>
      <c r="AF14" s="40">
        <f>AE14+特困人员1月!AF14</f>
        <v>68850</v>
      </c>
      <c r="AG14" s="11">
        <v>1</v>
      </c>
      <c r="AH14" s="11">
        <v>45</v>
      </c>
      <c r="AI14" s="49"/>
      <c r="AJ14" s="49"/>
      <c r="AK14" s="49"/>
      <c r="AL14" s="49"/>
    </row>
    <row r="15" s="1" customFormat="1" ht="25" customHeight="1" spans="1:38">
      <c r="A15" s="9" t="s">
        <v>39</v>
      </c>
      <c r="B15" s="10">
        <f t="shared" si="0"/>
        <v>69</v>
      </c>
      <c r="C15" s="10">
        <f t="shared" si="1"/>
        <v>71</v>
      </c>
      <c r="D15" s="10">
        <f t="shared" si="2"/>
        <v>13</v>
      </c>
      <c r="E15" s="10">
        <f t="shared" si="3"/>
        <v>58</v>
      </c>
      <c r="F15" s="10">
        <f t="shared" ref="F15:J15" si="19">Q15+AB15</f>
        <v>27</v>
      </c>
      <c r="G15" s="11">
        <f t="shared" si="19"/>
        <v>53</v>
      </c>
      <c r="H15" s="11">
        <f t="shared" si="19"/>
        <v>0</v>
      </c>
      <c r="I15" s="26">
        <f t="shared" si="19"/>
        <v>38680</v>
      </c>
      <c r="J15" s="27">
        <f t="shared" si="19"/>
        <v>71880</v>
      </c>
      <c r="K15" s="11">
        <v>12</v>
      </c>
      <c r="L15" s="16">
        <f t="shared" si="5"/>
        <v>13</v>
      </c>
      <c r="M15" s="28">
        <v>13</v>
      </c>
      <c r="N15" s="11">
        <v>700</v>
      </c>
      <c r="O15" s="11"/>
      <c r="P15" s="11"/>
      <c r="Q15" s="11">
        <v>9</v>
      </c>
      <c r="R15" s="11">
        <v>9</v>
      </c>
      <c r="S15" s="11">
        <v>0</v>
      </c>
      <c r="T15" s="33">
        <f t="shared" si="16"/>
        <v>9100</v>
      </c>
      <c r="U15" s="33">
        <f>T15+特困人员1月!U15</f>
        <v>16800</v>
      </c>
      <c r="V15" s="11">
        <v>57</v>
      </c>
      <c r="W15" s="28">
        <f t="shared" si="8"/>
        <v>58</v>
      </c>
      <c r="X15" s="34"/>
      <c r="Y15" s="10"/>
      <c r="Z15" s="34">
        <v>58</v>
      </c>
      <c r="AA15" s="11">
        <v>510</v>
      </c>
      <c r="AB15" s="11">
        <v>18</v>
      </c>
      <c r="AC15" s="11">
        <v>44</v>
      </c>
      <c r="AD15" s="11">
        <v>0</v>
      </c>
      <c r="AE15" s="39">
        <f t="shared" si="18"/>
        <v>29580</v>
      </c>
      <c r="AF15" s="40">
        <f>AE15+特困人员1月!AF15</f>
        <v>55080</v>
      </c>
      <c r="AG15" s="11">
        <v>1</v>
      </c>
      <c r="AH15" s="11">
        <v>34</v>
      </c>
      <c r="AI15" s="49"/>
      <c r="AJ15" s="49"/>
      <c r="AK15" s="49"/>
      <c r="AL15" s="49"/>
    </row>
    <row r="16" s="1" customFormat="1" ht="25" customHeight="1" spans="1:38">
      <c r="A16" s="9" t="s">
        <v>40</v>
      </c>
      <c r="B16" s="10">
        <f t="shared" si="0"/>
        <v>83</v>
      </c>
      <c r="C16" s="10">
        <f t="shared" si="1"/>
        <v>93</v>
      </c>
      <c r="D16" s="10">
        <f t="shared" si="2"/>
        <v>20</v>
      </c>
      <c r="E16" s="10">
        <f t="shared" si="3"/>
        <v>73</v>
      </c>
      <c r="F16" s="10">
        <f t="shared" ref="F16:J16" si="20">Q16+AB16</f>
        <v>61</v>
      </c>
      <c r="G16" s="11">
        <f t="shared" si="20"/>
        <v>51</v>
      </c>
      <c r="H16" s="11">
        <f t="shared" si="20"/>
        <v>0</v>
      </c>
      <c r="I16" s="26">
        <f t="shared" si="20"/>
        <v>51230</v>
      </c>
      <c r="J16" s="27">
        <f t="shared" si="20"/>
        <v>105100</v>
      </c>
      <c r="K16" s="11">
        <v>20</v>
      </c>
      <c r="L16" s="16">
        <f t="shared" si="5"/>
        <v>20</v>
      </c>
      <c r="M16" s="28">
        <v>20</v>
      </c>
      <c r="N16" s="11">
        <v>700</v>
      </c>
      <c r="O16" s="11"/>
      <c r="P16" s="11"/>
      <c r="Q16" s="11">
        <v>16</v>
      </c>
      <c r="R16" s="11">
        <v>8</v>
      </c>
      <c r="S16" s="11">
        <v>0</v>
      </c>
      <c r="T16" s="33">
        <f t="shared" si="16"/>
        <v>14000</v>
      </c>
      <c r="U16" s="33">
        <f>T16+特困人员1月!U16</f>
        <v>26600</v>
      </c>
      <c r="V16" s="11">
        <v>63</v>
      </c>
      <c r="W16" s="28">
        <f t="shared" si="8"/>
        <v>73</v>
      </c>
      <c r="X16" s="28"/>
      <c r="Y16" s="10"/>
      <c r="Z16" s="28">
        <v>73</v>
      </c>
      <c r="AA16" s="11">
        <v>510</v>
      </c>
      <c r="AB16" s="11">
        <v>45</v>
      </c>
      <c r="AC16" s="11">
        <v>43</v>
      </c>
      <c r="AD16" s="11">
        <v>0</v>
      </c>
      <c r="AE16" s="39">
        <f t="shared" si="18"/>
        <v>37230</v>
      </c>
      <c r="AF16" s="40">
        <f>AE16+特困人员1月!AF16</f>
        <v>78500</v>
      </c>
      <c r="AG16" s="11">
        <v>1</v>
      </c>
      <c r="AH16" s="11">
        <v>40</v>
      </c>
      <c r="AI16" s="49"/>
      <c r="AJ16" s="49"/>
      <c r="AK16" s="49"/>
      <c r="AL16" s="49"/>
    </row>
    <row r="17" s="1" customFormat="1" ht="25" customHeight="1" spans="1:38">
      <c r="A17" s="9" t="s">
        <v>41</v>
      </c>
      <c r="B17" s="10">
        <f t="shared" si="0"/>
        <v>32</v>
      </c>
      <c r="C17" s="10">
        <f t="shared" si="1"/>
        <v>32</v>
      </c>
      <c r="D17" s="10">
        <f t="shared" si="2"/>
        <v>7</v>
      </c>
      <c r="E17" s="10">
        <f t="shared" si="3"/>
        <v>25</v>
      </c>
      <c r="F17" s="10">
        <f t="shared" ref="F17:J17" si="21">Q17+AB17</f>
        <v>16</v>
      </c>
      <c r="G17" s="11">
        <f t="shared" si="21"/>
        <v>24</v>
      </c>
      <c r="H17" s="11">
        <f t="shared" si="21"/>
        <v>0</v>
      </c>
      <c r="I17" s="26">
        <f t="shared" si="21"/>
        <v>19650</v>
      </c>
      <c r="J17" s="27">
        <f t="shared" si="21"/>
        <v>39020</v>
      </c>
      <c r="K17" s="11">
        <v>7</v>
      </c>
      <c r="L17" s="16">
        <f t="shared" si="5"/>
        <v>7</v>
      </c>
      <c r="M17" s="28">
        <v>7</v>
      </c>
      <c r="N17" s="11">
        <v>700</v>
      </c>
      <c r="O17" s="11"/>
      <c r="P17" s="11"/>
      <c r="Q17" s="11">
        <v>4</v>
      </c>
      <c r="R17" s="11">
        <v>6</v>
      </c>
      <c r="S17" s="11">
        <v>0</v>
      </c>
      <c r="T17" s="33">
        <f>M17*N17+2000</f>
        <v>6900</v>
      </c>
      <c r="U17" s="33">
        <f>T17+特困人员1月!U17</f>
        <v>12500</v>
      </c>
      <c r="V17" s="11">
        <v>25</v>
      </c>
      <c r="W17" s="28">
        <f t="shared" si="8"/>
        <v>25</v>
      </c>
      <c r="X17" s="28"/>
      <c r="Y17" s="10"/>
      <c r="Z17" s="28">
        <v>25</v>
      </c>
      <c r="AA17" s="11">
        <v>510</v>
      </c>
      <c r="AB17" s="11">
        <v>12</v>
      </c>
      <c r="AC17" s="11">
        <v>18</v>
      </c>
      <c r="AD17" s="11">
        <v>0</v>
      </c>
      <c r="AE17" s="39">
        <f t="shared" si="18"/>
        <v>12750</v>
      </c>
      <c r="AF17" s="40">
        <f>AE17+特困人员1月!AF17</f>
        <v>26520</v>
      </c>
      <c r="AG17" s="11">
        <v>1</v>
      </c>
      <c r="AH17" s="11">
        <v>38</v>
      </c>
      <c r="AI17" s="49"/>
      <c r="AJ17" s="49"/>
      <c r="AK17" s="49"/>
      <c r="AL17" s="49"/>
    </row>
    <row r="18" s="1" customFormat="1" ht="25" customHeight="1" spans="1:38">
      <c r="A18" s="9" t="s">
        <v>42</v>
      </c>
      <c r="B18" s="10">
        <f t="shared" si="0"/>
        <v>77</v>
      </c>
      <c r="C18" s="10">
        <f t="shared" si="1"/>
        <v>78</v>
      </c>
      <c r="D18" s="10">
        <f t="shared" si="2"/>
        <v>24</v>
      </c>
      <c r="E18" s="10">
        <f t="shared" si="3"/>
        <v>54</v>
      </c>
      <c r="F18" s="10">
        <f t="shared" ref="F18:J18" si="22">Q18+AB18</f>
        <v>56</v>
      </c>
      <c r="G18" s="11">
        <f t="shared" si="22"/>
        <v>50</v>
      </c>
      <c r="H18" s="11">
        <f t="shared" si="22"/>
        <v>0</v>
      </c>
      <c r="I18" s="26">
        <f t="shared" si="22"/>
        <v>46340</v>
      </c>
      <c r="J18" s="27">
        <f t="shared" si="22"/>
        <v>89880</v>
      </c>
      <c r="K18" s="11">
        <v>24</v>
      </c>
      <c r="L18" s="16">
        <f t="shared" si="5"/>
        <v>24</v>
      </c>
      <c r="M18" s="28">
        <v>24</v>
      </c>
      <c r="N18" s="11">
        <v>700</v>
      </c>
      <c r="O18" s="11"/>
      <c r="P18" s="11"/>
      <c r="Q18" s="11">
        <v>22</v>
      </c>
      <c r="R18" s="11">
        <v>15</v>
      </c>
      <c r="S18" s="11">
        <v>0</v>
      </c>
      <c r="T18" s="33">
        <f t="shared" si="16"/>
        <v>16800</v>
      </c>
      <c r="U18" s="33">
        <f>T18+特困人员1月!U18</f>
        <v>32900</v>
      </c>
      <c r="V18" s="11">
        <v>53</v>
      </c>
      <c r="W18" s="28">
        <f t="shared" si="8"/>
        <v>54</v>
      </c>
      <c r="X18" s="35"/>
      <c r="Y18" s="10"/>
      <c r="Z18" s="35">
        <v>54</v>
      </c>
      <c r="AA18" s="11">
        <v>510</v>
      </c>
      <c r="AB18" s="11">
        <v>34</v>
      </c>
      <c r="AC18" s="11">
        <v>35</v>
      </c>
      <c r="AD18" s="11">
        <v>0</v>
      </c>
      <c r="AE18" s="39">
        <f>Z18*AA18+2000</f>
        <v>29540</v>
      </c>
      <c r="AF18" s="40">
        <f>AE18+特困人员1月!AF18</f>
        <v>56980</v>
      </c>
      <c r="AG18" s="11">
        <v>1</v>
      </c>
      <c r="AH18" s="11">
        <v>86</v>
      </c>
      <c r="AI18" s="49"/>
      <c r="AJ18" s="49"/>
      <c r="AK18" s="49"/>
      <c r="AL18" s="49"/>
    </row>
    <row r="19" ht="25" customHeight="1" spans="1:38">
      <c r="A19" s="14" t="s">
        <v>14</v>
      </c>
      <c r="B19" s="15">
        <f t="shared" ref="B19:H19" si="23">SUM(B6:B18)</f>
        <v>708</v>
      </c>
      <c r="C19" s="16">
        <f t="shared" si="23"/>
        <v>732</v>
      </c>
      <c r="D19" s="17">
        <f t="shared" si="23"/>
        <v>206</v>
      </c>
      <c r="E19" s="18">
        <f t="shared" si="23"/>
        <v>526</v>
      </c>
      <c r="F19" s="17">
        <f t="shared" si="23"/>
        <v>423</v>
      </c>
      <c r="G19" s="19">
        <f t="shared" si="23"/>
        <v>452</v>
      </c>
      <c r="H19" s="19">
        <f t="shared" si="23"/>
        <v>0</v>
      </c>
      <c r="I19" s="32">
        <f>T19+AE19</f>
        <v>422460</v>
      </c>
      <c r="J19" s="32">
        <f>U19+AF19</f>
        <v>856300</v>
      </c>
      <c r="K19" s="19">
        <f>SUM(K6:K18)</f>
        <v>202</v>
      </c>
      <c r="L19" s="16">
        <f t="shared" si="5"/>
        <v>206</v>
      </c>
      <c r="M19" s="19">
        <f t="shared" ref="M19:R19" si="24">SUM(M6:M18)</f>
        <v>206</v>
      </c>
      <c r="N19" s="19">
        <v>700</v>
      </c>
      <c r="O19" s="19"/>
      <c r="P19" s="19"/>
      <c r="Q19" s="19">
        <f t="shared" si="24"/>
        <v>151</v>
      </c>
      <c r="R19" s="19">
        <f t="shared" si="24"/>
        <v>114</v>
      </c>
      <c r="S19" s="19">
        <v>0</v>
      </c>
      <c r="T19" s="33">
        <f>SUM(T6:T18)</f>
        <v>148200</v>
      </c>
      <c r="U19" s="33">
        <f>T19+特困人员1月!U19</f>
        <v>300700</v>
      </c>
      <c r="V19" s="19">
        <f t="shared" ref="V19:Z19" si="25">SUM(V7:V18)</f>
        <v>506</v>
      </c>
      <c r="W19" s="18">
        <f t="shared" si="25"/>
        <v>526</v>
      </c>
      <c r="X19" s="19"/>
      <c r="Y19" s="19"/>
      <c r="Z19" s="18">
        <f t="shared" si="25"/>
        <v>526</v>
      </c>
      <c r="AA19" s="11">
        <v>510</v>
      </c>
      <c r="AB19" s="19">
        <f>SUM(AB7:AB18)</f>
        <v>272</v>
      </c>
      <c r="AC19" s="19">
        <f>SUM(AC7:AC18)</f>
        <v>338</v>
      </c>
      <c r="AD19" s="19">
        <f>SUM(AD9:AD18)</f>
        <v>0</v>
      </c>
      <c r="AE19" s="42">
        <f t="shared" ref="AE19:AH19" si="26">SUM(AE6:AE18)</f>
        <v>274260</v>
      </c>
      <c r="AF19" s="40">
        <f>AE19+特困人员1月!AF19</f>
        <v>555600</v>
      </c>
      <c r="AG19" s="19">
        <f t="shared" si="26"/>
        <v>10</v>
      </c>
      <c r="AH19" s="19">
        <f t="shared" si="26"/>
        <v>624</v>
      </c>
      <c r="AI19" s="51"/>
      <c r="AJ19" s="51"/>
      <c r="AK19" s="51"/>
      <c r="AL19" s="51"/>
    </row>
    <row r="20" ht="25" customHeight="1" spans="1:38">
      <c r="A20" s="20" t="s">
        <v>43</v>
      </c>
      <c r="B20" s="20"/>
      <c r="C20" s="20"/>
      <c r="D20" s="21"/>
      <c r="E20" s="21"/>
      <c r="F20" s="21"/>
      <c r="G20" s="21"/>
      <c r="H20" s="20" t="s">
        <v>55</v>
      </c>
      <c r="I20" s="20"/>
      <c r="J20" s="20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36" t="s">
        <v>45</v>
      </c>
      <c r="X20" s="36"/>
      <c r="Y20" s="36"/>
      <c r="Z20" s="36"/>
      <c r="AA20" s="43"/>
      <c r="AB20" s="21"/>
      <c r="AD20" s="44" t="s">
        <v>56</v>
      </c>
      <c r="AE20" s="44"/>
      <c r="AF20" s="44"/>
      <c r="AG20" s="21"/>
      <c r="AH20" s="21"/>
      <c r="AI20" s="51"/>
      <c r="AJ20" s="51"/>
      <c r="AK20" s="51"/>
      <c r="AL20" s="51"/>
    </row>
    <row r="21" ht="13.5" spans="1:34">
      <c r="A21" s="22" t="s">
        <v>47</v>
      </c>
      <c r="B21" s="23" t="s">
        <v>48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</row>
    <row r="22" ht="13.5" spans="1:34">
      <c r="A22" s="24"/>
      <c r="B22" s="23" t="s">
        <v>49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ht="13.5" spans="1:34">
      <c r="A23" s="24"/>
      <c r="B23" s="23" t="s">
        <v>50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ht="13.5" spans="1:34">
      <c r="A24" s="24"/>
      <c r="B24" s="23" t="s">
        <v>51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ht="13.5" spans="1:34">
      <c r="A25" s="25"/>
      <c r="B25" s="23" t="s">
        <v>52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ht="13.5" spans="1:34">
      <c r="A26" s="25"/>
      <c r="B26" s="23" t="s">
        <v>53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</sheetData>
  <mergeCells count="35">
    <mergeCell ref="A1:AH1"/>
    <mergeCell ref="B2:J2"/>
    <mergeCell ref="K2:U2"/>
    <mergeCell ref="V2:AF2"/>
    <mergeCell ref="AG2:AH2"/>
    <mergeCell ref="C3:E3"/>
    <mergeCell ref="F3:H3"/>
    <mergeCell ref="M3:P3"/>
    <mergeCell ref="Q3:S3"/>
    <mergeCell ref="X3:AA3"/>
    <mergeCell ref="AB3:AD3"/>
    <mergeCell ref="A20:C20"/>
    <mergeCell ref="H20:J20"/>
    <mergeCell ref="W20:Z20"/>
    <mergeCell ref="AD20:AF20"/>
    <mergeCell ref="B21:AH21"/>
    <mergeCell ref="B22:AH22"/>
    <mergeCell ref="B23:AH23"/>
    <mergeCell ref="B24:AH24"/>
    <mergeCell ref="B25:AH25"/>
    <mergeCell ref="B26:AH26"/>
    <mergeCell ref="A2:A4"/>
    <mergeCell ref="B3:B4"/>
    <mergeCell ref="I3:I4"/>
    <mergeCell ref="J3:J4"/>
    <mergeCell ref="K3:K4"/>
    <mergeCell ref="L3:L4"/>
    <mergeCell ref="T3:T4"/>
    <mergeCell ref="U3:U4"/>
    <mergeCell ref="V3:V4"/>
    <mergeCell ref="W3:W4"/>
    <mergeCell ref="AE3:AE4"/>
    <mergeCell ref="AF3:AF4"/>
    <mergeCell ref="AG3:AG4"/>
    <mergeCell ref="AH3:AH4"/>
  </mergeCell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特困人员1月</vt:lpstr>
      <vt:lpstr>特困人员 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2018-02-05T02:44:18Z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KSOReadingLayout">
    <vt:bool>true</vt:bool>
  </property>
</Properties>
</file>