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46" firstSheet="5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<sst xmlns="http://schemas.openxmlformats.org/spreadsheetml/2006/main" count="852" uniqueCount="381">
  <si>
    <t>预算01-1表</t>
  </si>
  <si>
    <t>2025年财务收支预算总表</t>
  </si>
  <si>
    <t>单位名称：新平彝族傣族自治县总工会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</si>
  <si>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</si>
  <si>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</si>
  <si>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</si>
  <si>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</si>
  <si>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</si>
  <si>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</si>
  <si>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</si>
  <si>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</si>
  <si>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</si>
  <si>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</si>
  <si>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</si>
  <si>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</si>
  <si>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</si>
  <si>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</si>
  <si>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</si>
  <si>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</si>
  <si>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</si>
  <si>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</si>
  <si>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</si>
  <si>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</si>
  <si>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</si>
  <si>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</si>
  <si>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</si>
  <si>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</si>
  <si>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</si>
  <si>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</si>
  <si>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</si>
  <si>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</si>
  <si>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</si>
  <si>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</si>
  <si>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</si>
  <si>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</si>
  <si>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</si>
  <si>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</si>
  <si>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</si>
  <si>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</si>
  <si>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</si>
  <si>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</si>
  <si>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</si>
  <si>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</si>
  <si>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</si>
  <si>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</si>
  <si>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</si>
  <si>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201</t>
  </si>
  <si>
    <t>新平彝族傣族自治县总工会</t>
  </si>
  <si>
    <t>201001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</si>
  <si>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</si>
  <si>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</si>
  <si>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</si>
  <si>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</si>
  <si>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</si>
  <si>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</si>
  <si>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</si>
  <si>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</si>
  <si>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</si>
  <si>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</si>
  <si>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</si>
  <si>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</si>
  <si>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</si>
  <si>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一般公共服务支出</t>
  </si>
  <si>
    <t>20129</t>
  </si>
  <si>
    <t>群众团体事务</t>
  </si>
  <si>
    <t>行政运行</t>
  </si>
  <si>
    <t>2012999</t>
  </si>
  <si>
    <t>其他群众团体事务支出</t>
  </si>
  <si>
    <t>20136</t>
  </si>
  <si>
    <t xml:space="preserve">  其他共产党事务支出</t>
  </si>
  <si>
    <t>2013699</t>
  </si>
  <si>
    <t xml:space="preserve">    其他共产党事务支出</t>
  </si>
  <si>
    <t>208</t>
  </si>
  <si>
    <t>社会保障和就业支出</t>
  </si>
  <si>
    <t>20805</t>
  </si>
  <si>
    <t>行政事业单位养老支出</t>
  </si>
  <si>
    <t>行政单位离退休</t>
  </si>
  <si>
    <t>事业单位离退休</t>
  </si>
  <si>
    <t>机关事业单位基本养老保险缴费支出</t>
  </si>
  <si>
    <t>210</t>
  </si>
  <si>
    <t>卫生健康支出</t>
  </si>
  <si>
    <t>21011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</si>
  <si>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</si>
  <si>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</si>
  <si>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</si>
  <si>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</si>
  <si>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</si>
  <si>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</si>
  <si>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22102</t>
  </si>
  <si>
    <t>住房改革支出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</si>
  <si>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</si>
  <si>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</si>
  <si>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</si>
  <si>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</si>
  <si>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</si>
  <si>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</si>
  <si>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</si>
  <si>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</si>
  <si>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</si>
  <si>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</si>
  <si>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</si>
  <si>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</si>
  <si>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</si>
  <si>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</si>
  <si>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</si>
  <si>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</si>
  <si>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</si>
  <si>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</si>
  <si>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</si>
  <si>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</si>
  <si>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</si>
  <si>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</si>
  <si>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</si>
  <si>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2012901</t>
  </si>
  <si>
    <t>2080501</t>
  </si>
  <si>
    <t>2080502</t>
  </si>
  <si>
    <t>2080505</t>
  </si>
  <si>
    <t>2101101</t>
  </si>
  <si>
    <t>2101102</t>
  </si>
  <si>
    <t>2101103</t>
  </si>
  <si>
    <t>2101199</t>
  </si>
  <si>
    <t>221</t>
  </si>
  <si>
    <t>2210201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</si>
  <si>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</si>
  <si>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</si>
  <si>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</si>
  <si>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</si>
  <si>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</si>
  <si>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</si>
  <si>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</si>
  <si>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</si>
  <si>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</si>
  <si>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说明：本单位无此事项。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</si>
  <si>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</si>
  <si>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</si>
  <si>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</si>
  <si>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</si>
  <si>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</si>
  <si>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</si>
  <si>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</si>
  <si>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</si>
  <si>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</si>
  <si>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</si>
  <si>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</si>
  <si>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</si>
  <si>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</si>
  <si>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</si>
  <si>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</si>
  <si>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</si>
  <si>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</si>
  <si>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530427231100001459353</t>
  </si>
  <si>
    <t>退休干部公用经费</t>
  </si>
  <si>
    <t xml:space="preserve"> 行政单位离退休</t>
  </si>
  <si>
    <t>办公费</t>
  </si>
  <si>
    <t xml:space="preserve"> 事业单位离退休</t>
  </si>
  <si>
    <t>530427231100001492405</t>
  </si>
  <si>
    <t>奖励性绩效工资(地方)</t>
  </si>
  <si>
    <t>绩效工资</t>
  </si>
  <si>
    <t>530427210000000015975</t>
  </si>
  <si>
    <t>行政人员公务交通补贴</t>
  </si>
  <si>
    <t>其他交通费用</t>
  </si>
  <si>
    <t>530427210000000015972</t>
  </si>
  <si>
    <t>530427231100001492418</t>
  </si>
  <si>
    <t>公务员基础绩效奖</t>
  </si>
  <si>
    <t xml:space="preserve"> 行政运行</t>
  </si>
  <si>
    <t>奖金</t>
  </si>
  <si>
    <t>530427251100003580015</t>
  </si>
  <si>
    <t>2025年社会保障缴费资金</t>
  </si>
  <si>
    <t>其他社会保障缴费</t>
  </si>
  <si>
    <t xml:space="preserve"> 公务员医疗补助</t>
  </si>
  <si>
    <t>公务员医疗补助缴费</t>
  </si>
  <si>
    <t>职工基本医疗保险缴费</t>
  </si>
  <si>
    <t xml:space="preserve"> 其他行政事业单位医疗支出</t>
  </si>
  <si>
    <t>机关事业单位基本养老保险缴费</t>
  </si>
  <si>
    <t>530427210000000015971</t>
  </si>
  <si>
    <t>社会保障缴费</t>
  </si>
  <si>
    <t>530427210000000015970</t>
  </si>
  <si>
    <t>事业人员工资支出</t>
  </si>
  <si>
    <t>基本工资</t>
  </si>
  <si>
    <t>津贴补贴</t>
  </si>
  <si>
    <t>530427210000000015969</t>
  </si>
  <si>
    <t>行政人员工资支出</t>
  </si>
  <si>
    <t>530427241100003058069</t>
  </si>
  <si>
    <t>驻村工作队员生活补助经费</t>
  </si>
  <si>
    <t xml:space="preserve"> 生活补助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</si>
  <si>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</si>
  <si>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</si>
  <si>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</si>
  <si>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</si>
  <si>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</si>
  <si>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</si>
  <si>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311 专项业务类</t>
  </si>
  <si>
    <t>530427251100003690079</t>
  </si>
  <si>
    <t>2025年部分公用经费</t>
  </si>
  <si>
    <t>公务用车运行维护费</t>
  </si>
  <si>
    <t>办公设备购置</t>
  </si>
  <si>
    <t>差旅费</t>
  </si>
  <si>
    <t>313 事业发展类</t>
  </si>
  <si>
    <t>530427241100003185827</t>
  </si>
  <si>
    <t>2023一2025年计算机更新经费</t>
  </si>
  <si>
    <t xml:space="preserve"> 办公设备购置</t>
  </si>
  <si>
    <t>530427241100003304493</t>
  </si>
  <si>
    <t>2023年第一至第三季度度中央和省级创业担保贷款奖补资金</t>
  </si>
  <si>
    <t>印刷费</t>
  </si>
  <si>
    <t>312 民生类</t>
  </si>
  <si>
    <t>530427241100002286250</t>
  </si>
  <si>
    <t>新平县群团工委工作保障（党建工作经费及离退休党支部）经费</t>
  </si>
  <si>
    <t xml:space="preserve"> 其他共产党事务支出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</si>
  <si>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</si>
  <si>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</si>
  <si>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</si>
  <si>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</si>
  <si>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</si>
  <si>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</si>
  <si>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</si>
  <si>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</si>
  <si>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</si>
  <si>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</si>
  <si>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</si>
  <si>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</si>
  <si>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巩固传统领域建会成果，积极推动“三新”领域、“四上企业”建会入会，推进工会组建和会员发展“双覆盖、双推进”，力争到年底实现“四上企业”建会率达71.00%，职工人数25人以上的单位建会率达100.00%，园区企业建会率达78.00%。非公企业建会增长率达3%、会员增长率达4%，新建会单位职工入会率达90.00%以上。按照“六有”标准，深化拓展“五强基层工会”达标创建，推动基层工会实现政治引领强、组织功能强、服务能力强、制度机制强、阵地建设强的“五强”目标。健全完善工会兼挂职制度和工建指导员制度，深化工会社会工作专业人才队伍建设，推动工会工作和基层治理服务同频共振、共同发展。</t>
  </si>
  <si>
    <t>产出指标</t>
  </si>
  <si>
    <t>数量指标</t>
  </si>
  <si>
    <t>购置设备数量</t>
  </si>
  <si>
    <t>&gt;=</t>
  </si>
  <si>
    <t>台（套）</t>
  </si>
  <si>
    <t>定量指标</t>
  </si>
  <si>
    <t>反映购置数量完成情况。</t>
  </si>
  <si>
    <t>公车保障</t>
  </si>
  <si>
    <t>=</t>
  </si>
  <si>
    <t>1.00</t>
  </si>
  <si>
    <t>辆</t>
  </si>
  <si>
    <t>反映经费保障车辆数量</t>
  </si>
  <si>
    <t>公用经费保障人数</t>
  </si>
  <si>
    <t>26</t>
  </si>
  <si>
    <t>人</t>
  </si>
  <si>
    <t>反映公用经费保障部门（单位）正常运转的在职人数情况。在职人数主要指办公、会议、培训、差旅、水费、电费等公用经费中服务保障的人数。</t>
  </si>
  <si>
    <t>质量指标</t>
  </si>
  <si>
    <t>验收通过率</t>
  </si>
  <si>
    <t>100</t>
  </si>
  <si>
    <t>%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</si>
  <si>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</si>
  <si>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</si>
  <si>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</si>
  <si>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时效指标</t>
  </si>
  <si>
    <t>设备部署及时率</t>
  </si>
  <si>
    <t>反映新购设备按时部署情况。
设备部署及时率=（及时部署设备数量/新购设备总数）*100%。</t>
  </si>
  <si>
    <t>成本指标</t>
  </si>
  <si>
    <t>经济成本指标</t>
  </si>
  <si>
    <t>&lt;=</t>
  </si>
  <si>
    <t>73700</t>
  </si>
  <si>
    <t>元</t>
  </si>
  <si>
    <t>反映公经费成本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</si>
  <si>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</si>
  <si>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</si>
  <si>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</si>
  <si>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</si>
  <si>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</si>
  <si>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</si>
  <si>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</si>
  <si>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</si>
  <si>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98</t>
  </si>
  <si>
    <t>反映服务对象对购置设备的整体满意情况。
使用人员满意度=（对购置设备满意的人数/问卷调查人数）*100%。</t>
  </si>
  <si>
    <t>完成2023一2025年计算机更新29台。</t>
  </si>
  <si>
    <t>29</t>
  </si>
  <si>
    <t>购置计算机数量</t>
  </si>
  <si>
    <t>反映采购计算机验收通过情况</t>
  </si>
  <si>
    <t>设备部署及利用率</t>
  </si>
  <si>
    <t>90</t>
  </si>
  <si>
    <t>反映采购计算机利用情况</t>
  </si>
  <si>
    <t>社会效益</t>
  </si>
  <si>
    <t>部门运转</t>
  </si>
  <si>
    <t>正常</t>
  </si>
  <si>
    <t>是/否</t>
  </si>
  <si>
    <t>定性指标</t>
  </si>
  <si>
    <t>反映部门（单位）正常运转情况。</t>
  </si>
  <si>
    <t>单位人员满意度</t>
  </si>
  <si>
    <t>反映部门（单位）人员对公用计算机更新的满意程度</t>
  </si>
  <si>
    <t>项目的开展能为创业担保贷款扶持创业工作创造条件，提供保障，通过发放宣传资料顺利完成下一年创业担保贷款工作目标任务，帮助大学生创业者、农民工、失业人员等群体实现创业梦想，实现创业促就业，缓解就业压力，促进地方经济发展，社会和谐稳定。</t>
  </si>
  <si>
    <t/>
  </si>
  <si>
    <t>公开发放的宣传材料数量</t>
  </si>
  <si>
    <t>269</t>
  </si>
  <si>
    <t>份（部、个、幅、条）</t>
  </si>
  <si>
    <t>反映制作宣宣传册等的数量情况。</t>
  </si>
  <si>
    <t>创业担保贷款户数</t>
  </si>
  <si>
    <t>人(户)</t>
  </si>
  <si>
    <t>反映个人创业担保贷款申请注册户数</t>
  </si>
  <si>
    <t>及时率</t>
  </si>
  <si>
    <t>天</t>
  </si>
  <si>
    <t>反映事实发生与作为宣传事实发生之间的时间差距情况。</t>
  </si>
  <si>
    <t>计划完成率</t>
  </si>
  <si>
    <t>计划完成率=在规定时间内宣传任务完成数/宣传任务计划数*100%</t>
  </si>
  <si>
    <t>宣传内容知晓率</t>
  </si>
  <si>
    <t>80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</si>
  <si>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</si>
  <si>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</si>
  <si>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</si>
  <si>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坚持稳中求进工作总基调，以党的政治建设为统领，推动党组织的各项建设高质量发展。加强县群体党组织建设，充分发挥党组织的战斗堡垒作用和党员的先锋模范作用。为了进一步加强新平县总工会党支部阵地建设，推动党员活动室设施配备更加标准化。同时，为支部党员进行学习、交流、提升提供更多资源，提升党员的整体素质及党组织的凝聚力和战斗力。</t>
  </si>
  <si>
    <t>党员人数</t>
  </si>
  <si>
    <t>33</t>
  </si>
  <si>
    <t>党总支经费保障党员人数。</t>
  </si>
  <si>
    <t>退休党员数</t>
  </si>
  <si>
    <t>19</t>
  </si>
  <si>
    <t>退休支部经费保障党员人数。</t>
  </si>
  <si>
    <t>党建宣传展板验收合格率</t>
  </si>
  <si>
    <t>退休党员补助效率</t>
  </si>
  <si>
    <t>工作日</t>
  </si>
  <si>
    <t>退休党员的交通、通信补助时效。</t>
  </si>
  <si>
    <t>社会效益指标</t>
  </si>
  <si>
    <t>党建宣传覆盖率</t>
  </si>
  <si>
    <t>可持续影响指标</t>
  </si>
  <si>
    <t>党员先锋模范作用</t>
  </si>
  <si>
    <t>发挥</t>
  </si>
  <si>
    <t>党员先锋模范作用得到充分发挥</t>
  </si>
  <si>
    <t>服务对象满意度指标</t>
  </si>
  <si>
    <t>党员满意度</t>
  </si>
  <si>
    <t>党员满意率达95以上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</si>
  <si>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</si>
  <si>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</si>
  <si>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</si>
  <si>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</si>
  <si>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</si>
  <si>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</si>
  <si>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</si>
  <si>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</si>
  <si>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</si>
  <si>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</si>
  <si>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</si>
  <si>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</si>
  <si>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</si>
  <si>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</si>
  <si>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</si>
  <si>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次</t>
  </si>
  <si>
    <t>台</t>
  </si>
  <si>
    <t>件</t>
  </si>
  <si>
    <t>次/年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</si>
  <si>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</si>
  <si>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</si>
  <si>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</si>
  <si>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</si>
  <si>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</si>
  <si>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</si>
  <si>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</si>
  <si>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</si>
  <si>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</si>
  <si>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</si>
  <si>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</si>
  <si>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</si>
  <si>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</si>
  <si>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</si>
  <si>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</si>
  <si>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</si>
  <si>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</si>
  <si>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</si>
  <si>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</si>
  <si>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</si>
  <si>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</si>
  <si>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</si>
  <si>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</si>
  <si>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</si>
  <si>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</si>
  <si>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</si>
  <si>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</si>
  <si>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</si>
  <si>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</si>
  <si>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</si>
  <si>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</si>
  <si>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</si>
  <si>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</si>
  <si>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</si>
  <si>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</si>
  <si>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</si>
  <si>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</si>
  <si>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</si>
  <si>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</si>
  <si>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</si>
  <si>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</si>
  <si>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</si>
  <si>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</si>
  <si>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阶段性项目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</si>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</sst>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9.75"/>
      <color rgb="FF000000"/>
      <name val="SimSun"/>
      <charset val="134"/>
    </font>
    <font>
      <sz val="9"/>
      <color rgb="FFFF0000"/>
      <name val="宋体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1" applyNumberFormat="0" applyAlignment="0" applyProtection="0">
      <alignment vertical="center"/>
    </xf>
    <xf numFmtId="0" fontId="36" fillId="4" borderId="22" applyNumberFormat="0" applyAlignment="0" applyProtection="0">
      <alignment vertical="center"/>
    </xf>
    <xf numFmtId="0" fontId="37" fillId="4" borderId="21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0" fontId="8" fillId="0" borderId="0">
      <alignment vertical="top"/>
      <protection locked="0"/>
    </xf>
    <xf numFmtId="0" fontId="46" fillId="0" borderId="0"/>
    <xf numFmtId="0" fontId="46" fillId="0" borderId="0">
      <alignment vertical="center"/>
    </xf>
  </cellStyleXfs>
  <cellXfs count="23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179" fontId="5" fillId="0" borderId="8" xfId="52" applyFont="1" applyFill="1" applyBorder="1">
      <alignment horizontal="right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79" fontId="5" fillId="0" borderId="9" xfId="52" applyFont="1" applyFill="1" applyBorder="1">
      <alignment horizontal="right" vertical="center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179" fontId="5" fillId="0" borderId="10" xfId="52" applyFont="1" applyFill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9" fontId="5" fillId="0" borderId="7" xfId="52" applyFo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9" fontId="8" fillId="0" borderId="0" xfId="55" applyBorder="1">
      <alignment horizontal="left" vertical="center" wrapText="1"/>
    </xf>
    <xf numFmtId="49" fontId="8" fillId="0" borderId="0" xfId="55" applyBorder="1" applyAlignment="1">
      <alignment horizontal="right" vertical="center" wrapText="1"/>
    </xf>
    <xf numFmtId="49" fontId="9" fillId="0" borderId="0" xfId="55" applyFont="1" applyBorder="1" applyAlignment="1">
      <alignment horizontal="center" vertical="center" wrapText="1"/>
    </xf>
    <xf numFmtId="0" fontId="8" fillId="0" borderId="0" xfId="55" applyNumberFormat="1" applyBorder="1">
      <alignment horizontal="left" vertical="center" wrapText="1"/>
    </xf>
    <xf numFmtId="49" fontId="10" fillId="0" borderId="7" xfId="55" applyFont="1" applyAlignment="1">
      <alignment horizontal="center" vertical="center" wrapText="1"/>
    </xf>
    <xf numFmtId="49" fontId="11" fillId="0" borderId="7" xfId="55" applyFont="1" applyAlignment="1">
      <alignment horizontal="center" vertical="center" wrapText="1"/>
    </xf>
    <xf numFmtId="49" fontId="10" fillId="0" borderId="7" xfId="55" applyFont="1">
      <alignment horizontal="left" vertical="center" wrapText="1"/>
    </xf>
    <xf numFmtId="178" fontId="8" fillId="0" borderId="7" xfId="51">
      <alignment horizontal="right" vertical="center"/>
    </xf>
    <xf numFmtId="179" fontId="8" fillId="0" borderId="7" xfId="52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179" fontId="8" fillId="0" borderId="7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righ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/>
    </xf>
    <xf numFmtId="179" fontId="5" fillId="0" borderId="7" xfId="52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top"/>
    </xf>
    <xf numFmtId="49" fontId="8" fillId="0" borderId="2" xfId="0" applyNumberFormat="1" applyFont="1" applyFill="1" applyBorder="1" applyAlignment="1">
      <alignment horizontal="left" vertical="center" wrapText="1" indent="1"/>
    </xf>
    <xf numFmtId="0" fontId="13" fillId="0" borderId="8" xfId="0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0" fillId="0" borderId="9" xfId="0" applyBorder="1"/>
    <xf numFmtId="179" fontId="8" fillId="0" borderId="7" xfId="52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left" vertical="center" wrapText="1"/>
    </xf>
    <xf numFmtId="179" fontId="8" fillId="0" borderId="7" xfId="52" applyAlignment="1">
      <alignment horizontal="right" vertical="center" wrapText="1"/>
    </xf>
    <xf numFmtId="49" fontId="8" fillId="0" borderId="2" xfId="55" applyBorder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179" fontId="8" fillId="0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5" fillId="0" borderId="0" xfId="0" applyFont="1"/>
    <xf numFmtId="0" fontId="0" fillId="0" borderId="0" xfId="0" applyFill="1" applyAlignment="1">
      <alignment vertical="top"/>
    </xf>
    <xf numFmtId="49" fontId="1" fillId="0" borderId="0" xfId="0" applyNumberFormat="1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179" fontId="17" fillId="0" borderId="7" xfId="52" applyFont="1">
      <alignment horizontal="right" vertical="center"/>
    </xf>
    <xf numFmtId="49" fontId="8" fillId="0" borderId="7" xfId="55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9" fontId="5" fillId="0" borderId="8" xfId="52" applyFont="1" applyBorder="1">
      <alignment horizontal="right" vertical="center"/>
    </xf>
    <xf numFmtId="179" fontId="5" fillId="0" borderId="9" xfId="52" applyFont="1" applyBorder="1">
      <alignment horizontal="right" vertical="center"/>
    </xf>
    <xf numFmtId="0" fontId="15" fillId="0" borderId="9" xfId="0" applyFont="1" applyBorder="1"/>
    <xf numFmtId="179" fontId="8" fillId="0" borderId="2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top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2"/>
    </xf>
    <xf numFmtId="0" fontId="20" fillId="0" borderId="7" xfId="57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179" fontId="24" fillId="0" borderId="7" xfId="52" applyFo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25" fillId="0" borderId="12" xfId="57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179" fontId="8" fillId="0" borderId="2" xfId="52" applyBorder="1">
      <alignment horizontal="right" vertical="center"/>
    </xf>
    <xf numFmtId="179" fontId="8" fillId="0" borderId="9" xfId="52" applyBorder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8" fillId="0" borderId="4" xfId="52" applyBorder="1">
      <alignment horizontal="righ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6" fillId="0" borderId="0" xfId="0" applyFont="1" applyAlignment="1">
      <alignment horizontal="center" vertical="top"/>
    </xf>
    <xf numFmtId="49" fontId="5" fillId="0" borderId="7" xfId="55" applyFo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9" fontId="23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  <cellStyle name="常规 2 4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22"/>
  <sheetViews>
    <sheetView showZeros="0" workbookViewId="0">
      <pane ySplit="1" topLeftCell="A9" activePane="bottomLeft" state="frozen"/>
      <selection/>
      <selection pane="bottomLeft" activeCell="C16" sqref="C16"/>
    </sheetView>
  </sheetViews>
  <sheetFormatPr defaultColWidth="8" defaultRowHeight="14.25" customHeight="1" outlineLevelCol="3"/>
  <cols>
    <col min="1" max="1" width="39.55" customWidth="1"/>
    <col min="2" max="2" width="27.1333333333333" customWidth="1"/>
    <col min="3" max="3" width="23.5" customWidth="1"/>
    <col min="4" max="4" width="23.8833333333333" customWidth="1"/>
    <col min="5" max="6" width="10.3833333333333"/>
  </cols>
  <sheetData>
    <row r="1" customHeight="1" spans="1:4">
      <c r="A1" s="2"/>
      <c r="B1" s="2"/>
      <c r="C1" s="2"/>
      <c r="D1" s="2"/>
    </row>
    <row r="2" ht="11.95" customHeight="1" spans="4:4">
      <c r="D2" s="113" t="s">
        <v>0</v>
      </c>
    </row>
    <row r="3" ht="36" customHeight="1" spans="1:4">
      <c r="A3" s="52" t="s">
        <v>1</v>
      </c>
      <c r="B3" s="223"/>
      <c r="C3" s="223"/>
      <c r="D3" s="223"/>
    </row>
    <row r="4" ht="20.95" customHeight="1" spans="1:4">
      <c r="A4" s="102" t="s">
        <v>2</v>
      </c>
      <c r="B4" s="174"/>
      <c r="C4" s="174"/>
      <c r="D4" s="112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185" t="s">
        <v>9</v>
      </c>
      <c r="B8" s="51">
        <v>1305639.3</v>
      </c>
      <c r="C8" s="178" t="str">
        <f>"一"&amp;"、"&amp;"一般公共服务支出"</f>
        <v>一、一般公共服务支出</v>
      </c>
      <c r="D8" s="51">
        <v>995912.3</v>
      </c>
    </row>
    <row r="9" ht="25.4" customHeight="1" spans="1:4">
      <c r="A9" s="185" t="s">
        <v>10</v>
      </c>
      <c r="B9" s="51"/>
      <c r="C9" s="178" t="str">
        <f>"二"&amp;"、"&amp;"社会保障和就业支出"</f>
        <v>二、社会保障和就业支出</v>
      </c>
      <c r="D9" s="51">
        <v>152115</v>
      </c>
    </row>
    <row r="10" ht="25.4" customHeight="1" spans="1:4">
      <c r="A10" s="185" t="s">
        <v>11</v>
      </c>
      <c r="B10" s="51"/>
      <c r="C10" s="178" t="str">
        <f>"三"&amp;"、"&amp;"卫生健康支出"</f>
        <v>三、卫生健康支出</v>
      </c>
      <c r="D10" s="51">
        <v>109478</v>
      </c>
    </row>
    <row r="11" ht="25.4" customHeight="1" spans="1:4">
      <c r="A11" s="185" t="s">
        <v>12</v>
      </c>
      <c r="B11" s="51"/>
      <c r="C11" s="178" t="str">
        <f>"四"&amp;"、"&amp;"住房保障支出"</f>
        <v>四、住房保障支出</v>
      </c>
      <c r="D11" s="51">
        <v>156834</v>
      </c>
    </row>
    <row r="12" ht="25.4" customHeight="1" spans="1:4">
      <c r="A12" s="185" t="s">
        <v>13</v>
      </c>
      <c r="B12" s="51">
        <v>108700</v>
      </c>
      <c r="C12" s="224"/>
      <c r="D12" s="161"/>
    </row>
    <row r="13" ht="25.4" customHeight="1" spans="1:4">
      <c r="A13" s="185" t="s">
        <v>14</v>
      </c>
      <c r="B13" s="100"/>
      <c r="C13" s="224"/>
      <c r="D13" s="161"/>
    </row>
    <row r="14" ht="25.4" customHeight="1" spans="1:4">
      <c r="A14" s="185" t="s">
        <v>15</v>
      </c>
      <c r="B14" s="100"/>
      <c r="C14" s="224"/>
      <c r="D14" s="161"/>
    </row>
    <row r="15" ht="25.4" customHeight="1" spans="1:4">
      <c r="A15" s="185" t="s">
        <v>16</v>
      </c>
      <c r="B15" s="100"/>
      <c r="C15" s="224"/>
      <c r="D15" s="161"/>
    </row>
    <row r="16" ht="25.4" customHeight="1" spans="1:4">
      <c r="A16" s="225" t="s">
        <v>17</v>
      </c>
      <c r="B16" s="100"/>
      <c r="C16" s="224"/>
      <c r="D16" s="161"/>
    </row>
    <row r="17" ht="25.4" customHeight="1" spans="1:4">
      <c r="A17" s="225" t="s">
        <v>18</v>
      </c>
      <c r="B17" s="51">
        <v>108700</v>
      </c>
      <c r="C17" s="224"/>
      <c r="D17" s="161"/>
    </row>
    <row r="18" ht="25.4" customHeight="1" spans="1:4">
      <c r="A18" s="226" t="s">
        <v>19</v>
      </c>
      <c r="B18" s="177">
        <f>B8+B12</f>
        <v>1414339.3</v>
      </c>
      <c r="C18" s="182" t="s">
        <v>20</v>
      </c>
      <c r="D18" s="177">
        <v>1414339.3</v>
      </c>
    </row>
    <row r="19" ht="25.4" customHeight="1" spans="1:4">
      <c r="A19" s="227" t="s">
        <v>21</v>
      </c>
      <c r="B19" s="181"/>
      <c r="C19" s="228" t="s">
        <v>22</v>
      </c>
      <c r="D19" s="229"/>
    </row>
    <row r="20" ht="25.4" customHeight="1" spans="1:4">
      <c r="A20" s="230" t="s">
        <v>23</v>
      </c>
      <c r="B20" s="51"/>
      <c r="C20" s="183" t="s">
        <v>23</v>
      </c>
      <c r="D20" s="51"/>
    </row>
    <row r="21" ht="25.4" customHeight="1" spans="1:4">
      <c r="A21" s="230" t="s">
        <v>24</v>
      </c>
      <c r="B21" s="161"/>
      <c r="C21" s="183" t="s">
        <v>25</v>
      </c>
      <c r="D21" s="100"/>
    </row>
    <row r="22" ht="25.4" customHeight="1" spans="1:4">
      <c r="A22" s="231" t="s">
        <v>26</v>
      </c>
      <c r="B22" s="177">
        <v>1414339.3</v>
      </c>
      <c r="C22" s="182" t="s">
        <v>27</v>
      </c>
      <c r="D22" s="177">
        <v>1414339.3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A38" sqref="A38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62" t="s">
        <v>317</v>
      </c>
    </row>
    <row r="3" ht="28.5" customHeight="1" spans="1:6">
      <c r="A3" s="33" t="s">
        <v>318</v>
      </c>
      <c r="B3" s="33"/>
      <c r="C3" s="33"/>
      <c r="D3" s="33"/>
      <c r="E3" s="33"/>
      <c r="F3" s="33"/>
    </row>
    <row r="4" ht="15.05" customHeight="1" spans="1:6">
      <c r="A4" s="114" t="str">
        <f>'部门财务收支预算总表01-1'!A4</f>
        <v>单位名称：新平彝族傣族自治县总工会</v>
      </c>
      <c r="B4" s="115"/>
      <c r="C4" s="115"/>
      <c r="D4" s="65"/>
      <c r="E4" s="65"/>
      <c r="F4" s="116" t="s">
        <v>3</v>
      </c>
    </row>
    <row r="5" ht="18.85" customHeight="1" spans="1:6">
      <c r="A5" s="11" t="s">
        <v>135</v>
      </c>
      <c r="B5" s="11" t="s">
        <v>51</v>
      </c>
      <c r="C5" s="11" t="s">
        <v>52</v>
      </c>
      <c r="D5" s="17" t="s">
        <v>319</v>
      </c>
      <c r="E5" s="70"/>
      <c r="F5" s="70"/>
    </row>
    <row r="6" ht="29.95" customHeight="1" spans="1:6">
      <c r="A6" s="20"/>
      <c r="B6" s="20"/>
      <c r="C6" s="20"/>
      <c r="D6" s="17" t="s">
        <v>32</v>
      </c>
      <c r="E6" s="70" t="s">
        <v>60</v>
      </c>
      <c r="F6" s="70" t="s">
        <v>61</v>
      </c>
    </row>
    <row r="7" ht="16.55" customHeight="1" spans="1:6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</row>
    <row r="8" ht="20.3" customHeight="1" spans="1:6">
      <c r="A8" s="35"/>
      <c r="B8" s="35"/>
      <c r="C8" s="35"/>
      <c r="D8" s="32"/>
      <c r="E8" s="32"/>
      <c r="F8" s="32"/>
    </row>
    <row r="9" ht="17.2" customHeight="1" spans="1:6">
      <c r="A9" s="117" t="s">
        <v>91</v>
      </c>
      <c r="B9" s="118"/>
      <c r="C9" s="118"/>
      <c r="D9" s="32"/>
      <c r="E9" s="32"/>
      <c r="F9" s="32"/>
    </row>
    <row r="10" customHeight="1" spans="1:1">
      <c r="A10" t="s">
        <v>132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Q16"/>
  <sheetViews>
    <sheetView showZeros="0" workbookViewId="0">
      <pane ySplit="1" topLeftCell="A4" activePane="bottomLeft" state="frozen"/>
      <selection/>
      <selection pane="bottomLeft" activeCell="T16" sqref="T16"/>
    </sheetView>
  </sheetViews>
  <sheetFormatPr defaultColWidth="9.10833333333333" defaultRowHeight="14.25" customHeight="1"/>
  <cols>
    <col min="1" max="1" width="28.25" customWidth="1"/>
    <col min="2" max="2" width="25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6" customHeight="1" spans="15:17">
      <c r="O2" s="61"/>
      <c r="P2" s="61"/>
      <c r="Q2" s="112" t="s">
        <v>320</v>
      </c>
    </row>
    <row r="3" ht="27.85" customHeight="1" spans="1:17">
      <c r="A3" s="63" t="s">
        <v>321</v>
      </c>
      <c r="B3" s="33"/>
      <c r="C3" s="33"/>
      <c r="D3" s="33"/>
      <c r="E3" s="33"/>
      <c r="F3" s="33"/>
      <c r="G3" s="33"/>
      <c r="H3" s="33"/>
      <c r="I3" s="33"/>
      <c r="J3" s="33"/>
      <c r="K3" s="53"/>
      <c r="L3" s="33"/>
      <c r="M3" s="33"/>
      <c r="N3" s="33"/>
      <c r="O3" s="53"/>
      <c r="P3" s="53"/>
      <c r="Q3" s="33"/>
    </row>
    <row r="4" ht="18.85" customHeight="1" spans="1:17">
      <c r="A4" s="102" t="str">
        <f>'部门财务收支预算总表01-1'!A4</f>
        <v>单位名称：新平彝族傣族自治县总工会</v>
      </c>
      <c r="B4" s="8"/>
      <c r="C4" s="8"/>
      <c r="D4" s="8"/>
      <c r="E4" s="8"/>
      <c r="F4" s="8"/>
      <c r="G4" s="8"/>
      <c r="H4" s="8"/>
      <c r="I4" s="8"/>
      <c r="J4" s="8"/>
      <c r="O4" s="71"/>
      <c r="P4" s="71"/>
      <c r="Q4" s="113" t="s">
        <v>125</v>
      </c>
    </row>
    <row r="5" ht="15.75" customHeight="1" spans="1:17">
      <c r="A5" s="11" t="s">
        <v>322</v>
      </c>
      <c r="B5" s="77" t="s">
        <v>323</v>
      </c>
      <c r="C5" s="77" t="s">
        <v>324</v>
      </c>
      <c r="D5" s="77" t="s">
        <v>325</v>
      </c>
      <c r="E5" s="77" t="s">
        <v>326</v>
      </c>
      <c r="F5" s="77" t="s">
        <v>327</v>
      </c>
      <c r="G5" s="78" t="s">
        <v>142</v>
      </c>
      <c r="H5" s="78"/>
      <c r="I5" s="78"/>
      <c r="J5" s="78"/>
      <c r="K5" s="79"/>
      <c r="L5" s="78"/>
      <c r="M5" s="78"/>
      <c r="N5" s="78"/>
      <c r="O5" s="94"/>
      <c r="P5" s="79"/>
      <c r="Q5" s="95"/>
    </row>
    <row r="6" ht="17.2" customHeight="1" spans="1:17">
      <c r="A6" s="16"/>
      <c r="B6" s="80"/>
      <c r="C6" s="80"/>
      <c r="D6" s="80"/>
      <c r="E6" s="80"/>
      <c r="F6" s="80"/>
      <c r="G6" s="80" t="s">
        <v>32</v>
      </c>
      <c r="H6" s="80" t="s">
        <v>35</v>
      </c>
      <c r="I6" s="80" t="s">
        <v>328</v>
      </c>
      <c r="J6" s="80" t="s">
        <v>329</v>
      </c>
      <c r="K6" s="81" t="s">
        <v>330</v>
      </c>
      <c r="L6" s="96" t="s">
        <v>331</v>
      </c>
      <c r="M6" s="96"/>
      <c r="N6" s="96"/>
      <c r="O6" s="97"/>
      <c r="P6" s="98"/>
      <c r="Q6" s="82"/>
    </row>
    <row r="7" ht="54" customHeight="1" spans="1:17">
      <c r="A7" s="19"/>
      <c r="B7" s="82"/>
      <c r="C7" s="82"/>
      <c r="D7" s="82"/>
      <c r="E7" s="82"/>
      <c r="F7" s="82"/>
      <c r="G7" s="82"/>
      <c r="H7" s="82" t="s">
        <v>34</v>
      </c>
      <c r="I7" s="82"/>
      <c r="J7" s="82"/>
      <c r="K7" s="83"/>
      <c r="L7" s="82" t="s">
        <v>34</v>
      </c>
      <c r="M7" s="82" t="s">
        <v>45</v>
      </c>
      <c r="N7" s="82" t="s">
        <v>149</v>
      </c>
      <c r="O7" s="99" t="s">
        <v>41</v>
      </c>
      <c r="P7" s="83" t="s">
        <v>42</v>
      </c>
      <c r="Q7" s="82" t="s">
        <v>43</v>
      </c>
    </row>
    <row r="8" ht="15.05" customHeight="1" spans="1:17">
      <c r="A8" s="20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</row>
    <row r="9" ht="20.95" customHeight="1" spans="1:17">
      <c r="A9" s="105" t="s">
        <v>193</v>
      </c>
      <c r="B9" s="106" t="str">
        <f>"            "&amp;"公务用车维护和保养"</f>
        <v>            公务用车维护和保养</v>
      </c>
      <c r="C9" s="106" t="str">
        <f>"C23120301"&amp;"  "&amp;"车辆维修和保养服务"</f>
        <v>C23120301  车辆维修和保养服务</v>
      </c>
      <c r="D9" s="107" t="s">
        <v>332</v>
      </c>
      <c r="E9" s="105">
        <v>4</v>
      </c>
      <c r="F9" s="108">
        <v>16000</v>
      </c>
      <c r="G9" s="108">
        <v>16000</v>
      </c>
      <c r="H9" s="32"/>
      <c r="I9" s="32"/>
      <c r="J9" s="32"/>
      <c r="K9" s="32"/>
      <c r="L9" s="32"/>
      <c r="M9" s="32"/>
      <c r="N9" s="32"/>
      <c r="O9" s="32"/>
      <c r="P9" s="32"/>
      <c r="Q9" s="108">
        <v>16000</v>
      </c>
    </row>
    <row r="10" ht="20.95" customHeight="1" spans="1:17">
      <c r="A10" s="105" t="s">
        <v>193</v>
      </c>
      <c r="B10" s="106" t="str">
        <f>"            "&amp;"票据打印机"</f>
        <v>            票据打印机</v>
      </c>
      <c r="C10" s="106" t="str">
        <f>"A02021006"&amp;"  "&amp;"票据打印机"</f>
        <v>A02021006  票据打印机</v>
      </c>
      <c r="D10" s="107" t="s">
        <v>333</v>
      </c>
      <c r="E10" s="105">
        <v>1</v>
      </c>
      <c r="F10" s="108">
        <v>3200</v>
      </c>
      <c r="G10" s="108">
        <v>3200</v>
      </c>
      <c r="H10" s="32"/>
      <c r="I10" s="32"/>
      <c r="J10" s="32"/>
      <c r="K10" s="32"/>
      <c r="L10" s="32"/>
      <c r="M10" s="32"/>
      <c r="N10" s="32"/>
      <c r="O10" s="32"/>
      <c r="P10" s="32"/>
      <c r="Q10" s="108">
        <v>3200</v>
      </c>
    </row>
    <row r="11" ht="20.95" customHeight="1" spans="1:17">
      <c r="A11" s="105" t="s">
        <v>193</v>
      </c>
      <c r="B11" s="106" t="str">
        <f>"            "&amp;"A4打印纸"</f>
        <v>            A4打印纸</v>
      </c>
      <c r="C11" s="106" t="str">
        <f>"A05040101"&amp;"  "&amp;"复印纸"</f>
        <v>A05040101  复印纸</v>
      </c>
      <c r="D11" s="107" t="s">
        <v>334</v>
      </c>
      <c r="E11" s="105">
        <v>50</v>
      </c>
      <c r="F11" s="108">
        <v>8500</v>
      </c>
      <c r="G11" s="108">
        <v>8500</v>
      </c>
      <c r="H11" s="32"/>
      <c r="I11" s="32"/>
      <c r="J11" s="32"/>
      <c r="K11" s="32"/>
      <c r="L11" s="32"/>
      <c r="M11" s="32"/>
      <c r="N11" s="32"/>
      <c r="O11" s="32"/>
      <c r="P11" s="32"/>
      <c r="Q11" s="108">
        <v>8500</v>
      </c>
    </row>
    <row r="12" ht="20.95" customHeight="1" spans="1:17">
      <c r="A12" s="105" t="s">
        <v>193</v>
      </c>
      <c r="B12" s="106" t="str">
        <f>"            "&amp;"公务员车保险"</f>
        <v>            公务员车保险</v>
      </c>
      <c r="C12" s="106" t="str">
        <f>"C18049900"&amp;"  "&amp;"其他保险服务"</f>
        <v>C18049900  其他保险服务</v>
      </c>
      <c r="D12" s="107" t="s">
        <v>335</v>
      </c>
      <c r="E12" s="105">
        <v>1</v>
      </c>
      <c r="F12" s="108">
        <v>4000</v>
      </c>
      <c r="G12" s="108">
        <v>4000</v>
      </c>
      <c r="H12" s="32"/>
      <c r="I12" s="32"/>
      <c r="J12" s="32"/>
      <c r="K12" s="32"/>
      <c r="L12" s="32"/>
      <c r="M12" s="32"/>
      <c r="N12" s="32"/>
      <c r="O12" s="32"/>
      <c r="P12" s="32"/>
      <c r="Q12" s="108">
        <v>4000</v>
      </c>
    </row>
    <row r="13" ht="20.95" customHeight="1" spans="1:17">
      <c r="A13" s="105" t="s">
        <v>193</v>
      </c>
      <c r="B13" s="106" t="str">
        <f>"            "&amp;"台式计算机"</f>
        <v>            台式计算机</v>
      </c>
      <c r="C13" s="106" t="str">
        <f>"A02010105"&amp;"  "&amp;"台式计算机"</f>
        <v>A02010105  台式计算机</v>
      </c>
      <c r="D13" s="107" t="s">
        <v>333</v>
      </c>
      <c r="E13" s="105">
        <v>4</v>
      </c>
      <c r="F13" s="108">
        <v>22000</v>
      </c>
      <c r="G13" s="108">
        <v>22000</v>
      </c>
      <c r="H13" s="32"/>
      <c r="I13" s="32"/>
      <c r="J13" s="32"/>
      <c r="K13" s="32"/>
      <c r="L13" s="32"/>
      <c r="M13" s="32"/>
      <c r="N13" s="32"/>
      <c r="O13" s="32"/>
      <c r="P13" s="32"/>
      <c r="Q13" s="108">
        <v>22000</v>
      </c>
    </row>
    <row r="14" ht="20.95" customHeight="1" spans="1:17">
      <c r="A14" s="105" t="s">
        <v>193</v>
      </c>
      <c r="B14" s="106" t="str">
        <f>"            "&amp;"公务用车燃油"</f>
        <v>            公务用车燃油</v>
      </c>
      <c r="C14" s="106" t="str">
        <f>"A07070101"&amp;"  "&amp;"汽油"</f>
        <v>A07070101  汽油</v>
      </c>
      <c r="D14" s="107" t="s">
        <v>332</v>
      </c>
      <c r="E14" s="105">
        <v>4</v>
      </c>
      <c r="F14" s="108">
        <v>20000</v>
      </c>
      <c r="G14" s="108">
        <v>20000</v>
      </c>
      <c r="H14" s="32"/>
      <c r="I14" s="32"/>
      <c r="J14" s="32"/>
      <c r="K14" s="32"/>
      <c r="L14" s="32"/>
      <c r="M14" s="32"/>
      <c r="N14" s="32"/>
      <c r="O14" s="32"/>
      <c r="P14" s="32"/>
      <c r="Q14" s="108">
        <v>20000</v>
      </c>
    </row>
    <row r="15" s="101" customFormat="1" ht="20.95" customHeight="1" spans="1:17">
      <c r="A15" s="109" t="str">
        <f>"        "&amp;"2023一2025年计算机更新经费"</f>
        <v>        2023一2025年计算机更新经费</v>
      </c>
      <c r="B15" s="106" t="str">
        <f>"            "&amp;"计算机设备"</f>
        <v>            计算机设备</v>
      </c>
      <c r="C15" s="106" t="str">
        <f>"A02010105"&amp;"  "&amp;"台式计算机"</f>
        <v>A02010105  台式计算机</v>
      </c>
      <c r="D15" s="107" t="s">
        <v>333</v>
      </c>
      <c r="E15" s="105">
        <v>29</v>
      </c>
      <c r="F15" s="108">
        <v>66700</v>
      </c>
      <c r="G15" s="108">
        <v>66700</v>
      </c>
      <c r="H15" s="108">
        <v>66700</v>
      </c>
      <c r="I15" s="111"/>
      <c r="J15" s="111"/>
      <c r="K15" s="111"/>
      <c r="L15" s="111"/>
      <c r="M15" s="111"/>
      <c r="N15" s="111"/>
      <c r="O15" s="111"/>
      <c r="P15" s="111"/>
      <c r="Q15" s="111"/>
    </row>
    <row r="16" ht="20.95" customHeight="1" spans="1:17">
      <c r="A16" s="87" t="s">
        <v>91</v>
      </c>
      <c r="B16" s="88"/>
      <c r="C16" s="88"/>
      <c r="D16" s="88"/>
      <c r="E16" s="110"/>
      <c r="F16" s="32">
        <f>SUM(F9:F15)</f>
        <v>140400</v>
      </c>
      <c r="G16" s="32">
        <f>SUM(G9:G15)</f>
        <v>140400</v>
      </c>
      <c r="H16" s="32">
        <f>SUM(H9:H15)</f>
        <v>66700</v>
      </c>
      <c r="I16" s="32">
        <f t="shared" ref="I16:Q16" si="0">SUM(I9:I15)</f>
        <v>0</v>
      </c>
      <c r="J16" s="32">
        <f t="shared" si="0"/>
        <v>0</v>
      </c>
      <c r="K16" s="32">
        <f t="shared" si="0"/>
        <v>0</v>
      </c>
      <c r="L16" s="32">
        <f t="shared" si="0"/>
        <v>0</v>
      </c>
      <c r="M16" s="32">
        <f t="shared" si="0"/>
        <v>0</v>
      </c>
      <c r="N16" s="32">
        <f t="shared" si="0"/>
        <v>0</v>
      </c>
      <c r="O16" s="32">
        <f t="shared" si="0"/>
        <v>0</v>
      </c>
      <c r="P16" s="32">
        <f t="shared" si="0"/>
        <v>0</v>
      </c>
      <c r="Q16" s="32">
        <f t="shared" si="0"/>
        <v>73700</v>
      </c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6" customHeight="1" spans="1:14">
      <c r="A2" s="73"/>
      <c r="B2" s="73"/>
      <c r="C2" s="73"/>
      <c r="D2" s="73"/>
      <c r="E2" s="73"/>
      <c r="F2" s="73"/>
      <c r="G2" s="73"/>
      <c r="H2" s="74"/>
      <c r="I2" s="73"/>
      <c r="J2" s="73"/>
      <c r="K2" s="73"/>
      <c r="L2" s="61"/>
      <c r="M2" s="90"/>
      <c r="N2" s="91" t="s">
        <v>336</v>
      </c>
    </row>
    <row r="3" ht="27.85" customHeight="1" spans="1:14">
      <c r="A3" s="63" t="s">
        <v>337</v>
      </c>
      <c r="B3" s="75"/>
      <c r="C3" s="75"/>
      <c r="D3" s="75"/>
      <c r="E3" s="75"/>
      <c r="F3" s="75"/>
      <c r="G3" s="75"/>
      <c r="H3" s="76"/>
      <c r="I3" s="75"/>
      <c r="J3" s="75"/>
      <c r="K3" s="75"/>
      <c r="L3" s="53"/>
      <c r="M3" s="76"/>
      <c r="N3" s="75"/>
    </row>
    <row r="4" ht="18.85" customHeight="1" spans="1:14">
      <c r="A4" s="64" t="str">
        <f>'部门财务收支预算总表01-1'!A4</f>
        <v>单位名称：新平彝族傣族自治县总工会</v>
      </c>
      <c r="B4" s="65"/>
      <c r="C4" s="65"/>
      <c r="D4" s="65"/>
      <c r="E4" s="65"/>
      <c r="F4" s="65"/>
      <c r="G4" s="65"/>
      <c r="H4" s="74"/>
      <c r="I4" s="73"/>
      <c r="J4" s="73"/>
      <c r="K4" s="73"/>
      <c r="L4" s="71"/>
      <c r="M4" s="92"/>
      <c r="N4" s="93" t="s">
        <v>125</v>
      </c>
    </row>
    <row r="5" ht="15.75" customHeight="1" spans="1:14">
      <c r="A5" s="11" t="s">
        <v>322</v>
      </c>
      <c r="B5" s="77" t="s">
        <v>338</v>
      </c>
      <c r="C5" s="77" t="s">
        <v>339</v>
      </c>
      <c r="D5" s="78" t="s">
        <v>142</v>
      </c>
      <c r="E5" s="78"/>
      <c r="F5" s="78"/>
      <c r="G5" s="78"/>
      <c r="H5" s="79"/>
      <c r="I5" s="78"/>
      <c r="J5" s="78"/>
      <c r="K5" s="78"/>
      <c r="L5" s="94"/>
      <c r="M5" s="79"/>
      <c r="N5" s="95"/>
    </row>
    <row r="6" ht="17.2" customHeight="1" spans="1:14">
      <c r="A6" s="16"/>
      <c r="B6" s="80"/>
      <c r="C6" s="80"/>
      <c r="D6" s="80" t="s">
        <v>32</v>
      </c>
      <c r="E6" s="80" t="s">
        <v>35</v>
      </c>
      <c r="F6" s="80" t="s">
        <v>328</v>
      </c>
      <c r="G6" s="80" t="s">
        <v>329</v>
      </c>
      <c r="H6" s="81" t="s">
        <v>330</v>
      </c>
      <c r="I6" s="96" t="s">
        <v>331</v>
      </c>
      <c r="J6" s="96"/>
      <c r="K6" s="96"/>
      <c r="L6" s="97"/>
      <c r="M6" s="98"/>
      <c r="N6" s="82"/>
    </row>
    <row r="7" ht="54" customHeight="1" spans="1:14">
      <c r="A7" s="19"/>
      <c r="B7" s="82"/>
      <c r="C7" s="82"/>
      <c r="D7" s="82"/>
      <c r="E7" s="82"/>
      <c r="F7" s="82"/>
      <c r="G7" s="82"/>
      <c r="H7" s="83"/>
      <c r="I7" s="82" t="s">
        <v>34</v>
      </c>
      <c r="J7" s="82" t="s">
        <v>45</v>
      </c>
      <c r="K7" s="82" t="s">
        <v>149</v>
      </c>
      <c r="L7" s="99" t="s">
        <v>41</v>
      </c>
      <c r="M7" s="83" t="s">
        <v>42</v>
      </c>
      <c r="N7" s="82" t="s">
        <v>43</v>
      </c>
    </row>
    <row r="8" ht="15.05" customHeight="1" spans="1:14">
      <c r="A8" s="19">
        <v>1</v>
      </c>
      <c r="B8" s="82">
        <v>2</v>
      </c>
      <c r="C8" s="82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20.95" customHeight="1" spans="1:14">
      <c r="A9" s="84"/>
      <c r="B9" s="85"/>
      <c r="C9" s="85"/>
      <c r="D9" s="86"/>
      <c r="E9" s="86"/>
      <c r="F9" s="86"/>
      <c r="G9" s="86"/>
      <c r="H9" s="86"/>
      <c r="I9" s="86"/>
      <c r="J9" s="86"/>
      <c r="K9" s="86"/>
      <c r="L9" s="100"/>
      <c r="M9" s="86"/>
      <c r="N9" s="86"/>
    </row>
    <row r="10" ht="20.95" customHeight="1" spans="1:14">
      <c r="A10" s="84"/>
      <c r="B10" s="85"/>
      <c r="C10" s="85"/>
      <c r="D10" s="86"/>
      <c r="E10" s="86"/>
      <c r="F10" s="86"/>
      <c r="G10" s="86"/>
      <c r="H10" s="86"/>
      <c r="I10" s="86"/>
      <c r="J10" s="86"/>
      <c r="K10" s="86"/>
      <c r="L10" s="100"/>
      <c r="M10" s="86"/>
      <c r="N10" s="86"/>
    </row>
    <row r="11" ht="20.95" customHeight="1" spans="1:14">
      <c r="A11" s="87" t="s">
        <v>91</v>
      </c>
      <c r="B11" s="88"/>
      <c r="C11" s="89"/>
      <c r="D11" s="86"/>
      <c r="E11" s="86"/>
      <c r="F11" s="86"/>
      <c r="G11" s="86"/>
      <c r="H11" s="86"/>
      <c r="I11" s="86"/>
      <c r="J11" s="86"/>
      <c r="K11" s="86"/>
      <c r="L11" s="100"/>
      <c r="M11" s="86"/>
      <c r="N11" s="86"/>
    </row>
    <row r="13" customHeight="1" spans="1:1">
      <c r="A13" t="s">
        <v>132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P11"/>
  <sheetViews>
    <sheetView showZeros="0" workbookViewId="0">
      <pane ySplit="1" topLeftCell="A2" activePane="bottomLeft" state="frozen"/>
      <selection/>
      <selection pane="bottomLeft" activeCell="E16" sqref="E16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6" customHeight="1" spans="4:16">
      <c r="D2" s="62"/>
      <c r="P2" s="61" t="s">
        <v>340</v>
      </c>
    </row>
    <row r="3" ht="27.85" customHeight="1" spans="1:16">
      <c r="A3" s="63" t="s">
        <v>341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ht="18" customHeight="1" spans="1:16">
      <c r="A4" s="64" t="str">
        <f>'部门财务收支预算总表01-1'!A4</f>
        <v>单位名称：新平彝族傣族自治县总工会</v>
      </c>
      <c r="B4" s="65"/>
      <c r="C4" s="65"/>
      <c r="D4" s="66"/>
      <c r="P4" s="71" t="s">
        <v>125</v>
      </c>
    </row>
    <row r="5" ht="19.5" customHeight="1" spans="1:16">
      <c r="A5" s="17" t="s">
        <v>342</v>
      </c>
      <c r="B5" s="12" t="s">
        <v>142</v>
      </c>
      <c r="C5" s="13"/>
      <c r="D5" s="13"/>
      <c r="E5" s="67" t="s">
        <v>343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ht="40.6" customHeight="1" spans="1:16">
      <c r="A6" s="20"/>
      <c r="B6" s="34" t="s">
        <v>32</v>
      </c>
      <c r="C6" s="11" t="s">
        <v>35</v>
      </c>
      <c r="D6" s="68" t="s">
        <v>344</v>
      </c>
      <c r="E6" s="69" t="s">
        <v>345</v>
      </c>
      <c r="F6" s="69" t="s">
        <v>346</v>
      </c>
      <c r="G6" s="69" t="s">
        <v>347</v>
      </c>
      <c r="H6" s="69" t="s">
        <v>348</v>
      </c>
      <c r="I6" s="69" t="s">
        <v>349</v>
      </c>
      <c r="J6" s="69" t="s">
        <v>350</v>
      </c>
      <c r="K6" s="69" t="s">
        <v>351</v>
      </c>
      <c r="L6" s="69" t="s">
        <v>352</v>
      </c>
      <c r="M6" s="69" t="s">
        <v>353</v>
      </c>
      <c r="N6" s="69" t="s">
        <v>354</v>
      </c>
      <c r="O6" s="69" t="s">
        <v>355</v>
      </c>
      <c r="P6" s="69" t="s">
        <v>356</v>
      </c>
    </row>
    <row r="7" ht="19.5" customHeight="1" spans="1:16">
      <c r="A7" s="70">
        <v>1</v>
      </c>
      <c r="B7" s="70">
        <v>2</v>
      </c>
      <c r="C7" s="70">
        <v>3</v>
      </c>
      <c r="D7" s="12">
        <v>4</v>
      </c>
      <c r="E7" s="70">
        <v>5</v>
      </c>
      <c r="F7" s="12">
        <v>6</v>
      </c>
      <c r="G7" s="70">
        <v>7</v>
      </c>
      <c r="H7" s="12">
        <v>8</v>
      </c>
      <c r="I7" s="70">
        <v>9</v>
      </c>
      <c r="J7" s="12">
        <v>10</v>
      </c>
      <c r="K7" s="70">
        <v>11</v>
      </c>
      <c r="L7" s="12">
        <v>12</v>
      </c>
      <c r="M7" s="70">
        <v>13</v>
      </c>
      <c r="N7" s="12">
        <v>14</v>
      </c>
      <c r="O7" s="70">
        <v>15</v>
      </c>
      <c r="P7" s="72">
        <v>16</v>
      </c>
    </row>
    <row r="8" ht="28.5" customHeight="1" spans="1:16">
      <c r="A8" s="35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ht="29.95" customHeight="1" spans="1:16">
      <c r="A9" s="35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customHeight="1" spans="1:1">
      <c r="A11" t="s">
        <v>132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61" t="s">
        <v>357</v>
      </c>
    </row>
    <row r="3" ht="28.5" customHeight="1" spans="1:10">
      <c r="A3" s="52" t="s">
        <v>358</v>
      </c>
      <c r="B3" s="33"/>
      <c r="C3" s="33"/>
      <c r="D3" s="33"/>
      <c r="E3" s="33"/>
      <c r="F3" s="53"/>
      <c r="G3" s="33"/>
      <c r="H3" s="53"/>
      <c r="I3" s="53"/>
      <c r="J3" s="33"/>
    </row>
    <row r="4" ht="17.2" customHeight="1" spans="1:1">
      <c r="A4" s="6" t="str">
        <f>'部门财务收支预算总表01-1'!A4</f>
        <v>单位名称：新平彝族傣族自治县总工会</v>
      </c>
    </row>
    <row r="5" ht="44.2" customHeight="1" spans="1:10">
      <c r="A5" s="54" t="s">
        <v>210</v>
      </c>
      <c r="B5" s="54" t="s">
        <v>211</v>
      </c>
      <c r="C5" s="54" t="s">
        <v>212</v>
      </c>
      <c r="D5" s="54" t="s">
        <v>213</v>
      </c>
      <c r="E5" s="54" t="s">
        <v>214</v>
      </c>
      <c r="F5" s="55" t="s">
        <v>215</v>
      </c>
      <c r="G5" s="54" t="s">
        <v>216</v>
      </c>
      <c r="H5" s="55" t="s">
        <v>217</v>
      </c>
      <c r="I5" s="55" t="s">
        <v>218</v>
      </c>
      <c r="J5" s="54" t="s">
        <v>219</v>
      </c>
    </row>
    <row r="6" ht="14.25" customHeight="1" spans="1:10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5">
        <v>6</v>
      </c>
      <c r="G6" s="54">
        <v>7</v>
      </c>
      <c r="H6" s="55">
        <v>8</v>
      </c>
      <c r="I6" s="55">
        <v>9</v>
      </c>
      <c r="J6" s="54">
        <v>10</v>
      </c>
    </row>
    <row r="7" ht="42.05" customHeight="1" spans="1:10">
      <c r="A7" s="56"/>
      <c r="B7" s="57"/>
      <c r="C7" s="57"/>
      <c r="D7" s="57"/>
      <c r="E7" s="58"/>
      <c r="F7" s="59"/>
      <c r="G7" s="58"/>
      <c r="H7" s="59"/>
      <c r="I7" s="59"/>
      <c r="J7" s="58"/>
    </row>
    <row r="8" ht="42.05" customHeight="1" spans="1:10">
      <c r="A8" s="56"/>
      <c r="B8" s="60"/>
      <c r="C8" s="60"/>
      <c r="D8" s="60"/>
      <c r="E8" s="56"/>
      <c r="F8" s="60"/>
      <c r="G8" s="56"/>
      <c r="H8" s="60"/>
      <c r="I8" s="60"/>
      <c r="J8" s="56"/>
    </row>
    <row r="10" customHeight="1" spans="1:1">
      <c r="A10" t="s">
        <v>132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42"/>
      <c r="B1" s="42"/>
      <c r="C1" s="42"/>
      <c r="D1" s="42"/>
      <c r="E1" s="42"/>
      <c r="F1" s="42"/>
      <c r="G1" s="42"/>
      <c r="H1" s="42"/>
    </row>
    <row r="2" ht="18.85" customHeight="1" spans="1:8">
      <c r="A2" s="43"/>
      <c r="B2" s="43"/>
      <c r="C2" s="43"/>
      <c r="D2" s="43"/>
      <c r="E2" s="43"/>
      <c r="F2" s="43"/>
      <c r="G2" s="43"/>
      <c r="H2" s="44" t="s">
        <v>359</v>
      </c>
    </row>
    <row r="3" ht="30.6" customHeight="1" spans="1:8">
      <c r="A3" s="45" t="s">
        <v>360</v>
      </c>
      <c r="B3" s="45"/>
      <c r="C3" s="45"/>
      <c r="D3" s="45"/>
      <c r="E3" s="45"/>
      <c r="F3" s="45"/>
      <c r="G3" s="45"/>
      <c r="H3" s="45"/>
    </row>
    <row r="4" ht="18.85" customHeight="1" spans="1:8">
      <c r="A4" s="46" t="str">
        <f>'部门财务收支预算总表01-1'!A4</f>
        <v>单位名称：新平彝族傣族自治县总工会</v>
      </c>
      <c r="B4" s="43"/>
      <c r="C4" s="43"/>
      <c r="D4" s="43"/>
      <c r="E4" s="43"/>
      <c r="F4" s="43"/>
      <c r="G4" s="43"/>
      <c r="H4" s="43"/>
    </row>
    <row r="5" ht="18.85" customHeight="1" spans="1:8">
      <c r="A5" s="47" t="s">
        <v>135</v>
      </c>
      <c r="B5" s="47" t="s">
        <v>361</v>
      </c>
      <c r="C5" s="47" t="s">
        <v>362</v>
      </c>
      <c r="D5" s="47" t="s">
        <v>363</v>
      </c>
      <c r="E5" s="47" t="s">
        <v>364</v>
      </c>
      <c r="F5" s="47" t="s">
        <v>365</v>
      </c>
      <c r="G5" s="47"/>
      <c r="H5" s="47"/>
    </row>
    <row r="6" ht="18.85" customHeight="1" spans="1:8">
      <c r="A6" s="47"/>
      <c r="B6" s="47"/>
      <c r="C6" s="47"/>
      <c r="D6" s="47"/>
      <c r="E6" s="47"/>
      <c r="F6" s="47" t="s">
        <v>326</v>
      </c>
      <c r="G6" s="47" t="s">
        <v>366</v>
      </c>
      <c r="H6" s="47" t="s">
        <v>367</v>
      </c>
    </row>
    <row r="7" ht="18.85" customHeight="1" spans="1:8">
      <c r="A7" s="48" t="s">
        <v>107</v>
      </c>
      <c r="B7" s="48" t="s">
        <v>108</v>
      </c>
      <c r="C7" s="48" t="s">
        <v>109</v>
      </c>
      <c r="D7" s="48" t="s">
        <v>110</v>
      </c>
      <c r="E7" s="48" t="s">
        <v>111</v>
      </c>
      <c r="F7" s="48" t="s">
        <v>112</v>
      </c>
      <c r="G7" s="48" t="s">
        <v>368</v>
      </c>
      <c r="H7" s="48" t="s">
        <v>369</v>
      </c>
    </row>
    <row r="8" ht="29.95" customHeight="1" spans="1:8">
      <c r="A8" s="49"/>
      <c r="B8" s="49"/>
      <c r="C8" s="49"/>
      <c r="D8" s="49"/>
      <c r="E8" s="47"/>
      <c r="F8" s="50"/>
      <c r="G8" s="51"/>
      <c r="H8" s="51"/>
    </row>
    <row r="9" ht="20.15" customHeight="1" spans="1:8">
      <c r="A9" s="47" t="s">
        <v>32</v>
      </c>
      <c r="B9" s="47"/>
      <c r="C9" s="47"/>
      <c r="D9" s="47"/>
      <c r="E9" s="47"/>
      <c r="F9" s="50"/>
      <c r="G9" s="51"/>
      <c r="H9" s="51"/>
    </row>
    <row r="10" customHeight="1" spans="1:1">
      <c r="A10" t="s">
        <v>132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K35" sqref="K35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6" customHeight="1" spans="4:11">
      <c r="D2" s="3"/>
      <c r="E2" s="3"/>
      <c r="F2" s="3"/>
      <c r="G2" s="3"/>
      <c r="K2" s="4" t="s">
        <v>370</v>
      </c>
    </row>
    <row r="3" ht="27.85" customHeight="1" spans="1:11">
      <c r="A3" s="33" t="s">
        <v>371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ht="13.6" customHeight="1" spans="1:11">
      <c r="A4" s="6" t="str">
        <f>'部门财务收支预算总表01-1'!A4</f>
        <v>单位名称：新平彝族傣族自治县总工会</v>
      </c>
      <c r="B4" s="7"/>
      <c r="C4" s="7"/>
      <c r="D4" s="7"/>
      <c r="E4" s="7"/>
      <c r="F4" s="7"/>
      <c r="G4" s="7"/>
      <c r="H4" s="8"/>
      <c r="I4" s="8"/>
      <c r="J4" s="8"/>
      <c r="K4" s="9" t="s">
        <v>125</v>
      </c>
    </row>
    <row r="5" ht="21.8" customHeight="1" spans="1:11">
      <c r="A5" s="10" t="s">
        <v>187</v>
      </c>
      <c r="B5" s="10" t="s">
        <v>137</v>
      </c>
      <c r="C5" s="10" t="s">
        <v>188</v>
      </c>
      <c r="D5" s="11" t="s">
        <v>138</v>
      </c>
      <c r="E5" s="11" t="s">
        <v>139</v>
      </c>
      <c r="F5" s="11" t="s">
        <v>140</v>
      </c>
      <c r="G5" s="11" t="s">
        <v>141</v>
      </c>
      <c r="H5" s="17" t="s">
        <v>32</v>
      </c>
      <c r="I5" s="12" t="s">
        <v>372</v>
      </c>
      <c r="J5" s="13"/>
      <c r="K5" s="14"/>
    </row>
    <row r="6" ht="21.8" customHeight="1" spans="1:11">
      <c r="A6" s="15"/>
      <c r="B6" s="15"/>
      <c r="C6" s="15"/>
      <c r="D6" s="16"/>
      <c r="E6" s="16"/>
      <c r="F6" s="16"/>
      <c r="G6" s="16"/>
      <c r="H6" s="34"/>
      <c r="I6" s="11" t="s">
        <v>35</v>
      </c>
      <c r="J6" s="11" t="s">
        <v>36</v>
      </c>
      <c r="K6" s="11" t="s">
        <v>37</v>
      </c>
    </row>
    <row r="7" ht="40.6" customHeight="1" spans="1:11">
      <c r="A7" s="18"/>
      <c r="B7" s="18"/>
      <c r="C7" s="18"/>
      <c r="D7" s="19"/>
      <c r="E7" s="19"/>
      <c r="F7" s="19"/>
      <c r="G7" s="19"/>
      <c r="H7" s="20"/>
      <c r="I7" s="19" t="s">
        <v>34</v>
      </c>
      <c r="J7" s="19"/>
      <c r="K7" s="19"/>
    </row>
    <row r="8" ht="15.0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1">
        <v>10</v>
      </c>
      <c r="K8" s="41">
        <v>11</v>
      </c>
    </row>
    <row r="9" ht="30.6" customHeight="1" spans="1:11">
      <c r="A9" s="35"/>
      <c r="B9" s="36"/>
      <c r="C9" s="35"/>
      <c r="D9" s="35"/>
      <c r="E9" s="35"/>
      <c r="F9" s="35"/>
      <c r="G9" s="35"/>
      <c r="H9" s="37"/>
      <c r="I9" s="37"/>
      <c r="J9" s="37"/>
      <c r="K9" s="37"/>
    </row>
    <row r="10" ht="30.6" customHeight="1" spans="1:11">
      <c r="A10" s="36"/>
      <c r="B10" s="36"/>
      <c r="C10" s="36"/>
      <c r="D10" s="36"/>
      <c r="E10" s="36"/>
      <c r="F10" s="36"/>
      <c r="G10" s="36"/>
      <c r="H10" s="37"/>
      <c r="I10" s="37"/>
      <c r="J10" s="37"/>
      <c r="K10" s="37"/>
    </row>
    <row r="11" ht="18.85" customHeight="1" spans="1:11">
      <c r="A11" s="38" t="s">
        <v>91</v>
      </c>
      <c r="B11" s="39"/>
      <c r="C11" s="39"/>
      <c r="D11" s="39"/>
      <c r="E11" s="39"/>
      <c r="F11" s="39"/>
      <c r="G11" s="40"/>
      <c r="H11" s="37"/>
      <c r="I11" s="37"/>
      <c r="J11" s="37"/>
      <c r="K11" s="37"/>
    </row>
    <row r="12" customHeight="1" spans="2:2">
      <c r="B12" t="s">
        <v>132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3"/>
  <sheetViews>
    <sheetView showZeros="0" zoomScale="115" zoomScaleNormal="115" workbookViewId="0">
      <pane ySplit="1" topLeftCell="A3" activePane="bottomLeft" state="frozen"/>
      <selection/>
      <selection pane="bottomLeft" activeCell="F18" sqref="F18"/>
    </sheetView>
  </sheetViews>
  <sheetFormatPr defaultColWidth="9.10833333333333" defaultRowHeight="14.25" customHeight="1" outlineLevelCol="6"/>
  <cols>
    <col min="1" max="1" width="37.7833333333333" customWidth="1"/>
    <col min="2" max="4" width="23.45" customWidth="1"/>
    <col min="5" max="7" width="2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6" customHeight="1" spans="4:7">
      <c r="D2" s="3"/>
      <c r="G2" s="4" t="s">
        <v>373</v>
      </c>
    </row>
    <row r="3" ht="27.85" customHeight="1" spans="1:7">
      <c r="A3" s="5" t="s">
        <v>374</v>
      </c>
      <c r="B3" s="5"/>
      <c r="C3" s="5"/>
      <c r="D3" s="5"/>
      <c r="E3" s="5"/>
      <c r="F3" s="5"/>
      <c r="G3" s="5"/>
    </row>
    <row r="4" ht="13.6" customHeight="1" spans="1:7">
      <c r="A4" s="6" t="str">
        <f>'部门财务收支预算总表01-1'!A4</f>
        <v>单位名称：新平彝族傣族自治县总工会</v>
      </c>
      <c r="B4" s="7"/>
      <c r="C4" s="7"/>
      <c r="D4" s="7"/>
      <c r="E4" s="8"/>
      <c r="F4" s="8"/>
      <c r="G4" s="9" t="s">
        <v>125</v>
      </c>
    </row>
    <row r="5" ht="21.8" customHeight="1" spans="1:7">
      <c r="A5" s="10" t="s">
        <v>188</v>
      </c>
      <c r="B5" s="10" t="s">
        <v>187</v>
      </c>
      <c r="C5" s="10" t="s">
        <v>137</v>
      </c>
      <c r="D5" s="11" t="s">
        <v>375</v>
      </c>
      <c r="E5" s="12" t="s">
        <v>35</v>
      </c>
      <c r="F5" s="13"/>
      <c r="G5" s="14"/>
    </row>
    <row r="6" ht="21.8" customHeight="1" spans="1:7">
      <c r="A6" s="15"/>
      <c r="B6" s="15"/>
      <c r="C6" s="15"/>
      <c r="D6" s="16"/>
      <c r="E6" s="17" t="s">
        <v>376</v>
      </c>
      <c r="F6" s="11" t="s">
        <v>377</v>
      </c>
      <c r="G6" s="11" t="s">
        <v>378</v>
      </c>
    </row>
    <row r="7" ht="40.6" customHeight="1" spans="1:7">
      <c r="A7" s="18"/>
      <c r="B7" s="18"/>
      <c r="C7" s="18"/>
      <c r="D7" s="19"/>
      <c r="E7" s="20"/>
      <c r="F7" s="19" t="s">
        <v>34</v>
      </c>
      <c r="G7" s="19"/>
    </row>
    <row r="8" ht="15.0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9.95" customHeight="1" spans="1:7">
      <c r="A9" s="22" t="s">
        <v>47</v>
      </c>
      <c r="B9" s="23" t="s">
        <v>379</v>
      </c>
      <c r="C9" s="23" t="s">
        <v>199</v>
      </c>
      <c r="D9" s="22" t="s">
        <v>380</v>
      </c>
      <c r="E9" s="24">
        <v>66700</v>
      </c>
      <c r="F9" s="24">
        <v>13800</v>
      </c>
      <c r="G9" s="24"/>
    </row>
    <row r="10" s="1" customFormat="1" ht="29.95" customHeight="1" spans="1:7">
      <c r="A10" s="25" t="s">
        <v>47</v>
      </c>
      <c r="B10" s="25" t="s">
        <v>379</v>
      </c>
      <c r="C10" s="25" t="s">
        <v>193</v>
      </c>
      <c r="D10" s="22" t="s">
        <v>380</v>
      </c>
      <c r="E10" s="26">
        <v>108700</v>
      </c>
      <c r="F10" s="26"/>
      <c r="G10" s="26"/>
    </row>
    <row r="11" s="1" customFormat="1" ht="29.95" customHeight="1" spans="1:7">
      <c r="A11" s="25" t="s">
        <v>47</v>
      </c>
      <c r="B11" s="25" t="s">
        <v>379</v>
      </c>
      <c r="C11" s="25" t="s">
        <v>202</v>
      </c>
      <c r="D11" s="22" t="s">
        <v>380</v>
      </c>
      <c r="E11" s="26">
        <v>1344.3</v>
      </c>
      <c r="F11" s="26"/>
      <c r="G11" s="26"/>
    </row>
    <row r="12" s="1" customFormat="1" ht="29.95" customHeight="1" spans="1:7">
      <c r="A12" s="25" t="s">
        <v>47</v>
      </c>
      <c r="B12" s="27" t="s">
        <v>379</v>
      </c>
      <c r="C12" s="27" t="s">
        <v>206</v>
      </c>
      <c r="D12" s="22" t="s">
        <v>380</v>
      </c>
      <c r="E12" s="28">
        <v>3120</v>
      </c>
      <c r="F12" s="28">
        <v>0</v>
      </c>
      <c r="G12" s="28"/>
    </row>
    <row r="13" ht="18.85" customHeight="1" spans="1:7">
      <c r="A13" s="29" t="s">
        <v>32</v>
      </c>
      <c r="B13" s="30" t="s">
        <v>279</v>
      </c>
      <c r="C13" s="30"/>
      <c r="D13" s="31"/>
      <c r="E13" s="32">
        <f>SUM(E9:E12)</f>
        <v>179864.3</v>
      </c>
      <c r="F13" s="32"/>
      <c r="G13" s="32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46" sqref="C46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1.95" customHeight="1" spans="1:18">
      <c r="A2" s="197"/>
      <c r="J2" s="211"/>
      <c r="R2" s="4" t="s">
        <v>28</v>
      </c>
    </row>
    <row r="3" ht="36" customHeight="1" spans="1:19">
      <c r="A3" s="198" t="s">
        <v>29</v>
      </c>
      <c r="B3" s="33"/>
      <c r="C3" s="33"/>
      <c r="D3" s="33"/>
      <c r="E3" s="33"/>
      <c r="F3" s="33"/>
      <c r="G3" s="33"/>
      <c r="H3" s="33"/>
      <c r="I3" s="33"/>
      <c r="J3" s="53"/>
      <c r="K3" s="33"/>
      <c r="L3" s="33"/>
      <c r="M3" s="33"/>
      <c r="N3" s="33"/>
      <c r="O3" s="33"/>
      <c r="P3" s="33"/>
      <c r="Q3" s="33"/>
      <c r="R3" s="33"/>
      <c r="S3" s="33"/>
    </row>
    <row r="4" ht="20.3" customHeight="1" spans="1:19">
      <c r="A4" s="102" t="str">
        <f>'部门财务收支预算总表01-1'!A4</f>
        <v>单位名称：新平彝族傣族自治县总工会</v>
      </c>
      <c r="B4" s="8"/>
      <c r="C4" s="8"/>
      <c r="D4" s="8"/>
      <c r="E4" s="8"/>
      <c r="F4" s="8"/>
      <c r="G4" s="8"/>
      <c r="H4" s="8"/>
      <c r="I4" s="8"/>
      <c r="J4" s="212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85" customHeight="1" spans="1:19">
      <c r="A5" s="199" t="s">
        <v>30</v>
      </c>
      <c r="B5" s="200" t="s">
        <v>31</v>
      </c>
      <c r="C5" s="200" t="s">
        <v>32</v>
      </c>
      <c r="D5" s="201" t="s">
        <v>33</v>
      </c>
      <c r="E5" s="202"/>
      <c r="F5" s="202"/>
      <c r="G5" s="202"/>
      <c r="H5" s="202"/>
      <c r="I5" s="202"/>
      <c r="J5" s="213"/>
      <c r="K5" s="202"/>
      <c r="L5" s="202"/>
      <c r="M5" s="202"/>
      <c r="N5" s="214"/>
      <c r="O5" s="214" t="s">
        <v>21</v>
      </c>
      <c r="P5" s="214"/>
      <c r="Q5" s="214"/>
      <c r="R5" s="214"/>
      <c r="S5" s="214"/>
    </row>
    <row r="6" ht="18" customHeight="1" spans="1:19">
      <c r="A6" s="203"/>
      <c r="B6" s="204"/>
      <c r="C6" s="204"/>
      <c r="D6" s="204" t="s">
        <v>34</v>
      </c>
      <c r="E6" s="204" t="s">
        <v>35</v>
      </c>
      <c r="F6" s="204" t="s">
        <v>36</v>
      </c>
      <c r="G6" s="204" t="s">
        <v>37</v>
      </c>
      <c r="H6" s="204" t="s">
        <v>38</v>
      </c>
      <c r="I6" s="215" t="s">
        <v>39</v>
      </c>
      <c r="J6" s="216"/>
      <c r="K6" s="215" t="s">
        <v>40</v>
      </c>
      <c r="L6" s="215" t="s">
        <v>41</v>
      </c>
      <c r="M6" s="215" t="s">
        <v>42</v>
      </c>
      <c r="N6" s="217" t="s">
        <v>43</v>
      </c>
      <c r="O6" s="218" t="s">
        <v>34</v>
      </c>
      <c r="P6" s="218" t="s">
        <v>35</v>
      </c>
      <c r="Q6" s="218" t="s">
        <v>36</v>
      </c>
      <c r="R6" s="218" t="s">
        <v>37</v>
      </c>
      <c r="S6" s="218" t="s">
        <v>44</v>
      </c>
    </row>
    <row r="7" ht="29.3" customHeight="1" spans="1:19">
      <c r="A7" s="205"/>
      <c r="B7" s="206"/>
      <c r="C7" s="206"/>
      <c r="D7" s="206"/>
      <c r="E7" s="206"/>
      <c r="F7" s="206"/>
      <c r="G7" s="206"/>
      <c r="H7" s="206"/>
      <c r="I7" s="219" t="s">
        <v>34</v>
      </c>
      <c r="J7" s="219" t="s">
        <v>45</v>
      </c>
      <c r="K7" s="219" t="s">
        <v>40</v>
      </c>
      <c r="L7" s="219" t="s">
        <v>41</v>
      </c>
      <c r="M7" s="219" t="s">
        <v>42</v>
      </c>
      <c r="N7" s="219" t="s">
        <v>43</v>
      </c>
      <c r="O7" s="219"/>
      <c r="P7" s="219"/>
      <c r="Q7" s="219"/>
      <c r="R7" s="219"/>
      <c r="S7" s="219"/>
    </row>
    <row r="8" ht="16.55" customHeight="1" spans="1:19">
      <c r="A8" s="207">
        <v>1</v>
      </c>
      <c r="B8" s="21">
        <v>2</v>
      </c>
      <c r="C8" s="21">
        <v>3</v>
      </c>
      <c r="D8" s="21">
        <v>4</v>
      </c>
      <c r="E8" s="207">
        <v>5</v>
      </c>
      <c r="F8" s="21">
        <v>6</v>
      </c>
      <c r="G8" s="21">
        <v>7</v>
      </c>
      <c r="H8" s="207">
        <v>8</v>
      </c>
      <c r="I8" s="21">
        <v>9</v>
      </c>
      <c r="J8" s="41">
        <v>10</v>
      </c>
      <c r="K8" s="41">
        <v>11</v>
      </c>
      <c r="L8" s="220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</row>
    <row r="9" s="141" customFormat="1" ht="20.25" customHeight="1" spans="1:19">
      <c r="A9" s="134" t="s">
        <v>46</v>
      </c>
      <c r="B9" s="134" t="s">
        <v>47</v>
      </c>
      <c r="C9" s="208">
        <v>1414339.3</v>
      </c>
      <c r="D9" s="208">
        <v>1414339.3</v>
      </c>
      <c r="E9" s="51">
        <v>1305639.3</v>
      </c>
      <c r="F9" s="51"/>
      <c r="G9" s="51"/>
      <c r="H9" s="51"/>
      <c r="I9" s="195">
        <v>108700</v>
      </c>
      <c r="J9" s="221"/>
      <c r="K9" s="221"/>
      <c r="L9" s="221"/>
      <c r="M9" s="221"/>
      <c r="N9" s="195">
        <v>108700</v>
      </c>
      <c r="O9" s="195"/>
      <c r="P9" s="195"/>
      <c r="Q9" s="221"/>
      <c r="R9" s="221"/>
      <c r="S9" s="221"/>
    </row>
    <row r="10" s="141" customFormat="1" ht="20.25" customHeight="1" spans="1:19">
      <c r="A10" s="169" t="s">
        <v>48</v>
      </c>
      <c r="B10" s="169" t="s">
        <v>47</v>
      </c>
      <c r="C10" s="208">
        <v>1414339.3</v>
      </c>
      <c r="D10" s="208">
        <v>1414340.3</v>
      </c>
      <c r="E10" s="51">
        <v>1294035</v>
      </c>
      <c r="F10" s="51"/>
      <c r="G10" s="51"/>
      <c r="H10" s="51"/>
      <c r="I10" s="195">
        <v>108700</v>
      </c>
      <c r="J10" s="222"/>
      <c r="K10" s="222"/>
      <c r="L10" s="222"/>
      <c r="M10" s="222"/>
      <c r="N10" s="195">
        <v>108700</v>
      </c>
      <c r="O10" s="195"/>
      <c r="P10" s="195"/>
      <c r="Q10" s="222"/>
      <c r="R10" s="222"/>
      <c r="S10" s="222"/>
    </row>
    <row r="11" ht="16.55" customHeight="1" spans="1:19">
      <c r="A11" s="209" t="s">
        <v>32</v>
      </c>
      <c r="B11" s="210"/>
      <c r="C11" s="208">
        <v>1414339.3</v>
      </c>
      <c r="D11" s="208">
        <v>1414341.3</v>
      </c>
      <c r="E11" s="100">
        <v>1294755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28"/>
  <sheetViews>
    <sheetView showZeros="0" workbookViewId="0">
      <pane ySplit="1" topLeftCell="A10" activePane="bottomLeft" state="frozen"/>
      <selection/>
      <selection pane="bottomLeft" activeCell="F31" sqref="F31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9" width="21.8833333333333" customWidth="1"/>
    <col min="10" max="10" width="17.8916666666667" customWidth="1"/>
    <col min="11" max="15" width="18.8916666666667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62" t="s">
        <v>49</v>
      </c>
    </row>
    <row r="3" ht="28.5" customHeight="1" spans="1:1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ht="15.05" customHeight="1" spans="1:15">
      <c r="A4" s="114" t="str">
        <f>'部门财务收支预算总表01-1'!A4</f>
        <v>单位名称：新平彝族傣族自治县总工会</v>
      </c>
      <c r="B4" s="115"/>
      <c r="C4" s="65"/>
      <c r="D4" s="65"/>
      <c r="E4" s="65"/>
      <c r="F4" s="65"/>
      <c r="G4" s="8"/>
      <c r="H4" s="65"/>
      <c r="I4" s="65"/>
      <c r="J4" s="8"/>
      <c r="K4" s="65"/>
      <c r="L4" s="65"/>
      <c r="M4" s="8"/>
      <c r="N4" s="8"/>
      <c r="O4" s="116" t="s">
        <v>3</v>
      </c>
    </row>
    <row r="5" ht="18.85" customHeight="1" spans="1:15">
      <c r="A5" s="11" t="s">
        <v>51</v>
      </c>
      <c r="B5" s="11" t="s">
        <v>52</v>
      </c>
      <c r="C5" s="17" t="s">
        <v>32</v>
      </c>
      <c r="D5" s="70" t="s">
        <v>35</v>
      </c>
      <c r="E5" s="70"/>
      <c r="F5" s="70"/>
      <c r="G5" s="187" t="s">
        <v>36</v>
      </c>
      <c r="H5" s="11" t="s">
        <v>37</v>
      </c>
      <c r="I5" s="11" t="s">
        <v>53</v>
      </c>
      <c r="J5" s="12" t="s">
        <v>54</v>
      </c>
      <c r="K5" s="78" t="s">
        <v>55</v>
      </c>
      <c r="L5" s="78" t="s">
        <v>56</v>
      </c>
      <c r="M5" s="78" t="s">
        <v>57</v>
      </c>
      <c r="N5" s="78" t="s">
        <v>58</v>
      </c>
      <c r="O5" s="95" t="s">
        <v>59</v>
      </c>
    </row>
    <row r="6" ht="29.95" customHeight="1" spans="1:15">
      <c r="A6" s="20"/>
      <c r="B6" s="20"/>
      <c r="C6" s="20"/>
      <c r="D6" s="70" t="s">
        <v>34</v>
      </c>
      <c r="E6" s="70" t="s">
        <v>60</v>
      </c>
      <c r="F6" s="70" t="s">
        <v>61</v>
      </c>
      <c r="G6" s="20"/>
      <c r="H6" s="20"/>
      <c r="I6" s="189"/>
      <c r="J6" s="190" t="s">
        <v>34</v>
      </c>
      <c r="K6" s="191" t="s">
        <v>55</v>
      </c>
      <c r="L6" s="191" t="s">
        <v>56</v>
      </c>
      <c r="M6" s="191" t="s">
        <v>57</v>
      </c>
      <c r="N6" s="191" t="s">
        <v>58</v>
      </c>
      <c r="O6" s="191" t="s">
        <v>59</v>
      </c>
    </row>
    <row r="7" ht="16.55" customHeight="1" spans="1:15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55">
        <v>8</v>
      </c>
      <c r="I7" s="192">
        <v>9</v>
      </c>
      <c r="J7" s="193">
        <v>10</v>
      </c>
      <c r="K7" s="193">
        <v>11</v>
      </c>
      <c r="L7" s="193">
        <v>12</v>
      </c>
      <c r="M7" s="193">
        <v>13</v>
      </c>
      <c r="N7" s="193">
        <v>14</v>
      </c>
      <c r="O7" s="194">
        <v>15</v>
      </c>
    </row>
    <row r="8" s="141" customFormat="1" ht="20.25" customHeight="1" spans="1:15">
      <c r="A8" s="134" t="s">
        <v>46</v>
      </c>
      <c r="B8" s="134" t="s">
        <v>62</v>
      </c>
      <c r="C8" s="51">
        <f>C9+C12</f>
        <v>995912.3</v>
      </c>
      <c r="D8" s="51">
        <v>887212.3</v>
      </c>
      <c r="E8" s="51">
        <v>816048</v>
      </c>
      <c r="F8" s="51">
        <v>71164.3</v>
      </c>
      <c r="G8" s="51"/>
      <c r="H8" s="51"/>
      <c r="I8" s="195"/>
      <c r="J8" s="196">
        <v>108700</v>
      </c>
      <c r="K8" s="156"/>
      <c r="L8" s="156"/>
      <c r="M8" s="156"/>
      <c r="N8" s="156"/>
      <c r="O8" s="156"/>
    </row>
    <row r="9" s="141" customFormat="1" ht="20.25" customHeight="1" spans="1:15">
      <c r="A9" s="169" t="s">
        <v>63</v>
      </c>
      <c r="B9" s="169" t="s">
        <v>64</v>
      </c>
      <c r="C9" s="51">
        <f>SUM(C10:C11)</f>
        <v>992792.3</v>
      </c>
      <c r="D9" s="51">
        <f>SUM(D10:D11)</f>
        <v>884092.3</v>
      </c>
      <c r="E9" s="51">
        <f>SUM(E10:E11)</f>
        <v>816048</v>
      </c>
      <c r="F9" s="51">
        <f>SUM(F10:F11)</f>
        <v>68044.3</v>
      </c>
      <c r="G9" s="51"/>
      <c r="H9" s="51"/>
      <c r="I9" s="195"/>
      <c r="J9" s="196">
        <v>108700</v>
      </c>
      <c r="K9" s="156"/>
      <c r="L9" s="156"/>
      <c r="M9" s="156"/>
      <c r="N9" s="156"/>
      <c r="O9" s="156"/>
    </row>
    <row r="10" s="141" customFormat="1" ht="20.25" customHeight="1" spans="1:15">
      <c r="A10" s="170">
        <v>2012901</v>
      </c>
      <c r="B10" s="170" t="s">
        <v>65</v>
      </c>
      <c r="C10" s="51">
        <f>D10+J10</f>
        <v>956448</v>
      </c>
      <c r="D10" s="51">
        <f>SUM(E10:F10)</f>
        <v>882748</v>
      </c>
      <c r="E10" s="51">
        <v>816048</v>
      </c>
      <c r="F10" s="51">
        <v>66700</v>
      </c>
      <c r="G10" s="51"/>
      <c r="H10" s="51"/>
      <c r="I10" s="195"/>
      <c r="J10" s="196">
        <v>73700</v>
      </c>
      <c r="K10" s="156"/>
      <c r="L10" s="156"/>
      <c r="M10" s="156"/>
      <c r="N10" s="156"/>
      <c r="O10" s="156"/>
    </row>
    <row r="11" s="141" customFormat="1" ht="20.25" customHeight="1" spans="1:15">
      <c r="A11" s="170" t="s">
        <v>66</v>
      </c>
      <c r="B11" s="170" t="s">
        <v>67</v>
      </c>
      <c r="C11" s="51">
        <f>D11+J11</f>
        <v>36344.3</v>
      </c>
      <c r="D11" s="51">
        <f>SUM(E11:F11)</f>
        <v>1344.3</v>
      </c>
      <c r="E11" s="51"/>
      <c r="F11" s="51">
        <v>1344.3</v>
      </c>
      <c r="G11" s="51"/>
      <c r="H11" s="51"/>
      <c r="I11" s="195"/>
      <c r="J11" s="196">
        <v>35000</v>
      </c>
      <c r="K11" s="156"/>
      <c r="L11" s="156"/>
      <c r="M11" s="156"/>
      <c r="N11" s="156"/>
      <c r="O11" s="156"/>
    </row>
    <row r="12" s="141" customFormat="1" ht="20.25" customHeight="1" spans="1:15">
      <c r="A12" s="169" t="s">
        <v>68</v>
      </c>
      <c r="B12" s="171" t="s">
        <v>69</v>
      </c>
      <c r="C12" s="51">
        <v>3120</v>
      </c>
      <c r="D12" s="51">
        <v>3120</v>
      </c>
      <c r="E12" s="51"/>
      <c r="F12" s="51">
        <v>3120</v>
      </c>
      <c r="G12" s="51"/>
      <c r="H12" s="51"/>
      <c r="I12" s="195"/>
      <c r="J12" s="196"/>
      <c r="K12" s="156"/>
      <c r="L12" s="156"/>
      <c r="M12" s="156"/>
      <c r="N12" s="156"/>
      <c r="O12" s="156"/>
    </row>
    <row r="13" s="141" customFormat="1" ht="20.25" customHeight="1" spans="1:15">
      <c r="A13" s="170" t="s">
        <v>70</v>
      </c>
      <c r="B13" s="171" t="s">
        <v>71</v>
      </c>
      <c r="C13" s="51">
        <v>3120</v>
      </c>
      <c r="D13" s="51">
        <v>3120</v>
      </c>
      <c r="E13" s="51"/>
      <c r="F13" s="51">
        <v>3120</v>
      </c>
      <c r="G13" s="51"/>
      <c r="H13" s="51"/>
      <c r="I13" s="195"/>
      <c r="J13" s="196"/>
      <c r="K13" s="156"/>
      <c r="L13" s="156"/>
      <c r="M13" s="156"/>
      <c r="N13" s="156"/>
      <c r="O13" s="156"/>
    </row>
    <row r="14" s="141" customFormat="1" ht="20.25" customHeight="1" spans="1:15">
      <c r="A14" s="134" t="s">
        <v>72</v>
      </c>
      <c r="B14" s="134" t="s">
        <v>73</v>
      </c>
      <c r="C14" s="51">
        <v>152115</v>
      </c>
      <c r="D14" s="51">
        <v>152115</v>
      </c>
      <c r="E14" s="51">
        <v>152115</v>
      </c>
      <c r="F14" s="51"/>
      <c r="G14" s="51"/>
      <c r="H14" s="51"/>
      <c r="I14" s="195"/>
      <c r="J14" s="196"/>
      <c r="K14" s="156"/>
      <c r="L14" s="156"/>
      <c r="M14" s="156"/>
      <c r="N14" s="156"/>
      <c r="O14" s="156"/>
    </row>
    <row r="15" s="141" customFormat="1" ht="20.25" customHeight="1" spans="1:15">
      <c r="A15" s="169" t="s">
        <v>74</v>
      </c>
      <c r="B15" s="169" t="s">
        <v>75</v>
      </c>
      <c r="C15" s="51">
        <v>152115</v>
      </c>
      <c r="D15" s="51">
        <v>152115</v>
      </c>
      <c r="E15" s="51">
        <v>152115</v>
      </c>
      <c r="F15" s="51"/>
      <c r="G15" s="51"/>
      <c r="H15" s="51"/>
      <c r="I15" s="195"/>
      <c r="J15" s="196"/>
      <c r="K15" s="156"/>
      <c r="L15" s="156"/>
      <c r="M15" s="156"/>
      <c r="N15" s="156"/>
      <c r="O15" s="156"/>
    </row>
    <row r="16" s="141" customFormat="1" ht="20.25" customHeight="1" spans="1:15">
      <c r="A16" s="170">
        <v>2080501</v>
      </c>
      <c r="B16" s="170" t="s">
        <v>76</v>
      </c>
      <c r="C16" s="51">
        <v>900</v>
      </c>
      <c r="D16" s="51">
        <v>900</v>
      </c>
      <c r="E16" s="51">
        <v>900</v>
      </c>
      <c r="F16" s="51"/>
      <c r="G16" s="51"/>
      <c r="H16" s="51"/>
      <c r="I16" s="195"/>
      <c r="J16" s="196"/>
      <c r="K16" s="156"/>
      <c r="L16" s="156"/>
      <c r="M16" s="156"/>
      <c r="N16" s="156"/>
      <c r="O16" s="156"/>
    </row>
    <row r="17" s="141" customFormat="1" ht="20.25" customHeight="1" spans="1:15">
      <c r="A17" s="170">
        <v>2080502</v>
      </c>
      <c r="B17" s="170" t="s">
        <v>77</v>
      </c>
      <c r="C17" s="51">
        <v>300</v>
      </c>
      <c r="D17" s="51">
        <v>300</v>
      </c>
      <c r="E17" s="51">
        <v>300</v>
      </c>
      <c r="F17" s="51"/>
      <c r="G17" s="51"/>
      <c r="H17" s="51"/>
      <c r="I17" s="195"/>
      <c r="J17" s="196"/>
      <c r="K17" s="156"/>
      <c r="L17" s="156"/>
      <c r="M17" s="156"/>
      <c r="N17" s="156"/>
      <c r="O17" s="156"/>
    </row>
    <row r="18" s="141" customFormat="1" ht="20.25" customHeight="1" spans="1:15">
      <c r="A18" s="170">
        <v>2080505</v>
      </c>
      <c r="B18" s="170" t="s">
        <v>78</v>
      </c>
      <c r="C18" s="51">
        <v>150915</v>
      </c>
      <c r="D18" s="51">
        <v>150915</v>
      </c>
      <c r="E18" s="51">
        <v>150915</v>
      </c>
      <c r="F18" s="51"/>
      <c r="G18" s="51"/>
      <c r="H18" s="51"/>
      <c r="I18" s="195"/>
      <c r="J18" s="196"/>
      <c r="K18" s="156"/>
      <c r="L18" s="156"/>
      <c r="M18" s="156"/>
      <c r="N18" s="156"/>
      <c r="O18" s="156"/>
    </row>
    <row r="19" s="141" customFormat="1" ht="20.25" customHeight="1" spans="1:15">
      <c r="A19" s="134" t="s">
        <v>79</v>
      </c>
      <c r="B19" s="134" t="s">
        <v>80</v>
      </c>
      <c r="C19" s="51">
        <v>109478</v>
      </c>
      <c r="D19" s="51">
        <v>109478</v>
      </c>
      <c r="E19" s="51">
        <v>109478</v>
      </c>
      <c r="F19" s="51"/>
      <c r="G19" s="51"/>
      <c r="H19" s="51"/>
      <c r="I19" s="195"/>
      <c r="J19" s="196"/>
      <c r="K19" s="156"/>
      <c r="L19" s="156"/>
      <c r="M19" s="156"/>
      <c r="N19" s="156"/>
      <c r="O19" s="156"/>
    </row>
    <row r="20" s="141" customFormat="1" ht="20.25" customHeight="1" spans="1:15">
      <c r="A20" s="169" t="s">
        <v>81</v>
      </c>
      <c r="B20" s="169" t="s">
        <v>82</v>
      </c>
      <c r="C20" s="51">
        <v>109478</v>
      </c>
      <c r="D20" s="51">
        <v>109478</v>
      </c>
      <c r="E20" s="51">
        <v>109478</v>
      </c>
      <c r="F20" s="51"/>
      <c r="G20" s="51"/>
      <c r="H20" s="51"/>
      <c r="I20" s="195"/>
      <c r="J20" s="196"/>
      <c r="K20" s="156"/>
      <c r="L20" s="156"/>
      <c r="M20" s="156"/>
      <c r="N20" s="156"/>
      <c r="O20" s="156"/>
    </row>
    <row r="21" s="141" customFormat="1" ht="20.25" customHeight="1" spans="1:15">
      <c r="A21" s="170">
        <v>2101101</v>
      </c>
      <c r="B21" s="170" t="s">
        <v>83</v>
      </c>
      <c r="C21" s="51">
        <v>65099</v>
      </c>
      <c r="D21" s="51">
        <v>65099</v>
      </c>
      <c r="E21" s="51">
        <v>65099</v>
      </c>
      <c r="F21" s="51"/>
      <c r="G21" s="51"/>
      <c r="H21" s="51"/>
      <c r="I21" s="195"/>
      <c r="J21" s="196"/>
      <c r="K21" s="156"/>
      <c r="L21" s="156"/>
      <c r="M21" s="156"/>
      <c r="N21" s="156"/>
      <c r="O21" s="156"/>
    </row>
    <row r="22" s="141" customFormat="1" ht="20.25" customHeight="1" spans="1:15">
      <c r="A22" s="170">
        <v>2101102</v>
      </c>
      <c r="B22" s="170" t="s">
        <v>84</v>
      </c>
      <c r="C22" s="51">
        <v>1059</v>
      </c>
      <c r="D22" s="51">
        <v>1059</v>
      </c>
      <c r="E22" s="51">
        <v>1059</v>
      </c>
      <c r="F22" s="51"/>
      <c r="G22" s="51"/>
      <c r="H22" s="51"/>
      <c r="I22" s="195"/>
      <c r="J22" s="196"/>
      <c r="K22" s="156"/>
      <c r="L22" s="156"/>
      <c r="M22" s="156"/>
      <c r="N22" s="156"/>
      <c r="O22" s="156"/>
    </row>
    <row r="23" s="141" customFormat="1" ht="20.25" customHeight="1" spans="1:15">
      <c r="A23" s="170">
        <v>2101103</v>
      </c>
      <c r="B23" s="170" t="s">
        <v>85</v>
      </c>
      <c r="C23" s="51">
        <v>41808</v>
      </c>
      <c r="D23" s="51">
        <v>41808</v>
      </c>
      <c r="E23" s="51">
        <v>41808</v>
      </c>
      <c r="F23" s="51"/>
      <c r="G23" s="51"/>
      <c r="H23" s="51"/>
      <c r="I23" s="195"/>
      <c r="J23" s="196"/>
      <c r="K23" s="156"/>
      <c r="L23" s="156"/>
      <c r="M23" s="156"/>
      <c r="N23" s="156"/>
      <c r="O23" s="156"/>
    </row>
    <row r="24" s="141" customFormat="1" ht="20.25" customHeight="1" spans="1:15">
      <c r="A24" s="170">
        <v>2101199</v>
      </c>
      <c r="B24" s="170" t="s">
        <v>86</v>
      </c>
      <c r="C24" s="51">
        <v>1512</v>
      </c>
      <c r="D24" s="51">
        <v>1512</v>
      </c>
      <c r="E24" s="51">
        <v>1512</v>
      </c>
      <c r="F24" s="51"/>
      <c r="G24" s="51"/>
      <c r="H24" s="51"/>
      <c r="I24" s="195"/>
      <c r="J24" s="196"/>
      <c r="K24" s="156"/>
      <c r="L24" s="156"/>
      <c r="M24" s="156"/>
      <c r="N24" s="156"/>
      <c r="O24" s="156"/>
    </row>
    <row r="25" s="141" customFormat="1" ht="20.25" customHeight="1" spans="1:15">
      <c r="A25" s="134">
        <v>221</v>
      </c>
      <c r="B25" s="134" t="s">
        <v>87</v>
      </c>
      <c r="C25" s="51">
        <v>156834</v>
      </c>
      <c r="D25" s="51">
        <v>156834</v>
      </c>
      <c r="E25" s="51">
        <v>156834</v>
      </c>
      <c r="F25" s="51"/>
      <c r="G25" s="51"/>
      <c r="H25" s="51"/>
      <c r="I25" s="195"/>
      <c r="J25" s="196"/>
      <c r="K25" s="156"/>
      <c r="L25" s="156"/>
      <c r="M25" s="156"/>
      <c r="N25" s="156"/>
      <c r="O25" s="156"/>
    </row>
    <row r="26" s="141" customFormat="1" ht="20.25" customHeight="1" spans="1:15">
      <c r="A26" s="169" t="s">
        <v>88</v>
      </c>
      <c r="B26" s="169" t="s">
        <v>89</v>
      </c>
      <c r="C26" s="51">
        <v>156834</v>
      </c>
      <c r="D26" s="51">
        <v>156834</v>
      </c>
      <c r="E26" s="51">
        <v>156834</v>
      </c>
      <c r="F26" s="51"/>
      <c r="G26" s="51"/>
      <c r="H26" s="51"/>
      <c r="I26" s="195"/>
      <c r="J26" s="196"/>
      <c r="K26" s="156"/>
      <c r="L26" s="156"/>
      <c r="M26" s="156"/>
      <c r="N26" s="156"/>
      <c r="O26" s="156"/>
    </row>
    <row r="27" s="141" customFormat="1" ht="20.25" customHeight="1" spans="1:15">
      <c r="A27" s="170">
        <v>2210201</v>
      </c>
      <c r="B27" s="170" t="s">
        <v>90</v>
      </c>
      <c r="C27" s="51">
        <v>156834</v>
      </c>
      <c r="D27" s="51">
        <v>156834</v>
      </c>
      <c r="E27" s="51">
        <v>156834</v>
      </c>
      <c r="F27" s="51"/>
      <c r="G27" s="51"/>
      <c r="H27" s="51"/>
      <c r="I27" s="195"/>
      <c r="J27" s="196"/>
      <c r="K27" s="156"/>
      <c r="L27" s="156"/>
      <c r="M27" s="156"/>
      <c r="N27" s="156"/>
      <c r="O27" s="156"/>
    </row>
    <row r="28" s="141" customFormat="1" ht="20.25" customHeight="1" spans="1:15">
      <c r="A28" s="188" t="s">
        <v>91</v>
      </c>
      <c r="B28" s="188"/>
      <c r="C28" s="51">
        <f>C8+C14+C19+C25</f>
        <v>1414339.3</v>
      </c>
      <c r="D28" s="51">
        <f t="shared" ref="D28:J28" si="0">D8+D14+D19+D25</f>
        <v>1305639.3</v>
      </c>
      <c r="E28" s="51">
        <f>E8+E14+E19+E25</f>
        <v>1234475</v>
      </c>
      <c r="F28" s="51">
        <f t="shared" si="0"/>
        <v>71164.3</v>
      </c>
      <c r="G28" s="51">
        <f t="shared" si="0"/>
        <v>0</v>
      </c>
      <c r="H28" s="51">
        <f t="shared" si="0"/>
        <v>0</v>
      </c>
      <c r="I28" s="51">
        <f t="shared" si="0"/>
        <v>0</v>
      </c>
      <c r="J28" s="51">
        <f t="shared" si="0"/>
        <v>108700</v>
      </c>
      <c r="K28" s="156"/>
      <c r="L28" s="156"/>
      <c r="M28" s="156"/>
      <c r="N28" s="156"/>
      <c r="O28" s="156"/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7"/>
  <sheetViews>
    <sheetView showZeros="0" zoomScale="90" zoomScaleNormal="90" workbookViewId="0">
      <pane ySplit="1" topLeftCell="A2" activePane="bottomLeft" state="frozen"/>
      <selection/>
      <selection pane="bottomLeft" activeCell="E11" sqref="E11"/>
    </sheetView>
  </sheetViews>
  <sheetFormatPr defaultColWidth="9.10833333333333" defaultRowHeight="14.25" customHeight="1" outlineLevelCol="3"/>
  <cols>
    <col min="1" max="1" width="42.6333333333333" customWidth="1"/>
    <col min="2" max="4" width="29.5" customWidth="1"/>
    <col min="5" max="5" width="9.38333333333333"/>
  </cols>
  <sheetData>
    <row r="1" customHeight="1" spans="1:4">
      <c r="A1" s="2"/>
      <c r="B1" s="2"/>
      <c r="C1" s="2"/>
      <c r="D1" s="2"/>
    </row>
    <row r="2" customHeight="1" spans="4:4">
      <c r="D2" s="112" t="s">
        <v>92</v>
      </c>
    </row>
    <row r="3" ht="31.6" customHeight="1" spans="1:4">
      <c r="A3" s="52" t="s">
        <v>93</v>
      </c>
      <c r="B3" s="173"/>
      <c r="C3" s="173"/>
      <c r="D3" s="173"/>
    </row>
    <row r="4" ht="17.2" customHeight="1" spans="1:4">
      <c r="A4" s="6" t="str">
        <f>'部门财务收支预算总表01-1'!A4</f>
        <v>单位名称：新平彝族傣族自治县总工会</v>
      </c>
      <c r="B4" s="174"/>
      <c r="C4" s="174"/>
      <c r="D4" s="113" t="s">
        <v>3</v>
      </c>
    </row>
    <row r="5" ht="24.75" customHeight="1" spans="1:4">
      <c r="A5" s="12" t="s">
        <v>4</v>
      </c>
      <c r="B5" s="14"/>
      <c r="C5" s="12" t="s">
        <v>5</v>
      </c>
      <c r="D5" s="14"/>
    </row>
    <row r="6" ht="15.75" customHeight="1" spans="1:4">
      <c r="A6" s="17" t="s">
        <v>6</v>
      </c>
      <c r="B6" s="175" t="s">
        <v>7</v>
      </c>
      <c r="C6" s="17" t="s">
        <v>94</v>
      </c>
      <c r="D6" s="175" t="s">
        <v>7</v>
      </c>
    </row>
    <row r="7" ht="14.1" customHeight="1" spans="1:4">
      <c r="A7" s="20"/>
      <c r="B7" s="19"/>
      <c r="C7" s="20"/>
      <c r="D7" s="19"/>
    </row>
    <row r="8" ht="29.15" customHeight="1" spans="1:4">
      <c r="A8" s="176" t="s">
        <v>95</v>
      </c>
      <c r="B8" s="177">
        <v>1305639.3</v>
      </c>
      <c r="C8" s="178" t="str">
        <f>"一"&amp;"、"&amp;"一般公共服务支出"</f>
        <v>一、一般公共服务支出</v>
      </c>
      <c r="D8" s="51">
        <v>887212.3</v>
      </c>
    </row>
    <row r="9" ht="29.15" customHeight="1" spans="1:4">
      <c r="A9" s="179" t="s">
        <v>96</v>
      </c>
      <c r="B9" s="51">
        <v>1305639.3</v>
      </c>
      <c r="C9" s="178" t="str">
        <f>"二"&amp;"、"&amp;"社会保障和就业支出"</f>
        <v>二、社会保障和就业支出</v>
      </c>
      <c r="D9" s="51">
        <v>152115</v>
      </c>
    </row>
    <row r="10" ht="29.15" customHeight="1" spans="1:4">
      <c r="A10" s="179" t="s">
        <v>97</v>
      </c>
      <c r="B10" s="100"/>
      <c r="C10" s="178" t="str">
        <f>"三"&amp;"、"&amp;"卫生健康支出"</f>
        <v>三、卫生健康支出</v>
      </c>
      <c r="D10" s="51">
        <v>109478</v>
      </c>
    </row>
    <row r="11" ht="29.15" customHeight="1" spans="1:4">
      <c r="A11" s="179" t="s">
        <v>98</v>
      </c>
      <c r="B11" s="100"/>
      <c r="C11" s="178" t="str">
        <f>"四"&amp;"、"&amp;"住房保障支出"</f>
        <v>四、住房保障支出</v>
      </c>
      <c r="D11" s="51">
        <v>156834</v>
      </c>
    </row>
    <row r="12" ht="29.15" customHeight="1" spans="1:4">
      <c r="A12" s="180" t="s">
        <v>99</v>
      </c>
      <c r="B12" s="181"/>
      <c r="C12" s="182"/>
      <c r="D12" s="181"/>
    </row>
    <row r="13" ht="29.15" customHeight="1" spans="1:4">
      <c r="A13" s="179" t="s">
        <v>96</v>
      </c>
      <c r="B13" s="161"/>
      <c r="C13" s="182"/>
      <c r="D13" s="181"/>
    </row>
    <row r="14" ht="29.15" customHeight="1" spans="1:4">
      <c r="A14" s="183" t="s">
        <v>97</v>
      </c>
      <c r="B14" s="161"/>
      <c r="C14" s="182"/>
      <c r="D14" s="181"/>
    </row>
    <row r="15" ht="29.15" customHeight="1" spans="1:4">
      <c r="A15" s="183" t="s">
        <v>98</v>
      </c>
      <c r="B15" s="181"/>
      <c r="C15" s="182"/>
      <c r="D15" s="181"/>
    </row>
    <row r="16" ht="29.15" customHeight="1" spans="1:4">
      <c r="A16" s="184"/>
      <c r="B16" s="181"/>
      <c r="C16" s="185" t="s">
        <v>100</v>
      </c>
      <c r="D16" s="186"/>
    </row>
    <row r="17" ht="29.15" customHeight="1" spans="1:4">
      <c r="A17" s="184" t="s">
        <v>101</v>
      </c>
      <c r="B17" s="177">
        <v>1305639.3</v>
      </c>
      <c r="C17" s="182" t="s">
        <v>27</v>
      </c>
      <c r="D17" s="177">
        <f>SUM(D8:D16)</f>
        <v>1305639.3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28"/>
  <sheetViews>
    <sheetView showZeros="0" workbookViewId="0">
      <pane ySplit="1" topLeftCell="A8" activePane="bottomLeft" state="frozen"/>
      <selection/>
      <selection pane="bottomLeft" activeCell="C13" sqref="C13"/>
    </sheetView>
  </sheetViews>
  <sheetFormatPr defaultColWidth="9.10833333333333" defaultRowHeight="14.25" customHeight="1" outlineLevelCol="6"/>
  <cols>
    <col min="1" max="1" width="20.1083333333333" customWidth="1"/>
    <col min="2" max="2" width="34.8916666666667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1.95" customHeight="1" spans="4:7">
      <c r="D2" s="139"/>
      <c r="F2" s="62"/>
      <c r="G2" s="62" t="s">
        <v>102</v>
      </c>
    </row>
    <row r="3" ht="38.95" customHeight="1" spans="1:7">
      <c r="A3" s="5" t="s">
        <v>103</v>
      </c>
      <c r="B3" s="5"/>
      <c r="C3" s="5"/>
      <c r="D3" s="5"/>
      <c r="E3" s="5"/>
      <c r="F3" s="5"/>
      <c r="G3" s="5"/>
    </row>
    <row r="4" ht="18" customHeight="1" spans="1:7">
      <c r="A4" s="6" t="str">
        <f>'部门财务收支预算总表01-1'!A4</f>
        <v>单位名称：新平彝族傣族自治县总工会</v>
      </c>
      <c r="F4" s="116"/>
      <c r="G4" s="116" t="s">
        <v>3</v>
      </c>
    </row>
    <row r="5" ht="20.3" customHeight="1" spans="1:7">
      <c r="A5" s="163" t="s">
        <v>104</v>
      </c>
      <c r="B5" s="164"/>
      <c r="C5" s="165" t="s">
        <v>32</v>
      </c>
      <c r="D5" s="13" t="s">
        <v>60</v>
      </c>
      <c r="E5" s="13"/>
      <c r="F5" s="14"/>
      <c r="G5" s="165" t="s">
        <v>61</v>
      </c>
    </row>
    <row r="6" ht="20.3" customHeight="1" spans="1:7">
      <c r="A6" s="166" t="s">
        <v>51</v>
      </c>
      <c r="B6" s="167" t="s">
        <v>52</v>
      </c>
      <c r="C6" s="103"/>
      <c r="D6" s="103" t="s">
        <v>34</v>
      </c>
      <c r="E6" s="103" t="s">
        <v>105</v>
      </c>
      <c r="F6" s="103" t="s">
        <v>106</v>
      </c>
      <c r="G6" s="103"/>
    </row>
    <row r="7" ht="13.6" customHeight="1" spans="1:7">
      <c r="A7" s="168" t="s">
        <v>107</v>
      </c>
      <c r="B7" s="168" t="s">
        <v>108</v>
      </c>
      <c r="C7" s="168" t="s">
        <v>109</v>
      </c>
      <c r="D7" s="70"/>
      <c r="E7" s="168" t="s">
        <v>110</v>
      </c>
      <c r="F7" s="168" t="s">
        <v>111</v>
      </c>
      <c r="G7" s="168" t="s">
        <v>112</v>
      </c>
    </row>
    <row r="8" ht="18" customHeight="1" spans="1:7">
      <c r="A8" s="134" t="s">
        <v>46</v>
      </c>
      <c r="B8" s="134" t="s">
        <v>62</v>
      </c>
      <c r="C8" s="51">
        <v>887212.3</v>
      </c>
      <c r="D8" s="51">
        <v>816048</v>
      </c>
      <c r="E8" s="51">
        <v>816048</v>
      </c>
      <c r="F8" s="152"/>
      <c r="G8" s="51">
        <v>71164.3</v>
      </c>
    </row>
    <row r="9" ht="18" customHeight="1" spans="1:7">
      <c r="A9" s="169" t="s">
        <v>63</v>
      </c>
      <c r="B9" s="169" t="s">
        <v>64</v>
      </c>
      <c r="C9" s="51">
        <v>884092.3</v>
      </c>
      <c r="D9" s="51">
        <v>816048</v>
      </c>
      <c r="E9" s="51">
        <v>816048</v>
      </c>
      <c r="F9" s="153"/>
      <c r="G9" s="51">
        <v>68044.3</v>
      </c>
    </row>
    <row r="10" ht="18" customHeight="1" spans="1:7">
      <c r="A10" s="170" t="s">
        <v>113</v>
      </c>
      <c r="B10" s="170" t="s">
        <v>65</v>
      </c>
      <c r="C10" s="51">
        <v>882748</v>
      </c>
      <c r="D10" s="51">
        <v>816048</v>
      </c>
      <c r="E10" s="51">
        <v>816048</v>
      </c>
      <c r="F10" s="153"/>
      <c r="G10" s="51">
        <v>66700</v>
      </c>
    </row>
    <row r="11" ht="18" customHeight="1" spans="1:7">
      <c r="A11" s="170" t="s">
        <v>66</v>
      </c>
      <c r="B11" s="170" t="s">
        <v>67</v>
      </c>
      <c r="C11" s="51">
        <v>1344.3</v>
      </c>
      <c r="D11" s="51"/>
      <c r="E11" s="51"/>
      <c r="F11" s="153"/>
      <c r="G11" s="51">
        <v>1344.3</v>
      </c>
    </row>
    <row r="12" ht="18" customHeight="1" spans="1:7">
      <c r="A12" s="169" t="s">
        <v>68</v>
      </c>
      <c r="B12" s="171" t="s">
        <v>69</v>
      </c>
      <c r="C12" s="51">
        <v>3120</v>
      </c>
      <c r="D12" s="51">
        <v>3120</v>
      </c>
      <c r="E12" s="51"/>
      <c r="F12" s="153"/>
      <c r="G12" s="51">
        <v>3120</v>
      </c>
    </row>
    <row r="13" ht="18" customHeight="1" spans="1:7">
      <c r="A13" s="170" t="s">
        <v>70</v>
      </c>
      <c r="B13" s="171" t="s">
        <v>71</v>
      </c>
      <c r="C13" s="51">
        <v>3120</v>
      </c>
      <c r="D13" s="51">
        <v>3120</v>
      </c>
      <c r="E13" s="51"/>
      <c r="F13" s="153"/>
      <c r="G13" s="51">
        <v>3120</v>
      </c>
    </row>
    <row r="14" ht="18" customHeight="1" spans="1:7">
      <c r="A14" s="134" t="s">
        <v>72</v>
      </c>
      <c r="B14" s="134" t="s">
        <v>73</v>
      </c>
      <c r="C14" s="51">
        <v>152115</v>
      </c>
      <c r="D14" s="51">
        <v>152115</v>
      </c>
      <c r="E14" s="51">
        <v>152115</v>
      </c>
      <c r="F14" s="153"/>
      <c r="G14" s="51"/>
    </row>
    <row r="15" ht="18" customHeight="1" spans="1:7">
      <c r="A15" s="169" t="s">
        <v>74</v>
      </c>
      <c r="B15" s="169" t="s">
        <v>75</v>
      </c>
      <c r="C15" s="51">
        <v>152115</v>
      </c>
      <c r="D15" s="51">
        <v>152115</v>
      </c>
      <c r="E15" s="51">
        <v>152115</v>
      </c>
      <c r="F15" s="153"/>
      <c r="G15" s="51"/>
    </row>
    <row r="16" ht="18" customHeight="1" spans="1:7">
      <c r="A16" s="170" t="s">
        <v>114</v>
      </c>
      <c r="B16" s="170" t="s">
        <v>76</v>
      </c>
      <c r="C16" s="51">
        <v>900</v>
      </c>
      <c r="D16" s="51">
        <v>900</v>
      </c>
      <c r="E16" s="51">
        <v>900</v>
      </c>
      <c r="F16" s="153"/>
      <c r="G16" s="51"/>
    </row>
    <row r="17" ht="18" customHeight="1" spans="1:7">
      <c r="A17" s="170" t="s">
        <v>115</v>
      </c>
      <c r="B17" s="170" t="s">
        <v>77</v>
      </c>
      <c r="C17" s="51">
        <v>300</v>
      </c>
      <c r="D17" s="51">
        <v>300</v>
      </c>
      <c r="E17" s="51">
        <v>300</v>
      </c>
      <c r="F17" s="153"/>
      <c r="G17" s="51"/>
    </row>
    <row r="18" ht="18" customHeight="1" spans="1:7">
      <c r="A18" s="170" t="s">
        <v>116</v>
      </c>
      <c r="B18" s="170" t="s">
        <v>78</v>
      </c>
      <c r="C18" s="51">
        <v>150915</v>
      </c>
      <c r="D18" s="51">
        <v>150915</v>
      </c>
      <c r="E18" s="51">
        <v>150915</v>
      </c>
      <c r="F18" s="153"/>
      <c r="G18" s="51"/>
    </row>
    <row r="19" ht="18" customHeight="1" spans="1:7">
      <c r="A19" s="134" t="s">
        <v>79</v>
      </c>
      <c r="B19" s="134" t="s">
        <v>80</v>
      </c>
      <c r="C19" s="51">
        <v>109478</v>
      </c>
      <c r="D19" s="51">
        <v>109478</v>
      </c>
      <c r="E19" s="51">
        <v>109478</v>
      </c>
      <c r="F19" s="153"/>
      <c r="G19" s="51"/>
    </row>
    <row r="20" ht="18" customHeight="1" spans="1:7">
      <c r="A20" s="169" t="s">
        <v>81</v>
      </c>
      <c r="B20" s="169" t="s">
        <v>82</v>
      </c>
      <c r="C20" s="51">
        <v>109478</v>
      </c>
      <c r="D20" s="51">
        <v>109478</v>
      </c>
      <c r="E20" s="51">
        <v>109478</v>
      </c>
      <c r="F20" s="153"/>
      <c r="G20" s="51"/>
    </row>
    <row r="21" ht="18" customHeight="1" spans="1:7">
      <c r="A21" s="170" t="s">
        <v>117</v>
      </c>
      <c r="B21" s="170" t="s">
        <v>83</v>
      </c>
      <c r="C21" s="51">
        <v>65099</v>
      </c>
      <c r="D21" s="51">
        <v>65099</v>
      </c>
      <c r="E21" s="51">
        <v>65099</v>
      </c>
      <c r="F21" s="153"/>
      <c r="G21" s="51"/>
    </row>
    <row r="22" ht="18" customHeight="1" spans="1:7">
      <c r="A22" s="170" t="s">
        <v>118</v>
      </c>
      <c r="B22" s="170" t="s">
        <v>84</v>
      </c>
      <c r="C22" s="51">
        <v>1059</v>
      </c>
      <c r="D22" s="51">
        <v>1059</v>
      </c>
      <c r="E22" s="51">
        <v>1059</v>
      </c>
      <c r="F22" s="153"/>
      <c r="G22" s="51"/>
    </row>
    <row r="23" ht="18" customHeight="1" spans="1:7">
      <c r="A23" s="170" t="s">
        <v>119</v>
      </c>
      <c r="B23" s="170" t="s">
        <v>85</v>
      </c>
      <c r="C23" s="51">
        <v>41808</v>
      </c>
      <c r="D23" s="51">
        <v>41808</v>
      </c>
      <c r="E23" s="51">
        <v>41808</v>
      </c>
      <c r="F23" s="153"/>
      <c r="G23" s="51"/>
    </row>
    <row r="24" ht="18" customHeight="1" spans="1:7">
      <c r="A24" s="170" t="s">
        <v>120</v>
      </c>
      <c r="B24" s="170" t="s">
        <v>86</v>
      </c>
      <c r="C24" s="51">
        <v>1512</v>
      </c>
      <c r="D24" s="51">
        <v>1512</v>
      </c>
      <c r="E24" s="51">
        <v>1512</v>
      </c>
      <c r="F24" s="153"/>
      <c r="G24" s="51"/>
    </row>
    <row r="25" ht="18" customHeight="1" spans="1:7">
      <c r="A25" s="134" t="s">
        <v>121</v>
      </c>
      <c r="B25" s="134" t="s">
        <v>87</v>
      </c>
      <c r="C25" s="51">
        <v>156834</v>
      </c>
      <c r="D25" s="51">
        <v>156834</v>
      </c>
      <c r="E25" s="51">
        <v>156834</v>
      </c>
      <c r="F25" s="153"/>
      <c r="G25" s="51"/>
    </row>
    <row r="26" ht="18" customHeight="1" spans="1:7">
      <c r="A26" s="169" t="s">
        <v>88</v>
      </c>
      <c r="B26" s="169" t="s">
        <v>89</v>
      </c>
      <c r="C26" s="51">
        <v>156834</v>
      </c>
      <c r="D26" s="51">
        <v>156834</v>
      </c>
      <c r="E26" s="51">
        <v>156834</v>
      </c>
      <c r="F26" s="153"/>
      <c r="G26" s="51"/>
    </row>
    <row r="27" ht="18" customHeight="1" spans="1:7">
      <c r="A27" s="170" t="s">
        <v>122</v>
      </c>
      <c r="B27" s="170" t="s">
        <v>90</v>
      </c>
      <c r="C27" s="51">
        <v>156834</v>
      </c>
      <c r="D27" s="51">
        <v>156834</v>
      </c>
      <c r="E27" s="51">
        <v>156834</v>
      </c>
      <c r="F27" s="153"/>
      <c r="G27" s="51"/>
    </row>
    <row r="28" ht="18" customHeight="1" spans="1:7">
      <c r="A28" s="172" t="s">
        <v>91</v>
      </c>
      <c r="B28" s="172" t="s">
        <v>91</v>
      </c>
      <c r="C28" s="51">
        <f>C8+C14+C19+C25</f>
        <v>1305639.3</v>
      </c>
      <c r="D28" s="51">
        <f>D8+D14+D19+D25</f>
        <v>1234475</v>
      </c>
      <c r="E28" s="51">
        <f>E8+E14+E19+E25</f>
        <v>1234475</v>
      </c>
      <c r="F28" s="51">
        <f>F8+F14+F19+F25</f>
        <v>0</v>
      </c>
      <c r="G28" s="51">
        <f>G8+G14+G19+G25</f>
        <v>71164.3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0833333333333" defaultRowHeight="14.25" customHeight="1" outlineLevelCol="5"/>
  <cols>
    <col min="1" max="1" width="27.4416666666667" customWidth="1"/>
    <col min="2" max="6" width="31.2166666666667" customWidth="1"/>
  </cols>
  <sheetData>
    <row r="1" customHeight="1" spans="1:6">
      <c r="A1" s="2"/>
      <c r="B1" s="2"/>
      <c r="C1" s="2"/>
      <c r="D1" s="2"/>
      <c r="E1" s="2"/>
      <c r="F1" s="2"/>
    </row>
    <row r="2" ht="11.95" customHeight="1" spans="1:6">
      <c r="A2" s="157"/>
      <c r="B2" s="157"/>
      <c r="C2" s="73"/>
      <c r="F2" s="66" t="s">
        <v>123</v>
      </c>
    </row>
    <row r="3" ht="25.55" customHeight="1" spans="1:6">
      <c r="A3" s="158" t="s">
        <v>124</v>
      </c>
      <c r="B3" s="158"/>
      <c r="C3" s="158"/>
      <c r="D3" s="158"/>
      <c r="E3" s="158"/>
      <c r="F3" s="158"/>
    </row>
    <row r="4" ht="15.75" customHeight="1" spans="1:6">
      <c r="A4" s="6" t="str">
        <f>'部门财务收支预算总表01-1'!A4</f>
        <v>单位名称：新平彝族傣族自治县总工会</v>
      </c>
      <c r="B4" s="157"/>
      <c r="C4" s="73"/>
      <c r="F4" s="66" t="s">
        <v>125</v>
      </c>
    </row>
    <row r="5" ht="19.5" customHeight="1" spans="1:6">
      <c r="A5" s="11" t="s">
        <v>126</v>
      </c>
      <c r="B5" s="17" t="s">
        <v>127</v>
      </c>
      <c r="C5" s="12" t="s">
        <v>128</v>
      </c>
      <c r="D5" s="13"/>
      <c r="E5" s="14"/>
      <c r="F5" s="17" t="s">
        <v>129</v>
      </c>
    </row>
    <row r="6" ht="19.5" customHeight="1" spans="1:6">
      <c r="A6" s="19"/>
      <c r="B6" s="20"/>
      <c r="C6" s="70" t="s">
        <v>34</v>
      </c>
      <c r="D6" s="70" t="s">
        <v>130</v>
      </c>
      <c r="E6" s="70" t="s">
        <v>131</v>
      </c>
      <c r="F6" s="20"/>
    </row>
    <row r="7" ht="18.85" customHeight="1" spans="1:6">
      <c r="A7" s="159">
        <v>1</v>
      </c>
      <c r="B7" s="159">
        <v>2</v>
      </c>
      <c r="C7" s="160">
        <v>3</v>
      </c>
      <c r="D7" s="159">
        <v>4</v>
      </c>
      <c r="E7" s="159">
        <v>5</v>
      </c>
      <c r="F7" s="159">
        <v>6</v>
      </c>
    </row>
    <row r="8" ht="18.85" customHeight="1" spans="1:6">
      <c r="A8" s="161"/>
      <c r="B8" s="161"/>
      <c r="C8" s="162"/>
      <c r="D8" s="161"/>
      <c r="E8" s="161"/>
      <c r="F8" s="161"/>
    </row>
    <row r="9" ht="15" customHeight="1" spans="1:1">
      <c r="A9" t="s">
        <v>132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W3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0833333333333" defaultRowHeight="14.25" customHeight="1"/>
  <cols>
    <col min="1" max="1" width="22.6666666666667" style="132" customWidth="1"/>
    <col min="2" max="2" width="20.5583333333333" style="132" customWidth="1"/>
    <col min="3" max="3" width="20.8916666666667" style="132" customWidth="1"/>
    <col min="4" max="4" width="8.66666666666667" style="132" customWidth="1"/>
    <col min="5" max="5" width="23.5583333333333" style="132" customWidth="1"/>
    <col min="6" max="6" width="6.225" style="132" customWidth="1"/>
    <col min="7" max="7" width="18.775" style="132" customWidth="1"/>
    <col min="8" max="9" width="15.3333333333333" customWidth="1"/>
    <col min="10" max="23" width="11.7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4:23">
      <c r="D2" s="142"/>
      <c r="E2" s="142"/>
      <c r="F2" s="142"/>
      <c r="G2" s="142"/>
      <c r="U2" s="139"/>
      <c r="W2" s="62" t="s">
        <v>133</v>
      </c>
    </row>
    <row r="3" ht="27.85" customHeight="1" spans="1:23">
      <c r="A3" s="33" t="s">
        <v>134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6" customHeight="1" spans="1:23">
      <c r="A4" s="6" t="str">
        <f>'部门财务收支预算总表01-1'!A4</f>
        <v>单位名称：新平彝族傣族自治县总工会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39"/>
      <c r="W4" s="116" t="s">
        <v>125</v>
      </c>
    </row>
    <row r="5" ht="21.8" customHeight="1" spans="1:23">
      <c r="A5" s="10" t="s">
        <v>135</v>
      </c>
      <c r="B5" s="10" t="s">
        <v>136</v>
      </c>
      <c r="C5" s="10" t="s">
        <v>137</v>
      </c>
      <c r="D5" s="11" t="s">
        <v>138</v>
      </c>
      <c r="E5" s="11" t="s">
        <v>139</v>
      </c>
      <c r="F5" s="11" t="s">
        <v>140</v>
      </c>
      <c r="G5" s="11" t="s">
        <v>141</v>
      </c>
      <c r="H5" s="70" t="s">
        <v>142</v>
      </c>
      <c r="I5" s="70"/>
      <c r="J5" s="70"/>
      <c r="K5" s="70"/>
      <c r="L5" s="135"/>
      <c r="M5" s="135"/>
      <c r="N5" s="135"/>
      <c r="O5" s="135"/>
      <c r="P5" s="135"/>
      <c r="Q5" s="54"/>
      <c r="R5" s="70"/>
      <c r="S5" s="70"/>
      <c r="T5" s="70"/>
      <c r="U5" s="70"/>
      <c r="V5" s="70"/>
      <c r="W5" s="70"/>
    </row>
    <row r="6" ht="21.8" customHeight="1" spans="1:23">
      <c r="A6" s="15"/>
      <c r="B6" s="15"/>
      <c r="C6" s="15"/>
      <c r="D6" s="16"/>
      <c r="E6" s="16"/>
      <c r="F6" s="16"/>
      <c r="G6" s="16"/>
      <c r="H6" s="70" t="s">
        <v>32</v>
      </c>
      <c r="I6" s="54" t="s">
        <v>35</v>
      </c>
      <c r="J6" s="54"/>
      <c r="K6" s="54"/>
      <c r="L6" s="135"/>
      <c r="M6" s="135"/>
      <c r="N6" s="135" t="s">
        <v>143</v>
      </c>
      <c r="O6" s="135"/>
      <c r="P6" s="135"/>
      <c r="Q6" s="54" t="s">
        <v>38</v>
      </c>
      <c r="R6" s="70" t="s">
        <v>54</v>
      </c>
      <c r="S6" s="54"/>
      <c r="T6" s="54"/>
      <c r="U6" s="54"/>
      <c r="V6" s="54"/>
      <c r="W6" s="54"/>
    </row>
    <row r="7" ht="15.05" customHeight="1" spans="1:23">
      <c r="A7" s="18"/>
      <c r="B7" s="18"/>
      <c r="C7" s="18"/>
      <c r="D7" s="19"/>
      <c r="E7" s="19"/>
      <c r="F7" s="19"/>
      <c r="G7" s="19"/>
      <c r="H7" s="70"/>
      <c r="I7" s="54" t="s">
        <v>144</v>
      </c>
      <c r="J7" s="54" t="s">
        <v>145</v>
      </c>
      <c r="K7" s="54" t="s">
        <v>146</v>
      </c>
      <c r="L7" s="151" t="s">
        <v>147</v>
      </c>
      <c r="M7" s="151" t="s">
        <v>148</v>
      </c>
      <c r="N7" s="151" t="s">
        <v>35</v>
      </c>
      <c r="O7" s="151" t="s">
        <v>36</v>
      </c>
      <c r="P7" s="151" t="s">
        <v>37</v>
      </c>
      <c r="Q7" s="54"/>
      <c r="R7" s="54" t="s">
        <v>34</v>
      </c>
      <c r="S7" s="54" t="s">
        <v>45</v>
      </c>
      <c r="T7" s="54" t="s">
        <v>149</v>
      </c>
      <c r="U7" s="54" t="s">
        <v>41</v>
      </c>
      <c r="V7" s="54" t="s">
        <v>42</v>
      </c>
      <c r="W7" s="54" t="s">
        <v>43</v>
      </c>
    </row>
    <row r="8" ht="27.85" customHeight="1" spans="1:23">
      <c r="A8" s="18"/>
      <c r="B8" s="18"/>
      <c r="C8" s="18"/>
      <c r="D8" s="19"/>
      <c r="E8" s="19"/>
      <c r="F8" s="19"/>
      <c r="G8" s="19"/>
      <c r="H8" s="70"/>
      <c r="I8" s="54"/>
      <c r="J8" s="54"/>
      <c r="K8" s="54"/>
      <c r="L8" s="151"/>
      <c r="M8" s="151"/>
      <c r="N8" s="151"/>
      <c r="O8" s="151"/>
      <c r="P8" s="151"/>
      <c r="Q8" s="54"/>
      <c r="R8" s="54"/>
      <c r="S8" s="54"/>
      <c r="T8" s="54"/>
      <c r="U8" s="54"/>
      <c r="V8" s="54"/>
      <c r="W8" s="54"/>
    </row>
    <row r="9" ht="15.05" customHeight="1" spans="1:23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4">
        <v>8</v>
      </c>
      <c r="I9" s="144">
        <v>9</v>
      </c>
      <c r="J9" s="144">
        <v>10</v>
      </c>
      <c r="K9" s="144">
        <v>11</v>
      </c>
      <c r="L9" s="144">
        <v>12</v>
      </c>
      <c r="M9" s="144">
        <v>13</v>
      </c>
      <c r="N9" s="144">
        <v>14</v>
      </c>
      <c r="O9" s="144">
        <v>15</v>
      </c>
      <c r="P9" s="144">
        <v>16</v>
      </c>
      <c r="Q9" s="144">
        <v>17</v>
      </c>
      <c r="R9" s="144">
        <v>18</v>
      </c>
      <c r="S9" s="144">
        <v>19</v>
      </c>
      <c r="T9" s="144">
        <v>20</v>
      </c>
      <c r="U9" s="144">
        <v>21</v>
      </c>
      <c r="V9" s="144">
        <v>22</v>
      </c>
      <c r="W9" s="144">
        <v>23</v>
      </c>
    </row>
    <row r="10" ht="23" customHeight="1" spans="1:23">
      <c r="A10" s="145" t="s">
        <v>47</v>
      </c>
      <c r="B10" s="134" t="s">
        <v>150</v>
      </c>
      <c r="C10" s="134" t="s">
        <v>151</v>
      </c>
      <c r="D10" s="134">
        <v>2080501</v>
      </c>
      <c r="E10" s="134" t="s">
        <v>152</v>
      </c>
      <c r="F10" s="134">
        <v>30201</v>
      </c>
      <c r="G10" s="134" t="s">
        <v>153</v>
      </c>
      <c r="H10" s="51">
        <v>900</v>
      </c>
      <c r="I10" s="51">
        <v>900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</row>
    <row r="11" ht="23" customHeight="1" spans="1:23">
      <c r="A11" s="146" t="s">
        <v>47</v>
      </c>
      <c r="B11" s="134" t="s">
        <v>150</v>
      </c>
      <c r="C11" s="134" t="s">
        <v>151</v>
      </c>
      <c r="D11" s="134">
        <v>2080502</v>
      </c>
      <c r="E11" s="134" t="s">
        <v>154</v>
      </c>
      <c r="F11" s="134">
        <v>30201</v>
      </c>
      <c r="G11" s="134" t="s">
        <v>153</v>
      </c>
      <c r="H11" s="51">
        <v>300</v>
      </c>
      <c r="I11" s="51">
        <v>300</v>
      </c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ht="23" customHeight="1" spans="1:23">
      <c r="A12" s="146" t="s">
        <v>47</v>
      </c>
      <c r="B12" s="134" t="s">
        <v>155</v>
      </c>
      <c r="C12" s="134" t="s">
        <v>156</v>
      </c>
      <c r="D12" s="134">
        <v>2012901</v>
      </c>
      <c r="E12" s="134" t="s">
        <v>65</v>
      </c>
      <c r="F12" s="134">
        <v>30107</v>
      </c>
      <c r="G12" s="134" t="s">
        <v>157</v>
      </c>
      <c r="H12" s="51">
        <v>12000</v>
      </c>
      <c r="I12" s="51">
        <v>12000</v>
      </c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ht="23" customHeight="1" spans="1:23">
      <c r="A13" s="146" t="s">
        <v>47</v>
      </c>
      <c r="B13" s="134" t="s">
        <v>155</v>
      </c>
      <c r="C13" s="134" t="s">
        <v>156</v>
      </c>
      <c r="D13" s="134">
        <v>2012901</v>
      </c>
      <c r="E13" s="134" t="s">
        <v>65</v>
      </c>
      <c r="F13" s="134">
        <v>30107</v>
      </c>
      <c r="G13" s="134" t="s">
        <v>157</v>
      </c>
      <c r="H13" s="51">
        <v>24000</v>
      </c>
      <c r="I13" s="51">
        <v>24000</v>
      </c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</row>
    <row r="14" ht="23" customHeight="1" spans="1:23">
      <c r="A14" s="146" t="s">
        <v>47</v>
      </c>
      <c r="B14" s="134" t="s">
        <v>158</v>
      </c>
      <c r="C14" s="134" t="s">
        <v>159</v>
      </c>
      <c r="D14" s="134">
        <v>2012901</v>
      </c>
      <c r="E14" s="134" t="s">
        <v>65</v>
      </c>
      <c r="F14" s="134">
        <v>30239</v>
      </c>
      <c r="G14" s="134" t="s">
        <v>160</v>
      </c>
      <c r="H14" s="51">
        <v>36000</v>
      </c>
      <c r="I14" s="51">
        <v>36000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</row>
    <row r="15" ht="23" customHeight="1" spans="1:23">
      <c r="A15" s="146" t="s">
        <v>47</v>
      </c>
      <c r="B15" s="134" t="s">
        <v>161</v>
      </c>
      <c r="C15" s="134" t="s">
        <v>90</v>
      </c>
      <c r="D15" s="134">
        <v>2210201</v>
      </c>
      <c r="E15" s="134" t="s">
        <v>90</v>
      </c>
      <c r="F15" s="134">
        <v>30113</v>
      </c>
      <c r="G15" s="134" t="s">
        <v>90</v>
      </c>
      <c r="H15" s="51">
        <v>156834</v>
      </c>
      <c r="I15" s="51">
        <v>156834</v>
      </c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ht="23" customHeight="1" spans="1:23">
      <c r="A16" s="146" t="s">
        <v>47</v>
      </c>
      <c r="B16" s="134" t="s">
        <v>162</v>
      </c>
      <c r="C16" s="134" t="s">
        <v>163</v>
      </c>
      <c r="D16" s="134">
        <v>2012901</v>
      </c>
      <c r="E16" s="134" t="s">
        <v>164</v>
      </c>
      <c r="F16" s="134">
        <v>30103</v>
      </c>
      <c r="G16" s="134" t="s">
        <v>165</v>
      </c>
      <c r="H16" s="51">
        <v>78456</v>
      </c>
      <c r="I16" s="51">
        <v>78456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ht="23" customHeight="1" spans="1:23">
      <c r="A17" s="146" t="s">
        <v>47</v>
      </c>
      <c r="B17" s="134" t="s">
        <v>166</v>
      </c>
      <c r="C17" s="134" t="s">
        <v>167</v>
      </c>
      <c r="D17" s="134">
        <v>2012901</v>
      </c>
      <c r="E17" s="134" t="s">
        <v>164</v>
      </c>
      <c r="F17" s="134">
        <v>30112</v>
      </c>
      <c r="G17" s="134" t="s">
        <v>168</v>
      </c>
      <c r="H17" s="51">
        <v>1440</v>
      </c>
      <c r="I17" s="51">
        <v>1440</v>
      </c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ht="23" customHeight="1" spans="1:23">
      <c r="A18" s="146" t="s">
        <v>47</v>
      </c>
      <c r="B18" s="134" t="s">
        <v>166</v>
      </c>
      <c r="C18" s="134" t="s">
        <v>167</v>
      </c>
      <c r="D18" s="134">
        <v>2101103</v>
      </c>
      <c r="E18" s="134" t="s">
        <v>169</v>
      </c>
      <c r="F18" s="134">
        <v>30111</v>
      </c>
      <c r="G18" s="134" t="s">
        <v>170</v>
      </c>
      <c r="H18" s="51">
        <v>41808</v>
      </c>
      <c r="I18" s="51">
        <v>41808</v>
      </c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ht="23" customHeight="1" spans="1:23">
      <c r="A19" s="146" t="s">
        <v>47</v>
      </c>
      <c r="B19" s="134" t="s">
        <v>166</v>
      </c>
      <c r="C19" s="134" t="s">
        <v>167</v>
      </c>
      <c r="D19" s="134">
        <v>2101101</v>
      </c>
      <c r="E19" s="134" t="s">
        <v>83</v>
      </c>
      <c r="F19" s="134">
        <v>30110</v>
      </c>
      <c r="G19" s="134" t="s">
        <v>171</v>
      </c>
      <c r="H19" s="51">
        <v>62628</v>
      </c>
      <c r="I19" s="51">
        <v>62628</v>
      </c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ht="23" customHeight="1" spans="1:23">
      <c r="A20" s="146" t="s">
        <v>47</v>
      </c>
      <c r="B20" s="134" t="s">
        <v>166</v>
      </c>
      <c r="C20" s="134" t="s">
        <v>167</v>
      </c>
      <c r="D20" s="134">
        <v>2101199</v>
      </c>
      <c r="E20" s="134" t="s">
        <v>172</v>
      </c>
      <c r="F20" s="134">
        <v>30112</v>
      </c>
      <c r="G20" s="134" t="s">
        <v>168</v>
      </c>
      <c r="H20" s="51">
        <v>1512</v>
      </c>
      <c r="I20" s="51">
        <v>1512</v>
      </c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ht="23" customHeight="1" spans="1:23">
      <c r="A21" s="146" t="s">
        <v>47</v>
      </c>
      <c r="B21" s="134" t="s">
        <v>166</v>
      </c>
      <c r="C21" s="134" t="s">
        <v>167</v>
      </c>
      <c r="D21" s="134">
        <v>2080505</v>
      </c>
      <c r="E21" s="134" t="s">
        <v>78</v>
      </c>
      <c r="F21" s="134">
        <v>30108</v>
      </c>
      <c r="G21" s="134" t="s">
        <v>173</v>
      </c>
      <c r="H21" s="51">
        <v>150915</v>
      </c>
      <c r="I21" s="51">
        <v>150915</v>
      </c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ht="23" customHeight="1" spans="1:23">
      <c r="A22" s="146" t="s">
        <v>47</v>
      </c>
      <c r="B22" s="134" t="s">
        <v>174</v>
      </c>
      <c r="C22" s="134" t="s">
        <v>175</v>
      </c>
      <c r="D22" s="134">
        <v>2101102</v>
      </c>
      <c r="E22" s="134" t="s">
        <v>84</v>
      </c>
      <c r="F22" s="134">
        <v>30110</v>
      </c>
      <c r="G22" s="134" t="s">
        <v>171</v>
      </c>
      <c r="H22" s="51">
        <v>1059</v>
      </c>
      <c r="I22" s="51">
        <v>1059</v>
      </c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ht="23" customHeight="1" spans="1:23">
      <c r="A23" s="146" t="s">
        <v>47</v>
      </c>
      <c r="B23" s="134" t="s">
        <v>174</v>
      </c>
      <c r="C23" s="134" t="s">
        <v>175</v>
      </c>
      <c r="D23" s="134">
        <v>2101101</v>
      </c>
      <c r="E23" s="134" t="s">
        <v>83</v>
      </c>
      <c r="F23" s="134">
        <v>30110</v>
      </c>
      <c r="G23" s="134" t="s">
        <v>171</v>
      </c>
      <c r="H23" s="51">
        <v>2471</v>
      </c>
      <c r="I23" s="51">
        <v>2471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ht="23" customHeight="1" spans="1:23">
      <c r="A24" s="146" t="s">
        <v>47</v>
      </c>
      <c r="B24" s="134" t="s">
        <v>176</v>
      </c>
      <c r="C24" s="134" t="s">
        <v>177</v>
      </c>
      <c r="D24" s="134">
        <v>2012901</v>
      </c>
      <c r="E24" s="134" t="s">
        <v>65</v>
      </c>
      <c r="F24" s="134">
        <v>30101</v>
      </c>
      <c r="G24" s="134" t="s">
        <v>178</v>
      </c>
      <c r="H24" s="51">
        <v>71196</v>
      </c>
      <c r="I24" s="51">
        <v>71196</v>
      </c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ht="23" customHeight="1" spans="1:23">
      <c r="A25" s="146" t="s">
        <v>47</v>
      </c>
      <c r="B25" s="134" t="s">
        <v>176</v>
      </c>
      <c r="C25" s="134" t="s">
        <v>177</v>
      </c>
      <c r="D25" s="134">
        <v>2012901</v>
      </c>
      <c r="E25" s="134" t="s">
        <v>65</v>
      </c>
      <c r="F25" s="134">
        <v>30102</v>
      </c>
      <c r="G25" s="134" t="s">
        <v>179</v>
      </c>
      <c r="H25" s="51">
        <v>9000</v>
      </c>
      <c r="I25" s="51">
        <v>9000</v>
      </c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ht="23" customHeight="1" spans="1:23">
      <c r="A26" s="146" t="s">
        <v>47</v>
      </c>
      <c r="B26" s="134" t="s">
        <v>176</v>
      </c>
      <c r="C26" s="134" t="s">
        <v>177</v>
      </c>
      <c r="D26" s="134">
        <v>2012901</v>
      </c>
      <c r="E26" s="134" t="s">
        <v>65</v>
      </c>
      <c r="F26" s="134">
        <v>30107</v>
      </c>
      <c r="G26" s="134" t="s">
        <v>157</v>
      </c>
      <c r="H26" s="51">
        <v>60000</v>
      </c>
      <c r="I26" s="51">
        <v>60000</v>
      </c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ht="23" customHeight="1" spans="1:23">
      <c r="A27" s="146" t="s">
        <v>47</v>
      </c>
      <c r="B27" s="134" t="s">
        <v>176</v>
      </c>
      <c r="C27" s="134" t="s">
        <v>177</v>
      </c>
      <c r="D27" s="134">
        <v>2012901</v>
      </c>
      <c r="E27" s="134" t="s">
        <v>65</v>
      </c>
      <c r="F27" s="134">
        <v>30107</v>
      </c>
      <c r="G27" s="134" t="s">
        <v>157</v>
      </c>
      <c r="H27" s="51">
        <v>30000</v>
      </c>
      <c r="I27" s="51">
        <v>30000</v>
      </c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ht="23" customHeight="1" spans="1:23">
      <c r="A28" s="146" t="s">
        <v>47</v>
      </c>
      <c r="B28" s="134" t="s">
        <v>180</v>
      </c>
      <c r="C28" s="134" t="s">
        <v>181</v>
      </c>
      <c r="D28" s="134">
        <v>2012901</v>
      </c>
      <c r="E28" s="134" t="s">
        <v>65</v>
      </c>
      <c r="F28" s="134">
        <v>30101</v>
      </c>
      <c r="G28" s="134" t="s">
        <v>178</v>
      </c>
      <c r="H28" s="51">
        <v>218364</v>
      </c>
      <c r="I28" s="51">
        <v>218364</v>
      </c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</row>
    <row r="29" ht="23" customHeight="1" spans="1:23">
      <c r="A29" s="146" t="s">
        <v>47</v>
      </c>
      <c r="B29" s="134" t="s">
        <v>180</v>
      </c>
      <c r="C29" s="134" t="s">
        <v>181</v>
      </c>
      <c r="D29" s="134">
        <v>2012901</v>
      </c>
      <c r="E29" s="134" t="s">
        <v>65</v>
      </c>
      <c r="F29" s="134">
        <v>30102</v>
      </c>
      <c r="G29" s="134" t="s">
        <v>179</v>
      </c>
      <c r="H29" s="51">
        <v>267252</v>
      </c>
      <c r="I29" s="51">
        <v>267252</v>
      </c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s="140" customFormat="1" ht="23" customHeight="1" spans="1:23">
      <c r="A30" s="147" t="s">
        <v>47</v>
      </c>
      <c r="B30" s="148" t="s">
        <v>182</v>
      </c>
      <c r="C30" s="148" t="s">
        <v>183</v>
      </c>
      <c r="D30" s="148">
        <v>2012901</v>
      </c>
      <c r="E30" s="148" t="s">
        <v>65</v>
      </c>
      <c r="F30" s="148">
        <v>30305</v>
      </c>
      <c r="G30" s="148" t="s">
        <v>184</v>
      </c>
      <c r="H30" s="149">
        <v>8340</v>
      </c>
      <c r="I30" s="149">
        <v>8340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</row>
    <row r="31" s="141" customFormat="1" ht="20.25" customHeight="1" spans="1:23">
      <c r="A31" s="150" t="s">
        <v>32</v>
      </c>
      <c r="B31" s="150"/>
      <c r="C31" s="150"/>
      <c r="D31" s="150"/>
      <c r="E31" s="150"/>
      <c r="F31" s="150"/>
      <c r="G31" s="150"/>
      <c r="H31" s="51">
        <f>SUM(H10:H30)</f>
        <v>1234475</v>
      </c>
      <c r="I31" s="51">
        <f>SUM(I10:I30)</f>
        <v>1234475</v>
      </c>
      <c r="J31" s="138"/>
      <c r="K31" s="138"/>
      <c r="L31" s="138"/>
      <c r="M31" s="138"/>
      <c r="N31" s="138"/>
      <c r="O31" s="155"/>
      <c r="P31" s="156"/>
      <c r="Q31" s="156"/>
      <c r="R31" s="156"/>
      <c r="S31" s="156"/>
      <c r="T31" s="156"/>
      <c r="U31" s="156"/>
      <c r="V31" s="156"/>
      <c r="W31" s="156"/>
    </row>
  </sheetData>
  <mergeCells count="30">
    <mergeCell ref="A3:W3"/>
    <mergeCell ref="A4:G4"/>
    <mergeCell ref="H5:W5"/>
    <mergeCell ref="I6:M6"/>
    <mergeCell ref="N6:P6"/>
    <mergeCell ref="R6:W6"/>
    <mergeCell ref="A31:G3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9"/>
  <sheetViews>
    <sheetView showZeros="0" workbookViewId="0">
      <pane ySplit="1" topLeftCell="A7" activePane="bottomLeft" state="frozen"/>
      <selection/>
      <selection pane="bottomLeft" activeCell="I19" sqref="I19"/>
    </sheetView>
  </sheetViews>
  <sheetFormatPr defaultColWidth="9.10833333333333" defaultRowHeight="14.25" customHeight="1"/>
  <cols>
    <col min="1" max="1" width="12.775" customWidth="1"/>
    <col min="2" max="2" width="19.6666666666667" customWidth="1"/>
    <col min="3" max="3" width="31.3333333333333" customWidth="1"/>
    <col min="4" max="4" width="23.8916666666667" customWidth="1"/>
    <col min="5" max="6" width="8.33333333333333" customWidth="1"/>
    <col min="7" max="7" width="8.44166666666667" customWidth="1"/>
    <col min="8" max="8" width="13.33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6" customHeight="1" spans="5:23">
      <c r="E2" s="3"/>
      <c r="F2" s="3"/>
      <c r="G2" s="3"/>
      <c r="H2" s="3"/>
      <c r="U2" s="139"/>
      <c r="W2" s="62" t="s">
        <v>185</v>
      </c>
    </row>
    <row r="3" ht="27.85" customHeight="1" spans="1:23">
      <c r="A3" s="33" t="s">
        <v>186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ht="13.6" customHeight="1" spans="1:23">
      <c r="A4" s="6" t="str">
        <f>'部门财务收支预算总表01-1'!A4</f>
        <v>单位名称：新平彝族傣族自治县总工会</v>
      </c>
      <c r="B4" s="133" t="str">
        <f t="shared" ref="B4" si="0">"单位名称："&amp;"绩效评价中心"</f>
        <v>单位名称：绩效评价中心</v>
      </c>
      <c r="C4" s="133"/>
      <c r="D4" s="133"/>
      <c r="E4" s="133"/>
      <c r="F4" s="133"/>
      <c r="G4" s="133"/>
      <c r="H4" s="133"/>
      <c r="I4" s="133"/>
      <c r="J4" s="8"/>
      <c r="K4" s="8"/>
      <c r="L4" s="8"/>
      <c r="M4" s="8"/>
      <c r="N4" s="8"/>
      <c r="O4" s="8"/>
      <c r="P4" s="8"/>
      <c r="Q4" s="8"/>
      <c r="U4" s="139"/>
      <c r="W4" s="116" t="s">
        <v>125</v>
      </c>
    </row>
    <row r="5" ht="21.8" customHeight="1" spans="1:23">
      <c r="A5" s="10" t="s">
        <v>187</v>
      </c>
      <c r="B5" s="10" t="s">
        <v>136</v>
      </c>
      <c r="C5" s="10" t="s">
        <v>137</v>
      </c>
      <c r="D5" s="10" t="s">
        <v>188</v>
      </c>
      <c r="E5" s="11" t="s">
        <v>138</v>
      </c>
      <c r="F5" s="11" t="s">
        <v>139</v>
      </c>
      <c r="G5" s="11" t="s">
        <v>140</v>
      </c>
      <c r="H5" s="11" t="s">
        <v>141</v>
      </c>
      <c r="I5" s="70" t="s">
        <v>32</v>
      </c>
      <c r="J5" s="70" t="s">
        <v>189</v>
      </c>
      <c r="K5" s="70"/>
      <c r="L5" s="70"/>
      <c r="M5" s="70"/>
      <c r="N5" s="135" t="s">
        <v>143</v>
      </c>
      <c r="O5" s="135"/>
      <c r="P5" s="135"/>
      <c r="Q5" s="11" t="s">
        <v>38</v>
      </c>
      <c r="R5" s="12" t="s">
        <v>54</v>
      </c>
      <c r="S5" s="13"/>
      <c r="T5" s="13"/>
      <c r="U5" s="13"/>
      <c r="V5" s="13"/>
      <c r="W5" s="14"/>
    </row>
    <row r="6" ht="21.8" customHeight="1" spans="1:23">
      <c r="A6" s="15"/>
      <c r="B6" s="15"/>
      <c r="C6" s="15"/>
      <c r="D6" s="15"/>
      <c r="E6" s="16"/>
      <c r="F6" s="16"/>
      <c r="G6" s="16"/>
      <c r="H6" s="16"/>
      <c r="I6" s="70"/>
      <c r="J6" s="54" t="s">
        <v>35</v>
      </c>
      <c r="K6" s="54"/>
      <c r="L6" s="54" t="s">
        <v>36</v>
      </c>
      <c r="M6" s="54" t="s">
        <v>37</v>
      </c>
      <c r="N6" s="136" t="s">
        <v>35</v>
      </c>
      <c r="O6" s="136" t="s">
        <v>36</v>
      </c>
      <c r="P6" s="136" t="s">
        <v>37</v>
      </c>
      <c r="Q6" s="16"/>
      <c r="R6" s="11" t="s">
        <v>34</v>
      </c>
      <c r="S6" s="11" t="s">
        <v>45</v>
      </c>
      <c r="T6" s="11" t="s">
        <v>149</v>
      </c>
      <c r="U6" s="11" t="s">
        <v>41</v>
      </c>
      <c r="V6" s="11" t="s">
        <v>42</v>
      </c>
      <c r="W6" s="11" t="s">
        <v>43</v>
      </c>
    </row>
    <row r="7" ht="40.6" customHeight="1" spans="1:23">
      <c r="A7" s="18"/>
      <c r="B7" s="18"/>
      <c r="C7" s="18"/>
      <c r="D7" s="18"/>
      <c r="E7" s="19"/>
      <c r="F7" s="19"/>
      <c r="G7" s="19"/>
      <c r="H7" s="19"/>
      <c r="I7" s="70"/>
      <c r="J7" s="54" t="s">
        <v>34</v>
      </c>
      <c r="K7" s="54" t="s">
        <v>190</v>
      </c>
      <c r="L7" s="54"/>
      <c r="M7" s="54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.0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32" customFormat="1" ht="27" customHeight="1" spans="1:23">
      <c r="A9" s="134" t="s">
        <v>191</v>
      </c>
      <c r="B9" s="134" t="s">
        <v>192</v>
      </c>
      <c r="C9" s="134" t="s">
        <v>193</v>
      </c>
      <c r="D9" s="134" t="s">
        <v>47</v>
      </c>
      <c r="E9" s="134">
        <v>2012901</v>
      </c>
      <c r="F9" s="134" t="s">
        <v>164</v>
      </c>
      <c r="G9" s="134">
        <v>30231</v>
      </c>
      <c r="H9" s="134" t="s">
        <v>194</v>
      </c>
      <c r="I9" s="51">
        <v>20000</v>
      </c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00"/>
      <c r="V9" s="137"/>
      <c r="W9" s="51">
        <v>20000</v>
      </c>
    </row>
    <row r="10" s="132" customFormat="1" ht="27" customHeight="1" spans="1:23">
      <c r="A10" s="134" t="s">
        <v>191</v>
      </c>
      <c r="B10" s="134" t="s">
        <v>192</v>
      </c>
      <c r="C10" s="134" t="s">
        <v>193</v>
      </c>
      <c r="D10" s="134" t="s">
        <v>47</v>
      </c>
      <c r="E10" s="134">
        <v>2012901</v>
      </c>
      <c r="F10" s="134" t="s">
        <v>164</v>
      </c>
      <c r="G10" s="134">
        <v>31002</v>
      </c>
      <c r="H10" s="134" t="s">
        <v>195</v>
      </c>
      <c r="I10" s="51">
        <v>22000</v>
      </c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00"/>
      <c r="V10" s="137"/>
      <c r="W10" s="51">
        <v>22000</v>
      </c>
    </row>
    <row r="11" s="132" customFormat="1" ht="27" customHeight="1" spans="1:23">
      <c r="A11" s="134" t="s">
        <v>191</v>
      </c>
      <c r="B11" s="134" t="s">
        <v>192</v>
      </c>
      <c r="C11" s="134" t="s">
        <v>193</v>
      </c>
      <c r="D11" s="134" t="s">
        <v>47</v>
      </c>
      <c r="E11" s="134">
        <v>2012901</v>
      </c>
      <c r="F11" s="134" t="s">
        <v>65</v>
      </c>
      <c r="G11" s="134">
        <v>30231</v>
      </c>
      <c r="H11" s="134" t="s">
        <v>194</v>
      </c>
      <c r="I11" s="51">
        <v>16000</v>
      </c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00"/>
      <c r="V11" s="137"/>
      <c r="W11" s="51">
        <v>16000</v>
      </c>
    </row>
    <row r="12" s="132" customFormat="1" ht="27" customHeight="1" spans="1:23">
      <c r="A12" s="134" t="s">
        <v>191</v>
      </c>
      <c r="B12" s="134" t="s">
        <v>192</v>
      </c>
      <c r="C12" s="134" t="s">
        <v>193</v>
      </c>
      <c r="D12" s="134" t="s">
        <v>47</v>
      </c>
      <c r="E12" s="134">
        <v>2012901</v>
      </c>
      <c r="F12" s="134" t="s">
        <v>164</v>
      </c>
      <c r="G12" s="134">
        <v>30201</v>
      </c>
      <c r="H12" s="134" t="s">
        <v>153</v>
      </c>
      <c r="I12" s="51">
        <v>8500</v>
      </c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00"/>
      <c r="V12" s="137"/>
      <c r="W12" s="51">
        <v>8500</v>
      </c>
    </row>
    <row r="13" s="132" customFormat="1" ht="27" customHeight="1" spans="1:23">
      <c r="A13" s="134" t="s">
        <v>191</v>
      </c>
      <c r="B13" s="134" t="s">
        <v>192</v>
      </c>
      <c r="C13" s="134" t="s">
        <v>193</v>
      </c>
      <c r="D13" s="134" t="s">
        <v>47</v>
      </c>
      <c r="E13" s="134">
        <v>2012901</v>
      </c>
      <c r="F13" s="134" t="s">
        <v>65</v>
      </c>
      <c r="G13" s="134">
        <v>30231</v>
      </c>
      <c r="H13" s="134" t="s">
        <v>194</v>
      </c>
      <c r="I13" s="51">
        <v>4000</v>
      </c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00"/>
      <c r="V13" s="137"/>
      <c r="W13" s="51">
        <v>4000</v>
      </c>
    </row>
    <row r="14" s="132" customFormat="1" ht="27" customHeight="1" spans="1:23">
      <c r="A14" s="134" t="s">
        <v>191</v>
      </c>
      <c r="B14" s="134" t="s">
        <v>192</v>
      </c>
      <c r="C14" s="134" t="s">
        <v>193</v>
      </c>
      <c r="D14" s="134" t="s">
        <v>47</v>
      </c>
      <c r="E14" s="134">
        <v>2012901</v>
      </c>
      <c r="F14" s="134" t="s">
        <v>65</v>
      </c>
      <c r="G14" s="134">
        <v>31002</v>
      </c>
      <c r="H14" s="134" t="s">
        <v>195</v>
      </c>
      <c r="I14" s="51">
        <v>3200</v>
      </c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00"/>
      <c r="V14" s="137"/>
      <c r="W14" s="51">
        <v>3200</v>
      </c>
    </row>
    <row r="15" s="132" customFormat="1" ht="27" customHeight="1" spans="1:23">
      <c r="A15" s="134" t="s">
        <v>191</v>
      </c>
      <c r="B15" s="134" t="s">
        <v>192</v>
      </c>
      <c r="C15" s="134" t="s">
        <v>193</v>
      </c>
      <c r="D15" s="134" t="s">
        <v>47</v>
      </c>
      <c r="E15" s="134">
        <v>2012999</v>
      </c>
      <c r="F15" s="134" t="s">
        <v>67</v>
      </c>
      <c r="G15" s="134">
        <v>30211</v>
      </c>
      <c r="H15" s="134" t="s">
        <v>196</v>
      </c>
      <c r="I15" s="51">
        <v>35000</v>
      </c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00"/>
      <c r="V15" s="137"/>
      <c r="W15" s="51">
        <v>35000</v>
      </c>
    </row>
    <row r="16" s="132" customFormat="1" ht="27" customHeight="1" spans="1:23">
      <c r="A16" s="134" t="s">
        <v>197</v>
      </c>
      <c r="B16" s="134" t="s">
        <v>198</v>
      </c>
      <c r="C16" s="134" t="s">
        <v>199</v>
      </c>
      <c r="D16" s="134" t="s">
        <v>47</v>
      </c>
      <c r="E16" s="134">
        <v>2012901</v>
      </c>
      <c r="F16" s="134" t="s">
        <v>65</v>
      </c>
      <c r="G16" s="134">
        <v>31002</v>
      </c>
      <c r="H16" s="134" t="s">
        <v>200</v>
      </c>
      <c r="I16" s="51">
        <v>66700</v>
      </c>
      <c r="J16" s="51">
        <v>66700</v>
      </c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00"/>
      <c r="V16" s="137"/>
      <c r="W16" s="51"/>
    </row>
    <row r="17" s="132" customFormat="1" ht="27" customHeight="1" spans="1:23">
      <c r="A17" s="134" t="s">
        <v>191</v>
      </c>
      <c r="B17" s="134" t="s">
        <v>201</v>
      </c>
      <c r="C17" s="134" t="s">
        <v>202</v>
      </c>
      <c r="D17" s="134" t="s">
        <v>47</v>
      </c>
      <c r="E17" s="134">
        <v>2012999</v>
      </c>
      <c r="F17" s="134" t="s">
        <v>67</v>
      </c>
      <c r="G17" s="134">
        <v>30202</v>
      </c>
      <c r="H17" s="134" t="s">
        <v>203</v>
      </c>
      <c r="I17" s="51">
        <v>1344.3</v>
      </c>
      <c r="J17" s="51">
        <v>1344.3</v>
      </c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00"/>
      <c r="V17" s="137"/>
      <c r="W17" s="51"/>
    </row>
    <row r="18" s="132" customFormat="1" ht="27" customHeight="1" spans="1:23">
      <c r="A18" s="134" t="s">
        <v>204</v>
      </c>
      <c r="B18" s="134" t="s">
        <v>205</v>
      </c>
      <c r="C18" s="134" t="s">
        <v>206</v>
      </c>
      <c r="D18" s="134" t="s">
        <v>47</v>
      </c>
      <c r="E18" s="134">
        <v>2013699</v>
      </c>
      <c r="F18" s="134" t="s">
        <v>207</v>
      </c>
      <c r="G18" s="134">
        <v>30201</v>
      </c>
      <c r="H18" s="134" t="s">
        <v>153</v>
      </c>
      <c r="I18" s="51">
        <v>3120</v>
      </c>
      <c r="J18" s="51">
        <v>3120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00"/>
      <c r="V18" s="137"/>
      <c r="W18" s="51"/>
    </row>
    <row r="19" ht="19" customHeight="1" spans="1:23">
      <c r="A19" s="38" t="s">
        <v>91</v>
      </c>
      <c r="B19" s="39"/>
      <c r="C19" s="39"/>
      <c r="D19" s="39"/>
      <c r="E19" s="39"/>
      <c r="F19" s="39"/>
      <c r="G19" s="39"/>
      <c r="H19" s="40"/>
      <c r="I19" s="138">
        <f>SUM(I9:I18)</f>
        <v>179864.3</v>
      </c>
      <c r="J19" s="138">
        <f t="shared" ref="J19:W19" si="1">SUM(J9:J18)</f>
        <v>71164.3</v>
      </c>
      <c r="K19" s="138">
        <f t="shared" si="1"/>
        <v>0</v>
      </c>
      <c r="L19" s="138">
        <f t="shared" si="1"/>
        <v>0</v>
      </c>
      <c r="M19" s="138">
        <f t="shared" si="1"/>
        <v>0</v>
      </c>
      <c r="N19" s="138">
        <f t="shared" si="1"/>
        <v>0</v>
      </c>
      <c r="O19" s="138">
        <f t="shared" si="1"/>
        <v>0</v>
      </c>
      <c r="P19" s="138">
        <f t="shared" si="1"/>
        <v>0</v>
      </c>
      <c r="Q19" s="138">
        <f t="shared" si="1"/>
        <v>0</v>
      </c>
      <c r="R19" s="138">
        <f t="shared" si="1"/>
        <v>0</v>
      </c>
      <c r="S19" s="138">
        <f t="shared" si="1"/>
        <v>0</v>
      </c>
      <c r="T19" s="138">
        <f t="shared" si="1"/>
        <v>0</v>
      </c>
      <c r="U19" s="138">
        <f t="shared" si="1"/>
        <v>0</v>
      </c>
      <c r="V19" s="138">
        <f t="shared" si="1"/>
        <v>0</v>
      </c>
      <c r="W19" s="138">
        <f t="shared" si="1"/>
        <v>108700</v>
      </c>
    </row>
  </sheetData>
  <mergeCells count="28">
    <mergeCell ref="A3:W3"/>
    <mergeCell ref="A4:I4"/>
    <mergeCell ref="J5:M5"/>
    <mergeCell ref="N5:P5"/>
    <mergeCell ref="R5:W5"/>
    <mergeCell ref="J6:K6"/>
    <mergeCell ref="A19:H1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38"/>
  <sheetViews>
    <sheetView showZeros="0" workbookViewId="0">
      <pane ySplit="1" topLeftCell="A31" activePane="bottomLeft" state="frozen"/>
      <selection/>
      <selection pane="bottomLeft" activeCell="A31" sqref="A31"/>
    </sheetView>
  </sheetViews>
  <sheetFormatPr defaultColWidth="9.10833333333333" defaultRowHeight="11.95" customHeight="1"/>
  <cols>
    <col min="1" max="1" width="43.3833333333333" customWidth="1"/>
    <col min="2" max="2" width="48.1333333333333" customWidth="1"/>
    <col min="3" max="4" width="20.7583333333333" style="119" customWidth="1"/>
    <col min="5" max="5" width="20.7583333333333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44.666666666666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61" t="s">
        <v>208</v>
      </c>
    </row>
    <row r="3" ht="28.5" customHeight="1" spans="1:10">
      <c r="A3" s="52" t="s">
        <v>209</v>
      </c>
      <c r="B3" s="33"/>
      <c r="C3" s="33"/>
      <c r="D3" s="33"/>
      <c r="E3" s="33"/>
      <c r="F3" s="53"/>
      <c r="G3" s="33"/>
      <c r="H3" s="53"/>
      <c r="I3" s="53"/>
      <c r="J3" s="33"/>
    </row>
    <row r="4" ht="15.05" customHeight="1" spans="1:1">
      <c r="A4" s="6" t="str">
        <f>'部门财务收支预算总表01-1'!A4</f>
        <v>单位名称：新平彝族傣族自治县总工会</v>
      </c>
    </row>
    <row r="5" ht="14.25" customHeight="1" spans="1:10">
      <c r="A5" s="54" t="s">
        <v>210</v>
      </c>
      <c r="B5" s="54" t="s">
        <v>211</v>
      </c>
      <c r="C5" s="54" t="s">
        <v>212</v>
      </c>
      <c r="D5" s="54" t="s">
        <v>213</v>
      </c>
      <c r="E5" s="54" t="s">
        <v>214</v>
      </c>
      <c r="F5" s="55" t="s">
        <v>215</v>
      </c>
      <c r="G5" s="54" t="s">
        <v>216</v>
      </c>
      <c r="H5" s="55" t="s">
        <v>217</v>
      </c>
      <c r="I5" s="55" t="s">
        <v>218</v>
      </c>
      <c r="J5" s="54" t="s">
        <v>219</v>
      </c>
    </row>
    <row r="6" ht="14.25" customHeight="1" spans="1:10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5">
        <v>6</v>
      </c>
      <c r="G6" s="54">
        <v>7</v>
      </c>
      <c r="H6" s="55">
        <v>8</v>
      </c>
      <c r="I6" s="55">
        <v>9</v>
      </c>
      <c r="J6" s="54">
        <v>10</v>
      </c>
    </row>
    <row r="7" ht="15.05" customHeight="1" spans="1:10">
      <c r="A7" s="106" t="s">
        <v>47</v>
      </c>
      <c r="B7" s="57"/>
      <c r="C7" s="105"/>
      <c r="D7" s="120"/>
      <c r="E7" s="108"/>
      <c r="F7" s="108"/>
      <c r="G7" s="108"/>
      <c r="H7" s="108"/>
      <c r="I7" s="108"/>
      <c r="J7" s="108"/>
    </row>
    <row r="8" ht="159" customHeight="1" spans="1:10">
      <c r="A8" s="121" t="s">
        <v>193</v>
      </c>
      <c r="B8" s="122" t="s">
        <v>220</v>
      </c>
      <c r="C8" s="123"/>
      <c r="D8" s="105"/>
      <c r="E8" s="108"/>
      <c r="F8" s="108"/>
      <c r="G8" s="108"/>
      <c r="H8" s="108"/>
      <c r="I8" s="108"/>
      <c r="J8" s="108"/>
    </row>
    <row r="9" ht="34" customHeight="1" spans="1:10">
      <c r="A9" s="124"/>
      <c r="B9" s="125"/>
      <c r="C9" s="123" t="s">
        <v>221</v>
      </c>
      <c r="D9" s="126" t="s">
        <v>222</v>
      </c>
      <c r="E9" s="127" t="s">
        <v>223</v>
      </c>
      <c r="F9" s="107" t="s">
        <v>224</v>
      </c>
      <c r="G9" s="128" t="s">
        <v>111</v>
      </c>
      <c r="H9" s="107" t="s">
        <v>225</v>
      </c>
      <c r="I9" s="107" t="s">
        <v>226</v>
      </c>
      <c r="J9" s="127" t="s">
        <v>227</v>
      </c>
    </row>
    <row r="10" ht="34" customHeight="1" spans="1:10">
      <c r="A10" s="129"/>
      <c r="B10" s="125"/>
      <c r="C10" s="123" t="s">
        <v>221</v>
      </c>
      <c r="D10" s="126" t="s">
        <v>222</v>
      </c>
      <c r="E10" s="127" t="s">
        <v>228</v>
      </c>
      <c r="F10" s="107" t="s">
        <v>229</v>
      </c>
      <c r="G10" s="128" t="s">
        <v>230</v>
      </c>
      <c r="H10" s="107" t="s">
        <v>231</v>
      </c>
      <c r="I10" s="107" t="s">
        <v>226</v>
      </c>
      <c r="J10" s="127" t="s">
        <v>232</v>
      </c>
    </row>
    <row r="11" ht="34" customHeight="1" spans="1:10">
      <c r="A11" s="129"/>
      <c r="B11" s="125"/>
      <c r="C11" s="123" t="s">
        <v>221</v>
      </c>
      <c r="D11" s="126" t="s">
        <v>222</v>
      </c>
      <c r="E11" s="127" t="s">
        <v>233</v>
      </c>
      <c r="F11" s="107" t="s">
        <v>224</v>
      </c>
      <c r="G11" s="128" t="s">
        <v>234</v>
      </c>
      <c r="H11" s="107" t="s">
        <v>235</v>
      </c>
      <c r="I11" s="107" t="s">
        <v>226</v>
      </c>
      <c r="J11" s="127" t="s">
        <v>236</v>
      </c>
    </row>
    <row r="12" ht="34" customHeight="1" spans="1:10">
      <c r="A12" s="129"/>
      <c r="B12" s="125"/>
      <c r="C12" s="123" t="s">
        <v>221</v>
      </c>
      <c r="D12" s="126" t="s">
        <v>237</v>
      </c>
      <c r="E12" s="127" t="s">
        <v>238</v>
      </c>
      <c r="F12" s="107" t="s">
        <v>224</v>
      </c>
      <c r="G12" s="128" t="s">
        <v>239</v>
      </c>
      <c r="H12" s="107" t="s">
        <v>240</v>
      </c>
      <c r="I12" s="107" t="s">
        <v>226</v>
      </c>
      <c r="J12" s="127" t="s">
        <v>241</v>
      </c>
    </row>
    <row r="13" ht="34" customHeight="1" spans="1:10">
      <c r="A13" s="129"/>
      <c r="B13" s="125"/>
      <c r="C13" s="123" t="s">
        <v>221</v>
      </c>
      <c r="D13" s="126" t="s">
        <v>237</v>
      </c>
      <c r="E13" s="127" t="s">
        <v>242</v>
      </c>
      <c r="F13" s="107" t="s">
        <v>224</v>
      </c>
      <c r="G13" s="128" t="s">
        <v>239</v>
      </c>
      <c r="H13" s="107" t="s">
        <v>240</v>
      </c>
      <c r="I13" s="107" t="s">
        <v>226</v>
      </c>
      <c r="J13" s="127" t="s">
        <v>243</v>
      </c>
    </row>
    <row r="14" ht="34" customHeight="1" spans="1:10">
      <c r="A14" s="129"/>
      <c r="B14" s="125"/>
      <c r="C14" s="123" t="s">
        <v>221</v>
      </c>
      <c r="D14" s="126" t="s">
        <v>244</v>
      </c>
      <c r="E14" s="127" t="s">
        <v>245</v>
      </c>
      <c r="F14" s="107" t="s">
        <v>229</v>
      </c>
      <c r="G14" s="128" t="s">
        <v>239</v>
      </c>
      <c r="H14" s="107" t="s">
        <v>240</v>
      </c>
      <c r="I14" s="107" t="s">
        <v>226</v>
      </c>
      <c r="J14" s="127" t="s">
        <v>246</v>
      </c>
    </row>
    <row r="15" ht="34" customHeight="1" spans="1:10">
      <c r="A15" s="129"/>
      <c r="B15" s="125"/>
      <c r="C15" s="123" t="s">
        <v>221</v>
      </c>
      <c r="D15" s="126" t="s">
        <v>247</v>
      </c>
      <c r="E15" s="127" t="s">
        <v>248</v>
      </c>
      <c r="F15" s="107" t="s">
        <v>249</v>
      </c>
      <c r="G15" s="128" t="s">
        <v>250</v>
      </c>
      <c r="H15" s="107" t="s">
        <v>251</v>
      </c>
      <c r="I15" s="107" t="s">
        <v>226</v>
      </c>
      <c r="J15" s="127" t="s">
        <v>252</v>
      </c>
    </row>
    <row r="16" ht="34" customHeight="1" spans="1:10">
      <c r="A16" s="129"/>
      <c r="B16" s="125"/>
      <c r="C16" s="123" t="s">
        <v>253</v>
      </c>
      <c r="D16" s="126" t="s">
        <v>254</v>
      </c>
      <c r="E16" s="127" t="s">
        <v>255</v>
      </c>
      <c r="F16" s="107" t="s">
        <v>224</v>
      </c>
      <c r="G16" s="128" t="s">
        <v>112</v>
      </c>
      <c r="H16" s="107" t="s">
        <v>256</v>
      </c>
      <c r="I16" s="107" t="s">
        <v>226</v>
      </c>
      <c r="J16" s="127" t="s">
        <v>257</v>
      </c>
    </row>
    <row r="17" ht="34" customHeight="1" spans="1:10">
      <c r="A17" s="129"/>
      <c r="B17" s="125"/>
      <c r="C17" s="123" t="s">
        <v>258</v>
      </c>
      <c r="D17" s="126" t="s">
        <v>259</v>
      </c>
      <c r="E17" s="127" t="s">
        <v>260</v>
      </c>
      <c r="F17" s="107" t="s">
        <v>224</v>
      </c>
      <c r="G17" s="128" t="s">
        <v>261</v>
      </c>
      <c r="H17" s="107" t="s">
        <v>240</v>
      </c>
      <c r="I17" s="107" t="s">
        <v>226</v>
      </c>
      <c r="J17" s="127" t="s">
        <v>262</v>
      </c>
    </row>
    <row r="18" ht="23" customHeight="1" spans="1:10">
      <c r="A18" s="121" t="s">
        <v>199</v>
      </c>
      <c r="B18" s="122" t="s">
        <v>263</v>
      </c>
      <c r="C18" s="123"/>
      <c r="D18" s="105"/>
      <c r="E18" s="108"/>
      <c r="F18" s="108"/>
      <c r="G18" s="108"/>
      <c r="H18" s="108"/>
      <c r="I18" s="108"/>
      <c r="J18" s="108"/>
    </row>
    <row r="19" ht="34" customHeight="1" spans="1:10">
      <c r="A19" s="124"/>
      <c r="B19" s="125"/>
      <c r="C19" s="123" t="s">
        <v>221</v>
      </c>
      <c r="D19" s="126" t="s">
        <v>222</v>
      </c>
      <c r="E19" s="127" t="s">
        <v>222</v>
      </c>
      <c r="F19" s="107" t="s">
        <v>229</v>
      </c>
      <c r="G19" s="128" t="s">
        <v>264</v>
      </c>
      <c r="H19" s="107" t="s">
        <v>225</v>
      </c>
      <c r="I19" s="107" t="s">
        <v>226</v>
      </c>
      <c r="J19" s="127" t="s">
        <v>265</v>
      </c>
    </row>
    <row r="20" ht="34" customHeight="1" spans="1:10">
      <c r="A20" s="129"/>
      <c r="B20" s="125"/>
      <c r="C20" s="123" t="s">
        <v>221</v>
      </c>
      <c r="D20" s="126" t="s">
        <v>237</v>
      </c>
      <c r="E20" s="127" t="s">
        <v>238</v>
      </c>
      <c r="F20" s="107" t="s">
        <v>224</v>
      </c>
      <c r="G20" s="128" t="s">
        <v>239</v>
      </c>
      <c r="H20" s="107" t="s">
        <v>240</v>
      </c>
      <c r="I20" s="107" t="s">
        <v>226</v>
      </c>
      <c r="J20" s="127" t="s">
        <v>266</v>
      </c>
    </row>
    <row r="21" ht="34" customHeight="1" spans="1:10">
      <c r="A21" s="129"/>
      <c r="B21" s="125"/>
      <c r="C21" s="123" t="s">
        <v>221</v>
      </c>
      <c r="D21" s="126" t="s">
        <v>244</v>
      </c>
      <c r="E21" s="127" t="s">
        <v>267</v>
      </c>
      <c r="F21" s="107" t="s">
        <v>224</v>
      </c>
      <c r="G21" s="128" t="s">
        <v>268</v>
      </c>
      <c r="H21" s="107" t="s">
        <v>240</v>
      </c>
      <c r="I21" s="107" t="s">
        <v>226</v>
      </c>
      <c r="J21" s="127" t="s">
        <v>269</v>
      </c>
    </row>
    <row r="22" ht="34" customHeight="1" spans="1:10">
      <c r="A22" s="129"/>
      <c r="B22" s="125"/>
      <c r="C22" s="123" t="s">
        <v>253</v>
      </c>
      <c r="D22" s="126" t="s">
        <v>270</v>
      </c>
      <c r="E22" s="127" t="s">
        <v>271</v>
      </c>
      <c r="F22" s="107" t="s">
        <v>229</v>
      </c>
      <c r="G22" s="128" t="s">
        <v>272</v>
      </c>
      <c r="H22" s="107" t="s">
        <v>273</v>
      </c>
      <c r="I22" s="107" t="s">
        <v>274</v>
      </c>
      <c r="J22" s="127" t="s">
        <v>275</v>
      </c>
    </row>
    <row r="23" ht="34" customHeight="1" spans="1:10">
      <c r="A23" s="129"/>
      <c r="B23" s="125"/>
      <c r="C23" s="123" t="s">
        <v>258</v>
      </c>
      <c r="D23" s="126" t="s">
        <v>259</v>
      </c>
      <c r="E23" s="127" t="s">
        <v>276</v>
      </c>
      <c r="F23" s="107" t="s">
        <v>224</v>
      </c>
      <c r="G23" s="128" t="s">
        <v>268</v>
      </c>
      <c r="H23" s="107" t="s">
        <v>240</v>
      </c>
      <c r="I23" s="107" t="s">
        <v>226</v>
      </c>
      <c r="J23" s="127" t="s">
        <v>277</v>
      </c>
    </row>
    <row r="24" ht="119" customHeight="1" spans="1:10">
      <c r="A24" s="129" t="s">
        <v>202</v>
      </c>
      <c r="B24" s="130" t="s">
        <v>278</v>
      </c>
      <c r="C24" s="123"/>
      <c r="D24" s="126" t="s">
        <v>279</v>
      </c>
      <c r="E24" s="127" t="s">
        <v>279</v>
      </c>
      <c r="F24" s="107"/>
      <c r="G24" s="128"/>
      <c r="H24" s="107"/>
      <c r="I24" s="107"/>
      <c r="J24" s="127"/>
    </row>
    <row r="25" ht="34" customHeight="1" spans="1:10">
      <c r="A25" s="129"/>
      <c r="B25" s="125"/>
      <c r="C25" s="123" t="s">
        <v>221</v>
      </c>
      <c r="D25" s="126" t="s">
        <v>222</v>
      </c>
      <c r="E25" s="127" t="s">
        <v>280</v>
      </c>
      <c r="F25" s="107" t="s">
        <v>224</v>
      </c>
      <c r="G25" s="128" t="s">
        <v>281</v>
      </c>
      <c r="H25" s="107" t="s">
        <v>282</v>
      </c>
      <c r="I25" s="107" t="s">
        <v>226</v>
      </c>
      <c r="J25" s="127" t="s">
        <v>283</v>
      </c>
    </row>
    <row r="26" ht="34" customHeight="1" spans="1:10">
      <c r="A26" s="129"/>
      <c r="B26" s="125"/>
      <c r="C26" s="123" t="s">
        <v>221</v>
      </c>
      <c r="D26" s="126" t="s">
        <v>222</v>
      </c>
      <c r="E26" s="127" t="s">
        <v>284</v>
      </c>
      <c r="F26" s="107" t="s">
        <v>229</v>
      </c>
      <c r="G26" s="128" t="s">
        <v>111</v>
      </c>
      <c r="H26" s="107" t="s">
        <v>285</v>
      </c>
      <c r="I26" s="107" t="s">
        <v>226</v>
      </c>
      <c r="J26" s="127" t="s">
        <v>286</v>
      </c>
    </row>
    <row r="27" ht="34" customHeight="1" spans="1:10">
      <c r="A27" s="129"/>
      <c r="B27" s="125"/>
      <c r="C27" s="123" t="s">
        <v>221</v>
      </c>
      <c r="D27" s="126" t="s">
        <v>237</v>
      </c>
      <c r="E27" s="127" t="s">
        <v>287</v>
      </c>
      <c r="F27" s="107" t="s">
        <v>249</v>
      </c>
      <c r="G27" s="128" t="s">
        <v>109</v>
      </c>
      <c r="H27" s="107" t="s">
        <v>288</v>
      </c>
      <c r="I27" s="107" t="s">
        <v>226</v>
      </c>
      <c r="J27" s="127" t="s">
        <v>289</v>
      </c>
    </row>
    <row r="28" ht="23" customHeight="1" spans="1:10">
      <c r="A28" s="121"/>
      <c r="B28" s="122"/>
      <c r="C28" s="123" t="s">
        <v>221</v>
      </c>
      <c r="D28" s="105" t="s">
        <v>244</v>
      </c>
      <c r="E28" s="108" t="s">
        <v>290</v>
      </c>
      <c r="F28" s="108" t="s">
        <v>224</v>
      </c>
      <c r="G28" s="108" t="s">
        <v>268</v>
      </c>
      <c r="H28" s="108" t="s">
        <v>240</v>
      </c>
      <c r="I28" s="108" t="s">
        <v>226</v>
      </c>
      <c r="J28" s="108" t="s">
        <v>291</v>
      </c>
    </row>
    <row r="29" ht="34" customHeight="1" spans="1:10">
      <c r="A29" s="124"/>
      <c r="B29" s="125"/>
      <c r="C29" s="123" t="s">
        <v>253</v>
      </c>
      <c r="D29" s="126" t="s">
        <v>270</v>
      </c>
      <c r="E29" s="127" t="s">
        <v>292</v>
      </c>
      <c r="F29" s="107" t="s">
        <v>224</v>
      </c>
      <c r="G29" s="128" t="s">
        <v>293</v>
      </c>
      <c r="H29" s="107" t="s">
        <v>240</v>
      </c>
      <c r="I29" s="107" t="s">
        <v>226</v>
      </c>
      <c r="J29" s="127" t="s">
        <v>294</v>
      </c>
    </row>
    <row r="30" ht="34" customHeight="1" spans="1:10">
      <c r="A30" s="129"/>
      <c r="B30" s="125"/>
      <c r="C30" s="123" t="s">
        <v>258</v>
      </c>
      <c r="D30" s="126" t="s">
        <v>259</v>
      </c>
      <c r="E30" s="127" t="s">
        <v>295</v>
      </c>
      <c r="F30" s="107" t="s">
        <v>224</v>
      </c>
      <c r="G30" s="128" t="s">
        <v>268</v>
      </c>
      <c r="H30" s="107" t="s">
        <v>240</v>
      </c>
      <c r="I30" s="107" t="s">
        <v>226</v>
      </c>
      <c r="J30" s="127" t="s">
        <v>296</v>
      </c>
    </row>
    <row r="31" ht="178" customHeight="1" spans="1:10">
      <c r="A31" s="129" t="s">
        <v>206</v>
      </c>
      <c r="B31" s="131" t="s">
        <v>297</v>
      </c>
      <c r="C31" s="123"/>
      <c r="D31" s="126"/>
      <c r="E31" s="127"/>
      <c r="F31" s="107"/>
      <c r="G31" s="128"/>
      <c r="H31" s="107"/>
      <c r="I31" s="107"/>
      <c r="J31" s="127"/>
    </row>
    <row r="32" customFormat="1" ht="34" customHeight="1" spans="1:10">
      <c r="A32" s="129"/>
      <c r="B32" s="125"/>
      <c r="C32" s="123" t="s">
        <v>221</v>
      </c>
      <c r="D32" s="126" t="s">
        <v>222</v>
      </c>
      <c r="E32" s="127" t="s">
        <v>298</v>
      </c>
      <c r="F32" s="107" t="s">
        <v>229</v>
      </c>
      <c r="G32" s="128" t="s">
        <v>299</v>
      </c>
      <c r="H32" s="107" t="s">
        <v>235</v>
      </c>
      <c r="I32" s="107" t="s">
        <v>226</v>
      </c>
      <c r="J32" s="127" t="s">
        <v>300</v>
      </c>
    </row>
    <row r="33" customFormat="1" ht="34" customHeight="1" spans="1:10">
      <c r="A33" s="129"/>
      <c r="B33" s="125"/>
      <c r="C33" s="123" t="s">
        <v>221</v>
      </c>
      <c r="D33" s="126" t="s">
        <v>222</v>
      </c>
      <c r="E33" s="127" t="s">
        <v>301</v>
      </c>
      <c r="F33" s="107" t="s">
        <v>229</v>
      </c>
      <c r="G33" s="128" t="s">
        <v>302</v>
      </c>
      <c r="H33" s="107" t="s">
        <v>235</v>
      </c>
      <c r="I33" s="107" t="s">
        <v>226</v>
      </c>
      <c r="J33" s="127" t="s">
        <v>303</v>
      </c>
    </row>
    <row r="34" customFormat="1" ht="34" customHeight="1" spans="1:10">
      <c r="A34" s="129"/>
      <c r="B34" s="125"/>
      <c r="C34" s="123" t="s">
        <v>221</v>
      </c>
      <c r="D34" s="126" t="s">
        <v>237</v>
      </c>
      <c r="E34" s="127" t="s">
        <v>304</v>
      </c>
      <c r="F34" s="107" t="s">
        <v>229</v>
      </c>
      <c r="G34" s="128" t="s">
        <v>239</v>
      </c>
      <c r="H34" s="107" t="s">
        <v>240</v>
      </c>
      <c r="I34" s="107" t="s">
        <v>226</v>
      </c>
      <c r="J34" s="127" t="s">
        <v>304</v>
      </c>
    </row>
    <row r="35" customFormat="1" ht="34" customHeight="1" spans="1:10">
      <c r="A35" s="129"/>
      <c r="B35" s="125"/>
      <c r="C35" s="123" t="s">
        <v>221</v>
      </c>
      <c r="D35" s="126" t="s">
        <v>244</v>
      </c>
      <c r="E35" s="127" t="s">
        <v>305</v>
      </c>
      <c r="F35" s="107" t="s">
        <v>229</v>
      </c>
      <c r="G35" s="128" t="s">
        <v>108</v>
      </c>
      <c r="H35" s="107" t="s">
        <v>306</v>
      </c>
      <c r="I35" s="107" t="s">
        <v>226</v>
      </c>
      <c r="J35" s="127" t="s">
        <v>307</v>
      </c>
    </row>
    <row r="36" customFormat="1" ht="34" customHeight="1" spans="1:10">
      <c r="A36" s="129"/>
      <c r="B36" s="125"/>
      <c r="C36" s="123" t="s">
        <v>253</v>
      </c>
      <c r="D36" s="126" t="s">
        <v>308</v>
      </c>
      <c r="E36" s="127" t="s">
        <v>309</v>
      </c>
      <c r="F36" s="107" t="s">
        <v>224</v>
      </c>
      <c r="G36" s="128" t="s">
        <v>268</v>
      </c>
      <c r="H36" s="107" t="s">
        <v>240</v>
      </c>
      <c r="I36" s="107" t="s">
        <v>226</v>
      </c>
      <c r="J36" s="127" t="s">
        <v>309</v>
      </c>
    </row>
    <row r="37" customFormat="1" ht="34" customHeight="1" spans="1:10">
      <c r="A37" s="129"/>
      <c r="B37" s="125"/>
      <c r="C37" s="123" t="s">
        <v>253</v>
      </c>
      <c r="D37" s="126" t="s">
        <v>310</v>
      </c>
      <c r="E37" s="127" t="s">
        <v>311</v>
      </c>
      <c r="F37" s="107" t="s">
        <v>229</v>
      </c>
      <c r="G37" s="128" t="s">
        <v>312</v>
      </c>
      <c r="H37" s="107" t="s">
        <v>273</v>
      </c>
      <c r="I37" s="107" t="s">
        <v>274</v>
      </c>
      <c r="J37" s="127" t="s">
        <v>313</v>
      </c>
    </row>
    <row r="38" customFormat="1" ht="23" customHeight="1" spans="1:10">
      <c r="A38" s="121"/>
      <c r="B38" s="122"/>
      <c r="C38" s="123" t="s">
        <v>258</v>
      </c>
      <c r="D38" s="105" t="s">
        <v>314</v>
      </c>
      <c r="E38" s="108" t="s">
        <v>315</v>
      </c>
      <c r="F38" s="108" t="s">
        <v>229</v>
      </c>
      <c r="G38" s="108" t="s">
        <v>268</v>
      </c>
      <c r="H38" s="108" t="s">
        <v>240</v>
      </c>
      <c r="I38" s="108" t="s">
        <v>226</v>
      </c>
      <c r="J38" s="108" t="s">
        <v>316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cp:lastPrinted>2025-02-13T02:07:00Z</cp:lastPrinted>
  <dcterms:modified xsi:type="dcterms:W3CDTF">2025-02-19T02:29:33Z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