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15" tabRatio="732" firstSheet="7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_FilterDatabase" localSheetId="6" hidden="1">部门基本支出预算表04!$A$1:$W$101</definedName>
    <definedName name="_xlnm._FilterDatabase" localSheetId="7" hidden="1">'部门项目支出预算表05-1'!$A$1:$W$45</definedName>
    <definedName name="_xlnm._FilterDatabase" localSheetId="8" hidden="1">'部门项目支出绩效目标表05-2'!$A$2:$J$58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<sst xmlns="http://schemas.openxmlformats.org/spreadsheetml/2006/main" count="1310" uniqueCount="518">
  <si>
    <t>预算01-1表</t>
  </si>
  <si>
    <t>2025年财务收支预算总表</t>
  </si>
  <si>
    <t>单位名称：中共新平彝族傣族自治县委员会办公室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</si>
  <si>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</si>
  <si>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</si>
  <si>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</si>
  <si>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</si>
  <si>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</si>
  <si>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</si>
  <si>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</si>
  <si>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</si>
  <si>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</si>
  <si>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</si>
  <si>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</si>
  <si>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</si>
  <si>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</si>
  <si>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四、住房保障支出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</si>
  <si>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</si>
  <si>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</si>
  <si>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</si>
  <si>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</si>
  <si>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</si>
  <si>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</si>
  <si>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</si>
  <si>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</si>
  <si>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</si>
  <si>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</si>
  <si>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</si>
  <si>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</si>
  <si>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</si>
  <si>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</si>
  <si>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</si>
  <si>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</si>
  <si>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</si>
  <si>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</si>
  <si>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</si>
  <si>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</si>
  <si>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</si>
  <si>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</si>
  <si>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</si>
  <si>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</si>
  <si>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</si>
  <si>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</si>
  <si>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</si>
  <si>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事业单位经营收入</t>
  </si>
  <si>
    <t>上级补助收入</t>
  </si>
  <si>
    <t>附属单位上缴收入</t>
  </si>
  <si>
    <t>其他收入</t>
  </si>
  <si>
    <t>使用非财政拨款结余</t>
  </si>
  <si>
    <t>事业收入</t>
  </si>
  <si>
    <t>301</t>
  </si>
  <si>
    <t>中共新平彝族傣族自治县委员会办公室</t>
  </si>
  <si>
    <t>301001</t>
  </si>
  <si>
    <t>301006</t>
  </si>
  <si>
    <t>新平彝族傣族自治县关心下一代工作委员会办公室</t>
  </si>
  <si>
    <t>301004</t>
  </si>
  <si>
    <t>新平彝族傣族自治县接待办公室</t>
  </si>
  <si>
    <t>301005</t>
  </si>
  <si>
    <t>新平彝族傣族自治县档案馆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</si>
  <si>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</si>
  <si>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</si>
  <si>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</si>
  <si>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</si>
  <si>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</si>
  <si>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</si>
  <si>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</si>
  <si>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</si>
  <si>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</si>
  <si>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</si>
  <si>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</si>
  <si>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基本支出</t>
  </si>
  <si>
    <t>项目支出</t>
  </si>
  <si>
    <t>201</t>
  </si>
  <si>
    <t>一般公共服务支出</t>
  </si>
  <si>
    <t>20126</t>
  </si>
  <si>
    <t>档案事务</t>
  </si>
  <si>
    <t>2012604</t>
  </si>
  <si>
    <t>档案馆</t>
  </si>
  <si>
    <t>20131</t>
  </si>
  <si>
    <t>党委办公厅（室）及相关机构事务</t>
  </si>
  <si>
    <t>2013101</t>
  </si>
  <si>
    <t>行政运行</t>
  </si>
  <si>
    <t>2013102</t>
  </si>
  <si>
    <t>一般行政管理事务</t>
  </si>
  <si>
    <t>2013103</t>
  </si>
  <si>
    <t>机关服务</t>
  </si>
  <si>
    <t>20136</t>
  </si>
  <si>
    <t>其他共产党事务支出</t>
  </si>
  <si>
    <t>2013601</t>
  </si>
  <si>
    <t>2013699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</si>
  <si>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</si>
  <si>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</si>
  <si>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</si>
  <si>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</si>
  <si>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</si>
  <si>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</si>
  <si>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</si>
  <si>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</si>
  <si>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</si>
  <si>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</si>
  <si>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</si>
  <si>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</si>
  <si>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</si>
  <si>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</si>
  <si>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</si>
  <si>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</si>
  <si>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</si>
  <si>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</si>
  <si>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</si>
  <si>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</si>
  <si>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</si>
  <si>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</si>
  <si>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</si>
  <si>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</si>
  <si>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</si>
  <si>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</si>
  <si>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</si>
  <si>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</si>
  <si>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</si>
  <si>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</si>
  <si>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</si>
  <si>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</si>
  <si>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</si>
  <si>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</si>
  <si>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</si>
  <si>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</si>
  <si>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</si>
  <si>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</si>
  <si>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 入 总 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</si>
  <si>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</si>
  <si>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</si>
  <si>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</si>
  <si>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</si>
  <si>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</si>
  <si>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</si>
  <si>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</si>
  <si>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</si>
  <si>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</si>
  <si>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</si>
  <si>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</si>
  <si>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</si>
  <si>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</si>
  <si>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</si>
  <si>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</si>
  <si>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</si>
  <si>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</si>
  <si>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</si>
  <si>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</si>
  <si>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</si>
  <si>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</si>
  <si>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</si>
  <si>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</si>
  <si>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</si>
  <si>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</si>
  <si>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</si>
  <si>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</si>
  <si>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</si>
  <si>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</si>
  <si>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</si>
  <si>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</si>
  <si>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</si>
  <si>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</si>
  <si>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</si>
  <si>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</si>
  <si>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</si>
  <si>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</si>
  <si>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530427210000000014745</t>
  </si>
  <si>
    <t>一般公用经费</t>
  </si>
  <si>
    <t>邮电费</t>
  </si>
  <si>
    <t>530427241100002135279</t>
  </si>
  <si>
    <t>办公费</t>
  </si>
  <si>
    <t>福利费</t>
  </si>
  <si>
    <t>530427210000000016907</t>
  </si>
  <si>
    <t>行政人员工资支出</t>
  </si>
  <si>
    <t>基本工资</t>
  </si>
  <si>
    <t>津贴补贴</t>
  </si>
  <si>
    <t>530427210000000016908</t>
  </si>
  <si>
    <t>事业人员工资支出</t>
  </si>
  <si>
    <t>绩效工资</t>
  </si>
  <si>
    <t>530427210000000016909</t>
  </si>
  <si>
    <t>社会保障缴费</t>
  </si>
  <si>
    <t>职工基本医疗保险缴费</t>
  </si>
  <si>
    <t>530427210000000016910</t>
  </si>
  <si>
    <t>530427210000000016913</t>
  </si>
  <si>
    <t>公车购置及运维费</t>
  </si>
  <si>
    <t>公务用车运行维护费</t>
  </si>
  <si>
    <t>530427210000000016914</t>
  </si>
  <si>
    <t>行政人员公务交通补贴</t>
  </si>
  <si>
    <t>其他交通费用</t>
  </si>
  <si>
    <t>530427210000000016915</t>
  </si>
  <si>
    <t>工会经费</t>
  </si>
  <si>
    <t>530427231100001237296</t>
  </si>
  <si>
    <t>530427231100001407395</t>
  </si>
  <si>
    <t>奖励性绩效工资(地方)</t>
  </si>
  <si>
    <t>530427231100001407396</t>
  </si>
  <si>
    <t>公务员基础绩效奖</t>
  </si>
  <si>
    <t>奖金</t>
  </si>
  <si>
    <t>530427231100001420450</t>
  </si>
  <si>
    <t>退休干部公用经费</t>
  </si>
  <si>
    <t>530427241100002124691</t>
  </si>
  <si>
    <t>社会保障缴费资金</t>
  </si>
  <si>
    <t>其他社会保障缴费</t>
  </si>
  <si>
    <t>机关事业单位基本养老保险缴费</t>
  </si>
  <si>
    <t>公务员医疗补助缴费</t>
  </si>
  <si>
    <t>530427241100002124810</t>
  </si>
  <si>
    <t>机要密码干部值班补贴资金</t>
  </si>
  <si>
    <t>其他对个人和家庭的补助</t>
  </si>
  <si>
    <t>530427210000000015963</t>
  </si>
  <si>
    <t>530427210000000015964</t>
  </si>
  <si>
    <t>530427210000000015965</t>
  </si>
  <si>
    <t>530427210000000015967</t>
  </si>
  <si>
    <t>530427210000000015968</t>
  </si>
  <si>
    <t>其他商品和服务支出</t>
  </si>
  <si>
    <t>差旅费</t>
  </si>
  <si>
    <t>530427231100001420354</t>
  </si>
  <si>
    <t>530427241100002127801</t>
  </si>
  <si>
    <t>530427210000000016764</t>
  </si>
  <si>
    <t>530427210000000016765</t>
  </si>
  <si>
    <t>530427210000000016766</t>
  </si>
  <si>
    <t>530427210000000016768</t>
  </si>
  <si>
    <t>530427210000000016769</t>
  </si>
  <si>
    <t>530427210000000016770</t>
  </si>
  <si>
    <t>530427241100002191147</t>
  </si>
  <si>
    <t>530427221100000378489</t>
  </si>
  <si>
    <t>530427231100001446925</t>
  </si>
  <si>
    <t>530427241100003058734</t>
  </si>
  <si>
    <t>2023年度驻村工作队员生活补助</t>
  </si>
  <si>
    <t>530427231100001446948</t>
  </si>
  <si>
    <t>530427241100002213422</t>
  </si>
  <si>
    <t>社会保险经费</t>
  </si>
  <si>
    <t>530427241100002261707</t>
  </si>
  <si>
    <t>部门临聘人员支出</t>
  </si>
  <si>
    <t>其他工资福利支出</t>
  </si>
  <si>
    <t>530427210000000014007</t>
  </si>
  <si>
    <t>530427210000000014008</t>
  </si>
  <si>
    <t>530427210000000014010</t>
  </si>
  <si>
    <t>530427210000000014012</t>
  </si>
  <si>
    <t>530427210000000015288</t>
  </si>
  <si>
    <t>530427241100002237742</t>
  </si>
  <si>
    <t>530427231100001439704</t>
  </si>
  <si>
    <t>530427231100001439726</t>
  </si>
  <si>
    <t>530427241100002133186</t>
  </si>
  <si>
    <t>社会保险项目经费</t>
  </si>
  <si>
    <t>530427241100002237626</t>
  </si>
  <si>
    <t>530427241100002237645</t>
  </si>
  <si>
    <t>预算05-1表</t>
  </si>
  <si>
    <t>2025年部门项目支出预算表</t>
  </si>
  <si>
    <t>项目分类</t>
  </si>
  <si>
    <t>项目单位</t>
  </si>
  <si>
    <t>本年拨款</t>
  </si>
  <si>
    <t>其中：本次下达</t>
  </si>
  <si>
    <t>311 专项业务类</t>
  </si>
  <si>
    <t>530427231100001135749</t>
  </si>
  <si>
    <t>督查调研及专项业务工作经费</t>
  </si>
  <si>
    <t>印刷费</t>
  </si>
  <si>
    <t>水费</t>
  </si>
  <si>
    <t>电费</t>
  </si>
  <si>
    <t>委托业务费</t>
  </si>
  <si>
    <t>会议费</t>
  </si>
  <si>
    <t>530427231100001135820</t>
  </si>
  <si>
    <t>特定项目经费</t>
  </si>
  <si>
    <t>培训费</t>
  </si>
  <si>
    <t>办公设备购置</t>
  </si>
  <si>
    <t>313 事业发展类</t>
  </si>
  <si>
    <t>530427231100001188568</t>
  </si>
  <si>
    <t>接待工作经费</t>
  </si>
  <si>
    <t>530427210000000015491</t>
  </si>
  <si>
    <t>档案专项经费</t>
  </si>
  <si>
    <t>530427241100002845026</t>
  </si>
  <si>
    <t>档案维护经费</t>
  </si>
  <si>
    <t>维修（护）费</t>
  </si>
  <si>
    <t>530427251100003829014</t>
  </si>
  <si>
    <t>档案馆库房新增设施设备经费</t>
  </si>
  <si>
    <t>专用设备购置</t>
  </si>
  <si>
    <t>530427231100001193179</t>
  </si>
  <si>
    <t>工作运转和未司项目经费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</si>
  <si>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</si>
  <si>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</si>
  <si>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</si>
  <si>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</si>
  <si>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</si>
  <si>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</si>
  <si>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</si>
  <si>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</si>
  <si>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</si>
  <si>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</si>
  <si>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</si>
  <si>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</si>
  <si>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一是保障2025年在职党总支部、退休党支部“三会一课”、主题党日等党建活动开展；二是解决现行财政体制安排人均办公费、车均运行维护费不足带来的经费缺口问题，确保县委办公室2025年高水平统筹协调，高效率办文理事，高质量建言献策，高效能督查考核，高标准服务保障目标任务完成。</t>
  </si>
  <si>
    <t>产出指标</t>
  </si>
  <si>
    <t>数量指标</t>
  </si>
  <si>
    <t>党支部个数</t>
  </si>
  <si>
    <t>=</t>
  </si>
  <si>
    <t>个</t>
  </si>
  <si>
    <t>定量指标</t>
  </si>
  <si>
    <t>县委办公室机关党支部、退休党支部。</t>
  </si>
  <si>
    <t>差旅费报销人次</t>
  </si>
  <si>
    <t>&gt;=</t>
  </si>
  <si>
    <t>965</t>
  </si>
  <si>
    <t>天/次</t>
  </si>
  <si>
    <t>项目资金报销差旅费总人次。</t>
  </si>
  <si>
    <t>保障公务用车运转数</t>
  </si>
  <si>
    <t>辆</t>
  </si>
  <si>
    <t>县委办公室公车数量。</t>
  </si>
  <si>
    <t>交纳法律顾问费单位数</t>
  </si>
  <si>
    <t>22</t>
  </si>
  <si>
    <t>家</t>
  </si>
  <si>
    <t>开支法律顾问费协议中保障咨询单位数量。</t>
  </si>
  <si>
    <t>调研基层解决经费困难村委会个数</t>
  </si>
  <si>
    <t>工作经费补助村委会个数。</t>
  </si>
  <si>
    <t>用电量</t>
  </si>
  <si>
    <t>&lt;=</t>
  </si>
  <si>
    <t>94200</t>
  </si>
  <si>
    <t>千瓦时</t>
  </si>
  <si>
    <t>项目资金支出总的用电量。</t>
  </si>
  <si>
    <t>用水量</t>
  </si>
  <si>
    <t>1000</t>
  </si>
  <si>
    <t>吨</t>
  </si>
  <si>
    <t>项目资金支出总的用水量。</t>
  </si>
  <si>
    <t>时效指标</t>
  </si>
  <si>
    <t>项目开展时间</t>
  </si>
  <si>
    <t>12</t>
  </si>
  <si>
    <t>月</t>
  </si>
  <si>
    <t>反映项目开展时间。</t>
  </si>
  <si>
    <t>效益指标</t>
  </si>
  <si>
    <t>社会效益</t>
  </si>
  <si>
    <t>保障县委业务工作情况</t>
  </si>
  <si>
    <t>保障</t>
  </si>
  <si>
    <t>%</t>
  </si>
  <si>
    <t>定性指标</t>
  </si>
  <si>
    <t>项目资金到位情况。</t>
  </si>
  <si>
    <t>可持续影响</t>
  </si>
  <si>
    <t>基层党建质量</t>
  </si>
  <si>
    <t>提升</t>
  </si>
  <si>
    <t>反映县委基层党建质量比上年是否提升情况。</t>
  </si>
  <si>
    <t>满意度指标</t>
  </si>
  <si>
    <t>服务对象满意度</t>
  </si>
  <si>
    <t>外来办事人员满意度</t>
  </si>
  <si>
    <t>90</t>
  </si>
  <si>
    <t>反映2025年外来办事人员满意度调查情况。</t>
  </si>
  <si>
    <t>一是支付2025年委托代理记账费用支出；二是缴纳2025年度残疾人就业保障资金支出；三是保障到学校、乡镇（街道）、村（社区）开展青少年思想道德教育、未成年人法治宣传教育，触法未成年人帮教及社会背景调查工作支出；四是保障创建“五好”基层关工委和学校先进关工委工作调研、业务指导工作支出。</t>
  </si>
  <si>
    <t>公开发放的宣传材料数量</t>
  </si>
  <si>
    <t>6000</t>
  </si>
  <si>
    <t>份</t>
  </si>
  <si>
    <t>反映制作宣传材料的数量的情况。</t>
  </si>
  <si>
    <t>宣传活动举办次数</t>
  </si>
  <si>
    <t>30</t>
  </si>
  <si>
    <t>次</t>
  </si>
  <si>
    <t>反映组织宣传活动次数的情况。</t>
  </si>
  <si>
    <t>培训次数</t>
  </si>
  <si>
    <t>1.00</t>
  </si>
  <si>
    <t>反映组织培训次数的情况。</t>
  </si>
  <si>
    <t>关爱救助人数</t>
  </si>
  <si>
    <t>7.00</t>
  </si>
  <si>
    <t>人次</t>
  </si>
  <si>
    <t>反映开展关爱救助人数数的情况。</t>
  </si>
  <si>
    <t>记账单位数</t>
  </si>
  <si>
    <t>反映记账单位数的情况。</t>
  </si>
  <si>
    <t>质量指标</t>
  </si>
  <si>
    <t>发布稿件原创率</t>
  </si>
  <si>
    <t>发布或推送的原创稿件数量/发布或推送的稿件总数量*100%。</t>
  </si>
  <si>
    <t>宣传内容知晓率</t>
  </si>
  <si>
    <t>反映通过抽查，教育对象对宣传内容的知晓程度。</t>
  </si>
  <si>
    <t>宣传活动参与人次</t>
  </si>
  <si>
    <t>3000</t>
  </si>
  <si>
    <t>反映宣传活动参与人次的情况。</t>
  </si>
  <si>
    <t>宣传教育对象满意度</t>
  </si>
  <si>
    <t>反映社会公众对宣传教育的满意程度。</t>
  </si>
  <si>
    <t>一是保障我县2025年四大机关以四大机关名义开展的重大活动对外接待事宜工作支出；二是在接待工作中积极挖掘新平特色菜肴，推出地方饮食特色的接待食谱，力推新平发展和新平美丽。</t>
  </si>
  <si>
    <t>接待人次</t>
  </si>
  <si>
    <t>3500</t>
  </si>
  <si>
    <t>新平县接待办公室接待总人次。</t>
  </si>
  <si>
    <t>购买一次性湿毛巾</t>
  </si>
  <si>
    <t>15000</t>
  </si>
  <si>
    <t>包</t>
  </si>
  <si>
    <t>新平县接待办公室购买一次性湿毛巾总量。</t>
  </si>
  <si>
    <t>印刷接待手册</t>
  </si>
  <si>
    <t>2858</t>
  </si>
  <si>
    <t>本</t>
  </si>
  <si>
    <t>新平县接待办公室印刷接待手册、席位卡等总数。</t>
  </si>
  <si>
    <t>购置接待物资合格率</t>
  </si>
  <si>
    <t>100</t>
  </si>
  <si>
    <t>根据国家产品质量相关要求。</t>
  </si>
  <si>
    <t>保障接待工作运转</t>
  </si>
  <si>
    <t>2025年接待费工作经费到位情况。</t>
  </si>
  <si>
    <t>接待对象满意度</t>
  </si>
  <si>
    <t>2025年接待对象满意度。</t>
  </si>
  <si>
    <t>一是改善库房环境，完成档案库房的温湿度控制系统和防虫防霉设施的建设和升级，确保库房环境达标率达到95%以上。二是完成至少70万页档案的扫描和数字化工作，使馆藏档案的数字化覆盖率提高至85%。完成数字化档案的双重备份，确保数据的安全性和可靠性。三是成功征集至少10份具有重要历史价值的档案。</t>
  </si>
  <si>
    <t>档案全文扫描份数</t>
  </si>
  <si>
    <t>857142</t>
  </si>
  <si>
    <t>扫描文件0.35元/份，2024年全年扫描85.71万份，共计30.00万元。</t>
  </si>
  <si>
    <t>档案保护文件数</t>
  </si>
  <si>
    <t>182150</t>
  </si>
  <si>
    <t>卷</t>
  </si>
  <si>
    <t>按照文件规定，馆藏档案每卷每年2元，共计36.43万元。</t>
  </si>
  <si>
    <t>运行维护档案库房数量</t>
  </si>
  <si>
    <t>9</t>
  </si>
  <si>
    <t>需运行维护档案库房9个，主要支付所产生的电费、水费、档案、消防设备维护费用。</t>
  </si>
  <si>
    <t>档案整理扫描验收合格率</t>
  </si>
  <si>
    <t>98</t>
  </si>
  <si>
    <t>按照验收要求，档案整理扫描验收合格率应在98%以上。</t>
  </si>
  <si>
    <t>持续开展档案维护工作</t>
  </si>
  <si>
    <t>1-12月全年开展档案维护工作。</t>
  </si>
  <si>
    <t>提高档案数字化查阅工作效率</t>
  </si>
  <si>
    <t>提高</t>
  </si>
  <si>
    <t>新平县档案馆2023年查阅统计表与上年同期对比提高。</t>
  </si>
  <si>
    <t>纸质档案保存年限</t>
  </si>
  <si>
    <t>10</t>
  </si>
  <si>
    <t>年</t>
  </si>
  <si>
    <t>纸质档案保存期限应在10年以上。</t>
  </si>
  <si>
    <t>职工、群众满意度</t>
  </si>
  <si>
    <t>让职工及群众满意。</t>
  </si>
  <si>
    <t>一是保障2025年档案实体安全、信息安全工作支出；二是为各单位、各档案查询用户提供更优质的服务。</t>
  </si>
  <si>
    <t>完成档案馆消防、电梯、水电维保项目</t>
  </si>
  <si>
    <t>3.00</t>
  </si>
  <si>
    <t>项</t>
  </si>
  <si>
    <t>用于签订档案馆消防、电梯、水电维保项目的合同以及完成维保项目。</t>
  </si>
  <si>
    <t>档案杀虫维护工作</t>
  </si>
  <si>
    <t>用于对新入库上架和馆藏的档案进行杀虫工作，保障档案实体安全。</t>
  </si>
  <si>
    <t>验收通过率</t>
  </si>
  <si>
    <t>反映设备购置的产品质量情况。</t>
  </si>
  <si>
    <t>资金到位后支付时限</t>
  </si>
  <si>
    <t>天</t>
  </si>
  <si>
    <t>按照要求，资金到位后应在30天内完成支付。</t>
  </si>
  <si>
    <t>设备购置利用率</t>
  </si>
  <si>
    <t>反映设备利用情况。</t>
  </si>
  <si>
    <t>满意度</t>
  </si>
  <si>
    <t>95</t>
  </si>
  <si>
    <t>让职工及群众满意。满意度=职工、群众满意人数/职工及查阅档案群众人数*100%</t>
  </si>
  <si>
    <t>一是购置密集架和温湿度控制系统，提升我县档案管理水平；二是提高档案存取的快捷性和方便性；三是强化档案保管环境安全性，完成档案防护十防内容目标要求。</t>
  </si>
  <si>
    <t>购置设备数量</t>
  </si>
  <si>
    <t>725.90</t>
  </si>
  <si>
    <t>立方米</t>
  </si>
  <si>
    <t>反映购置数量完成情况。</t>
  </si>
  <si>
    <t>购置温湿度管理系统数量</t>
  </si>
  <si>
    <t>套</t>
  </si>
  <si>
    <t>购置设备利用率</t>
  </si>
  <si>
    <t>设备部署及时率</t>
  </si>
  <si>
    <t>设备使用年限</t>
  </si>
  <si>
    <t>反映新投入设备使用对延长纸质档案寿命和保存年限情况。</t>
  </si>
  <si>
    <t>使用人员满意度</t>
  </si>
  <si>
    <t>反映服务对象对购置设备的整体满意情况。</t>
  </si>
  <si>
    <t xml:space="preserve">    备注：涉密项目不公开</t>
  </si>
  <si>
    <t>预算06表</t>
  </si>
  <si>
    <t>2025年部门政府性基金预算支出预算表</t>
  </si>
  <si>
    <t>政府性基金预算支出</t>
  </si>
  <si>
    <t xml:space="preserve">    备注：本部门无此事项。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</si>
  <si>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</si>
  <si>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</si>
  <si>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</si>
  <si>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</si>
  <si>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</si>
  <si>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</si>
  <si>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</si>
  <si>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</si>
  <si>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</si>
  <si>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</si>
  <si>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</si>
  <si>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</si>
  <si>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资料印刷</t>
  </si>
  <si>
    <t>张</t>
  </si>
  <si>
    <t>打印复印一台机</t>
  </si>
  <si>
    <t>台</t>
  </si>
  <si>
    <t>扫描仪</t>
  </si>
  <si>
    <t>打印机</t>
  </si>
  <si>
    <t>关心下一代工作委员会办公室公车购置及运维费</t>
  </si>
  <si>
    <t>公务车辆添加燃料服务</t>
  </si>
  <si>
    <t>升</t>
  </si>
  <si>
    <t>公务车辆机动车保险服务</t>
  </si>
  <si>
    <t>公务车辆维修与保养服务</t>
  </si>
  <si>
    <t>C23120301  车辆维修和保养服务</t>
  </si>
  <si>
    <t>接待手册、席位卡、菜卡等印刷</t>
  </si>
  <si>
    <t xml:space="preserve"> 档案馆公车购置及运维费</t>
  </si>
  <si>
    <t>公务用车保险</t>
  </si>
  <si>
    <t>预算08表</t>
  </si>
  <si>
    <t>2025年部门政府购买服务预算表</t>
  </si>
  <si>
    <t>政府购买服务项目</t>
  </si>
  <si>
    <t>政府购买服务目录</t>
  </si>
  <si>
    <t>预算09-1表</t>
  </si>
  <si>
    <t>2025年对下转移支付预算表</t>
  </si>
  <si>
    <t>单位名称（项目）</t>
  </si>
  <si>
    <t>乡镇、街道</t>
  </si>
  <si>
    <t>政府性基金</t>
  </si>
  <si>
    <t>桂山街道</t>
  </si>
  <si>
    <t>古城街道</t>
  </si>
  <si>
    <t>平甸乡</t>
  </si>
  <si>
    <t>扬武镇</t>
  </si>
  <si>
    <t>新化乡</t>
  </si>
  <si>
    <t>老厂乡</t>
  </si>
  <si>
    <t>戛洒镇</t>
  </si>
  <si>
    <t>水塘镇</t>
  </si>
  <si>
    <t>者竜乡</t>
  </si>
  <si>
    <t>漠沙镇</t>
  </si>
  <si>
    <t>建兴乡</t>
  </si>
  <si>
    <t>平掌乡</t>
  </si>
  <si>
    <t>预算09-2表</t>
  </si>
  <si>
    <t>2025年对下转移支付绩效目标表</t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</si>
  <si>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</si>
  <si>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</si>
  <si>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</si>
  <si>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</si>
  <si>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</si>
  <si>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</si>
  <si>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</si>
  <si>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</si>
  <si>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</si>
  <si>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7</t>
  </si>
  <si>
    <t>8</t>
  </si>
  <si>
    <t>预算11表</t>
  </si>
  <si>
    <t>2025年上级转移支付补助项目支出预算表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</si>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</sst>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yyyy\-mm\-dd\ hh:mm:ss"/>
    <numFmt numFmtId="178" formatCode="#,##0;\-#,##0;;@"/>
    <numFmt numFmtId="179" formatCode="#,##0.00;\-#,##0.00;;@"/>
    <numFmt numFmtId="180" formatCode="hh:mm:ss"/>
  </numFmts>
  <fonts count="4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9"/>
      <name val="SimSun"/>
      <charset val="134"/>
    </font>
    <font>
      <b/>
      <sz val="23"/>
      <color rgb="FF000000"/>
      <name val="宋体"/>
      <charset val="134"/>
    </font>
    <font>
      <sz val="9"/>
      <color theme="1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b/>
      <sz val="19.5"/>
      <name val="宋体"/>
      <charset val="134"/>
    </font>
    <font>
      <sz val="10.5"/>
      <name val="宋体"/>
      <charset val="134"/>
    </font>
    <font>
      <b/>
      <sz val="22"/>
      <color rgb="FF000000"/>
      <name val="宋体"/>
      <charset val="134"/>
    </font>
    <font>
      <sz val="10.5"/>
      <color rgb="FF000000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3"/>
      <name val="宋体"/>
      <charset val="134"/>
    </font>
    <font>
      <sz val="11"/>
      <name val="宋体"/>
      <charset val="134"/>
    </font>
    <font>
      <sz val="9.75"/>
      <name val="SimSun"/>
      <charset val="134"/>
    </font>
    <font>
      <b/>
      <sz val="18"/>
      <color rgb="FF000000"/>
      <name val="SimSun"/>
      <charset val="134"/>
    </font>
    <font>
      <sz val="12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" borderId="27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28" applyNumberFormat="0" applyFill="0" applyAlignment="0" applyProtection="0">
      <alignment vertical="center"/>
    </xf>
    <xf numFmtId="0" fontId="32" fillId="0" borderId="28" applyNumberFormat="0" applyFill="0" applyAlignment="0" applyProtection="0">
      <alignment vertical="center"/>
    </xf>
    <xf numFmtId="0" fontId="33" fillId="0" borderId="29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3" borderId="30" applyNumberFormat="0" applyAlignment="0" applyProtection="0">
      <alignment vertical="center"/>
    </xf>
    <xf numFmtId="0" fontId="35" fillId="4" borderId="31" applyNumberFormat="0" applyAlignment="0" applyProtection="0">
      <alignment vertical="center"/>
    </xf>
    <xf numFmtId="0" fontId="36" fillId="4" borderId="30" applyNumberFormat="0" applyAlignment="0" applyProtection="0">
      <alignment vertical="center"/>
    </xf>
    <xf numFmtId="0" fontId="37" fillId="5" borderId="32" applyNumberFormat="0" applyAlignment="0" applyProtection="0">
      <alignment vertical="center"/>
    </xf>
    <xf numFmtId="0" fontId="38" fillId="0" borderId="33" applyNumberFormat="0" applyFill="0" applyAlignment="0" applyProtection="0">
      <alignment vertical="center"/>
    </xf>
    <xf numFmtId="0" fontId="39" fillId="0" borderId="34" applyNumberFormat="0" applyFill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176" fontId="10" fillId="0" borderId="2">
      <alignment horizontal="right" vertical="center"/>
    </xf>
    <xf numFmtId="177" fontId="10" fillId="0" borderId="2">
      <alignment horizontal="right" vertical="center"/>
    </xf>
    <xf numFmtId="178" fontId="10" fillId="0" borderId="2">
      <alignment horizontal="right" vertical="center"/>
    </xf>
    <xf numFmtId="179" fontId="10" fillId="0" borderId="2">
      <alignment horizontal="right" vertical="center"/>
    </xf>
    <xf numFmtId="179" fontId="10" fillId="0" borderId="2">
      <alignment horizontal="right" vertical="center"/>
    </xf>
    <xf numFmtId="10" fontId="10" fillId="0" borderId="2">
      <alignment horizontal="right" vertical="center"/>
    </xf>
    <xf numFmtId="49" fontId="10" fillId="0" borderId="2">
      <alignment horizontal="left" vertical="center" wrapText="1"/>
    </xf>
    <xf numFmtId="180" fontId="10" fillId="0" borderId="2">
      <alignment horizontal="right" vertical="center"/>
    </xf>
    <xf numFmtId="0" fontId="10" fillId="0" borderId="0">
      <alignment vertical="top"/>
      <protection locked="0"/>
    </xf>
    <xf numFmtId="0" fontId="5" fillId="0" borderId="0"/>
  </cellStyleXfs>
  <cellXfs count="290">
    <xf numFmtId="0" fontId="0" fillId="0" borderId="0" xfId="0"/>
    <xf numFmtId="0" fontId="0" fillId="0" borderId="0" xfId="0" applyAlignment="1">
      <alignment horizontal="center" vertical="center"/>
    </xf>
    <xf numFmtId="49" fontId="1" fillId="0" borderId="0" xfId="0" applyNumberFormat="1" applyFont="1"/>
    <xf numFmtId="0" fontId="1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/>
    <xf numFmtId="0" fontId="1" fillId="0" borderId="0" xfId="0" applyFont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57" applyFont="1" applyFill="1" applyBorder="1" applyAlignment="1" applyProtection="1">
      <alignment horizontal="left" vertical="center" shrinkToFit="1"/>
    </xf>
    <xf numFmtId="0" fontId="5" fillId="0" borderId="1" xfId="57" applyFont="1" applyFill="1" applyBorder="1" applyAlignment="1" applyProtection="1">
      <alignment horizontal="center" vertical="center" wrapText="1"/>
    </xf>
    <xf numFmtId="0" fontId="1" fillId="0" borderId="1" xfId="57" applyFont="1" applyFill="1" applyBorder="1" applyAlignment="1" applyProtection="1">
      <alignment horizontal="left" vertical="center" wrapText="1"/>
    </xf>
    <xf numFmtId="4" fontId="5" fillId="0" borderId="1" xfId="57" applyNumberFormat="1" applyFont="1" applyFill="1" applyBorder="1" applyAlignment="1" applyProtection="1">
      <alignment horizontal="right" vertical="center" wrapText="1"/>
    </xf>
    <xf numFmtId="179" fontId="6" fillId="0" borderId="2" xfId="0" applyNumberFormat="1" applyFont="1" applyFill="1" applyBorder="1" applyAlignment="1">
      <alignment horizontal="right" vertical="center"/>
    </xf>
    <xf numFmtId="0" fontId="5" fillId="0" borderId="1" xfId="57" applyFont="1" applyFill="1" applyBorder="1" applyAlignment="1" applyProtection="1">
      <alignment horizontal="center" vertical="center" wrapText="1"/>
      <protection locked="0"/>
    </xf>
    <xf numFmtId="0" fontId="5" fillId="0" borderId="1" xfId="57" applyFont="1" applyFill="1" applyBorder="1" applyAlignment="1" applyProtection="1">
      <alignment horizontal="left" vertical="center" wrapText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  <protection locked="0"/>
    </xf>
    <xf numFmtId="179" fontId="8" fillId="0" borderId="2" xfId="0" applyNumberFormat="1" applyFont="1" applyBorder="1" applyAlignment="1">
      <alignment horizontal="right" vertical="center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1" fillId="0" borderId="2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49" fontId="10" fillId="0" borderId="0" xfId="55" applyBorder="1">
      <alignment horizontal="left" vertical="center" wrapText="1"/>
    </xf>
    <xf numFmtId="49" fontId="10" fillId="0" borderId="0" xfId="55" applyBorder="1" applyAlignment="1">
      <alignment horizontal="right" vertical="center" wrapText="1"/>
    </xf>
    <xf numFmtId="49" fontId="11" fillId="0" borderId="0" xfId="55" applyFont="1" applyBorder="1" applyAlignment="1">
      <alignment horizontal="center" vertical="center" wrapText="1"/>
    </xf>
    <xf numFmtId="0" fontId="10" fillId="0" borderId="9" xfId="55" applyNumberFormat="1" applyBorder="1" applyAlignment="1">
      <alignment horizontal="left" vertical="center" wrapText="1"/>
    </xf>
    <xf numFmtId="0" fontId="10" fillId="0" borderId="10" xfId="55" applyNumberFormat="1" applyBorder="1" applyAlignment="1">
      <alignment horizontal="left" vertical="center" wrapText="1"/>
    </xf>
    <xf numFmtId="49" fontId="12" fillId="0" borderId="2" xfId="55" applyFont="1" applyAlignment="1">
      <alignment horizontal="center" vertical="center" wrapText="1"/>
    </xf>
    <xf numFmtId="49" fontId="6" fillId="0" borderId="2" xfId="55" applyFont="1" applyAlignment="1">
      <alignment horizontal="center" vertical="center" wrapText="1"/>
    </xf>
    <xf numFmtId="49" fontId="12" fillId="0" borderId="2" xfId="55" applyFont="1">
      <alignment horizontal="left" vertical="center" wrapText="1"/>
    </xf>
    <xf numFmtId="178" fontId="10" fillId="0" borderId="2" xfId="51">
      <alignment horizontal="right" vertical="center"/>
    </xf>
    <xf numFmtId="179" fontId="10" fillId="0" borderId="2" xfId="52">
      <alignment horizontal="right"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" xfId="57" applyFont="1" applyFill="1" applyBorder="1" applyAlignment="1" applyProtection="1">
      <alignment horizontal="center" vertical="center"/>
    </xf>
    <xf numFmtId="0" fontId="4" fillId="0" borderId="2" xfId="0" applyFont="1" applyBorder="1" applyAlignment="1">
      <alignment horizontal="center" vertical="center"/>
    </xf>
    <xf numFmtId="179" fontId="8" fillId="0" borderId="2" xfId="52" applyFont="1">
      <alignment horizontal="right" vertical="center"/>
    </xf>
    <xf numFmtId="0" fontId="3" fillId="0" borderId="0" xfId="0" applyFont="1" applyAlignment="1" applyProtection="1">
      <alignment horizontal="right"/>
      <protection locked="0"/>
    </xf>
    <xf numFmtId="0" fontId="4" fillId="0" borderId="13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3" fillId="0" borderId="0" xfId="0" applyFont="1" applyAlignment="1" applyProtection="1">
      <alignment vertical="top" wrapText="1"/>
      <protection locked="0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 applyProtection="1">
      <alignment horizontal="center" vertical="center" wrapText="1"/>
      <protection locked="0"/>
    </xf>
    <xf numFmtId="0" fontId="4" fillId="0" borderId="1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4" fontId="3" fillId="0" borderId="15" xfId="0" applyNumberFormat="1" applyFont="1" applyBorder="1" applyAlignment="1" applyProtection="1">
      <alignment horizontal="right" vertical="center"/>
      <protection locked="0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 applyProtection="1">
      <alignment horizontal="right" wrapText="1"/>
      <protection locked="0"/>
    </xf>
    <xf numFmtId="0" fontId="3" fillId="0" borderId="0" xfId="0" applyFont="1" applyAlignment="1">
      <alignment horizontal="right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4" fontId="3" fillId="0" borderId="2" xfId="0" applyNumberFormat="1" applyFont="1" applyBorder="1" applyAlignment="1" applyProtection="1">
      <alignment horizontal="right" vertical="center"/>
      <protection locked="0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49" fontId="10" fillId="0" borderId="1" xfId="55" applyNumberFormat="1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179" fontId="10" fillId="0" borderId="1" xfId="55" applyNumberFormat="1" applyFont="1" applyFill="1" applyBorder="1" applyAlignment="1">
      <alignment horizontal="right" vertical="center" wrapText="1"/>
    </xf>
    <xf numFmtId="49" fontId="10" fillId="0" borderId="1" xfId="55" applyNumberFormat="1" applyFont="1" applyFill="1" applyBorder="1" applyAlignment="1">
      <alignment horizontal="left" vertical="center" wrapText="1"/>
    </xf>
    <xf numFmtId="179" fontId="10" fillId="0" borderId="1" xfId="55" applyNumberFormat="1" applyFont="1" applyFill="1" applyBorder="1" applyAlignment="1">
      <alignment horizontal="center" vertical="center" wrapText="1"/>
    </xf>
    <xf numFmtId="179" fontId="10" fillId="0" borderId="1" xfId="0" applyNumberFormat="1" applyFont="1" applyFill="1" applyBorder="1" applyAlignment="1">
      <alignment horizontal="right" vertical="center" wrapText="1"/>
    </xf>
    <xf numFmtId="0" fontId="0" fillId="0" borderId="1" xfId="0" applyFill="1" applyBorder="1" applyAlignment="1">
      <alignment horizontal="center" vertical="center"/>
    </xf>
    <xf numFmtId="49" fontId="10" fillId="0" borderId="21" xfId="55" applyNumberFormat="1" applyFont="1" applyFill="1" applyBorder="1" applyAlignment="1">
      <alignment horizontal="center" vertical="center" wrapText="1"/>
    </xf>
    <xf numFmtId="49" fontId="10" fillId="0" borderId="22" xfId="55" applyNumberFormat="1" applyFont="1" applyFill="1" applyBorder="1" applyAlignment="1">
      <alignment horizontal="center" vertical="center" wrapText="1"/>
    </xf>
    <xf numFmtId="49" fontId="10" fillId="0" borderId="23" xfId="55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10" fillId="0" borderId="1" xfId="55" applyNumberFormat="1" applyFont="1" applyFill="1" applyBorder="1" applyAlignment="1">
      <alignment horizontal="left" vertical="center" shrinkToFit="1"/>
    </xf>
    <xf numFmtId="179" fontId="1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3" fillId="0" borderId="0" xfId="0" applyFont="1" applyFill="1" applyAlignment="1" applyProtection="1">
      <alignment horizontal="right" vertical="center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right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/>
    </xf>
    <xf numFmtId="0" fontId="3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49" fontId="10" fillId="0" borderId="1" xfId="55" applyNumberFormat="1" applyFont="1" applyBorder="1">
      <alignment horizontal="left" vertical="center" wrapText="1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>
      <alignment horizontal="left" vertical="center" wrapText="1"/>
    </xf>
    <xf numFmtId="49" fontId="10" fillId="0" borderId="1" xfId="55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49" fontId="10" fillId="0" borderId="1" xfId="55" applyNumberFormat="1" applyFont="1" applyBorder="1" applyAlignment="1">
      <alignment horizontal="left" vertical="center" wrapText="1"/>
    </xf>
    <xf numFmtId="179" fontId="10" fillId="0" borderId="1" xfId="0" applyNumberFormat="1" applyFont="1" applyFill="1" applyBorder="1" applyAlignment="1">
      <alignment horizontal="left" vertical="center" wrapText="1"/>
    </xf>
    <xf numFmtId="179" fontId="10" fillId="0" borderId="1" xfId="55" applyNumberFormat="1" applyFont="1" applyBorder="1">
      <alignment horizontal="left" vertical="center" wrapText="1"/>
    </xf>
    <xf numFmtId="179" fontId="10" fillId="0" borderId="1" xfId="55" applyNumberFormat="1" applyFont="1" applyBorder="1" applyAlignment="1">
      <alignment horizontal="center" vertical="center" wrapText="1"/>
    </xf>
    <xf numFmtId="179" fontId="10" fillId="0" borderId="1" xfId="52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/>
    </xf>
    <xf numFmtId="179" fontId="10" fillId="0" borderId="1" xfId="55" applyNumberFormat="1" applyFont="1" applyBorder="1" applyAlignment="1">
      <alignment horizontal="left" vertical="center" wrapText="1"/>
    </xf>
    <xf numFmtId="0" fontId="15" fillId="0" borderId="24" xfId="0" applyFont="1" applyBorder="1" applyAlignment="1">
      <alignment horizontal="left" vertical="center" wrapText="1"/>
    </xf>
    <xf numFmtId="0" fontId="15" fillId="0" borderId="25" xfId="0" applyFont="1" applyBorder="1" applyAlignment="1">
      <alignment horizontal="left" vertical="center" wrapText="1"/>
    </xf>
    <xf numFmtId="0" fontId="15" fillId="0" borderId="26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shrinkToFit="1"/>
    </xf>
    <xf numFmtId="179" fontId="10" fillId="0" borderId="1" xfId="55" applyNumberFormat="1" applyFont="1" applyBorder="1" applyAlignment="1">
      <alignment horizontal="left" vertical="center" shrinkToFit="1"/>
    </xf>
    <xf numFmtId="49" fontId="10" fillId="0" borderId="1" xfId="55" applyNumberFormat="1" applyFont="1" applyBorder="1" applyAlignment="1">
      <alignment horizontal="left" vertical="center" shrinkToFit="1"/>
    </xf>
    <xf numFmtId="0" fontId="0" fillId="0" borderId="0" xfId="0" applyFill="1" applyAlignment="1">
      <alignment horizontal="center"/>
    </xf>
    <xf numFmtId="49" fontId="1" fillId="0" borderId="0" xfId="0" applyNumberFormat="1" applyFont="1" applyFill="1"/>
    <xf numFmtId="0" fontId="3" fillId="0" borderId="0" xfId="0" applyFont="1" applyFill="1" applyAlignment="1" applyProtection="1">
      <alignment horizontal="left" vertical="center"/>
      <protection locked="0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10" fillId="0" borderId="24" xfId="0" applyFont="1" applyFill="1" applyBorder="1" applyAlignment="1">
      <alignment horizontal="center" vertical="center" shrinkToFit="1"/>
    </xf>
    <xf numFmtId="0" fontId="10" fillId="0" borderId="25" xfId="0" applyFont="1" applyFill="1" applyBorder="1" applyAlignment="1">
      <alignment horizontal="center" vertical="center" shrinkToFit="1"/>
    </xf>
    <xf numFmtId="0" fontId="10" fillId="0" borderId="26" xfId="0" applyFont="1" applyFill="1" applyBorder="1" applyAlignment="1">
      <alignment horizontal="center" vertical="center" shrinkToFi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left" vertical="center" wrapText="1"/>
    </xf>
    <xf numFmtId="0" fontId="10" fillId="0" borderId="18" xfId="0" applyFont="1" applyFill="1" applyBorder="1" applyAlignment="1">
      <alignment horizontal="center" vertical="center" shrinkToFit="1"/>
    </xf>
    <xf numFmtId="0" fontId="10" fillId="0" borderId="19" xfId="0" applyFont="1" applyFill="1" applyBorder="1" applyAlignment="1">
      <alignment horizontal="center" vertical="center" shrinkToFit="1"/>
    </xf>
    <xf numFmtId="0" fontId="10" fillId="0" borderId="20" xfId="0" applyFont="1" applyFill="1" applyBorder="1" applyAlignment="1">
      <alignment horizontal="center" vertical="center" shrinkToFit="1"/>
    </xf>
    <xf numFmtId="0" fontId="10" fillId="0" borderId="26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 shrinkToFit="1"/>
    </xf>
    <xf numFmtId="0" fontId="10" fillId="0" borderId="24" xfId="0" applyFont="1" applyFill="1" applyBorder="1" applyAlignment="1">
      <alignment horizontal="center" vertical="center" wrapText="1" shrinkToFit="1"/>
    </xf>
    <xf numFmtId="0" fontId="10" fillId="0" borderId="25" xfId="0" applyFont="1" applyFill="1" applyBorder="1" applyAlignment="1">
      <alignment horizontal="center" vertical="center" wrapText="1" shrinkToFit="1"/>
    </xf>
    <xf numFmtId="0" fontId="10" fillId="0" borderId="26" xfId="0" applyFont="1" applyFill="1" applyBorder="1" applyAlignment="1">
      <alignment horizontal="center" vertical="center" wrapText="1" shrinkToFi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right" vertical="center" shrinkToFit="1"/>
      <protection locked="0"/>
    </xf>
    <xf numFmtId="179" fontId="10" fillId="0" borderId="1" xfId="52" applyNumberFormat="1" applyFont="1" applyFill="1" applyBorder="1" applyAlignment="1">
      <alignment horizontal="right" vertical="center" shrinkToFit="1"/>
    </xf>
    <xf numFmtId="0" fontId="0" fillId="0" borderId="1" xfId="0" applyFill="1" applyBorder="1" applyAlignment="1">
      <alignment vertical="center" shrinkToFit="1"/>
    </xf>
    <xf numFmtId="4" fontId="3" fillId="0" borderId="1" xfId="0" applyNumberFormat="1" applyFont="1" applyFill="1" applyBorder="1" applyAlignment="1" applyProtection="1">
      <alignment horizontal="right" vertical="center" wrapText="1"/>
      <protection locked="0"/>
    </xf>
    <xf numFmtId="179" fontId="10" fillId="0" borderId="1" xfId="52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right"/>
    </xf>
    <xf numFmtId="0" fontId="9" fillId="0" borderId="0" xfId="0" applyFont="1" applyFill="1" applyAlignment="1">
      <alignment vertical="center"/>
    </xf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/>
    </xf>
    <xf numFmtId="49" fontId="5" fillId="0" borderId="0" xfId="0" applyNumberFormat="1" applyFont="1" applyFill="1"/>
    <xf numFmtId="0" fontId="17" fillId="0" borderId="0" xfId="0" applyFont="1" applyFill="1" applyAlignment="1">
      <alignment horizontal="center" vertical="center"/>
    </xf>
    <xf numFmtId="0" fontId="10" fillId="0" borderId="0" xfId="0" applyFont="1" applyFill="1" applyAlignment="1" applyProtection="1">
      <alignment horizontal="left" vertical="center"/>
      <protection locked="0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/>
    </xf>
    <xf numFmtId="0" fontId="18" fillId="0" borderId="0" xfId="0" applyFont="1" applyFill="1"/>
    <xf numFmtId="0" fontId="18" fillId="0" borderId="1" xfId="0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9" fontId="10" fillId="0" borderId="1" xfId="52" applyNumberFormat="1" applyFont="1" applyFill="1" applyBorder="1">
      <alignment horizontal="right" vertical="center"/>
    </xf>
    <xf numFmtId="0" fontId="10" fillId="0" borderId="1" xfId="0" applyFont="1" applyFill="1" applyBorder="1" applyAlignment="1">
      <alignment horizontal="left" vertical="center" shrinkToFit="1"/>
    </xf>
    <xf numFmtId="0" fontId="9" fillId="0" borderId="1" xfId="0" applyFont="1" applyFill="1" applyBorder="1"/>
    <xf numFmtId="0" fontId="9" fillId="0" borderId="1" xfId="0" applyFont="1" applyFill="1" applyBorder="1" applyAlignment="1">
      <alignment shrinkToFit="1"/>
    </xf>
    <xf numFmtId="0" fontId="5" fillId="0" borderId="0" xfId="0" applyFont="1" applyFill="1" applyAlignment="1">
      <alignment vertical="top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right"/>
    </xf>
    <xf numFmtId="0" fontId="1" fillId="0" borderId="0" xfId="0" applyFont="1" applyAlignment="1">
      <alignment horizontal="center" wrapText="1"/>
    </xf>
    <xf numFmtId="0" fontId="20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179" fontId="10" fillId="0" borderId="2" xfId="52" applyNumberFormat="1" applyFont="1" applyBorder="1">
      <alignment horizontal="right" vertical="center"/>
    </xf>
    <xf numFmtId="0" fontId="2" fillId="0" borderId="0" xfId="0" applyFont="1" applyFill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  <xf numFmtId="49" fontId="4" fillId="0" borderId="15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 wrapText="1"/>
    </xf>
    <xf numFmtId="179" fontId="10" fillId="0" borderId="2" xfId="52" applyNumberFormat="1" applyFont="1" applyFill="1" applyBorder="1">
      <alignment horizontal="right" vertical="center"/>
    </xf>
    <xf numFmtId="0" fontId="10" fillId="0" borderId="2" xfId="0" applyFont="1" applyFill="1" applyBorder="1" applyAlignment="1">
      <alignment horizontal="left" vertical="center" wrapText="1" indent="1"/>
    </xf>
    <xf numFmtId="0" fontId="10" fillId="0" borderId="2" xfId="0" applyFont="1" applyFill="1" applyBorder="1" applyAlignment="1">
      <alignment horizontal="left" vertical="center" wrapText="1" indent="2"/>
    </xf>
    <xf numFmtId="0" fontId="10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4" fillId="0" borderId="3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vertical="center"/>
    </xf>
    <xf numFmtId="49" fontId="8" fillId="0" borderId="2" xfId="55" applyFont="1">
      <alignment horizontal="left" vertical="center" wrapText="1"/>
    </xf>
    <xf numFmtId="4" fontId="3" fillId="0" borderId="2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left" vertical="center"/>
    </xf>
    <xf numFmtId="0" fontId="10" fillId="0" borderId="0" xfId="0" applyFont="1" applyFill="1" applyAlignment="1" applyProtection="1">
      <alignment horizontal="left" vertical="center" wrapText="1"/>
      <protection locked="0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>
      <alignment horizontal="left" vertical="center" wrapText="1" indent="1"/>
    </xf>
    <xf numFmtId="0" fontId="10" fillId="0" borderId="1" xfId="0" applyFont="1" applyFill="1" applyBorder="1" applyAlignment="1">
      <alignment horizontal="left" vertical="center" wrapText="1" indent="2"/>
    </xf>
    <xf numFmtId="4" fontId="10" fillId="0" borderId="1" xfId="0" applyNumberFormat="1" applyFont="1" applyFill="1" applyBorder="1" applyAlignment="1">
      <alignment horizontal="right" vertical="center"/>
    </xf>
    <xf numFmtId="4" fontId="10" fillId="0" borderId="1" xfId="0" applyNumberFormat="1" applyFont="1" applyFill="1" applyBorder="1" applyAlignment="1" applyProtection="1">
      <alignment horizontal="right" vertical="center"/>
      <protection locked="0"/>
    </xf>
    <xf numFmtId="0" fontId="24" fillId="0" borderId="0" xfId="0" applyFont="1" applyFill="1" applyAlignment="1">
      <alignment vertical="top"/>
    </xf>
    <xf numFmtId="179" fontId="8" fillId="0" borderId="0" xfId="0" applyNumberFormat="1" applyFont="1" applyBorder="1" applyAlignment="1">
      <alignment horizontal="right" vertical="center"/>
    </xf>
    <xf numFmtId="0" fontId="1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179" fontId="10" fillId="0" borderId="1" xfId="52" applyNumberFormat="1" applyFont="1" applyBorder="1">
      <alignment horizontal="right" vertical="center"/>
    </xf>
    <xf numFmtId="0" fontId="10" fillId="0" borderId="1" xfId="0" applyFont="1" applyFill="1" applyBorder="1" applyAlignment="1">
      <alignment horizontal="left" vertical="center" indent="1" shrinkToFit="1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4" fontId="3" fillId="0" borderId="1" xfId="0" applyNumberFormat="1" applyFont="1" applyBorder="1" applyAlignment="1">
      <alignment horizontal="right" vertical="center"/>
    </xf>
    <xf numFmtId="0" fontId="1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25" fillId="0" borderId="1" xfId="0" applyFont="1" applyBorder="1" applyAlignment="1">
      <alignment horizontal="center" vertical="center" wrapText="1"/>
    </xf>
    <xf numFmtId="0" fontId="24" fillId="0" borderId="1" xfId="0" applyFont="1" applyFill="1" applyBorder="1" applyAlignment="1">
      <alignment vertical="top"/>
    </xf>
    <xf numFmtId="0" fontId="7" fillId="0" borderId="0" xfId="0" applyFont="1" applyAlignment="1">
      <alignment horizontal="center" vertical="top"/>
    </xf>
    <xf numFmtId="0" fontId="3" fillId="0" borderId="5" xfId="0" applyFont="1" applyBorder="1" applyAlignment="1">
      <alignment horizontal="left" vertical="center"/>
    </xf>
    <xf numFmtId="4" fontId="10" fillId="0" borderId="2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179" fontId="3" fillId="0" borderId="2" xfId="0" applyNumberFormat="1" applyFont="1" applyBorder="1" applyAlignment="1">
      <alignment horizontal="right" vertical="center"/>
    </xf>
    <xf numFmtId="0" fontId="8" fillId="0" borderId="5" xfId="0" applyFont="1" applyBorder="1" applyAlignment="1">
      <alignment horizontal="left"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quotePrefix="1">
      <alignment horizontal="center" vertical="center" shrinkToFi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Style" xfId="49"/>
    <cellStyle name="DateTimeStyle" xfId="50"/>
    <cellStyle name="IntegralNumberStyle" xfId="51"/>
    <cellStyle name="MoneyStyle" xfId="52"/>
    <cellStyle name="NumberStyle" xfId="53"/>
    <cellStyle name="PercentStyle" xfId="54"/>
    <cellStyle name="TextStyle" xfId="55"/>
    <cellStyle name="TimeStyle" xfId="56"/>
    <cellStyle name="Normal" xfId="57"/>
    <cellStyle name="常规 5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22"/>
  <sheetViews>
    <sheetView showZeros="0" workbookViewId="0">
      <pane ySplit="1" topLeftCell="A2" activePane="bottomLeft" state="frozen"/>
      <selection/>
      <selection pane="bottomLeft" activeCell="C15" sqref="C15"/>
    </sheetView>
  </sheetViews>
  <sheetFormatPr defaultColWidth="8" defaultRowHeight="14.25" customHeight="1" outlineLevelCol="3"/>
  <cols>
    <col min="1" max="3" width="42.8833333333333" customWidth="1"/>
    <col min="4" max="4" width="49.0833333333333" customWidth="1"/>
  </cols>
  <sheetData>
    <row r="1" customHeight="1" spans="1:4">
      <c r="A1" s="1"/>
      <c r="B1" s="1"/>
      <c r="C1" s="1"/>
      <c r="D1" s="1"/>
    </row>
    <row r="2" ht="11.95" customHeight="1" spans="4:4">
      <c r="D2" s="248" t="s">
        <v>0</v>
      </c>
    </row>
    <row r="3" ht="36" customHeight="1" spans="1:4">
      <c r="A3" s="52" t="s">
        <v>1</v>
      </c>
      <c r="B3" s="283"/>
      <c r="C3" s="283"/>
      <c r="D3" s="283"/>
    </row>
    <row r="4" ht="20.95" customHeight="1" spans="1:4">
      <c r="A4" s="270" t="s">
        <v>2</v>
      </c>
      <c r="B4" s="247"/>
      <c r="C4" s="247"/>
      <c r="D4" s="245" t="s">
        <v>3</v>
      </c>
    </row>
    <row r="5" ht="26" customHeight="1" spans="1:4">
      <c r="A5" s="68" t="s">
        <v>4</v>
      </c>
      <c r="B5" s="225"/>
      <c r="C5" s="68" t="s">
        <v>5</v>
      </c>
      <c r="D5" s="225"/>
    </row>
    <row r="6" ht="26" customHeight="1" spans="1:4">
      <c r="A6" s="67" t="s">
        <v>6</v>
      </c>
      <c r="B6" s="67" t="s">
        <v>7</v>
      </c>
      <c r="C6" s="67" t="s">
        <v>8</v>
      </c>
      <c r="D6" s="67" t="s">
        <v>7</v>
      </c>
    </row>
    <row r="7" ht="26" customHeight="1" spans="1:4">
      <c r="A7" s="71"/>
      <c r="B7" s="71"/>
      <c r="C7" s="71"/>
      <c r="D7" s="71"/>
    </row>
    <row r="8" ht="26" customHeight="1" spans="1:4">
      <c r="A8" s="257" t="s">
        <v>9</v>
      </c>
      <c r="B8" s="252">
        <f>15528186.7+65080</f>
        <v>15593266.7</v>
      </c>
      <c r="C8" s="251" t="s">
        <v>10</v>
      </c>
      <c r="D8" s="252">
        <f>11822904.5+65080</f>
        <v>11887984.5</v>
      </c>
    </row>
    <row r="9" ht="26" customHeight="1" spans="1:4">
      <c r="A9" s="257" t="s">
        <v>11</v>
      </c>
      <c r="B9" s="252"/>
      <c r="C9" s="251" t="s">
        <v>12</v>
      </c>
      <c r="D9" s="252">
        <v>1354168</v>
      </c>
    </row>
    <row r="10" ht="26" customHeight="1" spans="1:4">
      <c r="A10" s="257" t="s">
        <v>13</v>
      </c>
      <c r="B10" s="252"/>
      <c r="C10" s="251" t="s">
        <v>14</v>
      </c>
      <c r="D10" s="252">
        <v>1055879</v>
      </c>
    </row>
    <row r="11" ht="26" customHeight="1" spans="1:4">
      <c r="A11" s="257" t="s">
        <v>15</v>
      </c>
      <c r="B11" s="109"/>
      <c r="C11" s="251" t="s">
        <v>16</v>
      </c>
      <c r="D11" s="252">
        <v>1419768</v>
      </c>
    </row>
    <row r="12" ht="26" customHeight="1" spans="1:4">
      <c r="A12" s="257" t="s">
        <v>17</v>
      </c>
      <c r="B12" s="252">
        <v>124532.8</v>
      </c>
      <c r="C12" s="251"/>
      <c r="D12" s="252"/>
    </row>
    <row r="13" ht="26" customHeight="1" spans="1:4">
      <c r="A13" s="257" t="s">
        <v>18</v>
      </c>
      <c r="B13" s="109"/>
      <c r="C13" s="251"/>
      <c r="D13" s="252"/>
    </row>
    <row r="14" ht="26" customHeight="1" spans="1:4">
      <c r="A14" s="257" t="s">
        <v>19</v>
      </c>
      <c r="B14" s="109"/>
      <c r="C14" s="251"/>
      <c r="D14" s="252"/>
    </row>
    <row r="15" ht="26" customHeight="1" spans="1:4">
      <c r="A15" s="257" t="s">
        <v>20</v>
      </c>
      <c r="B15" s="109"/>
      <c r="C15" s="251"/>
      <c r="D15" s="252"/>
    </row>
    <row r="16" ht="26" customHeight="1" spans="1:4">
      <c r="A16" s="284" t="s">
        <v>21</v>
      </c>
      <c r="B16" s="109"/>
      <c r="C16" s="251"/>
      <c r="D16" s="252"/>
    </row>
    <row r="17" ht="26" customHeight="1" spans="1:4">
      <c r="A17" s="284" t="s">
        <v>22</v>
      </c>
      <c r="B17" s="285">
        <v>124532.8</v>
      </c>
      <c r="C17" s="251"/>
      <c r="D17" s="252"/>
    </row>
    <row r="18" ht="26" customHeight="1" spans="1:4">
      <c r="A18" s="286" t="s">
        <v>23</v>
      </c>
      <c r="B18" s="252">
        <f>B8+B12</f>
        <v>15717799.5</v>
      </c>
      <c r="C18" s="254" t="s">
        <v>24</v>
      </c>
      <c r="D18" s="252">
        <f>SUM(D8:D11)</f>
        <v>15717799.5</v>
      </c>
    </row>
    <row r="19" ht="26" customHeight="1" spans="1:4">
      <c r="A19" s="284" t="s">
        <v>25</v>
      </c>
      <c r="B19" s="252"/>
      <c r="C19" s="257" t="s">
        <v>26</v>
      </c>
      <c r="D19" s="287"/>
    </row>
    <row r="20" ht="26" customHeight="1" spans="1:4">
      <c r="A20" s="288" t="s">
        <v>27</v>
      </c>
      <c r="B20" s="252"/>
      <c r="C20" s="255" t="s">
        <v>27</v>
      </c>
      <c r="D20" s="109"/>
    </row>
    <row r="21" ht="26" customHeight="1" spans="1:4">
      <c r="A21" s="288" t="s">
        <v>28</v>
      </c>
      <c r="B21" s="252"/>
      <c r="C21" s="255" t="s">
        <v>29</v>
      </c>
      <c r="D21" s="109"/>
    </row>
    <row r="22" ht="26" customHeight="1" spans="1:4">
      <c r="A22" s="289" t="s">
        <v>30</v>
      </c>
      <c r="B22" s="252">
        <f>B18</f>
        <v>15717799.5</v>
      </c>
      <c r="C22" s="254" t="s">
        <v>31</v>
      </c>
      <c r="D22" s="109">
        <f>D18</f>
        <v>15717799.5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629861111111111" right="0.511805555555556" top="0.550694444444444" bottom="0.432638888888889" header="0.629861111111111" footer="0.5"/>
  <pageSetup paperSize="9" scale="77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pane ySplit="1" topLeftCell="A2" activePane="bottomLeft" state="frozen"/>
      <selection/>
      <selection pane="bottomLeft" activeCell="E14" sqref="E14"/>
    </sheetView>
  </sheetViews>
  <sheetFormatPr defaultColWidth="9.10833333333333" defaultRowHeight="14.25" customHeight="1" outlineLevelCol="5"/>
  <cols>
    <col min="1" max="1" width="29" customWidth="1"/>
    <col min="2" max="2" width="28.55" customWidth="1"/>
    <col min="3" max="3" width="31.55" customWidth="1"/>
    <col min="4" max="6" width="33.4416666666667" customWidth="1"/>
  </cols>
  <sheetData>
    <row r="1" customHeight="1" spans="1:6">
      <c r="A1" s="1"/>
      <c r="B1" s="1"/>
      <c r="C1" s="1"/>
      <c r="D1" s="1"/>
      <c r="E1" s="1"/>
      <c r="F1" s="1"/>
    </row>
    <row r="2" ht="15.75" customHeight="1" spans="6:6">
      <c r="F2" s="62" t="s">
        <v>443</v>
      </c>
    </row>
    <row r="3" ht="28.5" customHeight="1" spans="1:6">
      <c r="A3" s="19" t="s">
        <v>444</v>
      </c>
      <c r="B3" s="19"/>
      <c r="C3" s="19"/>
      <c r="D3" s="19"/>
      <c r="E3" s="19"/>
      <c r="F3" s="19"/>
    </row>
    <row r="4" ht="15.05" customHeight="1" spans="1:6">
      <c r="A4" s="141" t="s">
        <v>2</v>
      </c>
      <c r="B4" s="141"/>
      <c r="C4" s="142"/>
      <c r="D4" s="65"/>
      <c r="E4" s="65"/>
      <c r="F4" s="143" t="s">
        <v>3</v>
      </c>
    </row>
    <row r="5" ht="18.85" customHeight="1" spans="1:6">
      <c r="A5" s="73" t="s">
        <v>151</v>
      </c>
      <c r="B5" s="73" t="s">
        <v>61</v>
      </c>
      <c r="C5" s="73" t="s">
        <v>62</v>
      </c>
      <c r="D5" s="67" t="s">
        <v>445</v>
      </c>
      <c r="E5" s="76"/>
      <c r="F5" s="76"/>
    </row>
    <row r="6" ht="29.95" customHeight="1" spans="1:6">
      <c r="A6" s="71"/>
      <c r="B6" s="71"/>
      <c r="C6" s="71"/>
      <c r="D6" s="67" t="s">
        <v>36</v>
      </c>
      <c r="E6" s="76" t="s">
        <v>70</v>
      </c>
      <c r="F6" s="76" t="s">
        <v>71</v>
      </c>
    </row>
    <row r="7" ht="28" customHeight="1" spans="1:6">
      <c r="A7" s="76">
        <v>1</v>
      </c>
      <c r="B7" s="76">
        <v>2</v>
      </c>
      <c r="C7" s="76">
        <v>3</v>
      </c>
      <c r="D7" s="76">
        <v>4</v>
      </c>
      <c r="E7" s="76">
        <v>5</v>
      </c>
      <c r="F7" s="76">
        <v>6</v>
      </c>
    </row>
    <row r="8" ht="28" customHeight="1" spans="1:6">
      <c r="A8" s="31"/>
      <c r="B8" s="31"/>
      <c r="C8" s="31"/>
      <c r="D8" s="77"/>
      <c r="E8" s="77"/>
      <c r="F8" s="77"/>
    </row>
    <row r="9" ht="28" customHeight="1" spans="1:6">
      <c r="A9" s="144" t="s">
        <v>118</v>
      </c>
      <c r="B9" s="145"/>
      <c r="C9" s="145"/>
      <c r="D9" s="77"/>
      <c r="E9" s="77"/>
      <c r="F9" s="77"/>
    </row>
    <row r="10" ht="25" customHeight="1" spans="1:1">
      <c r="A10" t="s">
        <v>446</v>
      </c>
    </row>
  </sheetData>
  <mergeCells count="7">
    <mergeCell ref="A3:F3"/>
    <mergeCell ref="A4:B4"/>
    <mergeCell ref="D5:F5"/>
    <mergeCell ref="A9:C9"/>
    <mergeCell ref="A5:A6"/>
    <mergeCell ref="B5:B6"/>
    <mergeCell ref="C5:C6"/>
  </mergeCells>
  <pageMargins left="0.75" right="0.75" top="1" bottom="1" header="0.5" footer="0.5"/>
  <pageSetup paperSize="9" scale="7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23"/>
  <sheetViews>
    <sheetView showZeros="0" workbookViewId="0">
      <pane ySplit="1" topLeftCell="A2" activePane="bottomLeft" state="frozen"/>
      <selection/>
      <selection pane="bottomLeft" activeCell="C12" sqref="C12:C13"/>
    </sheetView>
  </sheetViews>
  <sheetFormatPr defaultColWidth="9.10833333333333" defaultRowHeight="14.25" customHeight="1"/>
  <cols>
    <col min="1" max="1" width="24.75" style="110" customWidth="1"/>
    <col min="2" max="2" width="26.3833333333333" style="110" customWidth="1"/>
    <col min="3" max="3" width="39.3833333333333" style="110" customWidth="1"/>
    <col min="4" max="4" width="7.65833333333333" style="110" customWidth="1"/>
    <col min="5" max="5" width="10.2166666666667" style="110" customWidth="1"/>
    <col min="6" max="8" width="14.7833333333333" style="110" customWidth="1"/>
    <col min="9" max="17" width="7" style="110" customWidth="1"/>
    <col min="18" max="16384" width="9.10833333333333" style="110"/>
  </cols>
  <sheetData>
    <row r="1" customHeight="1" spans="1:17">
      <c r="A1" s="111"/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</row>
    <row r="2" ht="13.6" customHeight="1" spans="15:17">
      <c r="O2" s="135"/>
      <c r="P2" s="135"/>
      <c r="Q2" s="139" t="s">
        <v>447</v>
      </c>
    </row>
    <row r="3" ht="27.85" customHeight="1" spans="1:17">
      <c r="A3" s="112" t="s">
        <v>448</v>
      </c>
      <c r="B3" s="113"/>
      <c r="C3" s="113"/>
      <c r="D3" s="113"/>
      <c r="E3" s="113"/>
      <c r="F3" s="113"/>
      <c r="G3" s="113"/>
      <c r="H3" s="113"/>
      <c r="I3" s="113"/>
      <c r="J3" s="113"/>
      <c r="K3" s="136"/>
      <c r="L3" s="113"/>
      <c r="M3" s="113"/>
      <c r="N3" s="113"/>
      <c r="O3" s="136"/>
      <c r="P3" s="136"/>
      <c r="Q3" s="113"/>
    </row>
    <row r="4" ht="18.85" customHeight="1" spans="1:17">
      <c r="A4" s="114" t="s">
        <v>2</v>
      </c>
      <c r="B4" s="115"/>
      <c r="C4" s="115"/>
      <c r="D4" s="115"/>
      <c r="E4" s="115"/>
      <c r="F4" s="115"/>
      <c r="G4" s="115"/>
      <c r="H4" s="115"/>
      <c r="I4" s="115"/>
      <c r="J4" s="115"/>
      <c r="O4" s="137"/>
      <c r="P4" s="137"/>
      <c r="Q4" s="140" t="s">
        <v>142</v>
      </c>
    </row>
    <row r="5" ht="15.75" customHeight="1" spans="1:17">
      <c r="A5" s="116" t="s">
        <v>449</v>
      </c>
      <c r="B5" s="116" t="s">
        <v>450</v>
      </c>
      <c r="C5" s="116" t="s">
        <v>451</v>
      </c>
      <c r="D5" s="116" t="s">
        <v>452</v>
      </c>
      <c r="E5" s="116" t="s">
        <v>453</v>
      </c>
      <c r="F5" s="116" t="s">
        <v>454</v>
      </c>
      <c r="G5" s="116" t="s">
        <v>158</v>
      </c>
      <c r="H5" s="116"/>
      <c r="I5" s="116"/>
      <c r="J5" s="116"/>
      <c r="K5" s="138"/>
      <c r="L5" s="116"/>
      <c r="M5" s="116"/>
      <c r="N5" s="116"/>
      <c r="O5" s="118"/>
      <c r="P5" s="138"/>
      <c r="Q5" s="116"/>
    </row>
    <row r="6" ht="17.2" customHeight="1" spans="1:17">
      <c r="A6" s="116"/>
      <c r="B6" s="116"/>
      <c r="C6" s="116"/>
      <c r="D6" s="116"/>
      <c r="E6" s="116"/>
      <c r="F6" s="116"/>
      <c r="G6" s="116" t="s">
        <v>36</v>
      </c>
      <c r="H6" s="116" t="s">
        <v>39</v>
      </c>
      <c r="I6" s="116" t="s">
        <v>455</v>
      </c>
      <c r="J6" s="116" t="s">
        <v>456</v>
      </c>
      <c r="K6" s="138" t="s">
        <v>457</v>
      </c>
      <c r="L6" s="116" t="s">
        <v>458</v>
      </c>
      <c r="M6" s="116"/>
      <c r="N6" s="116"/>
      <c r="O6" s="118"/>
      <c r="P6" s="138"/>
      <c r="Q6" s="116"/>
    </row>
    <row r="7" ht="54" customHeight="1" spans="1:17">
      <c r="A7" s="116"/>
      <c r="B7" s="116"/>
      <c r="C7" s="116"/>
      <c r="D7" s="116"/>
      <c r="E7" s="116"/>
      <c r="F7" s="116"/>
      <c r="G7" s="116"/>
      <c r="H7" s="116" t="s">
        <v>38</v>
      </c>
      <c r="I7" s="116"/>
      <c r="J7" s="116"/>
      <c r="K7" s="138"/>
      <c r="L7" s="116" t="s">
        <v>38</v>
      </c>
      <c r="M7" s="116" t="s">
        <v>49</v>
      </c>
      <c r="N7" s="116" t="s">
        <v>44</v>
      </c>
      <c r="O7" s="138" t="s">
        <v>45</v>
      </c>
      <c r="P7" s="138" t="s">
        <v>46</v>
      </c>
      <c r="Q7" s="116" t="s">
        <v>47</v>
      </c>
    </row>
    <row r="8" ht="22" customHeight="1" spans="1:17">
      <c r="A8" s="117">
        <v>1</v>
      </c>
      <c r="B8" s="117">
        <v>2</v>
      </c>
      <c r="C8" s="117">
        <v>3</v>
      </c>
      <c r="D8" s="117">
        <v>4</v>
      </c>
      <c r="E8" s="117">
        <v>5</v>
      </c>
      <c r="F8" s="117">
        <v>6</v>
      </c>
      <c r="G8" s="118">
        <v>7</v>
      </c>
      <c r="H8" s="118">
        <v>8</v>
      </c>
      <c r="I8" s="118">
        <v>9</v>
      </c>
      <c r="J8" s="118">
        <v>10</v>
      </c>
      <c r="K8" s="118">
        <v>11</v>
      </c>
      <c r="L8" s="118">
        <v>12</v>
      </c>
      <c r="M8" s="118">
        <v>13</v>
      </c>
      <c r="N8" s="118">
        <v>14</v>
      </c>
      <c r="O8" s="118">
        <v>15</v>
      </c>
      <c r="P8" s="118">
        <v>16</v>
      </c>
      <c r="Q8" s="118">
        <v>17</v>
      </c>
    </row>
    <row r="9" s="110" customFormat="1" ht="22" customHeight="1" spans="1:17">
      <c r="A9" s="119" t="s">
        <v>253</v>
      </c>
      <c r="B9" s="120" t="s">
        <v>38</v>
      </c>
      <c r="C9" s="121"/>
      <c r="D9" s="121"/>
      <c r="E9" s="122"/>
      <c r="F9" s="123">
        <f>F10</f>
        <v>60000</v>
      </c>
      <c r="G9" s="123">
        <f>G10</f>
        <v>60000</v>
      </c>
      <c r="H9" s="123">
        <f>H10</f>
        <v>60000</v>
      </c>
      <c r="I9" s="118"/>
      <c r="J9" s="118"/>
      <c r="K9" s="118"/>
      <c r="L9" s="118"/>
      <c r="M9" s="118"/>
      <c r="N9" s="118"/>
      <c r="O9" s="118"/>
      <c r="P9" s="118"/>
      <c r="Q9" s="118"/>
    </row>
    <row r="10" s="110" customFormat="1" ht="22" customHeight="1" spans="1:17">
      <c r="A10" s="119"/>
      <c r="B10" s="124" t="s">
        <v>459</v>
      </c>
      <c r="C10" s="124" t="str">
        <f>"C2309019901"&amp;"  "&amp;"公文用纸、资料汇编、信封印刷服务"</f>
        <v>C2309019901  公文用纸、资料汇编、信封印刷服务</v>
      </c>
      <c r="D10" s="125" t="s">
        <v>460</v>
      </c>
      <c r="E10" s="119">
        <v>120000</v>
      </c>
      <c r="F10" s="126">
        <v>60000</v>
      </c>
      <c r="G10" s="123">
        <v>60000</v>
      </c>
      <c r="H10" s="126">
        <v>60000</v>
      </c>
      <c r="I10" s="134"/>
      <c r="J10" s="134"/>
      <c r="K10" s="134"/>
      <c r="L10" s="134"/>
      <c r="M10" s="134"/>
      <c r="N10" s="134"/>
      <c r="O10" s="134"/>
      <c r="P10" s="134"/>
      <c r="Q10" s="134"/>
    </row>
    <row r="11" ht="22" customHeight="1" spans="1:17">
      <c r="A11" s="127" t="s">
        <v>260</v>
      </c>
      <c r="B11" s="128" t="s">
        <v>38</v>
      </c>
      <c r="C11" s="129"/>
      <c r="D11" s="129"/>
      <c r="E11" s="130"/>
      <c r="F11" s="123">
        <v>73800</v>
      </c>
      <c r="G11" s="123">
        <v>73800</v>
      </c>
      <c r="H11" s="123">
        <v>73800</v>
      </c>
      <c r="I11" s="134"/>
      <c r="J11" s="134"/>
      <c r="K11" s="134"/>
      <c r="L11" s="134"/>
      <c r="M11" s="134"/>
      <c r="N11" s="134"/>
      <c r="O11" s="134"/>
      <c r="P11" s="134"/>
      <c r="Q11" s="134"/>
    </row>
    <row r="12" ht="22" customHeight="1" spans="1:17">
      <c r="A12" s="127"/>
      <c r="B12" s="124" t="s">
        <v>461</v>
      </c>
      <c r="C12" s="124" t="str">
        <f>"A02020400"&amp;"  "&amp;"多功能一体机"</f>
        <v>A02020400  多功能一体机</v>
      </c>
      <c r="D12" s="125" t="s">
        <v>462</v>
      </c>
      <c r="E12" s="119">
        <v>1</v>
      </c>
      <c r="F12" s="126">
        <v>40000</v>
      </c>
      <c r="G12" s="123">
        <v>40000</v>
      </c>
      <c r="H12" s="126">
        <v>40000</v>
      </c>
      <c r="I12" s="134"/>
      <c r="J12" s="134"/>
      <c r="K12" s="134"/>
      <c r="L12" s="134"/>
      <c r="M12" s="134"/>
      <c r="N12" s="134"/>
      <c r="O12" s="134"/>
      <c r="P12" s="134"/>
      <c r="Q12" s="134"/>
    </row>
    <row r="13" ht="22" customHeight="1" spans="1:17">
      <c r="A13" s="127"/>
      <c r="B13" s="124" t="s">
        <v>463</v>
      </c>
      <c r="C13" s="124" t="str">
        <f>"A02021118"&amp;"  "&amp;"扫描仪"</f>
        <v>A02021118  扫描仪</v>
      </c>
      <c r="D13" s="125" t="s">
        <v>462</v>
      </c>
      <c r="E13" s="119">
        <v>3</v>
      </c>
      <c r="F13" s="126">
        <v>11550</v>
      </c>
      <c r="G13" s="123">
        <v>11550</v>
      </c>
      <c r="H13" s="126">
        <v>11550</v>
      </c>
      <c r="I13" s="134"/>
      <c r="J13" s="134"/>
      <c r="K13" s="134"/>
      <c r="L13" s="134"/>
      <c r="M13" s="134"/>
      <c r="N13" s="134"/>
      <c r="O13" s="134"/>
      <c r="P13" s="134"/>
      <c r="Q13" s="134"/>
    </row>
    <row r="14" ht="22" customHeight="1" spans="1:17">
      <c r="A14" s="127"/>
      <c r="B14" s="124" t="s">
        <v>464</v>
      </c>
      <c r="C14" s="124" t="str">
        <f>"A02021004"&amp;"  "&amp;"A4彩色打印机"</f>
        <v>A02021004  A4彩色打印机</v>
      </c>
      <c r="D14" s="125" t="s">
        <v>462</v>
      </c>
      <c r="E14" s="119">
        <v>5</v>
      </c>
      <c r="F14" s="126">
        <v>22250</v>
      </c>
      <c r="G14" s="123">
        <v>22250</v>
      </c>
      <c r="H14" s="126">
        <v>22250</v>
      </c>
      <c r="I14" s="134"/>
      <c r="J14" s="134"/>
      <c r="K14" s="134"/>
      <c r="L14" s="134"/>
      <c r="M14" s="134"/>
      <c r="N14" s="134"/>
      <c r="O14" s="134"/>
      <c r="P14" s="134"/>
      <c r="Q14" s="134"/>
    </row>
    <row r="15" ht="22" customHeight="1" spans="1:17">
      <c r="A15" s="131" t="s">
        <v>465</v>
      </c>
      <c r="B15" s="128" t="s">
        <v>38</v>
      </c>
      <c r="C15" s="129"/>
      <c r="D15" s="129"/>
      <c r="E15" s="130"/>
      <c r="F15" s="123">
        <f>F16+F17</f>
        <v>0</v>
      </c>
      <c r="G15" s="123">
        <f>SUM(G16:G18)</f>
        <v>21200</v>
      </c>
      <c r="H15" s="123">
        <f>SUM(H16:H18)</f>
        <v>21200</v>
      </c>
      <c r="I15" s="134"/>
      <c r="J15" s="134"/>
      <c r="K15" s="134"/>
      <c r="L15" s="134"/>
      <c r="M15" s="134"/>
      <c r="N15" s="134"/>
      <c r="O15" s="134"/>
      <c r="P15" s="134"/>
      <c r="Q15" s="134"/>
    </row>
    <row r="16" ht="22" customHeight="1" spans="1:17">
      <c r="A16" s="131"/>
      <c r="B16" s="132" t="s">
        <v>466</v>
      </c>
      <c r="C16" s="124" t="str">
        <f>"C23120302"&amp;"  "&amp;"车辆加油、添加燃料服务"</f>
        <v>C23120302  车辆加油、添加燃料服务</v>
      </c>
      <c r="D16" s="125" t="s">
        <v>467</v>
      </c>
      <c r="E16" s="119">
        <v>625</v>
      </c>
      <c r="F16" s="126"/>
      <c r="G16" s="123">
        <v>5000</v>
      </c>
      <c r="H16" s="126">
        <v>5000</v>
      </c>
      <c r="I16" s="134"/>
      <c r="J16" s="134"/>
      <c r="K16" s="134"/>
      <c r="L16" s="134"/>
      <c r="M16" s="134"/>
      <c r="N16" s="134"/>
      <c r="O16" s="134"/>
      <c r="P16" s="134"/>
      <c r="Q16" s="134"/>
    </row>
    <row r="17" ht="22" customHeight="1" spans="1:17">
      <c r="A17" s="131"/>
      <c r="B17" s="132" t="s">
        <v>468</v>
      </c>
      <c r="C17" s="124" t="str">
        <f>"C1804010201"&amp;"  "&amp;"机动车保险服务"</f>
        <v>C1804010201  机动车保险服务</v>
      </c>
      <c r="D17" s="125" t="s">
        <v>408</v>
      </c>
      <c r="E17" s="119">
        <v>1</v>
      </c>
      <c r="F17" s="126"/>
      <c r="G17" s="123">
        <v>2200</v>
      </c>
      <c r="H17" s="126">
        <v>2200</v>
      </c>
      <c r="I17" s="134"/>
      <c r="J17" s="134"/>
      <c r="K17" s="134"/>
      <c r="L17" s="134"/>
      <c r="M17" s="134"/>
      <c r="N17" s="134"/>
      <c r="O17" s="134"/>
      <c r="P17" s="134"/>
      <c r="Q17" s="134"/>
    </row>
    <row r="18" ht="22" customHeight="1" spans="1:17">
      <c r="A18" s="127"/>
      <c r="B18" s="132" t="s">
        <v>469</v>
      </c>
      <c r="C18" s="124" t="s">
        <v>470</v>
      </c>
      <c r="D18" s="133" t="s">
        <v>408</v>
      </c>
      <c r="E18" s="119" t="s">
        <v>134</v>
      </c>
      <c r="F18" s="134"/>
      <c r="G18" s="123">
        <v>14000</v>
      </c>
      <c r="H18" s="123">
        <v>14000</v>
      </c>
      <c r="I18" s="134"/>
      <c r="J18" s="134"/>
      <c r="K18" s="134"/>
      <c r="L18" s="134"/>
      <c r="M18" s="134"/>
      <c r="N18" s="134"/>
      <c r="O18" s="134"/>
      <c r="P18" s="134"/>
      <c r="Q18" s="134"/>
    </row>
    <row r="19" ht="22" customHeight="1" spans="1:17">
      <c r="A19" s="127" t="s">
        <v>265</v>
      </c>
      <c r="B19" s="128" t="s">
        <v>38</v>
      </c>
      <c r="C19" s="129"/>
      <c r="D19" s="129"/>
      <c r="E19" s="130"/>
      <c r="F19" s="123">
        <v>20000</v>
      </c>
      <c r="G19" s="123">
        <v>20000</v>
      </c>
      <c r="H19" s="123">
        <v>20000</v>
      </c>
      <c r="I19" s="134"/>
      <c r="J19" s="134"/>
      <c r="K19" s="134"/>
      <c r="L19" s="134"/>
      <c r="M19" s="134"/>
      <c r="N19" s="134"/>
      <c r="O19" s="134"/>
      <c r="P19" s="134"/>
      <c r="Q19" s="134"/>
    </row>
    <row r="20" ht="22" customHeight="1" spans="1:17">
      <c r="A20" s="127"/>
      <c r="B20" s="124" t="s">
        <v>471</v>
      </c>
      <c r="C20" s="124" t="str">
        <f>"C2309019901"&amp;"  "&amp;"公文用纸、资料汇编、信封印刷服务"</f>
        <v>C2309019901  公文用纸、资料汇编、信封印刷服务</v>
      </c>
      <c r="D20" s="125" t="s">
        <v>460</v>
      </c>
      <c r="E20" s="119">
        <v>2857</v>
      </c>
      <c r="F20" s="126">
        <v>20000</v>
      </c>
      <c r="G20" s="126">
        <v>20000</v>
      </c>
      <c r="H20" s="126">
        <v>20000</v>
      </c>
      <c r="I20" s="134"/>
      <c r="J20" s="134"/>
      <c r="K20" s="134"/>
      <c r="L20" s="134"/>
      <c r="M20" s="134"/>
      <c r="N20" s="134"/>
      <c r="O20" s="134"/>
      <c r="P20" s="134"/>
      <c r="Q20" s="134"/>
    </row>
    <row r="21" ht="22" customHeight="1" spans="1:17">
      <c r="A21" s="127" t="s">
        <v>472</v>
      </c>
      <c r="B21" s="128" t="s">
        <v>38</v>
      </c>
      <c r="C21" s="129"/>
      <c r="D21" s="129"/>
      <c r="E21" s="130"/>
      <c r="F21" s="123">
        <v>3000</v>
      </c>
      <c r="G21" s="123">
        <v>3000</v>
      </c>
      <c r="H21" s="123">
        <v>3000</v>
      </c>
      <c r="I21" s="134"/>
      <c r="J21" s="134"/>
      <c r="K21" s="134"/>
      <c r="L21" s="134"/>
      <c r="M21" s="134"/>
      <c r="N21" s="134"/>
      <c r="O21" s="134"/>
      <c r="P21" s="134"/>
      <c r="Q21" s="134"/>
    </row>
    <row r="22" ht="22" customHeight="1" spans="1:17">
      <c r="A22" s="127"/>
      <c r="B22" s="124" t="s">
        <v>473</v>
      </c>
      <c r="C22" s="124" t="str">
        <f>"C1804010201"&amp;"  "&amp;"机动车保险服务"</f>
        <v>C1804010201  机动车保险服务</v>
      </c>
      <c r="D22" s="125" t="s">
        <v>415</v>
      </c>
      <c r="E22" s="119">
        <v>1</v>
      </c>
      <c r="F22" s="126">
        <v>3000</v>
      </c>
      <c r="G22" s="123">
        <v>3000</v>
      </c>
      <c r="H22" s="126">
        <v>3000</v>
      </c>
      <c r="I22" s="134"/>
      <c r="J22" s="134"/>
      <c r="K22" s="134"/>
      <c r="L22" s="134"/>
      <c r="M22" s="134"/>
      <c r="N22" s="134"/>
      <c r="O22" s="134"/>
      <c r="P22" s="134"/>
      <c r="Q22" s="134"/>
    </row>
    <row r="23" ht="22" customHeight="1" spans="1:17">
      <c r="A23" s="127" t="s">
        <v>36</v>
      </c>
      <c r="B23" s="127"/>
      <c r="C23" s="127"/>
      <c r="D23" s="127"/>
      <c r="E23" s="127"/>
      <c r="F23" s="123">
        <f>F21+F19+F15+F11+F9</f>
        <v>156800</v>
      </c>
      <c r="G23" s="123">
        <f>G21+G19+G15+G11+G9</f>
        <v>178000</v>
      </c>
      <c r="H23" s="123">
        <f>H21+H19+H15+H11+H9</f>
        <v>178000</v>
      </c>
      <c r="I23" s="134"/>
      <c r="J23" s="134"/>
      <c r="K23" s="134"/>
      <c r="L23" s="134"/>
      <c r="M23" s="134"/>
      <c r="N23" s="134"/>
      <c r="O23" s="134"/>
      <c r="P23" s="134"/>
      <c r="Q23" s="134"/>
    </row>
  </sheetData>
  <mergeCells count="26">
    <mergeCell ref="A3:Q3"/>
    <mergeCell ref="A4:F4"/>
    <mergeCell ref="G5:Q5"/>
    <mergeCell ref="L6:Q6"/>
    <mergeCell ref="B9:E9"/>
    <mergeCell ref="B11:E11"/>
    <mergeCell ref="B15:E15"/>
    <mergeCell ref="B19:E19"/>
    <mergeCell ref="B21:E21"/>
    <mergeCell ref="A23:E23"/>
    <mergeCell ref="A5:A7"/>
    <mergeCell ref="A9:A10"/>
    <mergeCell ref="A11:A14"/>
    <mergeCell ref="A15:A17"/>
    <mergeCell ref="A19:A20"/>
    <mergeCell ref="A21:A22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275" right="0.156944444444444" top="1" bottom="1" header="0.5" footer="0.5"/>
  <pageSetup paperSize="9" scale="67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N12"/>
  <sheetViews>
    <sheetView showZeros="0" workbookViewId="0">
      <pane ySplit="1" topLeftCell="A2" activePane="bottomLeft" state="frozen"/>
      <selection/>
      <selection pane="bottomLeft" activeCell="A4" sqref="A4:C4"/>
    </sheetView>
  </sheetViews>
  <sheetFormatPr defaultColWidth="9.10833333333333" defaultRowHeight="14.25" customHeight="1"/>
  <cols>
    <col min="1" max="1" width="18.1333333333333" customWidth="1"/>
    <col min="2" max="14" width="10.75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3.6" customHeight="1" spans="1:14">
      <c r="A2" s="80"/>
      <c r="B2" s="80"/>
      <c r="C2" s="80"/>
      <c r="D2" s="80"/>
      <c r="E2" s="80"/>
      <c r="F2" s="80"/>
      <c r="G2" s="80"/>
      <c r="H2" s="81"/>
      <c r="I2" s="80"/>
      <c r="J2" s="80"/>
      <c r="K2" s="80"/>
      <c r="L2" s="61"/>
      <c r="M2" s="99"/>
      <c r="N2" s="100" t="s">
        <v>474</v>
      </c>
    </row>
    <row r="3" ht="27.85" customHeight="1" spans="1:14">
      <c r="A3" s="63" t="s">
        <v>475</v>
      </c>
      <c r="B3" s="82"/>
      <c r="C3" s="82"/>
      <c r="D3" s="82"/>
      <c r="E3" s="82"/>
      <c r="F3" s="82"/>
      <c r="G3" s="82"/>
      <c r="H3" s="83"/>
      <c r="I3" s="82"/>
      <c r="J3" s="82"/>
      <c r="K3" s="82"/>
      <c r="L3" s="53"/>
      <c r="M3" s="83"/>
      <c r="N3" s="82"/>
    </row>
    <row r="4" ht="18.85" customHeight="1" spans="1:14">
      <c r="A4" s="64" t="s">
        <v>2</v>
      </c>
      <c r="B4" s="65"/>
      <c r="C4" s="65"/>
      <c r="D4" s="65"/>
      <c r="E4" s="65"/>
      <c r="F4" s="65"/>
      <c r="G4" s="65"/>
      <c r="H4" s="81"/>
      <c r="I4" s="80"/>
      <c r="J4" s="80"/>
      <c r="K4" s="80"/>
      <c r="L4" s="78"/>
      <c r="M4" s="101"/>
      <c r="N4" s="102" t="s">
        <v>142</v>
      </c>
    </row>
    <row r="5" ht="15.75" customHeight="1" spans="1:14">
      <c r="A5" s="73" t="s">
        <v>449</v>
      </c>
      <c r="B5" s="84" t="s">
        <v>476</v>
      </c>
      <c r="C5" s="84" t="s">
        <v>477</v>
      </c>
      <c r="D5" s="85" t="s">
        <v>158</v>
      </c>
      <c r="E5" s="85"/>
      <c r="F5" s="85"/>
      <c r="G5" s="85"/>
      <c r="H5" s="86"/>
      <c r="I5" s="85"/>
      <c r="J5" s="85"/>
      <c r="K5" s="85"/>
      <c r="L5" s="103"/>
      <c r="M5" s="86"/>
      <c r="N5" s="104"/>
    </row>
    <row r="6" ht="17.2" customHeight="1" spans="1:14">
      <c r="A6" s="87"/>
      <c r="B6" s="88"/>
      <c r="C6" s="88"/>
      <c r="D6" s="88" t="s">
        <v>36</v>
      </c>
      <c r="E6" s="88" t="s">
        <v>39</v>
      </c>
      <c r="F6" s="88" t="s">
        <v>455</v>
      </c>
      <c r="G6" s="88" t="s">
        <v>456</v>
      </c>
      <c r="H6" s="89" t="s">
        <v>457</v>
      </c>
      <c r="I6" s="105" t="s">
        <v>458</v>
      </c>
      <c r="J6" s="105"/>
      <c r="K6" s="105"/>
      <c r="L6" s="106"/>
      <c r="M6" s="107"/>
      <c r="N6" s="91"/>
    </row>
    <row r="7" ht="54" customHeight="1" spans="1:14">
      <c r="A7" s="90"/>
      <c r="B7" s="91"/>
      <c r="C7" s="91"/>
      <c r="D7" s="91"/>
      <c r="E7" s="91"/>
      <c r="F7" s="91"/>
      <c r="G7" s="91"/>
      <c r="H7" s="92"/>
      <c r="I7" s="91" t="s">
        <v>38</v>
      </c>
      <c r="J7" s="91" t="s">
        <v>49</v>
      </c>
      <c r="K7" s="91" t="s">
        <v>165</v>
      </c>
      <c r="L7" s="108" t="s">
        <v>45</v>
      </c>
      <c r="M7" s="92" t="s">
        <v>46</v>
      </c>
      <c r="N7" s="91" t="s">
        <v>47</v>
      </c>
    </row>
    <row r="8" ht="30" customHeight="1" spans="1:14">
      <c r="A8" s="90">
        <v>1</v>
      </c>
      <c r="B8" s="91">
        <v>2</v>
      </c>
      <c r="C8" s="91">
        <v>3</v>
      </c>
      <c r="D8" s="92">
        <v>4</v>
      </c>
      <c r="E8" s="92">
        <v>5</v>
      </c>
      <c r="F8" s="92">
        <v>6</v>
      </c>
      <c r="G8" s="92">
        <v>7</v>
      </c>
      <c r="H8" s="92">
        <v>8</v>
      </c>
      <c r="I8" s="92">
        <v>9</v>
      </c>
      <c r="J8" s="92">
        <v>10</v>
      </c>
      <c r="K8" s="92">
        <v>11</v>
      </c>
      <c r="L8" s="92">
        <v>12</v>
      </c>
      <c r="M8" s="92">
        <v>13</v>
      </c>
      <c r="N8" s="92">
        <v>14</v>
      </c>
    </row>
    <row r="9" ht="30" customHeight="1" spans="1:14">
      <c r="A9" s="93"/>
      <c r="B9" s="94"/>
      <c r="C9" s="94"/>
      <c r="D9" s="95"/>
      <c r="E9" s="95"/>
      <c r="F9" s="95"/>
      <c r="G9" s="95"/>
      <c r="H9" s="95"/>
      <c r="I9" s="95"/>
      <c r="J9" s="95"/>
      <c r="K9" s="95"/>
      <c r="L9" s="109"/>
      <c r="M9" s="95"/>
      <c r="N9" s="95"/>
    </row>
    <row r="10" ht="30" customHeight="1" spans="1:14">
      <c r="A10" s="93"/>
      <c r="B10" s="94"/>
      <c r="C10" s="94"/>
      <c r="D10" s="95"/>
      <c r="E10" s="95"/>
      <c r="F10" s="95"/>
      <c r="G10" s="95"/>
      <c r="H10" s="95"/>
      <c r="I10" s="95"/>
      <c r="J10" s="95"/>
      <c r="K10" s="95"/>
      <c r="L10" s="109"/>
      <c r="M10" s="95"/>
      <c r="N10" s="95"/>
    </row>
    <row r="11" ht="30" customHeight="1" spans="1:14">
      <c r="A11" s="96" t="s">
        <v>118</v>
      </c>
      <c r="B11" s="97"/>
      <c r="C11" s="98"/>
      <c r="D11" s="95"/>
      <c r="E11" s="95"/>
      <c r="F11" s="95"/>
      <c r="G11" s="95"/>
      <c r="H11" s="95"/>
      <c r="I11" s="95"/>
      <c r="J11" s="95"/>
      <c r="K11" s="95"/>
      <c r="L11" s="109"/>
      <c r="M11" s="95"/>
      <c r="N11" s="95"/>
    </row>
    <row r="12" ht="25" customHeight="1" spans="1:1">
      <c r="A12" t="s">
        <v>446</v>
      </c>
    </row>
  </sheetData>
  <mergeCells count="13"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ageMargins left="0.511805555555556" right="0.354166666666667" top="1" bottom="1" header="0.5" footer="0.5"/>
  <pageSetup paperSize="9" scale="8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P10"/>
  <sheetViews>
    <sheetView showZeros="0" zoomScale="70" zoomScaleNormal="70" workbookViewId="0">
      <pane ySplit="1" topLeftCell="A2" activePane="bottomLeft" state="frozen"/>
      <selection/>
      <selection pane="bottomLeft" activeCell="A4" sqref="A4:D4"/>
    </sheetView>
  </sheetViews>
  <sheetFormatPr defaultColWidth="9.10833333333333" defaultRowHeight="14.25" customHeight="1"/>
  <cols>
    <col min="1" max="1" width="30.7166666666667" customWidth="1"/>
    <col min="2" max="16" width="12.1416666666667" customWidth="1"/>
  </cols>
  <sheetData>
    <row r="1" customHeight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13.6" customHeight="1" spans="4:16">
      <c r="D2" s="62"/>
      <c r="P2" s="61" t="s">
        <v>478</v>
      </c>
    </row>
    <row r="3" ht="27.85" customHeight="1" spans="1:16">
      <c r="A3" s="63" t="s">
        <v>479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</row>
    <row r="4" ht="18" customHeight="1" spans="1:16">
      <c r="A4" s="64" t="s">
        <v>2</v>
      </c>
      <c r="B4" s="65"/>
      <c r="C4" s="65"/>
      <c r="D4" s="66"/>
      <c r="P4" s="78" t="s">
        <v>142</v>
      </c>
    </row>
    <row r="5" ht="19.5" customHeight="1" spans="1:16">
      <c r="A5" s="67" t="s">
        <v>480</v>
      </c>
      <c r="B5" s="68" t="s">
        <v>158</v>
      </c>
      <c r="C5" s="69"/>
      <c r="D5" s="69"/>
      <c r="E5" s="70" t="s">
        <v>481</v>
      </c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ht="40.6" customHeight="1" spans="1:16">
      <c r="A6" s="71"/>
      <c r="B6" s="72" t="s">
        <v>36</v>
      </c>
      <c r="C6" s="73" t="s">
        <v>39</v>
      </c>
      <c r="D6" s="74" t="s">
        <v>482</v>
      </c>
      <c r="E6" s="75" t="s">
        <v>483</v>
      </c>
      <c r="F6" s="75" t="s">
        <v>484</v>
      </c>
      <c r="G6" s="75" t="s">
        <v>485</v>
      </c>
      <c r="H6" s="75" t="s">
        <v>486</v>
      </c>
      <c r="I6" s="75" t="s">
        <v>487</v>
      </c>
      <c r="J6" s="75" t="s">
        <v>488</v>
      </c>
      <c r="K6" s="75" t="s">
        <v>489</v>
      </c>
      <c r="L6" s="75" t="s">
        <v>490</v>
      </c>
      <c r="M6" s="75" t="s">
        <v>491</v>
      </c>
      <c r="N6" s="75" t="s">
        <v>492</v>
      </c>
      <c r="O6" s="75" t="s">
        <v>493</v>
      </c>
      <c r="P6" s="75" t="s">
        <v>494</v>
      </c>
    </row>
    <row r="7" ht="34" customHeight="1" spans="1:16">
      <c r="A7" s="76">
        <v>1</v>
      </c>
      <c r="B7" s="76">
        <v>2</v>
      </c>
      <c r="C7" s="76">
        <v>3</v>
      </c>
      <c r="D7" s="68">
        <v>4</v>
      </c>
      <c r="E7" s="76">
        <v>5</v>
      </c>
      <c r="F7" s="68">
        <v>6</v>
      </c>
      <c r="G7" s="76">
        <v>7</v>
      </c>
      <c r="H7" s="68">
        <v>8</v>
      </c>
      <c r="I7" s="76">
        <v>9</v>
      </c>
      <c r="J7" s="68">
        <v>10</v>
      </c>
      <c r="K7" s="76">
        <v>11</v>
      </c>
      <c r="L7" s="68">
        <v>12</v>
      </c>
      <c r="M7" s="76">
        <v>13</v>
      </c>
      <c r="N7" s="68">
        <v>14</v>
      </c>
      <c r="O7" s="76">
        <v>15</v>
      </c>
      <c r="P7" s="79">
        <v>16</v>
      </c>
    </row>
    <row r="8" ht="34" customHeight="1" spans="1:16">
      <c r="A8" s="31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</row>
    <row r="9" ht="34" customHeight="1" spans="1:16">
      <c r="A9" s="31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</row>
    <row r="10" ht="25" customHeight="1" spans="1:1">
      <c r="A10" t="s">
        <v>446</v>
      </c>
    </row>
  </sheetData>
  <mergeCells count="5">
    <mergeCell ref="A3:P3"/>
    <mergeCell ref="A4:D4"/>
    <mergeCell ref="B5:D5"/>
    <mergeCell ref="E5:P5"/>
    <mergeCell ref="A5:A6"/>
  </mergeCells>
  <pageMargins left="0.432638888888889" right="0.236111111111111" top="1" bottom="1" header="0.5" footer="0.5"/>
  <pageSetup paperSize="9" scale="6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I11" sqref="I11"/>
    </sheetView>
  </sheetViews>
  <sheetFormatPr defaultColWidth="9.10833333333333" defaultRowHeight="11.95" customHeight="1"/>
  <cols>
    <col min="1" max="1" width="25.1333333333333" customWidth="1"/>
    <col min="2" max="2" width="22.25" customWidth="1"/>
    <col min="3" max="9" width="12.25" customWidth="1"/>
    <col min="10" max="10" width="25.3833333333333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customHeight="1" spans="10:10">
      <c r="J2" s="61" t="s">
        <v>495</v>
      </c>
    </row>
    <row r="3" ht="28.5" customHeight="1" spans="1:10">
      <c r="A3" s="52" t="s">
        <v>496</v>
      </c>
      <c r="B3" s="19"/>
      <c r="C3" s="19"/>
      <c r="D3" s="19"/>
      <c r="E3" s="19"/>
      <c r="F3" s="53"/>
      <c r="G3" s="19"/>
      <c r="H3" s="53"/>
      <c r="I3" s="53"/>
      <c r="J3" s="19"/>
    </row>
    <row r="4" ht="17.2" customHeight="1" spans="1:1">
      <c r="A4" s="5" t="s">
        <v>2</v>
      </c>
    </row>
    <row r="5" ht="44.2" customHeight="1" spans="1:10">
      <c r="A5" s="54" t="s">
        <v>278</v>
      </c>
      <c r="B5" s="54" t="s">
        <v>279</v>
      </c>
      <c r="C5" s="54" t="s">
        <v>280</v>
      </c>
      <c r="D5" s="54" t="s">
        <v>281</v>
      </c>
      <c r="E5" s="54" t="s">
        <v>282</v>
      </c>
      <c r="F5" s="55" t="s">
        <v>283</v>
      </c>
      <c r="G5" s="54" t="s">
        <v>284</v>
      </c>
      <c r="H5" s="55" t="s">
        <v>285</v>
      </c>
      <c r="I5" s="55" t="s">
        <v>286</v>
      </c>
      <c r="J5" s="54" t="s">
        <v>287</v>
      </c>
    </row>
    <row r="6" ht="27" customHeight="1" spans="1:10">
      <c r="A6" s="54">
        <v>1</v>
      </c>
      <c r="B6" s="54">
        <v>2</v>
      </c>
      <c r="C6" s="54">
        <v>3</v>
      </c>
      <c r="D6" s="54">
        <v>4</v>
      </c>
      <c r="E6" s="54">
        <v>5</v>
      </c>
      <c r="F6" s="55">
        <v>6</v>
      </c>
      <c r="G6" s="54">
        <v>7</v>
      </c>
      <c r="H6" s="55">
        <v>8</v>
      </c>
      <c r="I6" s="55">
        <v>9</v>
      </c>
      <c r="J6" s="54">
        <v>10</v>
      </c>
    </row>
    <row r="7" ht="27" customHeight="1" spans="1:10">
      <c r="A7" s="56"/>
      <c r="B7" s="57"/>
      <c r="C7" s="57"/>
      <c r="D7" s="57"/>
      <c r="E7" s="58"/>
      <c r="F7" s="59"/>
      <c r="G7" s="58"/>
      <c r="H7" s="59"/>
      <c r="I7" s="59"/>
      <c r="J7" s="58"/>
    </row>
    <row r="8" ht="27" customHeight="1" spans="1:10">
      <c r="A8" s="56"/>
      <c r="B8" s="60"/>
      <c r="C8" s="60"/>
      <c r="D8" s="60"/>
      <c r="E8" s="56"/>
      <c r="F8" s="60"/>
      <c r="G8" s="56"/>
      <c r="H8" s="60"/>
      <c r="I8" s="60"/>
      <c r="J8" s="56"/>
    </row>
    <row r="9" ht="25" customHeight="1" spans="1:1">
      <c r="A9" t="s">
        <v>446</v>
      </c>
    </row>
  </sheetData>
  <mergeCells count="2">
    <mergeCell ref="A3:J3"/>
    <mergeCell ref="A4:H4"/>
  </mergeCells>
  <pageMargins left="0.393055555555556" right="0.314583333333333" top="1" bottom="1" header="0.5" footer="0.5"/>
  <pageSetup paperSize="9" scale="9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10"/>
  <sheetViews>
    <sheetView showZeros="0" workbookViewId="0">
      <pane ySplit="1" topLeftCell="A2" activePane="bottomLeft" state="frozen"/>
      <selection/>
      <selection pane="bottomLeft" activeCell="C16" sqref="C16"/>
    </sheetView>
  </sheetViews>
  <sheetFormatPr defaultColWidth="8.89166666666667" defaultRowHeight="15.05" customHeight="1" outlineLevelCol="7"/>
  <cols>
    <col min="1" max="1" width="25.25" customWidth="1"/>
    <col min="2" max="2" width="19.7833333333333" customWidth="1"/>
    <col min="3" max="3" width="29" customWidth="1"/>
    <col min="4" max="4" width="25.75" customWidth="1"/>
    <col min="5" max="5" width="14.4416666666667" customWidth="1"/>
    <col min="6" max="6" width="17.2166666666667" customWidth="1"/>
    <col min="7" max="7" width="17.3333333333333" customWidth="1"/>
    <col min="8" max="8" width="17.6333333333333" customWidth="1"/>
  </cols>
  <sheetData>
    <row r="1" customHeight="1" spans="1:8">
      <c r="A1" s="41"/>
      <c r="B1" s="41"/>
      <c r="C1" s="41"/>
      <c r="D1" s="41"/>
      <c r="E1" s="41"/>
      <c r="F1" s="41"/>
      <c r="G1" s="41"/>
      <c r="H1" s="41"/>
    </row>
    <row r="2" ht="18.85" customHeight="1" spans="1:8">
      <c r="A2" s="42"/>
      <c r="B2" s="42"/>
      <c r="C2" s="42"/>
      <c r="D2" s="42"/>
      <c r="E2" s="42"/>
      <c r="F2" s="42"/>
      <c r="G2" s="42"/>
      <c r="H2" s="43" t="s">
        <v>497</v>
      </c>
    </row>
    <row r="3" ht="30.6" customHeight="1" spans="1:8">
      <c r="A3" s="44" t="s">
        <v>498</v>
      </c>
      <c r="B3" s="44"/>
      <c r="C3" s="44"/>
      <c r="D3" s="44"/>
      <c r="E3" s="44"/>
      <c r="F3" s="44"/>
      <c r="G3" s="44"/>
      <c r="H3" s="44"/>
    </row>
    <row r="4" ht="18.85" customHeight="1" spans="1:8">
      <c r="A4" s="45" t="s">
        <v>2</v>
      </c>
      <c r="B4" s="46"/>
      <c r="C4" s="42"/>
      <c r="D4" s="42"/>
      <c r="E4" s="42"/>
      <c r="F4" s="42"/>
      <c r="G4" s="42"/>
      <c r="H4" s="42"/>
    </row>
    <row r="5" ht="18.85" customHeight="1" spans="1:8">
      <c r="A5" s="47" t="s">
        <v>151</v>
      </c>
      <c r="B5" s="47" t="s">
        <v>499</v>
      </c>
      <c r="C5" s="47" t="s">
        <v>500</v>
      </c>
      <c r="D5" s="47" t="s">
        <v>501</v>
      </c>
      <c r="E5" s="47" t="s">
        <v>502</v>
      </c>
      <c r="F5" s="47" t="s">
        <v>503</v>
      </c>
      <c r="G5" s="47"/>
      <c r="H5" s="47"/>
    </row>
    <row r="6" ht="18.85" customHeight="1" spans="1:8">
      <c r="A6" s="47"/>
      <c r="B6" s="47"/>
      <c r="C6" s="47"/>
      <c r="D6" s="47"/>
      <c r="E6" s="47"/>
      <c r="F6" s="47" t="s">
        <v>453</v>
      </c>
      <c r="G6" s="47" t="s">
        <v>504</v>
      </c>
      <c r="H6" s="47" t="s">
        <v>505</v>
      </c>
    </row>
    <row r="7" ht="25" customHeight="1" spans="1:8">
      <c r="A7" s="48" t="s">
        <v>134</v>
      </c>
      <c r="B7" s="48" t="s">
        <v>135</v>
      </c>
      <c r="C7" s="48" t="s">
        <v>136</v>
      </c>
      <c r="D7" s="48" t="s">
        <v>137</v>
      </c>
      <c r="E7" s="48" t="s">
        <v>138</v>
      </c>
      <c r="F7" s="48" t="s">
        <v>139</v>
      </c>
      <c r="G7" s="48" t="s">
        <v>506</v>
      </c>
      <c r="H7" s="48" t="s">
        <v>507</v>
      </c>
    </row>
    <row r="8" ht="25" customHeight="1" spans="1:8">
      <c r="A8" s="49"/>
      <c r="B8" s="49"/>
      <c r="C8" s="49"/>
      <c r="D8" s="49"/>
      <c r="E8" s="47"/>
      <c r="F8" s="50"/>
      <c r="G8" s="51"/>
      <c r="H8" s="51"/>
    </row>
    <row r="9" ht="25" customHeight="1" spans="1:8">
      <c r="A9" s="47" t="s">
        <v>36</v>
      </c>
      <c r="B9" s="47"/>
      <c r="C9" s="47"/>
      <c r="D9" s="47"/>
      <c r="E9" s="47"/>
      <c r="F9" s="50"/>
      <c r="G9" s="51"/>
      <c r="H9" s="51"/>
    </row>
    <row r="10" ht="25" customHeight="1" spans="1:1">
      <c r="A10" t="s">
        <v>446</v>
      </c>
    </row>
  </sheetData>
  <mergeCells count="9">
    <mergeCell ref="A3:H3"/>
    <mergeCell ref="A4:B4"/>
    <mergeCell ref="F5:H5"/>
    <mergeCell ref="A9:E9"/>
    <mergeCell ref="A5:A6"/>
    <mergeCell ref="B5:B6"/>
    <mergeCell ref="C5:C6"/>
    <mergeCell ref="D5:D6"/>
    <mergeCell ref="E5:E6"/>
  </mergeCells>
  <pageMargins left="0.75" right="0.511805555555556" top="1" bottom="1" header="0.5" footer="0.5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B12" sqref="B12"/>
    </sheetView>
  </sheetViews>
  <sheetFormatPr defaultColWidth="9.10833333333333" defaultRowHeight="14.25" customHeight="1"/>
  <cols>
    <col min="1" max="1" width="16.3333333333333" customWidth="1"/>
    <col min="2" max="10" width="15.3833333333333" customWidth="1"/>
    <col min="11" max="11" width="15.6333333333333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3.6" customHeight="1" spans="4:11">
      <c r="D2" s="2"/>
      <c r="E2" s="2"/>
      <c r="F2" s="2"/>
      <c r="G2" s="2"/>
      <c r="K2" s="3" t="s">
        <v>508</v>
      </c>
    </row>
    <row r="3" ht="27.85" customHeight="1" spans="1:11">
      <c r="A3" s="19" t="s">
        <v>509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ht="13.6" customHeight="1" spans="1:11">
      <c r="A4" s="5" t="s">
        <v>2</v>
      </c>
      <c r="B4" s="20"/>
      <c r="C4" s="20"/>
      <c r="D4" s="20"/>
      <c r="E4" s="20"/>
      <c r="F4" s="20"/>
      <c r="G4" s="20"/>
      <c r="H4" s="6"/>
      <c r="I4" s="6"/>
      <c r="J4" s="6"/>
      <c r="K4" s="7" t="s">
        <v>142</v>
      </c>
    </row>
    <row r="5" ht="21.8" customHeight="1" spans="1:11">
      <c r="A5" s="21" t="s">
        <v>247</v>
      </c>
      <c r="B5" s="22" t="s">
        <v>153</v>
      </c>
      <c r="C5" s="22" t="s">
        <v>248</v>
      </c>
      <c r="D5" s="23" t="s">
        <v>154</v>
      </c>
      <c r="E5" s="23" t="s">
        <v>155</v>
      </c>
      <c r="F5" s="23" t="s">
        <v>156</v>
      </c>
      <c r="G5" s="23" t="s">
        <v>157</v>
      </c>
      <c r="H5" s="23" t="s">
        <v>36</v>
      </c>
      <c r="I5" s="37" t="s">
        <v>510</v>
      </c>
      <c r="J5" s="38"/>
      <c r="K5" s="39"/>
    </row>
    <row r="6" ht="21.8" customHeight="1" spans="1:11">
      <c r="A6" s="24"/>
      <c r="B6" s="25"/>
      <c r="C6" s="25"/>
      <c r="D6" s="26"/>
      <c r="E6" s="26"/>
      <c r="F6" s="26"/>
      <c r="G6" s="26"/>
      <c r="H6" s="26"/>
      <c r="I6" s="23" t="s">
        <v>39</v>
      </c>
      <c r="J6" s="23" t="s">
        <v>40</v>
      </c>
      <c r="K6" s="23" t="s">
        <v>41</v>
      </c>
    </row>
    <row r="7" ht="40.6" customHeight="1" spans="1:11">
      <c r="A7" s="27"/>
      <c r="B7" s="28"/>
      <c r="C7" s="28"/>
      <c r="D7" s="29"/>
      <c r="E7" s="29"/>
      <c r="F7" s="29"/>
      <c r="G7" s="29"/>
      <c r="H7" s="29"/>
      <c r="I7" s="29" t="s">
        <v>38</v>
      </c>
      <c r="J7" s="29"/>
      <c r="K7" s="29"/>
    </row>
    <row r="8" ht="23" customHeight="1" spans="1:11">
      <c r="A8" s="30">
        <v>1</v>
      </c>
      <c r="B8" s="30">
        <v>2</v>
      </c>
      <c r="C8" s="30">
        <v>3</v>
      </c>
      <c r="D8" s="30">
        <v>4</v>
      </c>
      <c r="E8" s="30">
        <v>5</v>
      </c>
      <c r="F8" s="30">
        <v>6</v>
      </c>
      <c r="G8" s="30">
        <v>7</v>
      </c>
      <c r="H8" s="30">
        <v>8</v>
      </c>
      <c r="I8" s="30">
        <v>9</v>
      </c>
      <c r="J8" s="40">
        <v>10</v>
      </c>
      <c r="K8" s="40">
        <v>11</v>
      </c>
    </row>
    <row r="9" ht="23" customHeight="1" spans="1:11">
      <c r="A9" s="31"/>
      <c r="B9" s="32"/>
      <c r="C9" s="31"/>
      <c r="D9" s="31"/>
      <c r="E9" s="31"/>
      <c r="F9" s="31"/>
      <c r="G9" s="31"/>
      <c r="H9" s="33"/>
      <c r="I9" s="33"/>
      <c r="J9" s="33"/>
      <c r="K9" s="33"/>
    </row>
    <row r="10" ht="23" customHeight="1" spans="1:11">
      <c r="A10" s="32"/>
      <c r="B10" s="32"/>
      <c r="C10" s="32"/>
      <c r="D10" s="32"/>
      <c r="E10" s="32"/>
      <c r="F10" s="32"/>
      <c r="G10" s="32"/>
      <c r="H10" s="33"/>
      <c r="I10" s="33"/>
      <c r="J10" s="33"/>
      <c r="K10" s="33"/>
    </row>
    <row r="11" ht="23" customHeight="1" spans="1:11">
      <c r="A11" s="34" t="s">
        <v>118</v>
      </c>
      <c r="B11" s="35"/>
      <c r="C11" s="35"/>
      <c r="D11" s="35"/>
      <c r="E11" s="35"/>
      <c r="F11" s="35"/>
      <c r="G11" s="36"/>
      <c r="H11" s="33"/>
      <c r="I11" s="33"/>
      <c r="J11" s="33"/>
      <c r="K11" s="33"/>
    </row>
    <row r="12" ht="25" customHeight="1" spans="1:1">
      <c r="A12" t="s">
        <v>446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550694444444444" right="0.432638888888889" top="1" bottom="1" header="0.5" footer="0.5"/>
  <pageSetup paperSize="9" scale="81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5"/>
  <sheetViews>
    <sheetView showZeros="0" workbookViewId="0">
      <pane ySplit="1" topLeftCell="A2" activePane="bottomLeft" state="frozen"/>
      <selection/>
      <selection pane="bottomLeft" activeCell="E24" sqref="E24"/>
    </sheetView>
  </sheetViews>
  <sheetFormatPr defaultColWidth="9.10833333333333" defaultRowHeight="14.25" customHeight="1" outlineLevelCol="6"/>
  <cols>
    <col min="1" max="1" width="37.7833333333333" customWidth="1"/>
    <col min="2" max="2" width="16" customWidth="1"/>
    <col min="3" max="3" width="26.5" customWidth="1"/>
    <col min="4" max="4" width="9.38333333333333" customWidth="1"/>
    <col min="5" max="7" width="15.6333333333333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6" customHeight="1" spans="4:7">
      <c r="D2" s="2"/>
      <c r="G2" s="3" t="s">
        <v>511</v>
      </c>
    </row>
    <row r="3" ht="27.85" customHeight="1" spans="1:7">
      <c r="A3" s="4" t="s">
        <v>512</v>
      </c>
      <c r="B3" s="4"/>
      <c r="C3" s="4"/>
      <c r="D3" s="4"/>
      <c r="E3" s="4"/>
      <c r="F3" s="4"/>
      <c r="G3" s="4"/>
    </row>
    <row r="4" ht="13.6" customHeight="1" spans="1:7">
      <c r="A4" s="5" t="s">
        <v>2</v>
      </c>
      <c r="B4" s="5"/>
      <c r="C4" s="5"/>
      <c r="D4" s="5"/>
      <c r="E4" s="6"/>
      <c r="F4" s="6"/>
      <c r="G4" s="7" t="s">
        <v>142</v>
      </c>
    </row>
    <row r="5" ht="21.8" customHeight="1" spans="1:7">
      <c r="A5" s="8" t="s">
        <v>248</v>
      </c>
      <c r="B5" s="8" t="s">
        <v>247</v>
      </c>
      <c r="C5" s="8" t="s">
        <v>153</v>
      </c>
      <c r="D5" s="9" t="s">
        <v>513</v>
      </c>
      <c r="E5" s="10" t="s">
        <v>39</v>
      </c>
      <c r="F5" s="10"/>
      <c r="G5" s="10"/>
    </row>
    <row r="6" ht="21.8" customHeight="1" spans="1:7">
      <c r="A6" s="8"/>
      <c r="B6" s="8"/>
      <c r="C6" s="8"/>
      <c r="D6" s="9"/>
      <c r="E6" s="10" t="s">
        <v>514</v>
      </c>
      <c r="F6" s="9" t="s">
        <v>515</v>
      </c>
      <c r="G6" s="9" t="s">
        <v>516</v>
      </c>
    </row>
    <row r="7" ht="40.6" customHeight="1" spans="1:7">
      <c r="A7" s="8"/>
      <c r="B7" s="8"/>
      <c r="C7" s="8"/>
      <c r="D7" s="9"/>
      <c r="E7" s="10"/>
      <c r="F7" s="9" t="s">
        <v>38</v>
      </c>
      <c r="G7" s="9"/>
    </row>
    <row r="8" ht="21" customHeight="1" spans="1:7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</row>
    <row r="9" ht="21" customHeight="1" spans="1:7">
      <c r="A9" s="12" t="s">
        <v>51</v>
      </c>
      <c r="B9" s="13" t="s">
        <v>251</v>
      </c>
      <c r="C9" s="14" t="s">
        <v>253</v>
      </c>
      <c r="D9" s="13" t="s">
        <v>517</v>
      </c>
      <c r="E9" s="15">
        <v>667120</v>
      </c>
      <c r="F9" s="15">
        <v>750000</v>
      </c>
      <c r="G9" s="15">
        <v>800000</v>
      </c>
    </row>
    <row r="10" ht="21" customHeight="1" spans="1:7">
      <c r="A10" s="12"/>
      <c r="B10" s="13" t="s">
        <v>251</v>
      </c>
      <c r="C10" s="14" t="s">
        <v>260</v>
      </c>
      <c r="D10" s="13" t="s">
        <v>517</v>
      </c>
      <c r="E10" s="15">
        <v>250000</v>
      </c>
      <c r="F10" s="15">
        <v>300000</v>
      </c>
      <c r="G10" s="15">
        <v>350000</v>
      </c>
    </row>
    <row r="11" ht="21" customHeight="1" spans="1:7">
      <c r="A11" s="12" t="s">
        <v>56</v>
      </c>
      <c r="B11" s="13" t="s">
        <v>263</v>
      </c>
      <c r="C11" s="14" t="s">
        <v>265</v>
      </c>
      <c r="D11" s="13" t="s">
        <v>517</v>
      </c>
      <c r="E11" s="15">
        <v>400000</v>
      </c>
      <c r="F11" s="15">
        <v>420000</v>
      </c>
      <c r="G11" s="15">
        <v>450000</v>
      </c>
    </row>
    <row r="12" ht="21" customHeight="1" spans="1:7">
      <c r="A12" s="12" t="s">
        <v>58</v>
      </c>
      <c r="B12" s="13" t="s">
        <v>263</v>
      </c>
      <c r="C12" s="14" t="s">
        <v>267</v>
      </c>
      <c r="D12" s="13" t="s">
        <v>517</v>
      </c>
      <c r="E12" s="15">
        <v>747899.7</v>
      </c>
      <c r="F12" s="16">
        <v>800000</v>
      </c>
      <c r="G12" s="16">
        <v>850000</v>
      </c>
    </row>
    <row r="13" ht="21" customHeight="1" spans="1:7">
      <c r="A13" s="12"/>
      <c r="B13" s="13" t="s">
        <v>263</v>
      </c>
      <c r="C13" s="14" t="s">
        <v>272</v>
      </c>
      <c r="D13" s="13" t="s">
        <v>517</v>
      </c>
      <c r="E13" s="15">
        <v>1650000</v>
      </c>
      <c r="F13" s="16">
        <v>50000</v>
      </c>
      <c r="G13" s="16">
        <v>100000</v>
      </c>
    </row>
    <row r="14" ht="21" customHeight="1" spans="1:7">
      <c r="A14" s="12" t="s">
        <v>54</v>
      </c>
      <c r="B14" s="13" t="s">
        <v>263</v>
      </c>
      <c r="C14" s="14" t="s">
        <v>275</v>
      </c>
      <c r="D14" s="13" t="s">
        <v>517</v>
      </c>
      <c r="E14" s="15">
        <v>64400</v>
      </c>
      <c r="F14" s="15">
        <v>64400</v>
      </c>
      <c r="G14" s="15">
        <v>64400</v>
      </c>
    </row>
    <row r="15" ht="21" customHeight="1" spans="1:7">
      <c r="A15" s="17" t="s">
        <v>118</v>
      </c>
      <c r="B15" s="18"/>
      <c r="C15" s="18"/>
      <c r="D15" s="13"/>
      <c r="E15" s="15">
        <f>SUM(E9:E14)</f>
        <v>3779419.7</v>
      </c>
      <c r="F15" s="15">
        <f>SUM(F9:F14)</f>
        <v>2384400</v>
      </c>
      <c r="G15" s="15">
        <f>SUM(G9:G14)</f>
        <v>2614400</v>
      </c>
    </row>
  </sheetData>
  <mergeCells count="13">
    <mergeCell ref="A3:G3"/>
    <mergeCell ref="A4:D4"/>
    <mergeCell ref="E5:G5"/>
    <mergeCell ref="A15:D15"/>
    <mergeCell ref="A5:A7"/>
    <mergeCell ref="A9:A10"/>
    <mergeCell ref="A12:A13"/>
    <mergeCell ref="B5:B7"/>
    <mergeCell ref="C5:C7"/>
    <mergeCell ref="D5:D7"/>
    <mergeCell ref="E6:E7"/>
    <mergeCell ref="F6:F7"/>
    <mergeCell ref="G6:G7"/>
  </mergeCells>
  <pageMargins left="0.590277777777778" right="0.156944444444444" top="1" bottom="0.786805555555556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4"/>
  <sheetViews>
    <sheetView showZeros="0" workbookViewId="0">
      <pane ySplit="1" topLeftCell="A5" activePane="bottomLeft" state="frozen"/>
      <selection/>
      <selection pane="bottomLeft" activeCell="D12" sqref="D12"/>
    </sheetView>
  </sheetViews>
  <sheetFormatPr defaultColWidth="8" defaultRowHeight="14.25" customHeight="1"/>
  <cols>
    <col min="1" max="1" width="11.1333333333333" customWidth="1"/>
    <col min="2" max="2" width="33.25" customWidth="1"/>
    <col min="3" max="5" width="14.1333333333333" customWidth="1"/>
    <col min="6" max="8" width="8.63333333333333" customWidth="1"/>
    <col min="9" max="9" width="10.5" customWidth="1"/>
    <col min="10" max="13" width="7.38333333333333" customWidth="1"/>
    <col min="14" max="14" width="10.25" customWidth="1"/>
    <col min="15" max="19" width="7.7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1.95" customHeight="1" spans="1:18">
      <c r="A2" s="268"/>
      <c r="J2" s="278"/>
      <c r="R2" s="3" t="s">
        <v>32</v>
      </c>
    </row>
    <row r="3" ht="36" customHeight="1" spans="1:19">
      <c r="A3" s="269" t="s">
        <v>33</v>
      </c>
      <c r="B3" s="19"/>
      <c r="C3" s="19"/>
      <c r="D3" s="19"/>
      <c r="E3" s="19"/>
      <c r="F3" s="19"/>
      <c r="G3" s="19"/>
      <c r="H3" s="19"/>
      <c r="I3" s="19"/>
      <c r="J3" s="53"/>
      <c r="K3" s="19"/>
      <c r="L3" s="19"/>
      <c r="M3" s="19"/>
      <c r="N3" s="19"/>
      <c r="O3" s="19"/>
      <c r="P3" s="19"/>
      <c r="Q3" s="19"/>
      <c r="R3" s="19"/>
      <c r="S3" s="19"/>
    </row>
    <row r="4" ht="20.3" customHeight="1" spans="1:19">
      <c r="A4" s="270" t="s">
        <v>2</v>
      </c>
      <c r="B4" s="6"/>
      <c r="C4" s="6"/>
      <c r="D4" s="6"/>
      <c r="E4" s="6"/>
      <c r="F4" s="6"/>
      <c r="G4" s="6"/>
      <c r="H4" s="6"/>
      <c r="I4" s="6"/>
      <c r="J4" s="279"/>
      <c r="K4" s="6"/>
      <c r="L4" s="6"/>
      <c r="M4" s="6"/>
      <c r="N4" s="7"/>
      <c r="O4" s="7"/>
      <c r="P4" s="7"/>
      <c r="Q4" s="7"/>
      <c r="R4" s="7" t="s">
        <v>3</v>
      </c>
      <c r="S4" s="7" t="s">
        <v>3</v>
      </c>
    </row>
    <row r="5" ht="33" customHeight="1" spans="1:19">
      <c r="A5" s="271" t="s">
        <v>34</v>
      </c>
      <c r="B5" s="271" t="s">
        <v>35</v>
      </c>
      <c r="C5" s="271" t="s">
        <v>36</v>
      </c>
      <c r="D5" s="271" t="s">
        <v>37</v>
      </c>
      <c r="E5" s="272"/>
      <c r="F5" s="272"/>
      <c r="G5" s="272"/>
      <c r="H5" s="272"/>
      <c r="I5" s="272"/>
      <c r="J5" s="280"/>
      <c r="K5" s="272"/>
      <c r="L5" s="272"/>
      <c r="M5" s="272"/>
      <c r="N5" s="272"/>
      <c r="O5" s="272" t="s">
        <v>25</v>
      </c>
      <c r="P5" s="272"/>
      <c r="Q5" s="272"/>
      <c r="R5" s="272"/>
      <c r="S5" s="272"/>
    </row>
    <row r="6" ht="33" customHeight="1" spans="1:19">
      <c r="A6" s="272"/>
      <c r="B6" s="272"/>
      <c r="C6" s="272"/>
      <c r="D6" s="272" t="s">
        <v>38</v>
      </c>
      <c r="E6" s="272" t="s">
        <v>39</v>
      </c>
      <c r="F6" s="272" t="s">
        <v>40</v>
      </c>
      <c r="G6" s="272" t="s">
        <v>41</v>
      </c>
      <c r="H6" s="272" t="s">
        <v>42</v>
      </c>
      <c r="I6" s="272" t="s">
        <v>43</v>
      </c>
      <c r="J6" s="280"/>
      <c r="K6" s="272" t="s">
        <v>44</v>
      </c>
      <c r="L6" s="272" t="s">
        <v>45</v>
      </c>
      <c r="M6" s="272" t="s">
        <v>46</v>
      </c>
      <c r="N6" s="272" t="s">
        <v>47</v>
      </c>
      <c r="O6" s="281" t="s">
        <v>38</v>
      </c>
      <c r="P6" s="281" t="s">
        <v>39</v>
      </c>
      <c r="Q6" s="281" t="s">
        <v>40</v>
      </c>
      <c r="R6" s="281" t="s">
        <v>41</v>
      </c>
      <c r="S6" s="281" t="s">
        <v>48</v>
      </c>
    </row>
    <row r="7" ht="50" customHeight="1" spans="1:19">
      <c r="A7" s="11"/>
      <c r="B7" s="11"/>
      <c r="C7" s="11"/>
      <c r="D7" s="11"/>
      <c r="E7" s="11"/>
      <c r="F7" s="11"/>
      <c r="G7" s="11"/>
      <c r="H7" s="11"/>
      <c r="I7" s="271" t="s">
        <v>38</v>
      </c>
      <c r="J7" s="271" t="s">
        <v>49</v>
      </c>
      <c r="K7" s="271" t="s">
        <v>44</v>
      </c>
      <c r="L7" s="271" t="s">
        <v>45</v>
      </c>
      <c r="M7" s="271" t="s">
        <v>46</v>
      </c>
      <c r="N7" s="271" t="s">
        <v>47</v>
      </c>
      <c r="O7" s="271"/>
      <c r="P7" s="271"/>
      <c r="Q7" s="271"/>
      <c r="R7" s="271"/>
      <c r="S7" s="271"/>
    </row>
    <row r="8" ht="37" customHeight="1" spans="1:19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280">
        <v>10</v>
      </c>
      <c r="K8" s="280">
        <v>11</v>
      </c>
      <c r="L8" s="280">
        <v>12</v>
      </c>
      <c r="M8" s="280">
        <v>13</v>
      </c>
      <c r="N8" s="280">
        <v>14</v>
      </c>
      <c r="O8" s="280">
        <v>15</v>
      </c>
      <c r="P8" s="280">
        <v>16</v>
      </c>
      <c r="Q8" s="280">
        <v>17</v>
      </c>
      <c r="R8" s="280">
        <v>18</v>
      </c>
      <c r="S8" s="280">
        <v>19</v>
      </c>
    </row>
    <row r="9" s="267" customFormat="1" ht="37" customHeight="1" spans="1:19">
      <c r="A9" s="174" t="s">
        <v>50</v>
      </c>
      <c r="B9" s="174" t="s">
        <v>51</v>
      </c>
      <c r="C9" s="273">
        <f>SUM(C10:C13)</f>
        <v>15717799.5</v>
      </c>
      <c r="D9" s="273">
        <f t="shared" ref="D9:N9" si="0">SUM(D10:D13)</f>
        <v>15593266.7</v>
      </c>
      <c r="E9" s="273">
        <f t="shared" si="0"/>
        <v>15593266.7</v>
      </c>
      <c r="F9" s="273">
        <f t="shared" si="0"/>
        <v>0</v>
      </c>
      <c r="G9" s="273">
        <f t="shared" si="0"/>
        <v>0</v>
      </c>
      <c r="H9" s="273">
        <f t="shared" si="0"/>
        <v>0</v>
      </c>
      <c r="I9" s="273">
        <f t="shared" si="0"/>
        <v>124532.8</v>
      </c>
      <c r="J9" s="273">
        <f t="shared" si="0"/>
        <v>0</v>
      </c>
      <c r="K9" s="273">
        <f t="shared" si="0"/>
        <v>0</v>
      </c>
      <c r="L9" s="273">
        <f t="shared" si="0"/>
        <v>0</v>
      </c>
      <c r="M9" s="273">
        <f t="shared" si="0"/>
        <v>0</v>
      </c>
      <c r="N9" s="273">
        <f t="shared" si="0"/>
        <v>124532.8</v>
      </c>
      <c r="O9" s="282"/>
      <c r="P9" s="282"/>
      <c r="Q9" s="282"/>
      <c r="R9" s="282"/>
      <c r="S9" s="282"/>
    </row>
    <row r="10" s="267" customFormat="1" ht="37" customHeight="1" spans="1:19">
      <c r="A10" s="263" t="s">
        <v>52</v>
      </c>
      <c r="B10" s="274" t="s">
        <v>51</v>
      </c>
      <c r="C10" s="273">
        <f>D10+I10</f>
        <v>9761789</v>
      </c>
      <c r="D10" s="273">
        <f>E10</f>
        <v>9761789</v>
      </c>
      <c r="E10" s="273">
        <f>9721789+40000</f>
        <v>9761789</v>
      </c>
      <c r="F10" s="273"/>
      <c r="G10" s="273"/>
      <c r="H10" s="273"/>
      <c r="I10" s="273"/>
      <c r="J10" s="282"/>
      <c r="K10" s="282"/>
      <c r="L10" s="282"/>
      <c r="M10" s="282"/>
      <c r="N10" s="282"/>
      <c r="O10" s="282"/>
      <c r="P10" s="282"/>
      <c r="Q10" s="282"/>
      <c r="R10" s="282"/>
      <c r="S10" s="282"/>
    </row>
    <row r="11" s="267" customFormat="1" ht="37" customHeight="1" spans="1:19">
      <c r="A11" s="263" t="s">
        <v>53</v>
      </c>
      <c r="B11" s="274" t="s">
        <v>54</v>
      </c>
      <c r="C11" s="273">
        <f>D11+I11</f>
        <v>679347</v>
      </c>
      <c r="D11" s="273">
        <f>E11</f>
        <v>679347</v>
      </c>
      <c r="E11" s="273">
        <f>677347+2000</f>
        <v>679347</v>
      </c>
      <c r="F11" s="273"/>
      <c r="G11" s="273"/>
      <c r="H11" s="273"/>
      <c r="I11" s="273"/>
      <c r="J11" s="282"/>
      <c r="K11" s="282"/>
      <c r="L11" s="282"/>
      <c r="M11" s="282"/>
      <c r="N11" s="282"/>
      <c r="O11" s="282"/>
      <c r="P11" s="282"/>
      <c r="Q11" s="282"/>
      <c r="R11" s="282"/>
      <c r="S11" s="282"/>
    </row>
    <row r="12" s="267" customFormat="1" ht="37" customHeight="1" spans="1:19">
      <c r="A12" s="263" t="s">
        <v>55</v>
      </c>
      <c r="B12" s="274" t="s">
        <v>56</v>
      </c>
      <c r="C12" s="273">
        <f>D12+I12</f>
        <v>1060489</v>
      </c>
      <c r="D12" s="273">
        <f>E12</f>
        <v>1060489</v>
      </c>
      <c r="E12" s="273">
        <v>1060489</v>
      </c>
      <c r="F12" s="273"/>
      <c r="G12" s="273"/>
      <c r="H12" s="273"/>
      <c r="I12" s="273"/>
      <c r="J12" s="282"/>
      <c r="K12" s="282"/>
      <c r="L12" s="282"/>
      <c r="M12" s="282"/>
      <c r="N12" s="282"/>
      <c r="O12" s="282"/>
      <c r="P12" s="282"/>
      <c r="Q12" s="282"/>
      <c r="R12" s="282"/>
      <c r="S12" s="282"/>
    </row>
    <row r="13" s="267" customFormat="1" ht="37" customHeight="1" spans="1:19">
      <c r="A13" s="263" t="s">
        <v>57</v>
      </c>
      <c r="B13" s="274" t="s">
        <v>58</v>
      </c>
      <c r="C13" s="273">
        <f>D13+I13</f>
        <v>4216174.5</v>
      </c>
      <c r="D13" s="273">
        <f>E13</f>
        <v>4091641.7</v>
      </c>
      <c r="E13" s="273">
        <f>4068561.7+23080</f>
        <v>4091641.7</v>
      </c>
      <c r="F13" s="273"/>
      <c r="G13" s="273"/>
      <c r="H13" s="273"/>
      <c r="I13" s="273">
        <v>124532.8</v>
      </c>
      <c r="J13" s="282"/>
      <c r="K13" s="282"/>
      <c r="L13" s="282"/>
      <c r="M13" s="282"/>
      <c r="N13" s="273">
        <v>124532.8</v>
      </c>
      <c r="O13" s="282"/>
      <c r="P13" s="282"/>
      <c r="Q13" s="282"/>
      <c r="R13" s="282"/>
      <c r="S13" s="282"/>
    </row>
    <row r="14" ht="37" customHeight="1" spans="1:19">
      <c r="A14" s="275" t="s">
        <v>36</v>
      </c>
      <c r="B14" s="276"/>
      <c r="C14" s="277">
        <f>C9</f>
        <v>15717799.5</v>
      </c>
      <c r="D14" s="277">
        <f t="shared" ref="D14:S14" si="1">D9</f>
        <v>15593266.7</v>
      </c>
      <c r="E14" s="277">
        <f t="shared" si="1"/>
        <v>15593266.7</v>
      </c>
      <c r="F14" s="277">
        <f t="shared" si="1"/>
        <v>0</v>
      </c>
      <c r="G14" s="277">
        <f t="shared" si="1"/>
        <v>0</v>
      </c>
      <c r="H14" s="277">
        <f t="shared" si="1"/>
        <v>0</v>
      </c>
      <c r="I14" s="277">
        <f t="shared" si="1"/>
        <v>124532.8</v>
      </c>
      <c r="J14" s="277">
        <f t="shared" si="1"/>
        <v>0</v>
      </c>
      <c r="K14" s="277">
        <f t="shared" si="1"/>
        <v>0</v>
      </c>
      <c r="L14" s="277">
        <f t="shared" si="1"/>
        <v>0</v>
      </c>
      <c r="M14" s="277">
        <f t="shared" si="1"/>
        <v>0</v>
      </c>
      <c r="N14" s="277">
        <f t="shared" si="1"/>
        <v>124532.8</v>
      </c>
      <c r="O14" s="277">
        <f t="shared" si="1"/>
        <v>0</v>
      </c>
      <c r="P14" s="277">
        <f t="shared" si="1"/>
        <v>0</v>
      </c>
      <c r="Q14" s="277">
        <f t="shared" si="1"/>
        <v>0</v>
      </c>
      <c r="R14" s="277">
        <f t="shared" si="1"/>
        <v>0</v>
      </c>
      <c r="S14" s="277">
        <f t="shared" si="1"/>
        <v>0</v>
      </c>
    </row>
  </sheetData>
  <mergeCells count="21">
    <mergeCell ref="R2:S2"/>
    <mergeCell ref="A3:S3"/>
    <mergeCell ref="A4:D4"/>
    <mergeCell ref="R4:S4"/>
    <mergeCell ref="D5:N5"/>
    <mergeCell ref="O5:S5"/>
    <mergeCell ref="I6:N6"/>
    <mergeCell ref="A14:B14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ageMargins left="0.275" right="0.196527777777778" top="0.472222222222222" bottom="1" header="0.5" footer="0.5"/>
  <pageSetup paperSize="9" scale="72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32"/>
  <sheetViews>
    <sheetView showZeros="0" workbookViewId="0">
      <pane ySplit="1" topLeftCell="A8" activePane="bottomLeft" state="frozen"/>
      <selection/>
      <selection pane="bottomLeft" activeCell="F33" sqref="F33"/>
    </sheetView>
  </sheetViews>
  <sheetFormatPr defaultColWidth="9.10833333333333" defaultRowHeight="14.25" customHeight="1"/>
  <cols>
    <col min="1" max="1" width="14.2166666666667" style="201" customWidth="1"/>
    <col min="2" max="2" width="32.55" style="201" customWidth="1"/>
    <col min="3" max="6" width="13.8833333333333" style="201" customWidth="1"/>
    <col min="7" max="9" width="9.38333333333333" style="201" customWidth="1"/>
    <col min="10" max="10" width="10.8833333333333" style="201" customWidth="1"/>
    <col min="11" max="14" width="10.6333333333333" style="201" customWidth="1"/>
    <col min="15" max="15" width="11.25" style="201" customWidth="1"/>
    <col min="16" max="16384" width="9.10833333333333" style="201"/>
  </cols>
  <sheetData>
    <row r="1" customHeight="1" spans="1:15">
      <c r="A1" s="203"/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</row>
    <row r="2" ht="15.75" customHeight="1" spans="15:15">
      <c r="O2" s="221" t="s">
        <v>59</v>
      </c>
    </row>
    <row r="3" ht="28.5" customHeight="1" spans="1:15">
      <c r="A3" s="206" t="s">
        <v>60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</row>
    <row r="4" ht="15.05" customHeight="1" spans="1:15">
      <c r="A4" s="258" t="s">
        <v>2</v>
      </c>
      <c r="B4" s="259"/>
      <c r="C4" s="260"/>
      <c r="D4" s="260"/>
      <c r="E4" s="260"/>
      <c r="F4" s="260"/>
      <c r="G4" s="210"/>
      <c r="H4" s="260"/>
      <c r="I4" s="260"/>
      <c r="J4" s="210"/>
      <c r="K4" s="260"/>
      <c r="L4" s="260"/>
      <c r="M4" s="210"/>
      <c r="N4" s="210"/>
      <c r="O4" s="222" t="s">
        <v>3</v>
      </c>
    </row>
    <row r="5" ht="38" customHeight="1" spans="1:15">
      <c r="A5" s="212" t="s">
        <v>61</v>
      </c>
      <c r="B5" s="212" t="s">
        <v>62</v>
      </c>
      <c r="C5" s="213" t="s">
        <v>36</v>
      </c>
      <c r="D5" s="213" t="s">
        <v>39</v>
      </c>
      <c r="E5" s="213"/>
      <c r="F5" s="213"/>
      <c r="G5" s="261" t="s">
        <v>40</v>
      </c>
      <c r="H5" s="212" t="s">
        <v>41</v>
      </c>
      <c r="I5" s="212" t="s">
        <v>63</v>
      </c>
      <c r="J5" s="213" t="s">
        <v>64</v>
      </c>
      <c r="K5" s="212" t="s">
        <v>65</v>
      </c>
      <c r="L5" s="212" t="s">
        <v>66</v>
      </c>
      <c r="M5" s="212" t="s">
        <v>67</v>
      </c>
      <c r="N5" s="212" t="s">
        <v>68</v>
      </c>
      <c r="O5" s="212" t="s">
        <v>69</v>
      </c>
    </row>
    <row r="6" ht="38" customHeight="1" spans="1:15">
      <c r="A6" s="213"/>
      <c r="B6" s="213"/>
      <c r="C6" s="213"/>
      <c r="D6" s="213" t="s">
        <v>38</v>
      </c>
      <c r="E6" s="213" t="s">
        <v>70</v>
      </c>
      <c r="F6" s="213" t="s">
        <v>71</v>
      </c>
      <c r="G6" s="213"/>
      <c r="H6" s="213"/>
      <c r="I6" s="213"/>
      <c r="J6" s="213" t="s">
        <v>38</v>
      </c>
      <c r="K6" s="211" t="s">
        <v>65</v>
      </c>
      <c r="L6" s="211" t="s">
        <v>66</v>
      </c>
      <c r="M6" s="211" t="s">
        <v>67</v>
      </c>
      <c r="N6" s="211" t="s">
        <v>68</v>
      </c>
      <c r="O6" s="211" t="s">
        <v>69</v>
      </c>
    </row>
    <row r="7" ht="18" customHeight="1" spans="1:15">
      <c r="A7" s="213">
        <v>1</v>
      </c>
      <c r="B7" s="213">
        <v>2</v>
      </c>
      <c r="C7" s="213">
        <v>3</v>
      </c>
      <c r="D7" s="213">
        <v>4</v>
      </c>
      <c r="E7" s="213">
        <v>5</v>
      </c>
      <c r="F7" s="213">
        <v>6</v>
      </c>
      <c r="G7" s="213">
        <v>7</v>
      </c>
      <c r="H7" s="262">
        <v>8</v>
      </c>
      <c r="I7" s="262">
        <v>9</v>
      </c>
      <c r="J7" s="262">
        <v>10</v>
      </c>
      <c r="K7" s="262">
        <v>11</v>
      </c>
      <c r="L7" s="262">
        <v>12</v>
      </c>
      <c r="M7" s="262">
        <v>13</v>
      </c>
      <c r="N7" s="262">
        <v>14</v>
      </c>
      <c r="O7" s="213">
        <v>15</v>
      </c>
    </row>
    <row r="8" ht="21" customHeight="1" spans="1:15">
      <c r="A8" s="174" t="s">
        <v>72</v>
      </c>
      <c r="B8" s="174" t="s">
        <v>73</v>
      </c>
      <c r="C8" s="216">
        <f>D8+J8</f>
        <v>11887984.5</v>
      </c>
      <c r="D8" s="216">
        <f>E8+F8</f>
        <v>11763451.7</v>
      </c>
      <c r="E8" s="216">
        <f>E9+E11+E15</f>
        <v>7984032</v>
      </c>
      <c r="F8" s="216">
        <f>F9+F11+F15</f>
        <v>3779419.7</v>
      </c>
      <c r="G8" s="216"/>
      <c r="H8" s="216"/>
      <c r="I8" s="216"/>
      <c r="J8" s="216">
        <v>124532.8</v>
      </c>
      <c r="K8" s="265"/>
      <c r="L8" s="265"/>
      <c r="M8" s="266"/>
      <c r="N8" s="265"/>
      <c r="O8" s="265"/>
    </row>
    <row r="9" ht="21" customHeight="1" spans="1:15">
      <c r="A9" s="263" t="s">
        <v>74</v>
      </c>
      <c r="B9" s="263" t="s">
        <v>75</v>
      </c>
      <c r="C9" s="216">
        <f t="shared" ref="C9:C32" si="0">D9+J9</f>
        <v>3674460.5</v>
      </c>
      <c r="D9" s="216">
        <f t="shared" ref="D9:D32" si="1">E9+F9</f>
        <v>3549927.7</v>
      </c>
      <c r="E9" s="216">
        <f>E10</f>
        <v>1152028</v>
      </c>
      <c r="F9" s="216">
        <f>F10</f>
        <v>2397899.7</v>
      </c>
      <c r="G9" s="216"/>
      <c r="H9" s="216"/>
      <c r="I9" s="216"/>
      <c r="J9" s="216">
        <v>124532.8</v>
      </c>
      <c r="K9" s="265"/>
      <c r="L9" s="265"/>
      <c r="M9" s="266"/>
      <c r="N9" s="265"/>
      <c r="O9" s="265"/>
    </row>
    <row r="10" ht="21" customHeight="1" spans="1:15">
      <c r="A10" s="264" t="s">
        <v>76</v>
      </c>
      <c r="B10" s="264" t="s">
        <v>77</v>
      </c>
      <c r="C10" s="216">
        <f t="shared" si="0"/>
        <v>3674460.5</v>
      </c>
      <c r="D10" s="216">
        <f t="shared" si="1"/>
        <v>3549927.7</v>
      </c>
      <c r="E10" s="216">
        <f>1128948+23080</f>
        <v>1152028</v>
      </c>
      <c r="F10" s="216">
        <v>2397899.7</v>
      </c>
      <c r="G10" s="216"/>
      <c r="H10" s="216"/>
      <c r="I10" s="216"/>
      <c r="J10" s="216">
        <v>124532.8</v>
      </c>
      <c r="K10" s="218"/>
      <c r="L10" s="218"/>
      <c r="M10" s="218"/>
      <c r="N10" s="218"/>
      <c r="O10" s="216">
        <v>124532.8</v>
      </c>
    </row>
    <row r="11" ht="21" customHeight="1" spans="1:15">
      <c r="A11" s="263" t="s">
        <v>78</v>
      </c>
      <c r="B11" s="263" t="s">
        <v>79</v>
      </c>
      <c r="C11" s="216">
        <f t="shared" si="0"/>
        <v>7693672</v>
      </c>
      <c r="D11" s="216">
        <f t="shared" si="1"/>
        <v>7693672</v>
      </c>
      <c r="E11" s="216">
        <f>E12+E13+E14</f>
        <v>6393672</v>
      </c>
      <c r="F11" s="216">
        <f>F12+F13+F14</f>
        <v>1300000</v>
      </c>
      <c r="G11" s="216"/>
      <c r="H11" s="216"/>
      <c r="I11" s="216"/>
      <c r="J11" s="216"/>
      <c r="K11" s="218"/>
      <c r="L11" s="218"/>
      <c r="M11" s="218"/>
      <c r="N11" s="218"/>
      <c r="O11" s="218"/>
    </row>
    <row r="12" ht="21" customHeight="1" spans="1:15">
      <c r="A12" s="264" t="s">
        <v>80</v>
      </c>
      <c r="B12" s="264" t="s">
        <v>81</v>
      </c>
      <c r="C12" s="216">
        <f t="shared" si="0"/>
        <v>5954476</v>
      </c>
      <c r="D12" s="216">
        <f t="shared" si="1"/>
        <v>5954476</v>
      </c>
      <c r="E12" s="216">
        <f>5914476+40000</f>
        <v>5954476</v>
      </c>
      <c r="F12" s="216"/>
      <c r="G12" s="216"/>
      <c r="H12" s="216"/>
      <c r="I12" s="216"/>
      <c r="J12" s="216"/>
      <c r="K12" s="218"/>
      <c r="L12" s="218"/>
      <c r="M12" s="218"/>
      <c r="N12" s="218"/>
      <c r="O12" s="218"/>
    </row>
    <row r="13" ht="21" customHeight="1" spans="1:15">
      <c r="A13" s="264" t="s">
        <v>82</v>
      </c>
      <c r="B13" s="264" t="s">
        <v>83</v>
      </c>
      <c r="C13" s="216">
        <f t="shared" si="0"/>
        <v>900000</v>
      </c>
      <c r="D13" s="216">
        <f t="shared" si="1"/>
        <v>900000</v>
      </c>
      <c r="E13" s="216"/>
      <c r="F13" s="216">
        <v>900000</v>
      </c>
      <c r="G13" s="216"/>
      <c r="H13" s="216"/>
      <c r="I13" s="216"/>
      <c r="J13" s="216"/>
      <c r="K13" s="218"/>
      <c r="L13" s="218"/>
      <c r="M13" s="218"/>
      <c r="N13" s="218"/>
      <c r="O13" s="218"/>
    </row>
    <row r="14" ht="21" customHeight="1" spans="1:15">
      <c r="A14" s="264" t="s">
        <v>84</v>
      </c>
      <c r="B14" s="264" t="s">
        <v>85</v>
      </c>
      <c r="C14" s="216">
        <f t="shared" si="0"/>
        <v>839196</v>
      </c>
      <c r="D14" s="216">
        <f t="shared" si="1"/>
        <v>839196</v>
      </c>
      <c r="E14" s="216">
        <v>439196</v>
      </c>
      <c r="F14" s="216">
        <v>400000</v>
      </c>
      <c r="G14" s="216"/>
      <c r="H14" s="216"/>
      <c r="I14" s="216"/>
      <c r="J14" s="216"/>
      <c r="K14" s="218"/>
      <c r="L14" s="218"/>
      <c r="M14" s="218"/>
      <c r="N14" s="218"/>
      <c r="O14" s="218"/>
    </row>
    <row r="15" ht="21" customHeight="1" spans="1:15">
      <c r="A15" s="263" t="s">
        <v>86</v>
      </c>
      <c r="B15" s="263" t="s">
        <v>87</v>
      </c>
      <c r="C15" s="216">
        <f t="shared" si="0"/>
        <v>519852</v>
      </c>
      <c r="D15" s="216">
        <f t="shared" si="1"/>
        <v>519852</v>
      </c>
      <c r="E15" s="216">
        <f>E16+E17</f>
        <v>438332</v>
      </c>
      <c r="F15" s="216">
        <v>81520</v>
      </c>
      <c r="G15" s="216"/>
      <c r="H15" s="216"/>
      <c r="I15" s="216"/>
      <c r="J15" s="216"/>
      <c r="K15" s="218"/>
      <c r="L15" s="218"/>
      <c r="M15" s="218"/>
      <c r="N15" s="218"/>
      <c r="O15" s="218"/>
    </row>
    <row r="16" s="201" customFormat="1" ht="21" customHeight="1" spans="1:15">
      <c r="A16" s="264" t="s">
        <v>88</v>
      </c>
      <c r="B16" s="264" t="s">
        <v>81</v>
      </c>
      <c r="C16" s="216">
        <f t="shared" si="0"/>
        <v>438332</v>
      </c>
      <c r="D16" s="216">
        <f t="shared" si="1"/>
        <v>438332</v>
      </c>
      <c r="E16" s="216">
        <f>436332+2000</f>
        <v>438332</v>
      </c>
      <c r="F16" s="216"/>
      <c r="G16" s="216"/>
      <c r="H16" s="216"/>
      <c r="I16" s="216"/>
      <c r="J16" s="216"/>
      <c r="K16" s="218"/>
      <c r="L16" s="218"/>
      <c r="M16" s="218"/>
      <c r="N16" s="218"/>
      <c r="O16" s="218"/>
    </row>
    <row r="17" ht="21" customHeight="1" spans="1:15">
      <c r="A17" s="264" t="s">
        <v>89</v>
      </c>
      <c r="B17" s="264" t="s">
        <v>87</v>
      </c>
      <c r="C17" s="216">
        <f t="shared" si="0"/>
        <v>81520</v>
      </c>
      <c r="D17" s="216">
        <f t="shared" si="1"/>
        <v>81520</v>
      </c>
      <c r="E17" s="216"/>
      <c r="F17" s="216">
        <v>81520</v>
      </c>
      <c r="G17" s="216"/>
      <c r="H17" s="216"/>
      <c r="I17" s="216"/>
      <c r="J17" s="216"/>
      <c r="K17" s="218"/>
      <c r="L17" s="218"/>
      <c r="M17" s="218"/>
      <c r="N17" s="218"/>
      <c r="O17" s="218"/>
    </row>
    <row r="18" ht="21" customHeight="1" spans="1:15">
      <c r="A18" s="174" t="s">
        <v>90</v>
      </c>
      <c r="B18" s="174" t="s">
        <v>91</v>
      </c>
      <c r="C18" s="216">
        <f t="shared" si="0"/>
        <v>1354168</v>
      </c>
      <c r="D18" s="216">
        <f t="shared" si="1"/>
        <v>1354168</v>
      </c>
      <c r="E18" s="216">
        <v>1354168</v>
      </c>
      <c r="F18" s="216"/>
      <c r="G18" s="216"/>
      <c r="H18" s="216"/>
      <c r="I18" s="216"/>
      <c r="J18" s="216"/>
      <c r="K18" s="218"/>
      <c r="L18" s="218"/>
      <c r="M18" s="218"/>
      <c r="N18" s="218"/>
      <c r="O18" s="218"/>
    </row>
    <row r="19" ht="21" customHeight="1" spans="1:15">
      <c r="A19" s="263" t="s">
        <v>92</v>
      </c>
      <c r="B19" s="263" t="s">
        <v>93</v>
      </c>
      <c r="C19" s="216">
        <f t="shared" si="0"/>
        <v>1354168</v>
      </c>
      <c r="D19" s="216">
        <f t="shared" si="1"/>
        <v>1354168</v>
      </c>
      <c r="E19" s="216">
        <v>1354168</v>
      </c>
      <c r="F19" s="216"/>
      <c r="G19" s="216"/>
      <c r="H19" s="216"/>
      <c r="I19" s="216"/>
      <c r="J19" s="216"/>
      <c r="K19" s="218"/>
      <c r="L19" s="218"/>
      <c r="M19" s="218"/>
      <c r="N19" s="218"/>
      <c r="O19" s="218"/>
    </row>
    <row r="20" ht="21" customHeight="1" spans="1:15">
      <c r="A20" s="264" t="s">
        <v>94</v>
      </c>
      <c r="B20" s="264" t="s">
        <v>95</v>
      </c>
      <c r="C20" s="216">
        <f t="shared" si="0"/>
        <v>6450</v>
      </c>
      <c r="D20" s="216">
        <f t="shared" si="1"/>
        <v>6450</v>
      </c>
      <c r="E20" s="216">
        <v>6450</v>
      </c>
      <c r="F20" s="216"/>
      <c r="G20" s="216"/>
      <c r="H20" s="216"/>
      <c r="I20" s="216"/>
      <c r="J20" s="216"/>
      <c r="K20" s="218"/>
      <c r="L20" s="218"/>
      <c r="M20" s="218"/>
      <c r="N20" s="218"/>
      <c r="O20" s="218"/>
    </row>
    <row r="21" ht="21" customHeight="1" spans="1:15">
      <c r="A21" s="264" t="s">
        <v>96</v>
      </c>
      <c r="B21" s="264" t="s">
        <v>97</v>
      </c>
      <c r="C21" s="216">
        <f t="shared" si="0"/>
        <v>5550</v>
      </c>
      <c r="D21" s="216">
        <f t="shared" si="1"/>
        <v>5550</v>
      </c>
      <c r="E21" s="216">
        <v>5550</v>
      </c>
      <c r="F21" s="216"/>
      <c r="G21" s="216"/>
      <c r="H21" s="216"/>
      <c r="I21" s="216"/>
      <c r="J21" s="216"/>
      <c r="K21" s="218"/>
      <c r="L21" s="218"/>
      <c r="M21" s="218"/>
      <c r="N21" s="218"/>
      <c r="O21" s="218"/>
    </row>
    <row r="22" ht="21" customHeight="1" spans="1:15">
      <c r="A22" s="264" t="s">
        <v>98</v>
      </c>
      <c r="B22" s="264" t="s">
        <v>99</v>
      </c>
      <c r="C22" s="216">
        <f t="shared" si="0"/>
        <v>1342168</v>
      </c>
      <c r="D22" s="216">
        <f t="shared" si="1"/>
        <v>1342168</v>
      </c>
      <c r="E22" s="216">
        <v>1342168</v>
      </c>
      <c r="F22" s="216"/>
      <c r="G22" s="216"/>
      <c r="H22" s="216"/>
      <c r="I22" s="216"/>
      <c r="J22" s="216"/>
      <c r="K22" s="218"/>
      <c r="L22" s="218"/>
      <c r="M22" s="218"/>
      <c r="N22" s="218"/>
      <c r="O22" s="218"/>
    </row>
    <row r="23" ht="21" customHeight="1" spans="1:15">
      <c r="A23" s="174" t="s">
        <v>100</v>
      </c>
      <c r="B23" s="174" t="s">
        <v>101</v>
      </c>
      <c r="C23" s="216">
        <f t="shared" si="0"/>
        <v>1055879</v>
      </c>
      <c r="D23" s="216">
        <f t="shared" si="1"/>
        <v>1055879</v>
      </c>
      <c r="E23" s="216">
        <v>1055879</v>
      </c>
      <c r="F23" s="216"/>
      <c r="G23" s="216"/>
      <c r="H23" s="216"/>
      <c r="I23" s="216"/>
      <c r="J23" s="216"/>
      <c r="K23" s="218"/>
      <c r="L23" s="218"/>
      <c r="M23" s="218"/>
      <c r="N23" s="218"/>
      <c r="O23" s="218"/>
    </row>
    <row r="24" ht="21" customHeight="1" spans="1:15">
      <c r="A24" s="263" t="s">
        <v>102</v>
      </c>
      <c r="B24" s="263" t="s">
        <v>103</v>
      </c>
      <c r="C24" s="216">
        <f t="shared" si="0"/>
        <v>1055879</v>
      </c>
      <c r="D24" s="216">
        <f t="shared" si="1"/>
        <v>1055879</v>
      </c>
      <c r="E24" s="216">
        <v>1055879</v>
      </c>
      <c r="F24" s="216"/>
      <c r="G24" s="216"/>
      <c r="H24" s="216"/>
      <c r="I24" s="216"/>
      <c r="J24" s="216"/>
      <c r="K24" s="218"/>
      <c r="L24" s="218"/>
      <c r="M24" s="218"/>
      <c r="N24" s="218"/>
      <c r="O24" s="218"/>
    </row>
    <row r="25" ht="21" customHeight="1" spans="1:15">
      <c r="A25" s="264" t="s">
        <v>104</v>
      </c>
      <c r="B25" s="264" t="s">
        <v>105</v>
      </c>
      <c r="C25" s="216">
        <f t="shared" si="0"/>
        <v>455721</v>
      </c>
      <c r="D25" s="216">
        <f t="shared" si="1"/>
        <v>455721</v>
      </c>
      <c r="E25" s="216">
        <v>455721</v>
      </c>
      <c r="F25" s="216"/>
      <c r="G25" s="216"/>
      <c r="H25" s="216"/>
      <c r="I25" s="216"/>
      <c r="J25" s="216"/>
      <c r="K25" s="218"/>
      <c r="L25" s="218"/>
      <c r="M25" s="218"/>
      <c r="N25" s="218"/>
      <c r="O25" s="218"/>
    </row>
    <row r="26" ht="21" customHeight="1" spans="1:15">
      <c r="A26" s="264" t="s">
        <v>106</v>
      </c>
      <c r="B26" s="264" t="s">
        <v>107</v>
      </c>
      <c r="C26" s="216">
        <f t="shared" si="0"/>
        <v>155704</v>
      </c>
      <c r="D26" s="216">
        <f t="shared" si="1"/>
        <v>155704</v>
      </c>
      <c r="E26" s="216">
        <v>155704</v>
      </c>
      <c r="F26" s="216"/>
      <c r="G26" s="216"/>
      <c r="H26" s="216"/>
      <c r="I26" s="216"/>
      <c r="J26" s="216"/>
      <c r="K26" s="218"/>
      <c r="L26" s="218"/>
      <c r="M26" s="218"/>
      <c r="N26" s="218"/>
      <c r="O26" s="218"/>
    </row>
    <row r="27" ht="21" customHeight="1" spans="1:15">
      <c r="A27" s="264" t="s">
        <v>108</v>
      </c>
      <c r="B27" s="264" t="s">
        <v>109</v>
      </c>
      <c r="C27" s="216">
        <f t="shared" si="0"/>
        <v>430172</v>
      </c>
      <c r="D27" s="216">
        <f t="shared" si="1"/>
        <v>430172</v>
      </c>
      <c r="E27" s="216">
        <v>430172</v>
      </c>
      <c r="F27" s="216"/>
      <c r="G27" s="216"/>
      <c r="H27" s="216"/>
      <c r="I27" s="216"/>
      <c r="J27" s="216"/>
      <c r="K27" s="218"/>
      <c r="L27" s="218"/>
      <c r="M27" s="218"/>
      <c r="N27" s="218"/>
      <c r="O27" s="218"/>
    </row>
    <row r="28" ht="21" customHeight="1" spans="1:15">
      <c r="A28" s="264" t="s">
        <v>110</v>
      </c>
      <c r="B28" s="264" t="s">
        <v>111</v>
      </c>
      <c r="C28" s="216">
        <f t="shared" si="0"/>
        <v>14282</v>
      </c>
      <c r="D28" s="216">
        <f t="shared" si="1"/>
        <v>14282</v>
      </c>
      <c r="E28" s="216">
        <v>14282</v>
      </c>
      <c r="F28" s="216"/>
      <c r="G28" s="216"/>
      <c r="H28" s="216"/>
      <c r="I28" s="216"/>
      <c r="J28" s="216"/>
      <c r="K28" s="218"/>
      <c r="L28" s="218"/>
      <c r="M28" s="218"/>
      <c r="N28" s="218"/>
      <c r="O28" s="218"/>
    </row>
    <row r="29" ht="21" customHeight="1" spans="1:15">
      <c r="A29" s="174" t="s">
        <v>112</v>
      </c>
      <c r="B29" s="174" t="s">
        <v>113</v>
      </c>
      <c r="C29" s="216">
        <f t="shared" si="0"/>
        <v>1419768</v>
      </c>
      <c r="D29" s="216">
        <f t="shared" si="1"/>
        <v>1419768</v>
      </c>
      <c r="E29" s="216">
        <v>1419768</v>
      </c>
      <c r="F29" s="216"/>
      <c r="G29" s="216"/>
      <c r="H29" s="216"/>
      <c r="I29" s="216"/>
      <c r="J29" s="216"/>
      <c r="K29" s="218"/>
      <c r="L29" s="218"/>
      <c r="M29" s="218"/>
      <c r="N29" s="218"/>
      <c r="O29" s="218"/>
    </row>
    <row r="30" ht="21" customHeight="1" spans="1:15">
      <c r="A30" s="263" t="s">
        <v>114</v>
      </c>
      <c r="B30" s="263" t="s">
        <v>115</v>
      </c>
      <c r="C30" s="216">
        <f t="shared" si="0"/>
        <v>1419768</v>
      </c>
      <c r="D30" s="216">
        <f t="shared" si="1"/>
        <v>1419768</v>
      </c>
      <c r="E30" s="216">
        <v>1419768</v>
      </c>
      <c r="F30" s="216"/>
      <c r="G30" s="216"/>
      <c r="H30" s="216"/>
      <c r="I30" s="216"/>
      <c r="J30" s="216"/>
      <c r="K30" s="218"/>
      <c r="L30" s="218"/>
      <c r="M30" s="218"/>
      <c r="N30" s="218"/>
      <c r="O30" s="218"/>
    </row>
    <row r="31" ht="21" customHeight="1" spans="1:15">
      <c r="A31" s="264" t="s">
        <v>116</v>
      </c>
      <c r="B31" s="264" t="s">
        <v>117</v>
      </c>
      <c r="C31" s="216">
        <f t="shared" si="0"/>
        <v>1419768</v>
      </c>
      <c r="D31" s="216">
        <f t="shared" si="1"/>
        <v>1419768</v>
      </c>
      <c r="E31" s="216">
        <v>1419768</v>
      </c>
      <c r="F31" s="216"/>
      <c r="G31" s="216"/>
      <c r="H31" s="216"/>
      <c r="I31" s="216"/>
      <c r="J31" s="216"/>
      <c r="K31" s="218"/>
      <c r="L31" s="218"/>
      <c r="M31" s="218"/>
      <c r="N31" s="218"/>
      <c r="O31" s="218"/>
    </row>
    <row r="32" ht="21" customHeight="1" spans="1:15">
      <c r="A32" s="172" t="s">
        <v>118</v>
      </c>
      <c r="B32" s="172"/>
      <c r="C32" s="216">
        <f>C8+C18+C23+C29</f>
        <v>15717799.5</v>
      </c>
      <c r="D32" s="216">
        <f>D8+D18+D23+D29</f>
        <v>15593266.7</v>
      </c>
      <c r="E32" s="216">
        <f>E8+E18+E23+E29</f>
        <v>11813847</v>
      </c>
      <c r="F32" s="216">
        <f>F8+F18+F23+F29</f>
        <v>3779419.7</v>
      </c>
      <c r="G32" s="216"/>
      <c r="H32" s="216"/>
      <c r="I32" s="216"/>
      <c r="J32" s="216">
        <v>124532.8</v>
      </c>
      <c r="K32" s="218"/>
      <c r="L32" s="218"/>
      <c r="M32" s="218"/>
      <c r="N32" s="218"/>
      <c r="O32" s="216">
        <v>124532.8</v>
      </c>
    </row>
  </sheetData>
  <mergeCells count="11">
    <mergeCell ref="A3:O3"/>
    <mergeCell ref="A4:L4"/>
    <mergeCell ref="D5:F5"/>
    <mergeCell ref="J5:O5"/>
    <mergeCell ref="A32:B32"/>
    <mergeCell ref="A5:A6"/>
    <mergeCell ref="B5:B6"/>
    <mergeCell ref="C5:C6"/>
    <mergeCell ref="G5:G6"/>
    <mergeCell ref="H5:H6"/>
    <mergeCell ref="I5:I6"/>
  </mergeCells>
  <pageMargins left="0.314583333333333" right="0.156944444444444" top="0.511805555555556" bottom="0.590277777777778" header="0.5" footer="0.5"/>
  <pageSetup paperSize="9" scale="74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17"/>
  <sheetViews>
    <sheetView showZeros="0" workbookViewId="0">
      <pane ySplit="1" topLeftCell="A2" activePane="bottomLeft" state="frozen"/>
      <selection/>
      <selection pane="bottomLeft" activeCell="B26" sqref="B26"/>
    </sheetView>
  </sheetViews>
  <sheetFormatPr defaultColWidth="9.10833333333333" defaultRowHeight="14.25" customHeight="1" outlineLevelCol="3"/>
  <cols>
    <col min="1" max="4" width="33.25" customWidth="1"/>
  </cols>
  <sheetData>
    <row r="1" customHeight="1" spans="1:4">
      <c r="A1" s="1"/>
      <c r="B1" s="1"/>
      <c r="C1" s="1"/>
      <c r="D1" s="1"/>
    </row>
    <row r="2" customHeight="1" spans="4:4">
      <c r="D2" s="245" t="s">
        <v>119</v>
      </c>
    </row>
    <row r="3" ht="31.6" customHeight="1" spans="1:4">
      <c r="A3" s="52" t="s">
        <v>120</v>
      </c>
      <c r="B3" s="246"/>
      <c r="C3" s="246"/>
      <c r="D3" s="246"/>
    </row>
    <row r="4" ht="17.2" customHeight="1" spans="1:4">
      <c r="A4" s="5" t="s">
        <v>2</v>
      </c>
      <c r="B4" s="247"/>
      <c r="C4" s="247"/>
      <c r="D4" s="248" t="s">
        <v>3</v>
      </c>
    </row>
    <row r="5" ht="24.75" customHeight="1" spans="1:4">
      <c r="A5" s="68" t="s">
        <v>4</v>
      </c>
      <c r="B5" s="225"/>
      <c r="C5" s="68" t="s">
        <v>5</v>
      </c>
      <c r="D5" s="225"/>
    </row>
    <row r="6" ht="15.75" customHeight="1" spans="1:4">
      <c r="A6" s="67" t="s">
        <v>6</v>
      </c>
      <c r="B6" s="249" t="s">
        <v>7</v>
      </c>
      <c r="C6" s="67" t="s">
        <v>121</v>
      </c>
      <c r="D6" s="249" t="s">
        <v>7</v>
      </c>
    </row>
    <row r="7" ht="14.1" customHeight="1" spans="1:4">
      <c r="A7" s="71"/>
      <c r="B7" s="90"/>
      <c r="C7" s="71"/>
      <c r="D7" s="90"/>
    </row>
    <row r="8" ht="29.15" customHeight="1" spans="1:4">
      <c r="A8" s="250" t="s">
        <v>122</v>
      </c>
      <c r="B8" s="109">
        <f>B9</f>
        <v>15593266.7</v>
      </c>
      <c r="C8" s="251" t="s">
        <v>10</v>
      </c>
      <c r="D8" s="252">
        <f>11822904.5-124532.8+65080</f>
        <v>11763451.7</v>
      </c>
    </row>
    <row r="9" ht="29.15" customHeight="1" spans="1:4">
      <c r="A9" s="253" t="s">
        <v>123</v>
      </c>
      <c r="B9" s="252">
        <f>15528186.7+65080</f>
        <v>15593266.7</v>
      </c>
      <c r="C9" s="251" t="s">
        <v>12</v>
      </c>
      <c r="D9" s="252">
        <v>1354168</v>
      </c>
    </row>
    <row r="10" ht="29.15" customHeight="1" spans="1:4">
      <c r="A10" s="253" t="s">
        <v>124</v>
      </c>
      <c r="B10" s="109"/>
      <c r="C10" s="251" t="s">
        <v>14</v>
      </c>
      <c r="D10" s="252">
        <v>1055879</v>
      </c>
    </row>
    <row r="11" ht="29.15" customHeight="1" spans="1:4">
      <c r="A11" s="253" t="s">
        <v>125</v>
      </c>
      <c r="B11" s="109"/>
      <c r="C11" s="251" t="s">
        <v>16</v>
      </c>
      <c r="D11" s="252">
        <v>1419768</v>
      </c>
    </row>
    <row r="12" ht="29.15" customHeight="1" spans="1:4">
      <c r="A12" s="250" t="s">
        <v>126</v>
      </c>
      <c r="B12" s="252"/>
      <c r="C12" s="254"/>
      <c r="D12" s="252"/>
    </row>
    <row r="13" ht="29.15" customHeight="1" spans="1:4">
      <c r="A13" s="253" t="s">
        <v>123</v>
      </c>
      <c r="B13" s="252"/>
      <c r="C13" s="254"/>
      <c r="D13" s="252"/>
    </row>
    <row r="14" ht="29.15" customHeight="1" spans="1:4">
      <c r="A14" s="255" t="s">
        <v>124</v>
      </c>
      <c r="B14" s="252"/>
      <c r="C14" s="254"/>
      <c r="D14" s="252"/>
    </row>
    <row r="15" ht="29.15" customHeight="1" spans="1:4">
      <c r="A15" s="255" t="s">
        <v>125</v>
      </c>
      <c r="B15" s="252"/>
      <c r="C15" s="254"/>
      <c r="D15" s="252"/>
    </row>
    <row r="16" ht="29.15" customHeight="1" spans="1:4">
      <c r="A16" s="256"/>
      <c r="B16" s="252"/>
      <c r="C16" s="257" t="s">
        <v>127</v>
      </c>
      <c r="D16" s="252"/>
    </row>
    <row r="17" ht="29.15" customHeight="1" spans="1:4">
      <c r="A17" s="256" t="s">
        <v>128</v>
      </c>
      <c r="B17" s="252">
        <f>B9</f>
        <v>15593266.7</v>
      </c>
      <c r="C17" s="254" t="s">
        <v>31</v>
      </c>
      <c r="D17" s="252">
        <f>SUM(D8:D11)</f>
        <v>15593266.7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629861111111111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32"/>
  <sheetViews>
    <sheetView showZeros="0" workbookViewId="0">
      <pane ySplit="1" topLeftCell="A2" activePane="bottomLeft" state="frozen"/>
      <selection/>
      <selection pane="bottomLeft" activeCell="K20" sqref="K20"/>
    </sheetView>
  </sheetViews>
  <sheetFormatPr defaultColWidth="9.10833333333333" defaultRowHeight="14.25" customHeight="1" outlineLevelCol="6"/>
  <cols>
    <col min="1" max="1" width="20.1083333333333" style="110" customWidth="1"/>
    <col min="2" max="2" width="37.3333333333333" style="110" customWidth="1"/>
    <col min="3" max="3" width="24.2166666666667" style="110" customWidth="1"/>
    <col min="4" max="6" width="25" style="110" customWidth="1"/>
    <col min="7" max="7" width="24.2166666666667" style="110" customWidth="1"/>
    <col min="8" max="16384" width="9.10833333333333" style="110"/>
  </cols>
  <sheetData>
    <row r="1" customHeight="1" spans="1:7">
      <c r="A1" s="111"/>
      <c r="B1" s="111"/>
      <c r="C1" s="111"/>
      <c r="D1" s="111"/>
      <c r="E1" s="111"/>
      <c r="F1" s="111"/>
      <c r="G1" s="111"/>
    </row>
    <row r="2" ht="11.95" customHeight="1" spans="4:7">
      <c r="D2" s="197"/>
      <c r="F2" s="198"/>
      <c r="G2" s="198" t="s">
        <v>129</v>
      </c>
    </row>
    <row r="3" ht="38.95" customHeight="1" spans="1:7">
      <c r="A3" s="229" t="s">
        <v>130</v>
      </c>
      <c r="B3" s="229"/>
      <c r="C3" s="229"/>
      <c r="D3" s="229"/>
      <c r="E3" s="229"/>
      <c r="F3" s="229"/>
      <c r="G3" s="229"/>
    </row>
    <row r="4" ht="18" customHeight="1" spans="1:7">
      <c r="A4" s="167" t="s">
        <v>2</v>
      </c>
      <c r="F4" s="199"/>
      <c r="G4" s="199" t="s">
        <v>3</v>
      </c>
    </row>
    <row r="5" ht="21" customHeight="1" spans="1:7">
      <c r="A5" s="230" t="s">
        <v>131</v>
      </c>
      <c r="B5" s="231"/>
      <c r="C5" s="232" t="s">
        <v>36</v>
      </c>
      <c r="D5" s="233" t="s">
        <v>70</v>
      </c>
      <c r="E5" s="233"/>
      <c r="F5" s="234"/>
      <c r="G5" s="232" t="s">
        <v>71</v>
      </c>
    </row>
    <row r="6" ht="21" customHeight="1" spans="1:7">
      <c r="A6" s="235" t="s">
        <v>61</v>
      </c>
      <c r="B6" s="236" t="s">
        <v>62</v>
      </c>
      <c r="C6" s="237"/>
      <c r="D6" s="237" t="s">
        <v>38</v>
      </c>
      <c r="E6" s="237" t="s">
        <v>132</v>
      </c>
      <c r="F6" s="237" t="s">
        <v>133</v>
      </c>
      <c r="G6" s="237"/>
    </row>
    <row r="7" ht="21" customHeight="1" spans="1:7">
      <c r="A7" s="238" t="s">
        <v>134</v>
      </c>
      <c r="B7" s="238" t="s">
        <v>135</v>
      </c>
      <c r="C7" s="238" t="s">
        <v>136</v>
      </c>
      <c r="D7" s="239"/>
      <c r="E7" s="238" t="s">
        <v>137</v>
      </c>
      <c r="F7" s="238" t="s">
        <v>138</v>
      </c>
      <c r="G7" s="238" t="s">
        <v>139</v>
      </c>
    </row>
    <row r="8" ht="21" customHeight="1" spans="1:7">
      <c r="A8" s="240" t="s">
        <v>72</v>
      </c>
      <c r="B8" s="240" t="s">
        <v>73</v>
      </c>
      <c r="C8" s="241">
        <f>C9+C11+C15</f>
        <v>11763451.7</v>
      </c>
      <c r="D8" s="241">
        <f>D9+D11+D15</f>
        <v>7984032</v>
      </c>
      <c r="E8" s="241">
        <v>7100832</v>
      </c>
      <c r="F8" s="241">
        <v>883200</v>
      </c>
      <c r="G8" s="241">
        <v>3779419.7</v>
      </c>
    </row>
    <row r="9" s="110" customFormat="1" ht="21" customHeight="1" spans="1:7">
      <c r="A9" s="242" t="s">
        <v>74</v>
      </c>
      <c r="B9" s="242" t="s">
        <v>75</v>
      </c>
      <c r="C9" s="241">
        <f>C10</f>
        <v>3549927.7</v>
      </c>
      <c r="D9" s="241">
        <f>D10</f>
        <v>1152028</v>
      </c>
      <c r="E9" s="241">
        <v>1070328</v>
      </c>
      <c r="F9" s="241">
        <v>81700</v>
      </c>
      <c r="G9" s="241">
        <v>2397899.7</v>
      </c>
    </row>
    <row r="10" s="110" customFormat="1" ht="21" customHeight="1" spans="1:7">
      <c r="A10" s="243" t="s">
        <v>76</v>
      </c>
      <c r="B10" s="243" t="s">
        <v>77</v>
      </c>
      <c r="C10" s="241">
        <f t="shared" ref="C9:C32" si="0">D10+G10</f>
        <v>3549927.7</v>
      </c>
      <c r="D10" s="241">
        <f t="shared" ref="D9:D32" si="1">E10+F10</f>
        <v>1152028</v>
      </c>
      <c r="E10" s="241">
        <v>1070328</v>
      </c>
      <c r="F10" s="241">
        <v>81700</v>
      </c>
      <c r="G10" s="241">
        <v>2397899.7</v>
      </c>
    </row>
    <row r="11" s="110" customFormat="1" ht="21" customHeight="1" spans="1:7">
      <c r="A11" s="242" t="s">
        <v>78</v>
      </c>
      <c r="B11" s="242" t="s">
        <v>79</v>
      </c>
      <c r="C11" s="241">
        <f>C12+C13+C14</f>
        <v>7693672</v>
      </c>
      <c r="D11" s="241">
        <f>D12+D13+D14</f>
        <v>6393672</v>
      </c>
      <c r="E11" s="241">
        <v>5635872</v>
      </c>
      <c r="F11" s="241">
        <v>757800</v>
      </c>
      <c r="G11" s="241">
        <v>1300000</v>
      </c>
    </row>
    <row r="12" s="110" customFormat="1" ht="21" customHeight="1" spans="1:7">
      <c r="A12" s="243" t="s">
        <v>80</v>
      </c>
      <c r="B12" s="243" t="s">
        <v>81</v>
      </c>
      <c r="C12" s="241">
        <f t="shared" si="0"/>
        <v>5954476</v>
      </c>
      <c r="D12" s="241">
        <f t="shared" si="1"/>
        <v>5954476</v>
      </c>
      <c r="E12" s="241">
        <v>5219876</v>
      </c>
      <c r="F12" s="241">
        <v>734600</v>
      </c>
      <c r="G12" s="241"/>
    </row>
    <row r="13" ht="21" customHeight="1" spans="1:7">
      <c r="A13" s="243" t="s">
        <v>82</v>
      </c>
      <c r="B13" s="243" t="s">
        <v>83</v>
      </c>
      <c r="C13" s="241">
        <f t="shared" si="0"/>
        <v>900000</v>
      </c>
      <c r="D13" s="241">
        <f t="shared" si="1"/>
        <v>0</v>
      </c>
      <c r="E13" s="241">
        <v>0</v>
      </c>
      <c r="F13" s="241"/>
      <c r="G13" s="241">
        <v>900000</v>
      </c>
    </row>
    <row r="14" ht="21" customHeight="1" spans="1:7">
      <c r="A14" s="243" t="s">
        <v>84</v>
      </c>
      <c r="B14" s="243" t="s">
        <v>85</v>
      </c>
      <c r="C14" s="241">
        <f t="shared" si="0"/>
        <v>839196</v>
      </c>
      <c r="D14" s="241">
        <f t="shared" si="1"/>
        <v>439196</v>
      </c>
      <c r="E14" s="241">
        <v>415996</v>
      </c>
      <c r="F14" s="241">
        <v>23200</v>
      </c>
      <c r="G14" s="241">
        <v>400000</v>
      </c>
    </row>
    <row r="15" s="110" customFormat="1" ht="21" customHeight="1" spans="1:7">
      <c r="A15" s="242" t="s">
        <v>86</v>
      </c>
      <c r="B15" s="242" t="s">
        <v>87</v>
      </c>
      <c r="C15" s="241">
        <f>C16+C17</f>
        <v>519852</v>
      </c>
      <c r="D15" s="241">
        <f>D16+D17</f>
        <v>438332</v>
      </c>
      <c r="E15" s="241">
        <v>394632</v>
      </c>
      <c r="F15" s="241">
        <v>43700</v>
      </c>
      <c r="G15" s="241">
        <v>81520</v>
      </c>
    </row>
    <row r="16" s="110" customFormat="1" ht="21" customHeight="1" spans="1:7">
      <c r="A16" s="243" t="s">
        <v>88</v>
      </c>
      <c r="B16" s="243" t="s">
        <v>81</v>
      </c>
      <c r="C16" s="241">
        <f t="shared" si="0"/>
        <v>438332</v>
      </c>
      <c r="D16" s="241">
        <f t="shared" si="1"/>
        <v>438332</v>
      </c>
      <c r="E16" s="241">
        <v>394632</v>
      </c>
      <c r="F16" s="241">
        <v>43700</v>
      </c>
      <c r="G16" s="241"/>
    </row>
    <row r="17" ht="21" customHeight="1" spans="1:7">
      <c r="A17" s="243" t="s">
        <v>89</v>
      </c>
      <c r="B17" s="243" t="s">
        <v>87</v>
      </c>
      <c r="C17" s="241">
        <f t="shared" si="0"/>
        <v>81520</v>
      </c>
      <c r="D17" s="241">
        <f t="shared" si="1"/>
        <v>0</v>
      </c>
      <c r="E17" s="241">
        <v>0</v>
      </c>
      <c r="F17" s="241"/>
      <c r="G17" s="241">
        <v>81520</v>
      </c>
    </row>
    <row r="18" ht="21" customHeight="1" spans="1:7">
      <c r="A18" s="240" t="s">
        <v>90</v>
      </c>
      <c r="B18" s="240" t="s">
        <v>91</v>
      </c>
      <c r="C18" s="241">
        <f t="shared" si="0"/>
        <v>1354168</v>
      </c>
      <c r="D18" s="241">
        <f t="shared" si="1"/>
        <v>1354168</v>
      </c>
      <c r="E18" s="241">
        <v>1354168</v>
      </c>
      <c r="F18" s="241"/>
      <c r="G18" s="241"/>
    </row>
    <row r="19" ht="21" customHeight="1" spans="1:7">
      <c r="A19" s="242" t="s">
        <v>92</v>
      </c>
      <c r="B19" s="242" t="s">
        <v>93</v>
      </c>
      <c r="C19" s="241">
        <f t="shared" si="0"/>
        <v>1354168</v>
      </c>
      <c r="D19" s="241">
        <f t="shared" si="1"/>
        <v>1354168</v>
      </c>
      <c r="E19" s="241">
        <v>1354168</v>
      </c>
      <c r="F19" s="241"/>
      <c r="G19" s="241"/>
    </row>
    <row r="20" ht="21" customHeight="1" spans="1:7">
      <c r="A20" s="243" t="s">
        <v>94</v>
      </c>
      <c r="B20" s="243" t="s">
        <v>95</v>
      </c>
      <c r="C20" s="241">
        <f t="shared" si="0"/>
        <v>6450</v>
      </c>
      <c r="D20" s="241">
        <f t="shared" si="1"/>
        <v>6450</v>
      </c>
      <c r="E20" s="241">
        <v>6450</v>
      </c>
      <c r="F20" s="241"/>
      <c r="G20" s="241"/>
    </row>
    <row r="21" ht="21" customHeight="1" spans="1:7">
      <c r="A21" s="243" t="s">
        <v>96</v>
      </c>
      <c r="B21" s="243" t="s">
        <v>97</v>
      </c>
      <c r="C21" s="241">
        <f t="shared" si="0"/>
        <v>5550</v>
      </c>
      <c r="D21" s="241">
        <f t="shared" si="1"/>
        <v>5550</v>
      </c>
      <c r="E21" s="241">
        <v>5550</v>
      </c>
      <c r="F21" s="241"/>
      <c r="G21" s="241"/>
    </row>
    <row r="22" ht="21" customHeight="1" spans="1:7">
      <c r="A22" s="243" t="s">
        <v>98</v>
      </c>
      <c r="B22" s="243" t="s">
        <v>99</v>
      </c>
      <c r="C22" s="241">
        <f t="shared" si="0"/>
        <v>1342168</v>
      </c>
      <c r="D22" s="241">
        <f t="shared" si="1"/>
        <v>1342168</v>
      </c>
      <c r="E22" s="241">
        <v>1342168</v>
      </c>
      <c r="F22" s="241"/>
      <c r="G22" s="241"/>
    </row>
    <row r="23" ht="21" customHeight="1" spans="1:7">
      <c r="A23" s="240" t="s">
        <v>100</v>
      </c>
      <c r="B23" s="240" t="s">
        <v>101</v>
      </c>
      <c r="C23" s="241">
        <f t="shared" si="0"/>
        <v>1055879</v>
      </c>
      <c r="D23" s="241">
        <f t="shared" si="1"/>
        <v>1055879</v>
      </c>
      <c r="E23" s="241">
        <v>1055879</v>
      </c>
      <c r="F23" s="241"/>
      <c r="G23" s="241"/>
    </row>
    <row r="24" ht="21" customHeight="1" spans="1:7">
      <c r="A24" s="242" t="s">
        <v>102</v>
      </c>
      <c r="B24" s="242" t="s">
        <v>103</v>
      </c>
      <c r="C24" s="241">
        <f t="shared" si="0"/>
        <v>1055879</v>
      </c>
      <c r="D24" s="241">
        <f t="shared" si="1"/>
        <v>1055879</v>
      </c>
      <c r="E24" s="241">
        <v>1055879</v>
      </c>
      <c r="F24" s="241"/>
      <c r="G24" s="241"/>
    </row>
    <row r="25" ht="21" customHeight="1" spans="1:7">
      <c r="A25" s="243" t="s">
        <v>104</v>
      </c>
      <c r="B25" s="243" t="s">
        <v>105</v>
      </c>
      <c r="C25" s="241">
        <f t="shared" si="0"/>
        <v>455721</v>
      </c>
      <c r="D25" s="241">
        <f t="shared" si="1"/>
        <v>455721</v>
      </c>
      <c r="E25" s="241">
        <v>455721</v>
      </c>
      <c r="F25" s="241"/>
      <c r="G25" s="241"/>
    </row>
    <row r="26" ht="21" customHeight="1" spans="1:7">
      <c r="A26" s="243" t="s">
        <v>106</v>
      </c>
      <c r="B26" s="243" t="s">
        <v>107</v>
      </c>
      <c r="C26" s="241">
        <f t="shared" si="0"/>
        <v>155704</v>
      </c>
      <c r="D26" s="241">
        <f t="shared" si="1"/>
        <v>155704</v>
      </c>
      <c r="E26" s="241">
        <v>155704</v>
      </c>
      <c r="F26" s="241"/>
      <c r="G26" s="241"/>
    </row>
    <row r="27" ht="21" customHeight="1" spans="1:7">
      <c r="A27" s="243" t="s">
        <v>108</v>
      </c>
      <c r="B27" s="243" t="s">
        <v>109</v>
      </c>
      <c r="C27" s="241">
        <f t="shared" si="0"/>
        <v>430172</v>
      </c>
      <c r="D27" s="241">
        <f t="shared" si="1"/>
        <v>430172</v>
      </c>
      <c r="E27" s="241">
        <v>430172</v>
      </c>
      <c r="F27" s="241"/>
      <c r="G27" s="241"/>
    </row>
    <row r="28" ht="21" customHeight="1" spans="1:7">
      <c r="A28" s="243" t="s">
        <v>110</v>
      </c>
      <c r="B28" s="243" t="s">
        <v>111</v>
      </c>
      <c r="C28" s="241">
        <f t="shared" si="0"/>
        <v>14282</v>
      </c>
      <c r="D28" s="241">
        <f t="shared" si="1"/>
        <v>14282</v>
      </c>
      <c r="E28" s="241">
        <v>14282</v>
      </c>
      <c r="F28" s="241"/>
      <c r="G28" s="241"/>
    </row>
    <row r="29" ht="21" customHeight="1" spans="1:7">
      <c r="A29" s="240" t="s">
        <v>112</v>
      </c>
      <c r="B29" s="240" t="s">
        <v>113</v>
      </c>
      <c r="C29" s="241">
        <f t="shared" si="0"/>
        <v>1419768</v>
      </c>
      <c r="D29" s="241">
        <f t="shared" si="1"/>
        <v>1419768</v>
      </c>
      <c r="E29" s="241">
        <v>1419768</v>
      </c>
      <c r="F29" s="241"/>
      <c r="G29" s="241"/>
    </row>
    <row r="30" ht="21" customHeight="1" spans="1:7">
      <c r="A30" s="242" t="s">
        <v>114</v>
      </c>
      <c r="B30" s="242" t="s">
        <v>115</v>
      </c>
      <c r="C30" s="241">
        <f t="shared" si="0"/>
        <v>1419768</v>
      </c>
      <c r="D30" s="241">
        <f t="shared" si="1"/>
        <v>1419768</v>
      </c>
      <c r="E30" s="241">
        <v>1419768</v>
      </c>
      <c r="F30" s="241"/>
      <c r="G30" s="241"/>
    </row>
    <row r="31" ht="21" customHeight="1" spans="1:7">
      <c r="A31" s="243" t="s">
        <v>116</v>
      </c>
      <c r="B31" s="243" t="s">
        <v>117</v>
      </c>
      <c r="C31" s="241">
        <f t="shared" si="0"/>
        <v>1419768</v>
      </c>
      <c r="D31" s="241">
        <f t="shared" si="1"/>
        <v>1419768</v>
      </c>
      <c r="E31" s="241">
        <v>1419768</v>
      </c>
      <c r="F31" s="241"/>
      <c r="G31" s="241"/>
    </row>
    <row r="32" ht="21" customHeight="1" spans="1:7">
      <c r="A32" s="244" t="s">
        <v>118</v>
      </c>
      <c r="B32" s="244"/>
      <c r="C32" s="241">
        <f>C29+C23+C18+C8</f>
        <v>15593266.7</v>
      </c>
      <c r="D32" s="241">
        <f>D29+D23+D18+D8</f>
        <v>11813847</v>
      </c>
      <c r="E32" s="241">
        <f>E29+E23+E18+E8</f>
        <v>10930647</v>
      </c>
      <c r="F32" s="241">
        <f>F29+F23+F18+F8</f>
        <v>883200</v>
      </c>
      <c r="G32" s="241">
        <f>G29+G23+G18+G8</f>
        <v>3779419.7</v>
      </c>
    </row>
  </sheetData>
  <mergeCells count="7">
    <mergeCell ref="A3:G3"/>
    <mergeCell ref="A4:E4"/>
    <mergeCell ref="A5:B5"/>
    <mergeCell ref="D5:F5"/>
    <mergeCell ref="A32:B32"/>
    <mergeCell ref="C5:C6"/>
    <mergeCell ref="G5:G6"/>
  </mergeCells>
  <pageMargins left="0.275" right="0.236111111111111" top="0.236111111111111" bottom="0.0784722222222222" header="0.236111111111111" footer="0.196527777777778"/>
  <pageSetup paperSize="9" scale="8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9.10833333333333" defaultRowHeight="14.25" customHeight="1" outlineLevelRow="7" outlineLevelCol="5"/>
  <cols>
    <col min="1" max="1" width="25.25" customWidth="1"/>
    <col min="2" max="6" width="22.8833333333333" customWidth="1"/>
  </cols>
  <sheetData>
    <row r="1" customHeight="1" spans="1:6">
      <c r="A1" s="1"/>
      <c r="B1" s="1"/>
      <c r="C1" s="1"/>
      <c r="D1" s="1"/>
      <c r="E1" s="1"/>
      <c r="F1" s="1"/>
    </row>
    <row r="2" ht="11.95" customHeight="1" spans="1:6">
      <c r="A2" s="223"/>
      <c r="B2" s="223"/>
      <c r="C2" s="80"/>
      <c r="F2" s="66" t="s">
        <v>140</v>
      </c>
    </row>
    <row r="3" ht="25.55" customHeight="1" spans="1:6">
      <c r="A3" s="224" t="s">
        <v>141</v>
      </c>
      <c r="B3" s="224"/>
      <c r="C3" s="224"/>
      <c r="D3" s="224"/>
      <c r="E3" s="224"/>
      <c r="F3" s="224"/>
    </row>
    <row r="4" ht="15.75" customHeight="1" spans="1:6">
      <c r="A4" s="5" t="s">
        <v>2</v>
      </c>
      <c r="B4" s="223"/>
      <c r="C4" s="80"/>
      <c r="F4" s="66" t="s">
        <v>142</v>
      </c>
    </row>
    <row r="5" ht="19.5" customHeight="1" spans="1:6">
      <c r="A5" s="73" t="s">
        <v>143</v>
      </c>
      <c r="B5" s="67" t="s">
        <v>144</v>
      </c>
      <c r="C5" s="68" t="s">
        <v>145</v>
      </c>
      <c r="D5" s="69"/>
      <c r="E5" s="225"/>
      <c r="F5" s="67" t="s">
        <v>146</v>
      </c>
    </row>
    <row r="6" ht="19.5" customHeight="1" spans="1:6">
      <c r="A6" s="90"/>
      <c r="B6" s="71"/>
      <c r="C6" s="76" t="s">
        <v>38</v>
      </c>
      <c r="D6" s="76" t="s">
        <v>147</v>
      </c>
      <c r="E6" s="76" t="s">
        <v>148</v>
      </c>
      <c r="F6" s="71"/>
    </row>
    <row r="7" ht="18.85" customHeight="1" spans="1:6">
      <c r="A7" s="226">
        <v>1</v>
      </c>
      <c r="B7" s="226">
        <v>2</v>
      </c>
      <c r="C7" s="227">
        <v>3</v>
      </c>
      <c r="D7" s="226">
        <v>4</v>
      </c>
      <c r="E7" s="226">
        <v>5</v>
      </c>
      <c r="F7" s="226">
        <v>6</v>
      </c>
    </row>
    <row r="8" ht="18.85" customHeight="1" spans="1:6">
      <c r="A8" s="228">
        <f>C8+F8</f>
        <v>562000</v>
      </c>
      <c r="B8" s="228"/>
      <c r="C8" s="228">
        <f>D8+E8</f>
        <v>148000</v>
      </c>
      <c r="D8" s="228"/>
      <c r="E8" s="228">
        <v>148000</v>
      </c>
      <c r="F8" s="228">
        <v>414000</v>
      </c>
    </row>
  </sheetData>
  <mergeCells count="6">
    <mergeCell ref="A3:F3"/>
    <mergeCell ref="A4:D4"/>
    <mergeCell ref="C5:E5"/>
    <mergeCell ref="A5:A6"/>
    <mergeCell ref="B5:B6"/>
    <mergeCell ref="F5:F6"/>
  </mergeCells>
  <pageMargins left="0.511805555555556" right="0.432638888888889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01"/>
  <sheetViews>
    <sheetView showZeros="0" workbookViewId="0">
      <pane xSplit="1" ySplit="9" topLeftCell="B82" activePane="bottomRight" state="frozen"/>
      <selection/>
      <selection pane="topRight"/>
      <selection pane="bottomLeft"/>
      <selection pane="bottomRight" activeCell="C108" sqref="C108"/>
    </sheetView>
  </sheetViews>
  <sheetFormatPr defaultColWidth="9.10833333333333" defaultRowHeight="14.25" customHeight="1"/>
  <cols>
    <col min="1" max="1" width="37" style="201" customWidth="1"/>
    <col min="2" max="2" width="21.75" style="202" customWidth="1"/>
    <col min="3" max="3" width="21.3833333333333" style="201" customWidth="1"/>
    <col min="4" max="4" width="11.5" style="202" customWidth="1"/>
    <col min="5" max="5" width="23.25" style="201" customWidth="1"/>
    <col min="6" max="6" width="11.25" style="202" customWidth="1"/>
    <col min="7" max="7" width="23.25" style="201" customWidth="1"/>
    <col min="8" max="9" width="14.8833333333333" style="201" customWidth="1"/>
    <col min="10" max="11" width="9.5" style="201" customWidth="1"/>
    <col min="12" max="12" width="14.8833333333333" style="201" customWidth="1"/>
    <col min="13" max="23" width="8.88333333333333" style="201" customWidth="1"/>
    <col min="24" max="16384" width="9.10833333333333" style="201"/>
  </cols>
  <sheetData>
    <row r="1" ht="8" customHeight="1" spans="1:23">
      <c r="A1" s="203"/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</row>
    <row r="2" ht="13.6" customHeight="1" spans="4:23">
      <c r="D2" s="204"/>
      <c r="E2" s="205"/>
      <c r="F2" s="204"/>
      <c r="G2" s="205"/>
      <c r="U2" s="220"/>
      <c r="W2" s="221" t="s">
        <v>149</v>
      </c>
    </row>
    <row r="3" ht="23" customHeight="1" spans="1:23">
      <c r="A3" s="206" t="s">
        <v>150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</row>
    <row r="4" ht="13.6" customHeight="1" spans="1:23">
      <c r="A4" s="207" t="s">
        <v>2</v>
      </c>
      <c r="B4" s="208"/>
      <c r="C4" s="209"/>
      <c r="D4" s="208"/>
      <c r="E4" s="209"/>
      <c r="F4" s="208"/>
      <c r="G4" s="209"/>
      <c r="H4" s="210"/>
      <c r="I4" s="210"/>
      <c r="J4" s="210"/>
      <c r="K4" s="210"/>
      <c r="L4" s="210"/>
      <c r="M4" s="210"/>
      <c r="N4" s="210"/>
      <c r="O4" s="210"/>
      <c r="P4" s="210"/>
      <c r="Q4" s="210"/>
      <c r="U4" s="220"/>
      <c r="W4" s="222" t="s">
        <v>142</v>
      </c>
    </row>
    <row r="5" ht="18" customHeight="1" spans="1:23">
      <c r="A5" s="211" t="s">
        <v>151</v>
      </c>
      <c r="B5" s="211" t="s">
        <v>152</v>
      </c>
      <c r="C5" s="211" t="s">
        <v>153</v>
      </c>
      <c r="D5" s="212" t="s">
        <v>154</v>
      </c>
      <c r="E5" s="212" t="s">
        <v>155</v>
      </c>
      <c r="F5" s="212" t="s">
        <v>156</v>
      </c>
      <c r="G5" s="212" t="s">
        <v>157</v>
      </c>
      <c r="H5" s="213" t="s">
        <v>158</v>
      </c>
      <c r="I5" s="213"/>
      <c r="J5" s="213"/>
      <c r="K5" s="213"/>
      <c r="L5" s="213"/>
      <c r="M5" s="213"/>
      <c r="N5" s="213"/>
      <c r="O5" s="213"/>
      <c r="P5" s="213"/>
      <c r="Q5" s="212"/>
      <c r="R5" s="213"/>
      <c r="S5" s="213"/>
      <c r="T5" s="213"/>
      <c r="U5" s="213"/>
      <c r="V5" s="213"/>
      <c r="W5" s="213"/>
    </row>
    <row r="6" ht="18" customHeight="1" spans="1:23">
      <c r="A6" s="211"/>
      <c r="B6" s="211"/>
      <c r="C6" s="211"/>
      <c r="D6" s="212"/>
      <c r="E6" s="212"/>
      <c r="F6" s="212"/>
      <c r="G6" s="212"/>
      <c r="H6" s="213" t="s">
        <v>36</v>
      </c>
      <c r="I6" s="212" t="s">
        <v>39</v>
      </c>
      <c r="J6" s="212"/>
      <c r="K6" s="212"/>
      <c r="L6" s="213"/>
      <c r="M6" s="213"/>
      <c r="N6" s="213" t="s">
        <v>159</v>
      </c>
      <c r="O6" s="213"/>
      <c r="P6" s="213"/>
      <c r="Q6" s="212" t="s">
        <v>42</v>
      </c>
      <c r="R6" s="213" t="s">
        <v>64</v>
      </c>
      <c r="S6" s="212"/>
      <c r="T6" s="212"/>
      <c r="U6" s="212"/>
      <c r="V6" s="212"/>
      <c r="W6" s="212"/>
    </row>
    <row r="7" ht="15.05" customHeight="1" spans="1:23">
      <c r="A7" s="211"/>
      <c r="B7" s="211"/>
      <c r="C7" s="211"/>
      <c r="D7" s="212"/>
      <c r="E7" s="212"/>
      <c r="F7" s="212"/>
      <c r="G7" s="212"/>
      <c r="H7" s="213"/>
      <c r="I7" s="212" t="s">
        <v>160</v>
      </c>
      <c r="J7" s="212" t="s">
        <v>161</v>
      </c>
      <c r="K7" s="212" t="s">
        <v>162</v>
      </c>
      <c r="L7" s="212" t="s">
        <v>163</v>
      </c>
      <c r="M7" s="212" t="s">
        <v>164</v>
      </c>
      <c r="N7" s="212" t="s">
        <v>39</v>
      </c>
      <c r="O7" s="212" t="s">
        <v>40</v>
      </c>
      <c r="P7" s="212" t="s">
        <v>41</v>
      </c>
      <c r="Q7" s="212"/>
      <c r="R7" s="212" t="s">
        <v>38</v>
      </c>
      <c r="S7" s="212" t="s">
        <v>49</v>
      </c>
      <c r="T7" s="212" t="s">
        <v>165</v>
      </c>
      <c r="U7" s="212" t="s">
        <v>45</v>
      </c>
      <c r="V7" s="212" t="s">
        <v>46</v>
      </c>
      <c r="W7" s="212" t="s">
        <v>47</v>
      </c>
    </row>
    <row r="8" ht="27.85" customHeight="1" spans="1:23">
      <c r="A8" s="211"/>
      <c r="B8" s="211"/>
      <c r="C8" s="211"/>
      <c r="D8" s="212"/>
      <c r="E8" s="212"/>
      <c r="F8" s="212"/>
      <c r="G8" s="212"/>
      <c r="H8" s="213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</row>
    <row r="9" s="200" customFormat="1" ht="15.05" customHeight="1" spans="1:23">
      <c r="A9" s="214">
        <v>1</v>
      </c>
      <c r="B9" s="214">
        <v>2</v>
      </c>
      <c r="C9" s="214">
        <v>3</v>
      </c>
      <c r="D9" s="214">
        <v>4</v>
      </c>
      <c r="E9" s="214">
        <v>5</v>
      </c>
      <c r="F9" s="214">
        <v>6</v>
      </c>
      <c r="G9" s="214">
        <v>7</v>
      </c>
      <c r="H9" s="214">
        <v>8</v>
      </c>
      <c r="I9" s="214">
        <v>9</v>
      </c>
      <c r="J9" s="214">
        <v>10</v>
      </c>
      <c r="K9" s="214">
        <v>11</v>
      </c>
      <c r="L9" s="214">
        <v>12</v>
      </c>
      <c r="M9" s="214">
        <v>13</v>
      </c>
      <c r="N9" s="214">
        <v>14</v>
      </c>
      <c r="O9" s="214">
        <v>15</v>
      </c>
      <c r="P9" s="214">
        <v>16</v>
      </c>
      <c r="Q9" s="214">
        <v>17</v>
      </c>
      <c r="R9" s="214">
        <v>18</v>
      </c>
      <c r="S9" s="214">
        <v>19</v>
      </c>
      <c r="T9" s="214">
        <v>20</v>
      </c>
      <c r="U9" s="214">
        <v>21</v>
      </c>
      <c r="V9" s="214">
        <v>22</v>
      </c>
      <c r="W9" s="214">
        <v>23</v>
      </c>
    </row>
    <row r="10" ht="12" customHeight="1" spans="1:23">
      <c r="A10" s="172" t="s">
        <v>51</v>
      </c>
      <c r="B10" s="215" t="s">
        <v>38</v>
      </c>
      <c r="C10" s="215"/>
      <c r="D10" s="215"/>
      <c r="E10" s="215"/>
      <c r="F10" s="215"/>
      <c r="G10" s="215"/>
      <c r="H10" s="216">
        <f>I10</f>
        <v>8844669</v>
      </c>
      <c r="I10" s="216">
        <f>SUM(I11:I36)</f>
        <v>8844669</v>
      </c>
      <c r="J10" s="218"/>
      <c r="K10" s="218"/>
      <c r="L10" s="216">
        <f>SUM(L11:L36)</f>
        <v>8844669</v>
      </c>
      <c r="M10" s="218"/>
      <c r="N10" s="218"/>
      <c r="O10" s="218"/>
      <c r="P10" s="218"/>
      <c r="Q10" s="218"/>
      <c r="R10" s="218"/>
      <c r="S10" s="218"/>
      <c r="T10" s="218"/>
      <c r="U10" s="218"/>
      <c r="V10" s="218"/>
      <c r="W10" s="218"/>
    </row>
    <row r="11" s="201" customFormat="1" ht="12" customHeight="1" spans="1:23">
      <c r="A11" s="172"/>
      <c r="B11" s="173" t="s">
        <v>166</v>
      </c>
      <c r="C11" s="217" t="s">
        <v>167</v>
      </c>
      <c r="D11" s="173">
        <v>2013101</v>
      </c>
      <c r="E11" s="217" t="s">
        <v>81</v>
      </c>
      <c r="F11" s="173">
        <v>30207</v>
      </c>
      <c r="G11" s="217" t="s">
        <v>168</v>
      </c>
      <c r="H11" s="216">
        <f t="shared" ref="H11:H42" si="0">I11</f>
        <v>11100</v>
      </c>
      <c r="I11" s="216">
        <f>9800+1300</f>
        <v>11100</v>
      </c>
      <c r="J11" s="218"/>
      <c r="K11" s="218"/>
      <c r="L11" s="216">
        <f>9800+1300</f>
        <v>11100</v>
      </c>
      <c r="M11" s="218"/>
      <c r="N11" s="218"/>
      <c r="O11" s="218"/>
      <c r="P11" s="218"/>
      <c r="Q11" s="218"/>
      <c r="R11" s="218"/>
      <c r="S11" s="218"/>
      <c r="T11" s="218"/>
      <c r="U11" s="218"/>
      <c r="V11" s="218"/>
      <c r="W11" s="218"/>
    </row>
    <row r="12" s="201" customFormat="1" ht="12" customHeight="1" spans="1:23">
      <c r="A12" s="172"/>
      <c r="B12" s="290" t="s">
        <v>169</v>
      </c>
      <c r="C12" s="217" t="s">
        <v>167</v>
      </c>
      <c r="D12" s="173">
        <v>2013101</v>
      </c>
      <c r="E12" s="217" t="s">
        <v>81</v>
      </c>
      <c r="F12" s="173">
        <v>30207</v>
      </c>
      <c r="G12" s="217" t="s">
        <v>168</v>
      </c>
      <c r="H12" s="216">
        <f t="shared" si="0"/>
        <v>40000</v>
      </c>
      <c r="I12" s="216">
        <v>40000</v>
      </c>
      <c r="J12" s="218"/>
      <c r="K12" s="218"/>
      <c r="L12" s="216">
        <v>40000</v>
      </c>
      <c r="M12" s="218"/>
      <c r="N12" s="218"/>
      <c r="O12" s="218"/>
      <c r="P12" s="218"/>
      <c r="Q12" s="218"/>
      <c r="R12" s="218"/>
      <c r="S12" s="218"/>
      <c r="T12" s="218"/>
      <c r="U12" s="218"/>
      <c r="V12" s="218"/>
      <c r="W12" s="218"/>
    </row>
    <row r="13" ht="12" customHeight="1" spans="1:23">
      <c r="A13" s="172"/>
      <c r="B13" s="173" t="s">
        <v>166</v>
      </c>
      <c r="C13" s="217" t="s">
        <v>167</v>
      </c>
      <c r="D13" s="173">
        <v>2013101</v>
      </c>
      <c r="E13" s="217" t="s">
        <v>81</v>
      </c>
      <c r="F13" s="173">
        <v>30201</v>
      </c>
      <c r="G13" s="217" t="s">
        <v>170</v>
      </c>
      <c r="H13" s="216">
        <f t="shared" si="0"/>
        <v>159900</v>
      </c>
      <c r="I13" s="216">
        <v>159900</v>
      </c>
      <c r="J13" s="218"/>
      <c r="K13" s="218"/>
      <c r="L13" s="216">
        <v>159900</v>
      </c>
      <c r="M13" s="218"/>
      <c r="N13" s="218"/>
      <c r="O13" s="218"/>
      <c r="P13" s="218"/>
      <c r="Q13" s="218"/>
      <c r="R13" s="218"/>
      <c r="S13" s="218"/>
      <c r="T13" s="218"/>
      <c r="U13" s="218"/>
      <c r="V13" s="218"/>
      <c r="W13" s="218"/>
    </row>
    <row r="14" ht="12" customHeight="1" spans="1:23">
      <c r="A14" s="172"/>
      <c r="B14" s="173" t="s">
        <v>166</v>
      </c>
      <c r="C14" s="217" t="s">
        <v>167</v>
      </c>
      <c r="D14" s="173">
        <v>2013101</v>
      </c>
      <c r="E14" s="217" t="s">
        <v>81</v>
      </c>
      <c r="F14" s="173">
        <v>30229</v>
      </c>
      <c r="G14" s="217" t="s">
        <v>171</v>
      </c>
      <c r="H14" s="216">
        <f t="shared" si="0"/>
        <v>29400</v>
      </c>
      <c r="I14" s="216">
        <v>29400</v>
      </c>
      <c r="J14" s="218"/>
      <c r="K14" s="218"/>
      <c r="L14" s="216">
        <v>29400</v>
      </c>
      <c r="M14" s="218"/>
      <c r="N14" s="218"/>
      <c r="O14" s="218"/>
      <c r="P14" s="218"/>
      <c r="Q14" s="218"/>
      <c r="R14" s="218"/>
      <c r="S14" s="218"/>
      <c r="T14" s="218"/>
      <c r="U14" s="218"/>
      <c r="V14" s="218"/>
      <c r="W14" s="218"/>
    </row>
    <row r="15" ht="12" customHeight="1" spans="1:23">
      <c r="A15" s="172"/>
      <c r="B15" s="173" t="s">
        <v>172</v>
      </c>
      <c r="C15" s="217" t="s">
        <v>173</v>
      </c>
      <c r="D15" s="173">
        <v>2013101</v>
      </c>
      <c r="E15" s="217" t="s">
        <v>81</v>
      </c>
      <c r="F15" s="173">
        <v>30101</v>
      </c>
      <c r="G15" s="217" t="s">
        <v>174</v>
      </c>
      <c r="H15" s="216">
        <f t="shared" si="0"/>
        <v>1470804</v>
      </c>
      <c r="I15" s="216">
        <v>1470804</v>
      </c>
      <c r="J15" s="218"/>
      <c r="K15" s="218"/>
      <c r="L15" s="216">
        <v>1470804</v>
      </c>
      <c r="M15" s="218"/>
      <c r="N15" s="218"/>
      <c r="O15" s="218"/>
      <c r="P15" s="218"/>
      <c r="Q15" s="218"/>
      <c r="R15" s="218"/>
      <c r="S15" s="218"/>
      <c r="T15" s="218"/>
      <c r="U15" s="218"/>
      <c r="V15" s="218"/>
      <c r="W15" s="218"/>
    </row>
    <row r="16" ht="12" customHeight="1" spans="1:23">
      <c r="A16" s="172"/>
      <c r="B16" s="173" t="s">
        <v>172</v>
      </c>
      <c r="C16" s="217" t="s">
        <v>173</v>
      </c>
      <c r="D16" s="173">
        <v>2013101</v>
      </c>
      <c r="E16" s="217" t="s">
        <v>81</v>
      </c>
      <c r="F16" s="173">
        <v>30102</v>
      </c>
      <c r="G16" s="217" t="s">
        <v>175</v>
      </c>
      <c r="H16" s="216">
        <f t="shared" si="0"/>
        <v>2070012</v>
      </c>
      <c r="I16" s="216">
        <v>2070012</v>
      </c>
      <c r="J16" s="218"/>
      <c r="K16" s="218"/>
      <c r="L16" s="216">
        <v>2070012</v>
      </c>
      <c r="M16" s="218"/>
      <c r="N16" s="218"/>
      <c r="O16" s="218"/>
      <c r="P16" s="218"/>
      <c r="Q16" s="218"/>
      <c r="R16" s="218"/>
      <c r="S16" s="218"/>
      <c r="T16" s="218"/>
      <c r="U16" s="218"/>
      <c r="V16" s="218"/>
      <c r="W16" s="218"/>
    </row>
    <row r="17" ht="12" customHeight="1" spans="1:23">
      <c r="A17" s="172"/>
      <c r="B17" s="173" t="s">
        <v>176</v>
      </c>
      <c r="C17" s="217" t="s">
        <v>177</v>
      </c>
      <c r="D17" s="173">
        <v>2013101</v>
      </c>
      <c r="E17" s="217" t="s">
        <v>81</v>
      </c>
      <c r="F17" s="173">
        <v>30101</v>
      </c>
      <c r="G17" s="217" t="s">
        <v>174</v>
      </c>
      <c r="H17" s="216">
        <f t="shared" si="0"/>
        <v>364896</v>
      </c>
      <c r="I17" s="216">
        <v>364896</v>
      </c>
      <c r="J17" s="218"/>
      <c r="K17" s="218"/>
      <c r="L17" s="216">
        <v>364896</v>
      </c>
      <c r="M17" s="218"/>
      <c r="N17" s="218"/>
      <c r="O17" s="218"/>
      <c r="P17" s="218"/>
      <c r="Q17" s="218"/>
      <c r="R17" s="218"/>
      <c r="S17" s="218"/>
      <c r="T17" s="218"/>
      <c r="U17" s="218"/>
      <c r="V17" s="218"/>
      <c r="W17" s="218"/>
    </row>
    <row r="18" ht="12" customHeight="1" spans="1:23">
      <c r="A18" s="172"/>
      <c r="B18" s="173" t="s">
        <v>176</v>
      </c>
      <c r="C18" s="217" t="s">
        <v>177</v>
      </c>
      <c r="D18" s="173">
        <v>2013101</v>
      </c>
      <c r="E18" s="217" t="s">
        <v>81</v>
      </c>
      <c r="F18" s="173">
        <v>30102</v>
      </c>
      <c r="G18" s="217" t="s">
        <v>175</v>
      </c>
      <c r="H18" s="216">
        <f t="shared" si="0"/>
        <v>46680</v>
      </c>
      <c r="I18" s="216">
        <v>46680</v>
      </c>
      <c r="J18" s="218"/>
      <c r="K18" s="218"/>
      <c r="L18" s="216">
        <v>46680</v>
      </c>
      <c r="M18" s="218"/>
      <c r="N18" s="218"/>
      <c r="O18" s="218"/>
      <c r="P18" s="218"/>
      <c r="Q18" s="218"/>
      <c r="R18" s="218"/>
      <c r="S18" s="218"/>
      <c r="T18" s="218"/>
      <c r="U18" s="218"/>
      <c r="V18" s="218"/>
      <c r="W18" s="218"/>
    </row>
    <row r="19" ht="12" customHeight="1" spans="1:23">
      <c r="A19" s="172"/>
      <c r="B19" s="173" t="s">
        <v>176</v>
      </c>
      <c r="C19" s="217" t="s">
        <v>177</v>
      </c>
      <c r="D19" s="173">
        <v>2013101</v>
      </c>
      <c r="E19" s="217" t="s">
        <v>81</v>
      </c>
      <c r="F19" s="173">
        <v>30107</v>
      </c>
      <c r="G19" s="217" t="s">
        <v>178</v>
      </c>
      <c r="H19" s="216">
        <f t="shared" si="0"/>
        <v>452100</v>
      </c>
      <c r="I19" s="216">
        <v>452100</v>
      </c>
      <c r="J19" s="218"/>
      <c r="K19" s="218"/>
      <c r="L19" s="216">
        <v>452100</v>
      </c>
      <c r="M19" s="218"/>
      <c r="N19" s="218"/>
      <c r="O19" s="218"/>
      <c r="P19" s="218"/>
      <c r="Q19" s="218"/>
      <c r="R19" s="218"/>
      <c r="S19" s="218"/>
      <c r="T19" s="218"/>
      <c r="U19" s="218"/>
      <c r="V19" s="218"/>
      <c r="W19" s="218"/>
    </row>
    <row r="20" ht="12" customHeight="1" spans="1:23">
      <c r="A20" s="172"/>
      <c r="B20" s="173" t="s">
        <v>179</v>
      </c>
      <c r="C20" s="217" t="s">
        <v>180</v>
      </c>
      <c r="D20" s="173">
        <v>2101102</v>
      </c>
      <c r="E20" s="217" t="s">
        <v>107</v>
      </c>
      <c r="F20" s="173">
        <v>30110</v>
      </c>
      <c r="G20" s="217" t="s">
        <v>181</v>
      </c>
      <c r="H20" s="216">
        <f t="shared" si="0"/>
        <v>10943</v>
      </c>
      <c r="I20" s="216">
        <v>10943</v>
      </c>
      <c r="J20" s="218"/>
      <c r="K20" s="218"/>
      <c r="L20" s="216">
        <v>10943</v>
      </c>
      <c r="M20" s="218"/>
      <c r="N20" s="218"/>
      <c r="O20" s="218"/>
      <c r="P20" s="218"/>
      <c r="Q20" s="218"/>
      <c r="R20" s="218"/>
      <c r="S20" s="218"/>
      <c r="T20" s="218"/>
      <c r="U20" s="218"/>
      <c r="V20" s="218"/>
      <c r="W20" s="218"/>
    </row>
    <row r="21" ht="12" customHeight="1" spans="1:23">
      <c r="A21" s="172"/>
      <c r="B21" s="173" t="s">
        <v>179</v>
      </c>
      <c r="C21" s="217" t="s">
        <v>180</v>
      </c>
      <c r="D21" s="173">
        <v>2101101</v>
      </c>
      <c r="E21" s="217" t="s">
        <v>105</v>
      </c>
      <c r="F21" s="173">
        <v>30110</v>
      </c>
      <c r="G21" s="217" t="s">
        <v>181</v>
      </c>
      <c r="H21" s="216">
        <f t="shared" si="0"/>
        <v>18356</v>
      </c>
      <c r="I21" s="216">
        <v>18356</v>
      </c>
      <c r="J21" s="218"/>
      <c r="K21" s="218"/>
      <c r="L21" s="216">
        <v>18356</v>
      </c>
      <c r="M21" s="218"/>
      <c r="N21" s="218"/>
      <c r="O21" s="218"/>
      <c r="P21" s="218"/>
      <c r="Q21" s="218"/>
      <c r="R21" s="218"/>
      <c r="S21" s="218"/>
      <c r="T21" s="218"/>
      <c r="U21" s="218"/>
      <c r="V21" s="218"/>
      <c r="W21" s="218"/>
    </row>
    <row r="22" ht="12" customHeight="1" spans="1:23">
      <c r="A22" s="172"/>
      <c r="B22" s="173" t="s">
        <v>182</v>
      </c>
      <c r="C22" s="217" t="s">
        <v>117</v>
      </c>
      <c r="D22" s="173">
        <v>2210201</v>
      </c>
      <c r="E22" s="217" t="s">
        <v>117</v>
      </c>
      <c r="F22" s="173">
        <v>30113</v>
      </c>
      <c r="G22" s="217" t="s">
        <v>117</v>
      </c>
      <c r="H22" s="216">
        <f t="shared" si="0"/>
        <v>1069884</v>
      </c>
      <c r="I22" s="216">
        <v>1069884</v>
      </c>
      <c r="J22" s="218"/>
      <c r="K22" s="218"/>
      <c r="L22" s="216">
        <v>1069884</v>
      </c>
      <c r="M22" s="218"/>
      <c r="N22" s="218"/>
      <c r="O22" s="218"/>
      <c r="P22" s="218"/>
      <c r="Q22" s="218"/>
      <c r="R22" s="218"/>
      <c r="S22" s="218"/>
      <c r="T22" s="218"/>
      <c r="U22" s="218"/>
      <c r="V22" s="218"/>
      <c r="W22" s="218"/>
    </row>
    <row r="23" ht="12" customHeight="1" spans="1:23">
      <c r="A23" s="172"/>
      <c r="B23" s="173" t="s">
        <v>183</v>
      </c>
      <c r="C23" s="217" t="s">
        <v>184</v>
      </c>
      <c r="D23" s="173">
        <v>2013101</v>
      </c>
      <c r="E23" s="217" t="s">
        <v>81</v>
      </c>
      <c r="F23" s="173">
        <v>30231</v>
      </c>
      <c r="G23" s="217" t="s">
        <v>185</v>
      </c>
      <c r="H23" s="216">
        <f t="shared" si="0"/>
        <v>58000</v>
      </c>
      <c r="I23" s="216">
        <v>58000</v>
      </c>
      <c r="J23" s="218"/>
      <c r="K23" s="218"/>
      <c r="L23" s="216">
        <v>58000</v>
      </c>
      <c r="M23" s="218"/>
      <c r="N23" s="218"/>
      <c r="O23" s="218"/>
      <c r="P23" s="218"/>
      <c r="Q23" s="218"/>
      <c r="R23" s="218"/>
      <c r="S23" s="218"/>
      <c r="T23" s="218"/>
      <c r="U23" s="218"/>
      <c r="V23" s="218"/>
      <c r="W23" s="218"/>
    </row>
    <row r="24" ht="12" customHeight="1" spans="1:23">
      <c r="A24" s="172"/>
      <c r="B24" s="173" t="s">
        <v>186</v>
      </c>
      <c r="C24" s="217" t="s">
        <v>187</v>
      </c>
      <c r="D24" s="173">
        <v>2013101</v>
      </c>
      <c r="E24" s="217" t="s">
        <v>81</v>
      </c>
      <c r="F24" s="173">
        <v>30239</v>
      </c>
      <c r="G24" s="217" t="s">
        <v>188</v>
      </c>
      <c r="H24" s="216">
        <f t="shared" si="0"/>
        <v>298800</v>
      </c>
      <c r="I24" s="216">
        <v>298800</v>
      </c>
      <c r="J24" s="218"/>
      <c r="K24" s="218"/>
      <c r="L24" s="216">
        <v>298800</v>
      </c>
      <c r="M24" s="218"/>
      <c r="N24" s="218"/>
      <c r="O24" s="218"/>
      <c r="P24" s="218"/>
      <c r="Q24" s="218"/>
      <c r="R24" s="218"/>
      <c r="S24" s="218"/>
      <c r="T24" s="218"/>
      <c r="U24" s="218"/>
      <c r="V24" s="218"/>
      <c r="W24" s="218"/>
    </row>
    <row r="25" ht="12" customHeight="1" spans="1:23">
      <c r="A25" s="172"/>
      <c r="B25" s="173" t="s">
        <v>189</v>
      </c>
      <c r="C25" s="217" t="s">
        <v>190</v>
      </c>
      <c r="D25" s="173">
        <v>2013101</v>
      </c>
      <c r="E25" s="217" t="s">
        <v>81</v>
      </c>
      <c r="F25" s="173">
        <v>30228</v>
      </c>
      <c r="G25" s="217" t="s">
        <v>190</v>
      </c>
      <c r="H25" s="216">
        <f t="shared" si="0"/>
        <v>67200</v>
      </c>
      <c r="I25" s="216">
        <v>67200</v>
      </c>
      <c r="J25" s="218"/>
      <c r="K25" s="218"/>
      <c r="L25" s="216">
        <v>67200</v>
      </c>
      <c r="M25" s="218"/>
      <c r="N25" s="218"/>
      <c r="O25" s="218"/>
      <c r="P25" s="218"/>
      <c r="Q25" s="218"/>
      <c r="R25" s="218"/>
      <c r="S25" s="218"/>
      <c r="T25" s="218"/>
      <c r="U25" s="218"/>
      <c r="V25" s="218"/>
      <c r="W25" s="218"/>
    </row>
    <row r="26" ht="12" customHeight="1" spans="1:23">
      <c r="A26" s="172"/>
      <c r="B26" s="173" t="s">
        <v>191</v>
      </c>
      <c r="C26" s="217" t="s">
        <v>146</v>
      </c>
      <c r="D26" s="173">
        <v>2013101</v>
      </c>
      <c r="E26" s="217" t="s">
        <v>81</v>
      </c>
      <c r="F26" s="173">
        <v>30217</v>
      </c>
      <c r="G26" s="217" t="s">
        <v>146</v>
      </c>
      <c r="H26" s="216">
        <f t="shared" si="0"/>
        <v>60000</v>
      </c>
      <c r="I26" s="216">
        <v>60000</v>
      </c>
      <c r="J26" s="218"/>
      <c r="K26" s="218"/>
      <c r="L26" s="216">
        <v>60000</v>
      </c>
      <c r="M26" s="218"/>
      <c r="N26" s="218"/>
      <c r="O26" s="218"/>
      <c r="P26" s="218"/>
      <c r="Q26" s="218"/>
      <c r="R26" s="218"/>
      <c r="S26" s="218"/>
      <c r="T26" s="218"/>
      <c r="U26" s="218"/>
      <c r="V26" s="218"/>
      <c r="W26" s="218"/>
    </row>
    <row r="27" ht="12" customHeight="1" spans="1:23">
      <c r="A27" s="172"/>
      <c r="B27" s="173" t="s">
        <v>192</v>
      </c>
      <c r="C27" s="217" t="s">
        <v>193</v>
      </c>
      <c r="D27" s="173">
        <v>2013101</v>
      </c>
      <c r="E27" s="217" t="s">
        <v>81</v>
      </c>
      <c r="F27" s="173">
        <v>30107</v>
      </c>
      <c r="G27" s="217" t="s">
        <v>178</v>
      </c>
      <c r="H27" s="216">
        <f t="shared" si="0"/>
        <v>180000</v>
      </c>
      <c r="I27" s="216">
        <v>180000</v>
      </c>
      <c r="J27" s="218"/>
      <c r="K27" s="218"/>
      <c r="L27" s="216">
        <v>180000</v>
      </c>
      <c r="M27" s="218"/>
      <c r="N27" s="218"/>
      <c r="O27" s="218"/>
      <c r="P27" s="218"/>
      <c r="Q27" s="218"/>
      <c r="R27" s="218"/>
      <c r="S27" s="218"/>
      <c r="T27" s="218"/>
      <c r="U27" s="218"/>
      <c r="V27" s="218"/>
      <c r="W27" s="218"/>
    </row>
    <row r="28" ht="12" customHeight="1" spans="1:23">
      <c r="A28" s="172"/>
      <c r="B28" s="173" t="s">
        <v>194</v>
      </c>
      <c r="C28" s="217" t="s">
        <v>195</v>
      </c>
      <c r="D28" s="173">
        <v>2013101</v>
      </c>
      <c r="E28" s="217" t="s">
        <v>81</v>
      </c>
      <c r="F28" s="173">
        <v>30103</v>
      </c>
      <c r="G28" s="217" t="s">
        <v>196</v>
      </c>
      <c r="H28" s="216">
        <f t="shared" si="0"/>
        <v>579984</v>
      </c>
      <c r="I28" s="216">
        <v>579984</v>
      </c>
      <c r="J28" s="218"/>
      <c r="K28" s="218"/>
      <c r="L28" s="216">
        <v>579984</v>
      </c>
      <c r="M28" s="218"/>
      <c r="N28" s="218"/>
      <c r="O28" s="218"/>
      <c r="P28" s="218"/>
      <c r="Q28" s="218"/>
      <c r="R28" s="218"/>
      <c r="S28" s="218"/>
      <c r="T28" s="218"/>
      <c r="U28" s="218"/>
      <c r="V28" s="218"/>
      <c r="W28" s="218"/>
    </row>
    <row r="29" ht="12" customHeight="1" spans="1:23">
      <c r="A29" s="172"/>
      <c r="B29" s="173" t="s">
        <v>197</v>
      </c>
      <c r="C29" s="217" t="s">
        <v>198</v>
      </c>
      <c r="D29" s="173">
        <v>2080501</v>
      </c>
      <c r="E29" s="217" t="s">
        <v>95</v>
      </c>
      <c r="F29" s="173">
        <v>30201</v>
      </c>
      <c r="G29" s="217" t="s">
        <v>170</v>
      </c>
      <c r="H29" s="216">
        <f t="shared" si="0"/>
        <v>4950</v>
      </c>
      <c r="I29" s="216">
        <v>4950</v>
      </c>
      <c r="J29" s="218"/>
      <c r="K29" s="218"/>
      <c r="L29" s="216">
        <v>4950</v>
      </c>
      <c r="M29" s="218"/>
      <c r="N29" s="218"/>
      <c r="O29" s="218"/>
      <c r="P29" s="218"/>
      <c r="Q29" s="218"/>
      <c r="R29" s="218"/>
      <c r="S29" s="218"/>
      <c r="T29" s="218"/>
      <c r="U29" s="218"/>
      <c r="V29" s="218"/>
      <c r="W29" s="218"/>
    </row>
    <row r="30" ht="12" customHeight="1" spans="1:23">
      <c r="A30" s="172"/>
      <c r="B30" s="173" t="s">
        <v>197</v>
      </c>
      <c r="C30" s="217" t="s">
        <v>198</v>
      </c>
      <c r="D30" s="173">
        <v>2080502</v>
      </c>
      <c r="E30" s="217" t="s">
        <v>97</v>
      </c>
      <c r="F30" s="173">
        <v>30201</v>
      </c>
      <c r="G30" s="217" t="s">
        <v>170</v>
      </c>
      <c r="H30" s="216">
        <f t="shared" si="0"/>
        <v>5250</v>
      </c>
      <c r="I30" s="216">
        <v>5250</v>
      </c>
      <c r="J30" s="218"/>
      <c r="K30" s="218"/>
      <c r="L30" s="216">
        <v>5250</v>
      </c>
      <c r="M30" s="218"/>
      <c r="N30" s="218"/>
      <c r="O30" s="218"/>
      <c r="P30" s="218"/>
      <c r="Q30" s="218"/>
      <c r="R30" s="218"/>
      <c r="S30" s="218"/>
      <c r="T30" s="218"/>
      <c r="U30" s="218"/>
      <c r="V30" s="218"/>
      <c r="W30" s="218"/>
    </row>
    <row r="31" ht="12" customHeight="1" spans="1:23">
      <c r="A31" s="172"/>
      <c r="B31" s="173" t="s">
        <v>199</v>
      </c>
      <c r="C31" s="217" t="s">
        <v>200</v>
      </c>
      <c r="D31" s="173">
        <v>2013101</v>
      </c>
      <c r="E31" s="217" t="s">
        <v>81</v>
      </c>
      <c r="F31" s="173">
        <v>30112</v>
      </c>
      <c r="G31" s="217" t="s">
        <v>201</v>
      </c>
      <c r="H31" s="216">
        <f t="shared" si="0"/>
        <v>12800</v>
      </c>
      <c r="I31" s="216">
        <v>12800</v>
      </c>
      <c r="J31" s="218"/>
      <c r="K31" s="218"/>
      <c r="L31" s="216">
        <v>12800</v>
      </c>
      <c r="M31" s="218"/>
      <c r="N31" s="218"/>
      <c r="O31" s="218"/>
      <c r="P31" s="218"/>
      <c r="Q31" s="218"/>
      <c r="R31" s="218"/>
      <c r="S31" s="218"/>
      <c r="T31" s="218"/>
      <c r="U31" s="218"/>
      <c r="V31" s="218"/>
      <c r="W31" s="218"/>
    </row>
    <row r="32" ht="12" customHeight="1" spans="1:23">
      <c r="A32" s="172"/>
      <c r="B32" s="173" t="s">
        <v>199</v>
      </c>
      <c r="C32" s="217" t="s">
        <v>200</v>
      </c>
      <c r="D32" s="173">
        <v>2080505</v>
      </c>
      <c r="E32" s="217" t="s">
        <v>99</v>
      </c>
      <c r="F32" s="173">
        <v>30108</v>
      </c>
      <c r="G32" s="217" t="s">
        <v>202</v>
      </c>
      <c r="H32" s="216">
        <f t="shared" si="0"/>
        <v>1002600</v>
      </c>
      <c r="I32" s="216">
        <v>1002600</v>
      </c>
      <c r="J32" s="218"/>
      <c r="K32" s="218"/>
      <c r="L32" s="216">
        <v>1002600</v>
      </c>
      <c r="M32" s="218"/>
      <c r="N32" s="218"/>
      <c r="O32" s="218"/>
      <c r="P32" s="218"/>
      <c r="Q32" s="218"/>
      <c r="R32" s="218"/>
      <c r="S32" s="218"/>
      <c r="T32" s="218"/>
      <c r="U32" s="218"/>
      <c r="V32" s="218"/>
      <c r="W32" s="218"/>
    </row>
    <row r="33" ht="12" customHeight="1" spans="1:23">
      <c r="A33" s="172"/>
      <c r="B33" s="173" t="s">
        <v>199</v>
      </c>
      <c r="C33" s="217" t="s">
        <v>200</v>
      </c>
      <c r="D33" s="173">
        <v>2101101</v>
      </c>
      <c r="E33" s="217" t="s">
        <v>105</v>
      </c>
      <c r="F33" s="173">
        <v>30110</v>
      </c>
      <c r="G33" s="217" t="s">
        <v>181</v>
      </c>
      <c r="H33" s="216">
        <f t="shared" si="0"/>
        <v>435600</v>
      </c>
      <c r="I33" s="216">
        <v>435600</v>
      </c>
      <c r="J33" s="218"/>
      <c r="K33" s="218"/>
      <c r="L33" s="216">
        <v>435600</v>
      </c>
      <c r="M33" s="218"/>
      <c r="N33" s="218"/>
      <c r="O33" s="218"/>
      <c r="P33" s="218"/>
      <c r="Q33" s="218"/>
      <c r="R33" s="218"/>
      <c r="S33" s="218"/>
      <c r="T33" s="218"/>
      <c r="U33" s="218"/>
      <c r="V33" s="218"/>
      <c r="W33" s="218"/>
    </row>
    <row r="34" ht="12" customHeight="1" spans="1:23">
      <c r="A34" s="172"/>
      <c r="B34" s="173" t="s">
        <v>199</v>
      </c>
      <c r="C34" s="217" t="s">
        <v>200</v>
      </c>
      <c r="D34" s="173">
        <v>2101103</v>
      </c>
      <c r="E34" s="217" t="s">
        <v>109</v>
      </c>
      <c r="F34" s="173">
        <v>30111</v>
      </c>
      <c r="G34" s="217" t="s">
        <v>203</v>
      </c>
      <c r="H34" s="216">
        <f t="shared" si="0"/>
        <v>331900</v>
      </c>
      <c r="I34" s="216">
        <v>331900</v>
      </c>
      <c r="J34" s="218"/>
      <c r="K34" s="218"/>
      <c r="L34" s="216">
        <v>331900</v>
      </c>
      <c r="M34" s="218"/>
      <c r="N34" s="218"/>
      <c r="O34" s="218"/>
      <c r="P34" s="218"/>
      <c r="Q34" s="218"/>
      <c r="R34" s="218"/>
      <c r="S34" s="218"/>
      <c r="T34" s="218"/>
      <c r="U34" s="218"/>
      <c r="V34" s="218"/>
      <c r="W34" s="218"/>
    </row>
    <row r="35" ht="12" customHeight="1" spans="1:23">
      <c r="A35" s="172"/>
      <c r="B35" s="173" t="s">
        <v>199</v>
      </c>
      <c r="C35" s="217" t="s">
        <v>200</v>
      </c>
      <c r="D35" s="173">
        <v>2101199</v>
      </c>
      <c r="E35" s="217" t="s">
        <v>111</v>
      </c>
      <c r="F35" s="173">
        <v>30112</v>
      </c>
      <c r="G35" s="217" t="s">
        <v>201</v>
      </c>
      <c r="H35" s="216">
        <f t="shared" si="0"/>
        <v>10710</v>
      </c>
      <c r="I35" s="216">
        <v>10710</v>
      </c>
      <c r="J35" s="218"/>
      <c r="K35" s="218"/>
      <c r="L35" s="216">
        <v>10710</v>
      </c>
      <c r="M35" s="218"/>
      <c r="N35" s="218"/>
      <c r="O35" s="218"/>
      <c r="P35" s="218"/>
      <c r="Q35" s="218"/>
      <c r="R35" s="218"/>
      <c r="S35" s="218"/>
      <c r="T35" s="218"/>
      <c r="U35" s="218"/>
      <c r="V35" s="218"/>
      <c r="W35" s="218"/>
    </row>
    <row r="36" ht="12" customHeight="1" spans="1:23">
      <c r="A36" s="172"/>
      <c r="B36" s="173" t="s">
        <v>204</v>
      </c>
      <c r="C36" s="217" t="s">
        <v>205</v>
      </c>
      <c r="D36" s="173">
        <v>2013101</v>
      </c>
      <c r="E36" s="217" t="s">
        <v>81</v>
      </c>
      <c r="F36" s="173">
        <v>30399</v>
      </c>
      <c r="G36" s="217" t="s">
        <v>206</v>
      </c>
      <c r="H36" s="216">
        <f t="shared" si="0"/>
        <v>52800</v>
      </c>
      <c r="I36" s="216">
        <v>52800</v>
      </c>
      <c r="J36" s="218"/>
      <c r="K36" s="218"/>
      <c r="L36" s="216">
        <v>52800</v>
      </c>
      <c r="M36" s="218"/>
      <c r="N36" s="218"/>
      <c r="O36" s="218"/>
      <c r="P36" s="218"/>
      <c r="Q36" s="218"/>
      <c r="R36" s="218"/>
      <c r="S36" s="218"/>
      <c r="T36" s="218"/>
      <c r="U36" s="218"/>
      <c r="V36" s="218"/>
      <c r="W36" s="218"/>
    </row>
    <row r="37" s="201" customFormat="1" ht="12" customHeight="1" spans="1:23">
      <c r="A37" s="172" t="s">
        <v>56</v>
      </c>
      <c r="B37" s="173" t="s">
        <v>38</v>
      </c>
      <c r="C37" s="173"/>
      <c r="D37" s="173"/>
      <c r="E37" s="173"/>
      <c r="F37" s="173"/>
      <c r="G37" s="173"/>
      <c r="H37" s="193">
        <f t="shared" si="0"/>
        <v>660489</v>
      </c>
      <c r="I37" s="193">
        <f>SUM(I38:I52)</f>
        <v>660489</v>
      </c>
      <c r="J37" s="219"/>
      <c r="K37" s="219"/>
      <c r="L37" s="193">
        <f>SUM(L38:L52)</f>
        <v>660489</v>
      </c>
      <c r="M37" s="218"/>
      <c r="N37" s="218"/>
      <c r="O37" s="218"/>
      <c r="P37" s="218"/>
      <c r="Q37" s="218"/>
      <c r="R37" s="218"/>
      <c r="S37" s="218"/>
      <c r="T37" s="218"/>
      <c r="U37" s="218"/>
      <c r="V37" s="218"/>
      <c r="W37" s="218"/>
    </row>
    <row r="38" ht="12" customHeight="1" spans="1:23">
      <c r="A38" s="172"/>
      <c r="B38" s="173" t="s">
        <v>207</v>
      </c>
      <c r="C38" s="217" t="s">
        <v>177</v>
      </c>
      <c r="D38" s="173">
        <v>2013103</v>
      </c>
      <c r="E38" s="217" t="s">
        <v>85</v>
      </c>
      <c r="F38" s="173">
        <v>30101</v>
      </c>
      <c r="G38" s="217" t="s">
        <v>174</v>
      </c>
      <c r="H38" s="193">
        <f t="shared" si="0"/>
        <v>141576</v>
      </c>
      <c r="I38" s="193">
        <v>141576</v>
      </c>
      <c r="J38" s="219"/>
      <c r="K38" s="219"/>
      <c r="L38" s="193">
        <v>141576</v>
      </c>
      <c r="M38" s="218"/>
      <c r="N38" s="218"/>
      <c r="O38" s="218"/>
      <c r="P38" s="218"/>
      <c r="Q38" s="218"/>
      <c r="R38" s="218"/>
      <c r="S38" s="218"/>
      <c r="T38" s="218"/>
      <c r="U38" s="218"/>
      <c r="V38" s="218"/>
      <c r="W38" s="218"/>
    </row>
    <row r="39" ht="12" customHeight="1" spans="1:23">
      <c r="A39" s="172"/>
      <c r="B39" s="173" t="s">
        <v>207</v>
      </c>
      <c r="C39" s="217" t="s">
        <v>177</v>
      </c>
      <c r="D39" s="173">
        <v>2013103</v>
      </c>
      <c r="E39" s="217" t="s">
        <v>85</v>
      </c>
      <c r="F39" s="173">
        <v>30102</v>
      </c>
      <c r="G39" s="217" t="s">
        <v>175</v>
      </c>
      <c r="H39" s="193">
        <f t="shared" si="0"/>
        <v>18780</v>
      </c>
      <c r="I39" s="193">
        <v>18780</v>
      </c>
      <c r="J39" s="219"/>
      <c r="K39" s="219"/>
      <c r="L39" s="193">
        <v>18780</v>
      </c>
      <c r="M39" s="218"/>
      <c r="N39" s="218"/>
      <c r="O39" s="218"/>
      <c r="P39" s="218"/>
      <c r="Q39" s="218"/>
      <c r="R39" s="218"/>
      <c r="S39" s="218"/>
      <c r="T39" s="218"/>
      <c r="U39" s="218"/>
      <c r="V39" s="218"/>
      <c r="W39" s="218"/>
    </row>
    <row r="40" s="201" customFormat="1" ht="12" customHeight="1" spans="1:23">
      <c r="A40" s="172"/>
      <c r="B40" s="173" t="s">
        <v>207</v>
      </c>
      <c r="C40" s="217" t="s">
        <v>177</v>
      </c>
      <c r="D40" s="173">
        <v>2013103</v>
      </c>
      <c r="E40" s="217" t="s">
        <v>85</v>
      </c>
      <c r="F40" s="173">
        <v>30107</v>
      </c>
      <c r="G40" s="217" t="s">
        <v>178</v>
      </c>
      <c r="H40" s="193">
        <f t="shared" si="0"/>
        <v>160540</v>
      </c>
      <c r="I40" s="193">
        <v>160540</v>
      </c>
      <c r="J40" s="219"/>
      <c r="K40" s="219"/>
      <c r="L40" s="193">
        <v>160540</v>
      </c>
      <c r="M40" s="218"/>
      <c r="N40" s="218"/>
      <c r="O40" s="218"/>
      <c r="P40" s="218"/>
      <c r="Q40" s="218"/>
      <c r="R40" s="218"/>
      <c r="S40" s="218"/>
      <c r="T40" s="218"/>
      <c r="U40" s="218"/>
      <c r="V40" s="218"/>
      <c r="W40" s="218"/>
    </row>
    <row r="41" ht="12" customHeight="1" spans="1:23">
      <c r="A41" s="172"/>
      <c r="B41" s="173" t="s">
        <v>208</v>
      </c>
      <c r="C41" s="217" t="s">
        <v>180</v>
      </c>
      <c r="D41" s="173">
        <v>2101102</v>
      </c>
      <c r="E41" s="217" t="s">
        <v>107</v>
      </c>
      <c r="F41" s="173">
        <v>30110</v>
      </c>
      <c r="G41" s="217" t="s">
        <v>181</v>
      </c>
      <c r="H41" s="193">
        <f t="shared" si="0"/>
        <v>1412</v>
      </c>
      <c r="I41" s="193">
        <v>1412</v>
      </c>
      <c r="J41" s="219"/>
      <c r="K41" s="219"/>
      <c r="L41" s="193">
        <v>1412</v>
      </c>
      <c r="M41" s="218"/>
      <c r="N41" s="218"/>
      <c r="O41" s="218"/>
      <c r="P41" s="218"/>
      <c r="Q41" s="218"/>
      <c r="R41" s="218"/>
      <c r="S41" s="218"/>
      <c r="T41" s="218"/>
      <c r="U41" s="218"/>
      <c r="V41" s="218"/>
      <c r="W41" s="218"/>
    </row>
    <row r="42" ht="12" customHeight="1" spans="1:23">
      <c r="A42" s="172"/>
      <c r="B42" s="173" t="s">
        <v>209</v>
      </c>
      <c r="C42" s="217" t="s">
        <v>117</v>
      </c>
      <c r="D42" s="173">
        <v>2210201</v>
      </c>
      <c r="E42" s="217" t="s">
        <v>117</v>
      </c>
      <c r="F42" s="173">
        <v>30113</v>
      </c>
      <c r="G42" s="217" t="s">
        <v>117</v>
      </c>
      <c r="H42" s="193">
        <f t="shared" si="0"/>
        <v>86058</v>
      </c>
      <c r="I42" s="193">
        <v>86058</v>
      </c>
      <c r="J42" s="219"/>
      <c r="K42" s="219"/>
      <c r="L42" s="193">
        <v>86058</v>
      </c>
      <c r="M42" s="218"/>
      <c r="N42" s="218"/>
      <c r="O42" s="218"/>
      <c r="P42" s="218"/>
      <c r="Q42" s="218"/>
      <c r="R42" s="218"/>
      <c r="S42" s="218"/>
      <c r="T42" s="218"/>
      <c r="U42" s="218"/>
      <c r="V42" s="218"/>
      <c r="W42" s="218"/>
    </row>
    <row r="43" ht="12" customHeight="1" spans="1:23">
      <c r="A43" s="172"/>
      <c r="B43" s="173" t="s">
        <v>210</v>
      </c>
      <c r="C43" s="217" t="s">
        <v>190</v>
      </c>
      <c r="D43" s="173">
        <v>2013103</v>
      </c>
      <c r="E43" s="217" t="s">
        <v>85</v>
      </c>
      <c r="F43" s="173">
        <v>30228</v>
      </c>
      <c r="G43" s="217" t="s">
        <v>190</v>
      </c>
      <c r="H43" s="193">
        <f t="shared" ref="H43:H74" si="1">I43</f>
        <v>6400</v>
      </c>
      <c r="I43" s="193">
        <v>6400</v>
      </c>
      <c r="J43" s="219"/>
      <c r="K43" s="219"/>
      <c r="L43" s="193">
        <v>6400</v>
      </c>
      <c r="M43" s="218"/>
      <c r="N43" s="218"/>
      <c r="O43" s="218"/>
      <c r="P43" s="218"/>
      <c r="Q43" s="218"/>
      <c r="R43" s="218"/>
      <c r="S43" s="218"/>
      <c r="T43" s="218"/>
      <c r="U43" s="218"/>
      <c r="V43" s="218"/>
      <c r="W43" s="218"/>
    </row>
    <row r="44" ht="12" customHeight="1" spans="1:23">
      <c r="A44" s="172"/>
      <c r="B44" s="173" t="s">
        <v>211</v>
      </c>
      <c r="C44" s="217" t="s">
        <v>167</v>
      </c>
      <c r="D44" s="173">
        <v>2013103</v>
      </c>
      <c r="E44" s="217" t="s">
        <v>85</v>
      </c>
      <c r="F44" s="173">
        <v>30299</v>
      </c>
      <c r="G44" s="217" t="s">
        <v>212</v>
      </c>
      <c r="H44" s="193">
        <f t="shared" si="1"/>
        <v>7000</v>
      </c>
      <c r="I44" s="193">
        <v>7000</v>
      </c>
      <c r="J44" s="219"/>
      <c r="K44" s="219"/>
      <c r="L44" s="193">
        <v>7000</v>
      </c>
      <c r="M44" s="218"/>
      <c r="N44" s="218"/>
      <c r="O44" s="218"/>
      <c r="P44" s="218"/>
      <c r="Q44" s="218"/>
      <c r="R44" s="218"/>
      <c r="S44" s="218"/>
      <c r="T44" s="218"/>
      <c r="U44" s="218"/>
      <c r="V44" s="218"/>
      <c r="W44" s="218"/>
    </row>
    <row r="45" ht="12" customHeight="1" spans="1:23">
      <c r="A45" s="172"/>
      <c r="B45" s="173" t="s">
        <v>211</v>
      </c>
      <c r="C45" s="217" t="s">
        <v>167</v>
      </c>
      <c r="D45" s="173">
        <v>2013103</v>
      </c>
      <c r="E45" s="217" t="s">
        <v>85</v>
      </c>
      <c r="F45" s="173">
        <v>30211</v>
      </c>
      <c r="G45" s="217" t="s">
        <v>213</v>
      </c>
      <c r="H45" s="193">
        <f t="shared" si="1"/>
        <v>7000</v>
      </c>
      <c r="I45" s="193">
        <v>7000</v>
      </c>
      <c r="J45" s="219"/>
      <c r="K45" s="219"/>
      <c r="L45" s="193">
        <v>7000</v>
      </c>
      <c r="M45" s="218"/>
      <c r="N45" s="218"/>
      <c r="O45" s="218"/>
      <c r="P45" s="218"/>
      <c r="Q45" s="218"/>
      <c r="R45" s="218"/>
      <c r="S45" s="218"/>
      <c r="T45" s="218"/>
      <c r="U45" s="218"/>
      <c r="V45" s="218"/>
      <c r="W45" s="218"/>
    </row>
    <row r="46" ht="12" customHeight="1" spans="1:23">
      <c r="A46" s="172"/>
      <c r="B46" s="173" t="s">
        <v>211</v>
      </c>
      <c r="C46" s="217" t="s">
        <v>167</v>
      </c>
      <c r="D46" s="173">
        <v>2013103</v>
      </c>
      <c r="E46" s="217" t="s">
        <v>85</v>
      </c>
      <c r="F46" s="173">
        <v>30229</v>
      </c>
      <c r="G46" s="217" t="s">
        <v>171</v>
      </c>
      <c r="H46" s="193">
        <f t="shared" si="1"/>
        <v>2800</v>
      </c>
      <c r="I46" s="193">
        <v>2800</v>
      </c>
      <c r="J46" s="219"/>
      <c r="K46" s="219"/>
      <c r="L46" s="193">
        <v>2800</v>
      </c>
      <c r="M46" s="218"/>
      <c r="N46" s="218"/>
      <c r="O46" s="218"/>
      <c r="P46" s="218"/>
      <c r="Q46" s="218"/>
      <c r="R46" s="218"/>
      <c r="S46" s="218"/>
      <c r="T46" s="218"/>
      <c r="U46" s="218"/>
      <c r="V46" s="218"/>
      <c r="W46" s="218"/>
    </row>
    <row r="47" s="201" customFormat="1" ht="12" customHeight="1" spans="1:23">
      <c r="A47" s="172"/>
      <c r="B47" s="173" t="s">
        <v>214</v>
      </c>
      <c r="C47" s="217" t="s">
        <v>193</v>
      </c>
      <c r="D47" s="173">
        <v>2013103</v>
      </c>
      <c r="E47" s="217" t="s">
        <v>85</v>
      </c>
      <c r="F47" s="173">
        <v>30107</v>
      </c>
      <c r="G47" s="217" t="s">
        <v>178</v>
      </c>
      <c r="H47" s="193">
        <f t="shared" si="1"/>
        <v>92000</v>
      </c>
      <c r="I47" s="193">
        <v>92000</v>
      </c>
      <c r="J47" s="219"/>
      <c r="K47" s="219"/>
      <c r="L47" s="193">
        <v>92000</v>
      </c>
      <c r="M47" s="218"/>
      <c r="N47" s="218"/>
      <c r="O47" s="218"/>
      <c r="P47" s="218"/>
      <c r="Q47" s="218"/>
      <c r="R47" s="218"/>
      <c r="S47" s="218"/>
      <c r="T47" s="218"/>
      <c r="U47" s="218"/>
      <c r="V47" s="218"/>
      <c r="W47" s="218"/>
    </row>
    <row r="48" ht="12" customHeight="1" spans="1:23">
      <c r="A48" s="172"/>
      <c r="B48" s="173" t="s">
        <v>215</v>
      </c>
      <c r="C48" s="217" t="s">
        <v>200</v>
      </c>
      <c r="D48" s="173">
        <v>2013103</v>
      </c>
      <c r="E48" s="217" t="s">
        <v>85</v>
      </c>
      <c r="F48" s="173">
        <v>30112</v>
      </c>
      <c r="G48" s="217" t="s">
        <v>201</v>
      </c>
      <c r="H48" s="193">
        <f t="shared" si="1"/>
        <v>3100</v>
      </c>
      <c r="I48" s="193">
        <v>3100</v>
      </c>
      <c r="J48" s="219"/>
      <c r="K48" s="219"/>
      <c r="L48" s="193">
        <v>3100</v>
      </c>
      <c r="M48" s="218"/>
      <c r="N48" s="218"/>
      <c r="O48" s="218"/>
      <c r="P48" s="218"/>
      <c r="Q48" s="218"/>
      <c r="R48" s="218"/>
      <c r="S48" s="218"/>
      <c r="T48" s="218"/>
      <c r="U48" s="218"/>
      <c r="V48" s="218"/>
      <c r="W48" s="218"/>
    </row>
    <row r="49" ht="12" customHeight="1" spans="1:23">
      <c r="A49" s="172"/>
      <c r="B49" s="173" t="s">
        <v>215</v>
      </c>
      <c r="C49" s="217" t="s">
        <v>200</v>
      </c>
      <c r="D49" s="173">
        <v>2080505</v>
      </c>
      <c r="E49" s="217" t="s">
        <v>99</v>
      </c>
      <c r="F49" s="173">
        <v>30108</v>
      </c>
      <c r="G49" s="217" t="s">
        <v>202</v>
      </c>
      <c r="H49" s="193">
        <f t="shared" si="1"/>
        <v>81823</v>
      </c>
      <c r="I49" s="193">
        <v>81823</v>
      </c>
      <c r="J49" s="219"/>
      <c r="K49" s="219"/>
      <c r="L49" s="193">
        <v>81823</v>
      </c>
      <c r="M49" s="218"/>
      <c r="N49" s="218"/>
      <c r="O49" s="218"/>
      <c r="P49" s="218"/>
      <c r="Q49" s="218"/>
      <c r="R49" s="218"/>
      <c r="S49" s="218"/>
      <c r="T49" s="218"/>
      <c r="U49" s="218"/>
      <c r="V49" s="218"/>
      <c r="W49" s="218"/>
    </row>
    <row r="50" ht="12" customHeight="1" spans="1:23">
      <c r="A50" s="172"/>
      <c r="B50" s="173" t="s">
        <v>215</v>
      </c>
      <c r="C50" s="217" t="s">
        <v>200</v>
      </c>
      <c r="D50" s="173">
        <v>2101102</v>
      </c>
      <c r="E50" s="217" t="s">
        <v>107</v>
      </c>
      <c r="F50" s="173">
        <v>30110</v>
      </c>
      <c r="G50" s="217" t="s">
        <v>181</v>
      </c>
      <c r="H50" s="193">
        <f t="shared" si="1"/>
        <v>34300</v>
      </c>
      <c r="I50" s="193">
        <v>34300</v>
      </c>
      <c r="J50" s="219"/>
      <c r="K50" s="219"/>
      <c r="L50" s="193">
        <v>34300</v>
      </c>
      <c r="M50" s="218"/>
      <c r="N50" s="218"/>
      <c r="O50" s="218"/>
      <c r="P50" s="218"/>
      <c r="Q50" s="218"/>
      <c r="R50" s="218"/>
      <c r="S50" s="218"/>
      <c r="T50" s="218"/>
      <c r="U50" s="218"/>
      <c r="V50" s="218"/>
      <c r="W50" s="218"/>
    </row>
    <row r="51" ht="12" customHeight="1" spans="1:23">
      <c r="A51" s="172"/>
      <c r="B51" s="173" t="s">
        <v>215</v>
      </c>
      <c r="C51" s="217" t="s">
        <v>200</v>
      </c>
      <c r="D51" s="173">
        <v>2101103</v>
      </c>
      <c r="E51" s="217" t="s">
        <v>109</v>
      </c>
      <c r="F51" s="173">
        <v>30111</v>
      </c>
      <c r="G51" s="217" t="s">
        <v>203</v>
      </c>
      <c r="H51" s="193">
        <f t="shared" si="1"/>
        <v>16600</v>
      </c>
      <c r="I51" s="193">
        <v>16600</v>
      </c>
      <c r="J51" s="219"/>
      <c r="K51" s="219"/>
      <c r="L51" s="193">
        <v>16600</v>
      </c>
      <c r="M51" s="218"/>
      <c r="N51" s="218"/>
      <c r="O51" s="218"/>
      <c r="P51" s="218"/>
      <c r="Q51" s="218"/>
      <c r="R51" s="218"/>
      <c r="S51" s="218"/>
      <c r="T51" s="218"/>
      <c r="U51" s="218"/>
      <c r="V51" s="218"/>
      <c r="W51" s="218"/>
    </row>
    <row r="52" ht="12" customHeight="1" spans="1:23">
      <c r="A52" s="172"/>
      <c r="B52" s="173" t="s">
        <v>215</v>
      </c>
      <c r="C52" s="217" t="s">
        <v>200</v>
      </c>
      <c r="D52" s="173">
        <v>2101199</v>
      </c>
      <c r="E52" s="217" t="s">
        <v>111</v>
      </c>
      <c r="F52" s="173">
        <v>30112</v>
      </c>
      <c r="G52" s="217" t="s">
        <v>201</v>
      </c>
      <c r="H52" s="193">
        <f t="shared" si="1"/>
        <v>1100</v>
      </c>
      <c r="I52" s="193">
        <v>1100</v>
      </c>
      <c r="J52" s="219"/>
      <c r="K52" s="219"/>
      <c r="L52" s="193">
        <v>1100</v>
      </c>
      <c r="M52" s="218"/>
      <c r="N52" s="218"/>
      <c r="O52" s="218"/>
      <c r="P52" s="218"/>
      <c r="Q52" s="218"/>
      <c r="R52" s="218"/>
      <c r="S52" s="218"/>
      <c r="T52" s="218"/>
      <c r="U52" s="218"/>
      <c r="V52" s="218"/>
      <c r="W52" s="218"/>
    </row>
    <row r="53" ht="12" customHeight="1" spans="1:23">
      <c r="A53" s="172" t="s">
        <v>58</v>
      </c>
      <c r="B53" s="173" t="s">
        <v>38</v>
      </c>
      <c r="C53" s="173"/>
      <c r="D53" s="173"/>
      <c r="E53" s="173"/>
      <c r="F53" s="173"/>
      <c r="G53" s="173"/>
      <c r="H53" s="193">
        <f t="shared" si="1"/>
        <v>1693742</v>
      </c>
      <c r="I53" s="193">
        <f>SUM(I54:I78)</f>
        <v>1693742</v>
      </c>
      <c r="J53" s="219"/>
      <c r="K53" s="219"/>
      <c r="L53" s="193">
        <f>SUM(L54:L78)</f>
        <v>1693742</v>
      </c>
      <c r="M53" s="218"/>
      <c r="N53" s="218"/>
      <c r="O53" s="218"/>
      <c r="P53" s="218"/>
      <c r="Q53" s="218"/>
      <c r="R53" s="218"/>
      <c r="S53" s="218"/>
      <c r="T53" s="218"/>
      <c r="U53" s="218"/>
      <c r="V53" s="218"/>
      <c r="W53" s="218"/>
    </row>
    <row r="54" ht="12" customHeight="1" spans="1:23">
      <c r="A54" s="172"/>
      <c r="B54" s="173" t="s">
        <v>216</v>
      </c>
      <c r="C54" s="217" t="s">
        <v>177</v>
      </c>
      <c r="D54" s="173">
        <v>2012604</v>
      </c>
      <c r="E54" s="217" t="s">
        <v>77</v>
      </c>
      <c r="F54" s="173">
        <v>30101</v>
      </c>
      <c r="G54" s="217" t="s">
        <v>174</v>
      </c>
      <c r="H54" s="193">
        <f t="shared" si="1"/>
        <v>310296</v>
      </c>
      <c r="I54" s="193">
        <v>310296</v>
      </c>
      <c r="J54" s="219"/>
      <c r="K54" s="219"/>
      <c r="L54" s="193">
        <v>310296</v>
      </c>
      <c r="M54" s="218"/>
      <c r="N54" s="218"/>
      <c r="O54" s="218"/>
      <c r="P54" s="218"/>
      <c r="Q54" s="218"/>
      <c r="R54" s="218"/>
      <c r="S54" s="218"/>
      <c r="T54" s="218"/>
      <c r="U54" s="218"/>
      <c r="V54" s="218"/>
      <c r="W54" s="218"/>
    </row>
    <row r="55" ht="12" customHeight="1" spans="1:23">
      <c r="A55" s="172"/>
      <c r="B55" s="173" t="s">
        <v>216</v>
      </c>
      <c r="C55" s="217" t="s">
        <v>177</v>
      </c>
      <c r="D55" s="173">
        <v>2012604</v>
      </c>
      <c r="E55" s="217" t="s">
        <v>77</v>
      </c>
      <c r="F55" s="173">
        <v>30102</v>
      </c>
      <c r="G55" s="217" t="s">
        <v>175</v>
      </c>
      <c r="H55" s="193">
        <f t="shared" si="1"/>
        <v>42840</v>
      </c>
      <c r="I55" s="193">
        <v>42840</v>
      </c>
      <c r="J55" s="219"/>
      <c r="K55" s="219"/>
      <c r="L55" s="193">
        <v>42840</v>
      </c>
      <c r="M55" s="218"/>
      <c r="N55" s="218"/>
      <c r="O55" s="218"/>
      <c r="P55" s="218"/>
      <c r="Q55" s="218"/>
      <c r="R55" s="218"/>
      <c r="S55" s="218"/>
      <c r="T55" s="218"/>
      <c r="U55" s="218"/>
      <c r="V55" s="218"/>
      <c r="W55" s="218"/>
    </row>
    <row r="56" s="201" customFormat="1" ht="12" customHeight="1" spans="1:23">
      <c r="A56" s="172"/>
      <c r="B56" s="173" t="s">
        <v>216</v>
      </c>
      <c r="C56" s="217" t="s">
        <v>177</v>
      </c>
      <c r="D56" s="173">
        <v>2012604</v>
      </c>
      <c r="E56" s="217" t="s">
        <v>77</v>
      </c>
      <c r="F56" s="173">
        <v>30107</v>
      </c>
      <c r="G56" s="217" t="s">
        <v>178</v>
      </c>
      <c r="H56" s="193">
        <f t="shared" si="1"/>
        <v>408780</v>
      </c>
      <c r="I56" s="193">
        <v>408780</v>
      </c>
      <c r="J56" s="219"/>
      <c r="K56" s="219"/>
      <c r="L56" s="193">
        <v>408780</v>
      </c>
      <c r="M56" s="218"/>
      <c r="N56" s="218"/>
      <c r="O56" s="218"/>
      <c r="P56" s="218"/>
      <c r="Q56" s="218"/>
      <c r="R56" s="218"/>
      <c r="S56" s="218"/>
      <c r="T56" s="218"/>
      <c r="U56" s="218"/>
      <c r="V56" s="218"/>
      <c r="W56" s="218"/>
    </row>
    <row r="57" ht="12" customHeight="1" spans="1:23">
      <c r="A57" s="172"/>
      <c r="B57" s="173" t="s">
        <v>217</v>
      </c>
      <c r="C57" s="217" t="s">
        <v>180</v>
      </c>
      <c r="D57" s="173">
        <v>2101102</v>
      </c>
      <c r="E57" s="217" t="s">
        <v>107</v>
      </c>
      <c r="F57" s="173">
        <v>30110</v>
      </c>
      <c r="G57" s="217" t="s">
        <v>181</v>
      </c>
      <c r="H57" s="193">
        <f t="shared" si="1"/>
        <v>3530</v>
      </c>
      <c r="I57" s="193">
        <v>3530</v>
      </c>
      <c r="J57" s="219"/>
      <c r="K57" s="219"/>
      <c r="L57" s="193">
        <v>3530</v>
      </c>
      <c r="M57" s="218"/>
      <c r="N57" s="218"/>
      <c r="O57" s="218"/>
      <c r="P57" s="218"/>
      <c r="Q57" s="218"/>
      <c r="R57" s="218"/>
      <c r="S57" s="218"/>
      <c r="T57" s="218"/>
      <c r="U57" s="218"/>
      <c r="V57" s="218"/>
      <c r="W57" s="218"/>
    </row>
    <row r="58" ht="12" customHeight="1" spans="1:23">
      <c r="A58" s="172"/>
      <c r="B58" s="173" t="s">
        <v>217</v>
      </c>
      <c r="C58" s="217" t="s">
        <v>180</v>
      </c>
      <c r="D58" s="173">
        <v>2101101</v>
      </c>
      <c r="E58" s="217" t="s">
        <v>105</v>
      </c>
      <c r="F58" s="173">
        <v>30110</v>
      </c>
      <c r="G58" s="217" t="s">
        <v>181</v>
      </c>
      <c r="H58" s="193">
        <f t="shared" si="1"/>
        <v>1412</v>
      </c>
      <c r="I58" s="193">
        <v>1412</v>
      </c>
      <c r="J58" s="219"/>
      <c r="K58" s="219"/>
      <c r="L58" s="193">
        <v>1412</v>
      </c>
      <c r="M58" s="218"/>
      <c r="N58" s="218"/>
      <c r="O58" s="218"/>
      <c r="P58" s="218"/>
      <c r="Q58" s="218"/>
      <c r="R58" s="218"/>
      <c r="S58" s="218"/>
      <c r="T58" s="218"/>
      <c r="U58" s="218"/>
      <c r="V58" s="218"/>
      <c r="W58" s="218"/>
    </row>
    <row r="59" ht="12" customHeight="1" spans="1:23">
      <c r="A59" s="172"/>
      <c r="B59" s="173" t="s">
        <v>218</v>
      </c>
      <c r="C59" s="217" t="s">
        <v>117</v>
      </c>
      <c r="D59" s="173">
        <v>2210201</v>
      </c>
      <c r="E59" s="217" t="s">
        <v>117</v>
      </c>
      <c r="F59" s="173">
        <v>30113</v>
      </c>
      <c r="G59" s="217" t="s">
        <v>117</v>
      </c>
      <c r="H59" s="193">
        <f t="shared" si="1"/>
        <v>194040</v>
      </c>
      <c r="I59" s="193">
        <v>194040</v>
      </c>
      <c r="J59" s="219"/>
      <c r="K59" s="219"/>
      <c r="L59" s="193">
        <v>194040</v>
      </c>
      <c r="M59" s="218"/>
      <c r="N59" s="218"/>
      <c r="O59" s="218"/>
      <c r="P59" s="218"/>
      <c r="Q59" s="218"/>
      <c r="R59" s="218"/>
      <c r="S59" s="218"/>
      <c r="T59" s="218"/>
      <c r="U59" s="218"/>
      <c r="V59" s="218"/>
      <c r="W59" s="218"/>
    </row>
    <row r="60" ht="12" customHeight="1" spans="1:23">
      <c r="A60" s="172"/>
      <c r="B60" s="173" t="s">
        <v>219</v>
      </c>
      <c r="C60" s="217" t="s">
        <v>184</v>
      </c>
      <c r="D60" s="173">
        <v>2012604</v>
      </c>
      <c r="E60" s="217" t="s">
        <v>77</v>
      </c>
      <c r="F60" s="173">
        <v>30231</v>
      </c>
      <c r="G60" s="217" t="s">
        <v>185</v>
      </c>
      <c r="H60" s="193">
        <f t="shared" si="1"/>
        <v>24000</v>
      </c>
      <c r="I60" s="193">
        <v>24000</v>
      </c>
      <c r="J60" s="219"/>
      <c r="K60" s="219"/>
      <c r="L60" s="193">
        <v>24000</v>
      </c>
      <c r="M60" s="218"/>
      <c r="N60" s="218"/>
      <c r="O60" s="218"/>
      <c r="P60" s="218"/>
      <c r="Q60" s="218"/>
      <c r="R60" s="218"/>
      <c r="S60" s="218"/>
      <c r="T60" s="218"/>
      <c r="U60" s="218"/>
      <c r="V60" s="218"/>
      <c r="W60" s="218"/>
    </row>
    <row r="61" ht="12" customHeight="1" spans="1:23">
      <c r="A61" s="172"/>
      <c r="B61" s="173" t="s">
        <v>220</v>
      </c>
      <c r="C61" s="217" t="s">
        <v>190</v>
      </c>
      <c r="D61" s="173">
        <v>2012604</v>
      </c>
      <c r="E61" s="217" t="s">
        <v>77</v>
      </c>
      <c r="F61" s="173">
        <v>30228</v>
      </c>
      <c r="G61" s="217" t="s">
        <v>190</v>
      </c>
      <c r="H61" s="193">
        <f t="shared" si="1"/>
        <v>14400</v>
      </c>
      <c r="I61" s="193">
        <v>14400</v>
      </c>
      <c r="J61" s="219"/>
      <c r="K61" s="219"/>
      <c r="L61" s="193">
        <v>14400</v>
      </c>
      <c r="M61" s="218"/>
      <c r="N61" s="218"/>
      <c r="O61" s="218"/>
      <c r="P61" s="218"/>
      <c r="Q61" s="218"/>
      <c r="R61" s="218"/>
      <c r="S61" s="218"/>
      <c r="T61" s="218"/>
      <c r="U61" s="218"/>
      <c r="V61" s="218"/>
      <c r="W61" s="218"/>
    </row>
    <row r="62" ht="12" customHeight="1" spans="1:23">
      <c r="A62" s="172"/>
      <c r="B62" s="173" t="s">
        <v>221</v>
      </c>
      <c r="C62" s="217" t="s">
        <v>167</v>
      </c>
      <c r="D62" s="173">
        <v>2012604</v>
      </c>
      <c r="E62" s="217" t="s">
        <v>77</v>
      </c>
      <c r="F62" s="173">
        <v>30201</v>
      </c>
      <c r="G62" s="217" t="s">
        <v>170</v>
      </c>
      <c r="H62" s="193">
        <f t="shared" si="1"/>
        <v>13520</v>
      </c>
      <c r="I62" s="193">
        <v>13520</v>
      </c>
      <c r="J62" s="219"/>
      <c r="K62" s="219"/>
      <c r="L62" s="193">
        <v>13520</v>
      </c>
      <c r="M62" s="218"/>
      <c r="N62" s="218"/>
      <c r="O62" s="218"/>
      <c r="P62" s="218"/>
      <c r="Q62" s="218"/>
      <c r="R62" s="218"/>
      <c r="S62" s="218"/>
      <c r="T62" s="218"/>
      <c r="U62" s="218"/>
      <c r="V62" s="218"/>
      <c r="W62" s="218"/>
    </row>
    <row r="63" ht="12" customHeight="1" spans="1:23">
      <c r="A63" s="172"/>
      <c r="B63" s="173" t="s">
        <v>221</v>
      </c>
      <c r="C63" s="217" t="s">
        <v>167</v>
      </c>
      <c r="D63" s="173">
        <v>2012604</v>
      </c>
      <c r="E63" s="217" t="s">
        <v>77</v>
      </c>
      <c r="F63" s="173">
        <v>30211</v>
      </c>
      <c r="G63" s="217" t="s">
        <v>213</v>
      </c>
      <c r="H63" s="193">
        <f t="shared" si="1"/>
        <v>3000</v>
      </c>
      <c r="I63" s="193">
        <v>3000</v>
      </c>
      <c r="J63" s="219"/>
      <c r="K63" s="219"/>
      <c r="L63" s="193">
        <v>3000</v>
      </c>
      <c r="M63" s="218"/>
      <c r="N63" s="218"/>
      <c r="O63" s="218"/>
      <c r="P63" s="218"/>
      <c r="Q63" s="218"/>
      <c r="R63" s="218"/>
      <c r="S63" s="218"/>
      <c r="T63" s="218"/>
      <c r="U63" s="218"/>
      <c r="V63" s="218"/>
      <c r="W63" s="218"/>
    </row>
    <row r="64" s="201" customFormat="1" ht="12" customHeight="1" spans="1:23">
      <c r="A64" s="172"/>
      <c r="B64" s="173" t="s">
        <v>221</v>
      </c>
      <c r="C64" s="217" t="s">
        <v>167</v>
      </c>
      <c r="D64" s="173">
        <v>2012604</v>
      </c>
      <c r="E64" s="217" t="s">
        <v>77</v>
      </c>
      <c r="F64" s="173">
        <v>30207</v>
      </c>
      <c r="G64" s="217" t="s">
        <v>168</v>
      </c>
      <c r="H64" s="193">
        <f t="shared" si="1"/>
        <v>980</v>
      </c>
      <c r="I64" s="193">
        <v>980</v>
      </c>
      <c r="J64" s="219"/>
      <c r="K64" s="219"/>
      <c r="L64" s="193">
        <v>980</v>
      </c>
      <c r="M64" s="218"/>
      <c r="N64" s="218"/>
      <c r="O64" s="218"/>
      <c r="P64" s="218"/>
      <c r="Q64" s="218"/>
      <c r="R64" s="218"/>
      <c r="S64" s="218"/>
      <c r="T64" s="218"/>
      <c r="U64" s="218"/>
      <c r="V64" s="218"/>
      <c r="W64" s="218"/>
    </row>
    <row r="65" s="201" customFormat="1" ht="12" customHeight="1" spans="1:23">
      <c r="A65" s="172"/>
      <c r="B65" s="290" t="s">
        <v>222</v>
      </c>
      <c r="C65" s="217" t="s">
        <v>167</v>
      </c>
      <c r="D65" s="173">
        <v>2012604</v>
      </c>
      <c r="E65" s="217" t="s">
        <v>77</v>
      </c>
      <c r="F65" s="173">
        <v>30207</v>
      </c>
      <c r="G65" s="217" t="s">
        <v>168</v>
      </c>
      <c r="H65" s="193">
        <f t="shared" si="1"/>
        <v>4000</v>
      </c>
      <c r="I65" s="193">
        <v>4000</v>
      </c>
      <c r="J65" s="219"/>
      <c r="K65" s="219"/>
      <c r="L65" s="193">
        <v>4000</v>
      </c>
      <c r="M65" s="218"/>
      <c r="N65" s="218"/>
      <c r="O65" s="218"/>
      <c r="P65" s="218"/>
      <c r="Q65" s="218"/>
      <c r="R65" s="218"/>
      <c r="S65" s="218"/>
      <c r="T65" s="218"/>
      <c r="U65" s="218"/>
      <c r="V65" s="218"/>
      <c r="W65" s="218"/>
    </row>
    <row r="66" ht="12" customHeight="1" spans="1:23">
      <c r="A66" s="172"/>
      <c r="B66" s="173" t="s">
        <v>221</v>
      </c>
      <c r="C66" s="217" t="s">
        <v>167</v>
      </c>
      <c r="D66" s="173">
        <v>2012604</v>
      </c>
      <c r="E66" s="217" t="s">
        <v>77</v>
      </c>
      <c r="F66" s="173">
        <v>30299</v>
      </c>
      <c r="G66" s="217" t="s">
        <v>212</v>
      </c>
      <c r="H66" s="193">
        <f t="shared" si="1"/>
        <v>12000</v>
      </c>
      <c r="I66" s="193">
        <v>12000</v>
      </c>
      <c r="J66" s="219"/>
      <c r="K66" s="219"/>
      <c r="L66" s="193">
        <v>12000</v>
      </c>
      <c r="M66" s="218"/>
      <c r="N66" s="218"/>
      <c r="O66" s="218"/>
      <c r="P66" s="218"/>
      <c r="Q66" s="218"/>
      <c r="R66" s="218"/>
      <c r="S66" s="218"/>
      <c r="T66" s="218"/>
      <c r="U66" s="218"/>
      <c r="V66" s="218"/>
      <c r="W66" s="218"/>
    </row>
    <row r="67" ht="12" customHeight="1" spans="1:23">
      <c r="A67" s="172"/>
      <c r="B67" s="173" t="s">
        <v>221</v>
      </c>
      <c r="C67" s="217" t="s">
        <v>167</v>
      </c>
      <c r="D67" s="173">
        <v>2012604</v>
      </c>
      <c r="E67" s="217" t="s">
        <v>77</v>
      </c>
      <c r="F67" s="173">
        <v>30229</v>
      </c>
      <c r="G67" s="217" t="s">
        <v>171</v>
      </c>
      <c r="H67" s="193">
        <f t="shared" si="1"/>
        <v>6300</v>
      </c>
      <c r="I67" s="193">
        <v>6300</v>
      </c>
      <c r="J67" s="219"/>
      <c r="K67" s="219"/>
      <c r="L67" s="193">
        <v>6300</v>
      </c>
      <c r="M67" s="218"/>
      <c r="N67" s="218"/>
      <c r="O67" s="218"/>
      <c r="P67" s="218"/>
      <c r="Q67" s="218"/>
      <c r="R67" s="218"/>
      <c r="S67" s="218"/>
      <c r="T67" s="218"/>
      <c r="U67" s="218"/>
      <c r="V67" s="218"/>
      <c r="W67" s="218"/>
    </row>
    <row r="68" ht="12" customHeight="1" spans="1:23">
      <c r="A68" s="172"/>
      <c r="B68" s="173" t="s">
        <v>223</v>
      </c>
      <c r="C68" s="217" t="s">
        <v>146</v>
      </c>
      <c r="D68" s="173">
        <v>2012604</v>
      </c>
      <c r="E68" s="217" t="s">
        <v>77</v>
      </c>
      <c r="F68" s="173">
        <v>30217</v>
      </c>
      <c r="G68" s="217" t="s">
        <v>146</v>
      </c>
      <c r="H68" s="193">
        <f t="shared" si="1"/>
        <v>2000</v>
      </c>
      <c r="I68" s="193">
        <v>2000</v>
      </c>
      <c r="J68" s="219"/>
      <c r="K68" s="219"/>
      <c r="L68" s="193">
        <v>2000</v>
      </c>
      <c r="M68" s="218"/>
      <c r="N68" s="218"/>
      <c r="O68" s="218"/>
      <c r="P68" s="218"/>
      <c r="Q68" s="218"/>
      <c r="R68" s="218"/>
      <c r="S68" s="218"/>
      <c r="T68" s="218"/>
      <c r="U68" s="218"/>
      <c r="V68" s="218"/>
      <c r="W68" s="218"/>
    </row>
    <row r="69" s="201" customFormat="1" ht="12" customHeight="1" spans="1:23">
      <c r="A69" s="172"/>
      <c r="B69" s="173" t="s">
        <v>224</v>
      </c>
      <c r="C69" s="217" t="s">
        <v>193</v>
      </c>
      <c r="D69" s="173">
        <v>2012604</v>
      </c>
      <c r="E69" s="217" t="s">
        <v>77</v>
      </c>
      <c r="F69" s="173">
        <v>30107</v>
      </c>
      <c r="G69" s="217" t="s">
        <v>178</v>
      </c>
      <c r="H69" s="193">
        <f t="shared" si="1"/>
        <v>162000</v>
      </c>
      <c r="I69" s="193">
        <v>162000</v>
      </c>
      <c r="J69" s="219"/>
      <c r="K69" s="219"/>
      <c r="L69" s="193">
        <v>162000</v>
      </c>
      <c r="M69" s="218"/>
      <c r="N69" s="218"/>
      <c r="O69" s="218"/>
      <c r="P69" s="218"/>
      <c r="Q69" s="218"/>
      <c r="R69" s="218"/>
      <c r="S69" s="218"/>
      <c r="T69" s="218"/>
      <c r="U69" s="218"/>
      <c r="V69" s="218"/>
      <c r="W69" s="218"/>
    </row>
    <row r="70" s="201" customFormat="1" ht="12" customHeight="1" spans="1:23">
      <c r="A70" s="172"/>
      <c r="B70" s="290" t="s">
        <v>225</v>
      </c>
      <c r="C70" s="217" t="s">
        <v>226</v>
      </c>
      <c r="D70" s="173">
        <v>2012604</v>
      </c>
      <c r="E70" s="217" t="s">
        <v>77</v>
      </c>
      <c r="F70" s="173">
        <v>30107</v>
      </c>
      <c r="G70" s="217" t="s">
        <v>178</v>
      </c>
      <c r="H70" s="193">
        <f t="shared" si="1"/>
        <v>19080</v>
      </c>
      <c r="I70" s="193">
        <f>9120+9960</f>
        <v>19080</v>
      </c>
      <c r="J70" s="219"/>
      <c r="K70" s="219"/>
      <c r="L70" s="193">
        <f>9120+9960</f>
        <v>19080</v>
      </c>
      <c r="M70" s="218"/>
      <c r="N70" s="218"/>
      <c r="O70" s="218"/>
      <c r="P70" s="218"/>
      <c r="Q70" s="218"/>
      <c r="R70" s="218"/>
      <c r="S70" s="218"/>
      <c r="T70" s="218"/>
      <c r="U70" s="218"/>
      <c r="V70" s="218"/>
      <c r="W70" s="218"/>
    </row>
    <row r="71" ht="12" customHeight="1" spans="1:23">
      <c r="A71" s="172"/>
      <c r="B71" s="173" t="s">
        <v>227</v>
      </c>
      <c r="C71" s="217" t="s">
        <v>198</v>
      </c>
      <c r="D71" s="173">
        <v>2080501</v>
      </c>
      <c r="E71" s="217" t="s">
        <v>95</v>
      </c>
      <c r="F71" s="173">
        <v>30201</v>
      </c>
      <c r="G71" s="217" t="s">
        <v>170</v>
      </c>
      <c r="H71" s="193">
        <f t="shared" si="1"/>
        <v>1200</v>
      </c>
      <c r="I71" s="193">
        <v>1200</v>
      </c>
      <c r="J71" s="219"/>
      <c r="K71" s="219"/>
      <c r="L71" s="193">
        <v>1200</v>
      </c>
      <c r="M71" s="218"/>
      <c r="N71" s="218"/>
      <c r="O71" s="218"/>
      <c r="P71" s="218"/>
      <c r="Q71" s="218"/>
      <c r="R71" s="218"/>
      <c r="S71" s="218"/>
      <c r="T71" s="218"/>
      <c r="U71" s="218"/>
      <c r="V71" s="218"/>
      <c r="W71" s="218"/>
    </row>
    <row r="72" ht="12" customHeight="1" spans="1:23">
      <c r="A72" s="172"/>
      <c r="B72" s="173" t="s">
        <v>227</v>
      </c>
      <c r="C72" s="217" t="s">
        <v>198</v>
      </c>
      <c r="D72" s="173">
        <v>2080502</v>
      </c>
      <c r="E72" s="217" t="s">
        <v>97</v>
      </c>
      <c r="F72" s="173">
        <v>30201</v>
      </c>
      <c r="G72" s="217" t="s">
        <v>170</v>
      </c>
      <c r="H72" s="193">
        <f t="shared" si="1"/>
        <v>300</v>
      </c>
      <c r="I72" s="193">
        <v>300</v>
      </c>
      <c r="J72" s="219"/>
      <c r="K72" s="219"/>
      <c r="L72" s="193">
        <v>300</v>
      </c>
      <c r="M72" s="218"/>
      <c r="N72" s="218"/>
      <c r="O72" s="218"/>
      <c r="P72" s="218"/>
      <c r="Q72" s="218"/>
      <c r="R72" s="218"/>
      <c r="S72" s="218"/>
      <c r="T72" s="218"/>
      <c r="U72" s="218"/>
      <c r="V72" s="218"/>
      <c r="W72" s="218"/>
    </row>
    <row r="73" ht="12" customHeight="1" spans="1:23">
      <c r="A73" s="172"/>
      <c r="B73" s="173" t="s">
        <v>228</v>
      </c>
      <c r="C73" s="217" t="s">
        <v>229</v>
      </c>
      <c r="D73" s="173">
        <v>2012604</v>
      </c>
      <c r="E73" s="217" t="s">
        <v>77</v>
      </c>
      <c r="F73" s="173">
        <v>30112</v>
      </c>
      <c r="G73" s="217" t="s">
        <v>201</v>
      </c>
      <c r="H73" s="193">
        <f t="shared" si="1"/>
        <v>6432</v>
      </c>
      <c r="I73" s="193">
        <v>6432</v>
      </c>
      <c r="J73" s="219"/>
      <c r="K73" s="219"/>
      <c r="L73" s="193">
        <v>6432</v>
      </c>
      <c r="M73" s="218"/>
      <c r="N73" s="218"/>
      <c r="O73" s="218"/>
      <c r="P73" s="218"/>
      <c r="Q73" s="218"/>
      <c r="R73" s="218"/>
      <c r="S73" s="218"/>
      <c r="T73" s="218"/>
      <c r="U73" s="218"/>
      <c r="V73" s="218"/>
      <c r="W73" s="218"/>
    </row>
    <row r="74" ht="12" customHeight="1" spans="1:23">
      <c r="A74" s="172"/>
      <c r="B74" s="173" t="s">
        <v>228</v>
      </c>
      <c r="C74" s="217" t="s">
        <v>229</v>
      </c>
      <c r="D74" s="173">
        <v>2080505</v>
      </c>
      <c r="E74" s="217" t="s">
        <v>99</v>
      </c>
      <c r="F74" s="173">
        <v>30108</v>
      </c>
      <c r="G74" s="217" t="s">
        <v>202</v>
      </c>
      <c r="H74" s="193">
        <f t="shared" si="1"/>
        <v>193920</v>
      </c>
      <c r="I74" s="193">
        <v>193920</v>
      </c>
      <c r="J74" s="219"/>
      <c r="K74" s="219"/>
      <c r="L74" s="193">
        <v>193920</v>
      </c>
      <c r="M74" s="218"/>
      <c r="N74" s="218"/>
      <c r="O74" s="218"/>
      <c r="P74" s="218"/>
      <c r="Q74" s="218"/>
      <c r="R74" s="218"/>
      <c r="S74" s="218"/>
      <c r="T74" s="218"/>
      <c r="U74" s="218"/>
      <c r="V74" s="218"/>
      <c r="W74" s="218"/>
    </row>
    <row r="75" ht="12" customHeight="1" spans="1:23">
      <c r="A75" s="172"/>
      <c r="B75" s="173" t="s">
        <v>228</v>
      </c>
      <c r="C75" s="217" t="s">
        <v>229</v>
      </c>
      <c r="D75" s="173">
        <v>2101102</v>
      </c>
      <c r="E75" s="217" t="s">
        <v>107</v>
      </c>
      <c r="F75" s="173">
        <v>30110</v>
      </c>
      <c r="G75" s="217" t="s">
        <v>181</v>
      </c>
      <c r="H75" s="193">
        <f t="shared" ref="H75:H101" si="2">I75</f>
        <v>78936</v>
      </c>
      <c r="I75" s="193">
        <v>78936</v>
      </c>
      <c r="J75" s="219"/>
      <c r="K75" s="219"/>
      <c r="L75" s="193">
        <v>78936</v>
      </c>
      <c r="M75" s="218"/>
      <c r="N75" s="218"/>
      <c r="O75" s="218"/>
      <c r="P75" s="218"/>
      <c r="Q75" s="218"/>
      <c r="R75" s="218"/>
      <c r="S75" s="218"/>
      <c r="T75" s="218"/>
      <c r="U75" s="218"/>
      <c r="V75" s="218"/>
      <c r="W75" s="218"/>
    </row>
    <row r="76" ht="12" customHeight="1" spans="1:23">
      <c r="A76" s="172"/>
      <c r="B76" s="173" t="s">
        <v>228</v>
      </c>
      <c r="C76" s="217" t="s">
        <v>229</v>
      </c>
      <c r="D76" s="173">
        <v>2101103</v>
      </c>
      <c r="E76" s="217" t="s">
        <v>109</v>
      </c>
      <c r="F76" s="173">
        <v>30111</v>
      </c>
      <c r="G76" s="217" t="s">
        <v>203</v>
      </c>
      <c r="H76" s="193">
        <f t="shared" si="2"/>
        <v>66540</v>
      </c>
      <c r="I76" s="193">
        <v>66540</v>
      </c>
      <c r="J76" s="219"/>
      <c r="K76" s="219"/>
      <c r="L76" s="193">
        <v>66540</v>
      </c>
      <c r="M76" s="218"/>
      <c r="N76" s="218"/>
      <c r="O76" s="218"/>
      <c r="P76" s="218"/>
      <c r="Q76" s="218"/>
      <c r="R76" s="218"/>
      <c r="S76" s="218"/>
      <c r="T76" s="218"/>
      <c r="U76" s="218"/>
      <c r="V76" s="218"/>
      <c r="W76" s="218"/>
    </row>
    <row r="77" ht="12" customHeight="1" spans="1:23">
      <c r="A77" s="172"/>
      <c r="B77" s="173" t="s">
        <v>228</v>
      </c>
      <c r="C77" s="217" t="s">
        <v>229</v>
      </c>
      <c r="D77" s="173">
        <v>2101199</v>
      </c>
      <c r="E77" s="217" t="s">
        <v>111</v>
      </c>
      <c r="F77" s="173">
        <v>30112</v>
      </c>
      <c r="G77" s="217" t="s">
        <v>201</v>
      </c>
      <c r="H77" s="193">
        <f t="shared" si="2"/>
        <v>1836</v>
      </c>
      <c r="I77" s="193">
        <v>1836</v>
      </c>
      <c r="J77" s="219"/>
      <c r="K77" s="219"/>
      <c r="L77" s="193">
        <v>1836</v>
      </c>
      <c r="M77" s="218"/>
      <c r="N77" s="218"/>
      <c r="O77" s="218"/>
      <c r="P77" s="218"/>
      <c r="Q77" s="218"/>
      <c r="R77" s="218"/>
      <c r="S77" s="218"/>
      <c r="T77" s="218"/>
      <c r="U77" s="218"/>
      <c r="V77" s="218"/>
      <c r="W77" s="218"/>
    </row>
    <row r="78" ht="12" customHeight="1" spans="1:23">
      <c r="A78" s="172"/>
      <c r="B78" s="173" t="s">
        <v>230</v>
      </c>
      <c r="C78" s="217" t="s">
        <v>231</v>
      </c>
      <c r="D78" s="173">
        <v>2012604</v>
      </c>
      <c r="E78" s="217" t="s">
        <v>77</v>
      </c>
      <c r="F78" s="173">
        <v>30199</v>
      </c>
      <c r="G78" s="217" t="s">
        <v>232</v>
      </c>
      <c r="H78" s="193">
        <f t="shared" si="2"/>
        <v>122400</v>
      </c>
      <c r="I78" s="193">
        <v>122400</v>
      </c>
      <c r="J78" s="219"/>
      <c r="K78" s="219"/>
      <c r="L78" s="193">
        <v>122400</v>
      </c>
      <c r="M78" s="218"/>
      <c r="N78" s="218"/>
      <c r="O78" s="218"/>
      <c r="P78" s="218"/>
      <c r="Q78" s="218"/>
      <c r="R78" s="218"/>
      <c r="S78" s="218"/>
      <c r="T78" s="218"/>
      <c r="U78" s="218"/>
      <c r="V78" s="218"/>
      <c r="W78" s="218"/>
    </row>
    <row r="79" ht="12" customHeight="1" spans="1:23">
      <c r="A79" s="172" t="s">
        <v>54</v>
      </c>
      <c r="B79" s="173" t="s">
        <v>38</v>
      </c>
      <c r="C79" s="173"/>
      <c r="D79" s="173"/>
      <c r="E79" s="173"/>
      <c r="F79" s="173"/>
      <c r="G79" s="173"/>
      <c r="H79" s="193">
        <f t="shared" si="2"/>
        <v>614947</v>
      </c>
      <c r="I79" s="193">
        <f>SUM(I80:I100)</f>
        <v>614947</v>
      </c>
      <c r="J79" s="219"/>
      <c r="K79" s="219"/>
      <c r="L79" s="193">
        <f>SUM(L80:L100)</f>
        <v>614947</v>
      </c>
      <c r="M79" s="218"/>
      <c r="N79" s="218"/>
      <c r="O79" s="218"/>
      <c r="P79" s="218"/>
      <c r="Q79" s="218"/>
      <c r="R79" s="218"/>
      <c r="S79" s="218"/>
      <c r="T79" s="218"/>
      <c r="U79" s="218"/>
      <c r="V79" s="218"/>
      <c r="W79" s="218"/>
    </row>
    <row r="80" ht="12" customHeight="1" spans="1:23">
      <c r="A80" s="172"/>
      <c r="B80" s="173" t="s">
        <v>233</v>
      </c>
      <c r="C80" s="217" t="s">
        <v>180</v>
      </c>
      <c r="D80" s="173">
        <v>2101102</v>
      </c>
      <c r="E80" s="217" t="s">
        <v>107</v>
      </c>
      <c r="F80" s="173">
        <v>30110</v>
      </c>
      <c r="G80" s="217" t="s">
        <v>181</v>
      </c>
      <c r="H80" s="193">
        <f t="shared" si="2"/>
        <v>1059</v>
      </c>
      <c r="I80" s="193">
        <v>1059</v>
      </c>
      <c r="J80" s="219"/>
      <c r="K80" s="219"/>
      <c r="L80" s="193">
        <v>1059</v>
      </c>
      <c r="M80" s="218"/>
      <c r="N80" s="218"/>
      <c r="O80" s="218"/>
      <c r="P80" s="218"/>
      <c r="Q80" s="218"/>
      <c r="R80" s="218"/>
      <c r="S80" s="218"/>
      <c r="T80" s="218"/>
      <c r="U80" s="218"/>
      <c r="V80" s="218"/>
      <c r="W80" s="218"/>
    </row>
    <row r="81" ht="12" customHeight="1" spans="1:23">
      <c r="A81" s="172"/>
      <c r="B81" s="173" t="s">
        <v>233</v>
      </c>
      <c r="C81" s="217" t="s">
        <v>180</v>
      </c>
      <c r="D81" s="173">
        <v>2101101</v>
      </c>
      <c r="E81" s="217" t="s">
        <v>105</v>
      </c>
      <c r="F81" s="173">
        <v>30110</v>
      </c>
      <c r="G81" s="217" t="s">
        <v>181</v>
      </c>
      <c r="H81" s="193">
        <f t="shared" si="2"/>
        <v>353</v>
      </c>
      <c r="I81" s="193">
        <v>353</v>
      </c>
      <c r="J81" s="219"/>
      <c r="K81" s="219"/>
      <c r="L81" s="193">
        <v>353</v>
      </c>
      <c r="M81" s="218"/>
      <c r="N81" s="218"/>
      <c r="O81" s="218"/>
      <c r="P81" s="218"/>
      <c r="Q81" s="218"/>
      <c r="R81" s="218"/>
      <c r="S81" s="218"/>
      <c r="T81" s="218"/>
      <c r="U81" s="218"/>
      <c r="V81" s="218"/>
      <c r="W81" s="218"/>
    </row>
    <row r="82" ht="12" customHeight="1" spans="1:23">
      <c r="A82" s="172"/>
      <c r="B82" s="173" t="s">
        <v>234</v>
      </c>
      <c r="C82" s="217" t="s">
        <v>117</v>
      </c>
      <c r="D82" s="173">
        <v>2210201</v>
      </c>
      <c r="E82" s="217" t="s">
        <v>117</v>
      </c>
      <c r="F82" s="173">
        <v>30113</v>
      </c>
      <c r="G82" s="217" t="s">
        <v>117</v>
      </c>
      <c r="H82" s="193">
        <f t="shared" si="2"/>
        <v>69786</v>
      </c>
      <c r="I82" s="193">
        <v>69786</v>
      </c>
      <c r="J82" s="219"/>
      <c r="K82" s="219"/>
      <c r="L82" s="193">
        <v>69786</v>
      </c>
      <c r="M82" s="218"/>
      <c r="N82" s="218"/>
      <c r="O82" s="218"/>
      <c r="P82" s="218"/>
      <c r="Q82" s="218"/>
      <c r="R82" s="218"/>
      <c r="S82" s="218"/>
      <c r="T82" s="218"/>
      <c r="U82" s="218"/>
      <c r="V82" s="218"/>
      <c r="W82" s="218"/>
    </row>
    <row r="83" ht="12" customHeight="1" spans="1:23">
      <c r="A83" s="172"/>
      <c r="B83" s="173" t="s">
        <v>235</v>
      </c>
      <c r="C83" s="217" t="s">
        <v>184</v>
      </c>
      <c r="D83" s="173">
        <v>2013601</v>
      </c>
      <c r="E83" s="217" t="s">
        <v>81</v>
      </c>
      <c r="F83" s="173">
        <v>30231</v>
      </c>
      <c r="G83" s="217" t="s">
        <v>185</v>
      </c>
      <c r="H83" s="193">
        <f t="shared" si="2"/>
        <v>24000</v>
      </c>
      <c r="I83" s="193">
        <v>24000</v>
      </c>
      <c r="J83" s="219"/>
      <c r="K83" s="219"/>
      <c r="L83" s="193">
        <v>24000</v>
      </c>
      <c r="M83" s="218"/>
      <c r="N83" s="218"/>
      <c r="O83" s="218"/>
      <c r="P83" s="218"/>
      <c r="Q83" s="218"/>
      <c r="R83" s="218"/>
      <c r="S83" s="218"/>
      <c r="T83" s="218"/>
      <c r="U83" s="218"/>
      <c r="V83" s="218"/>
      <c r="W83" s="218"/>
    </row>
    <row r="84" ht="12" customHeight="1" spans="1:23">
      <c r="A84" s="172"/>
      <c r="B84" s="173" t="s">
        <v>236</v>
      </c>
      <c r="C84" s="217" t="s">
        <v>190</v>
      </c>
      <c r="D84" s="173">
        <v>2013601</v>
      </c>
      <c r="E84" s="217" t="s">
        <v>81</v>
      </c>
      <c r="F84" s="173">
        <v>30228</v>
      </c>
      <c r="G84" s="217" t="s">
        <v>190</v>
      </c>
      <c r="H84" s="193">
        <f t="shared" si="2"/>
        <v>4800</v>
      </c>
      <c r="I84" s="193">
        <v>4800</v>
      </c>
      <c r="J84" s="219"/>
      <c r="K84" s="219"/>
      <c r="L84" s="193">
        <v>4800</v>
      </c>
      <c r="M84" s="218"/>
      <c r="N84" s="218"/>
      <c r="O84" s="218"/>
      <c r="P84" s="218"/>
      <c r="Q84" s="218"/>
      <c r="R84" s="218"/>
      <c r="S84" s="218"/>
      <c r="T84" s="218"/>
      <c r="U84" s="218"/>
      <c r="V84" s="218"/>
      <c r="W84" s="218"/>
    </row>
    <row r="85" s="201" customFormat="1" ht="12" customHeight="1" spans="1:23">
      <c r="A85" s="172"/>
      <c r="B85" s="173" t="s">
        <v>237</v>
      </c>
      <c r="C85" s="217" t="s">
        <v>167</v>
      </c>
      <c r="D85" s="173">
        <v>2013601</v>
      </c>
      <c r="E85" s="217" t="s">
        <v>81</v>
      </c>
      <c r="F85" s="173">
        <v>30207</v>
      </c>
      <c r="G85" s="217" t="s">
        <v>168</v>
      </c>
      <c r="H85" s="193">
        <f t="shared" si="2"/>
        <v>490</v>
      </c>
      <c r="I85" s="193">
        <v>490</v>
      </c>
      <c r="J85" s="219"/>
      <c r="K85" s="219"/>
      <c r="L85" s="193">
        <v>490</v>
      </c>
      <c r="M85" s="218"/>
      <c r="N85" s="218"/>
      <c r="O85" s="218"/>
      <c r="P85" s="218"/>
      <c r="Q85" s="218"/>
      <c r="R85" s="218"/>
      <c r="S85" s="218"/>
      <c r="T85" s="218"/>
      <c r="U85" s="218"/>
      <c r="V85" s="218"/>
      <c r="W85" s="218"/>
    </row>
    <row r="86" s="201" customFormat="1" ht="12" customHeight="1" spans="1:23">
      <c r="A86" s="172"/>
      <c r="B86" s="290" t="s">
        <v>238</v>
      </c>
      <c r="C86" s="217" t="s">
        <v>167</v>
      </c>
      <c r="D86" s="173">
        <v>2013601</v>
      </c>
      <c r="E86" s="217" t="s">
        <v>81</v>
      </c>
      <c r="F86" s="173">
        <v>30207</v>
      </c>
      <c r="G86" s="217" t="s">
        <v>168</v>
      </c>
      <c r="H86" s="193">
        <f t="shared" si="2"/>
        <v>2000</v>
      </c>
      <c r="I86" s="193">
        <v>2000</v>
      </c>
      <c r="J86" s="219"/>
      <c r="K86" s="219"/>
      <c r="L86" s="193">
        <v>2000</v>
      </c>
      <c r="M86" s="218"/>
      <c r="N86" s="218"/>
      <c r="O86" s="218"/>
      <c r="P86" s="218"/>
      <c r="Q86" s="218"/>
      <c r="R86" s="218"/>
      <c r="S86" s="218"/>
      <c r="T86" s="218"/>
      <c r="U86" s="218"/>
      <c r="V86" s="218"/>
      <c r="W86" s="218"/>
    </row>
    <row r="87" ht="12" customHeight="1" spans="1:23">
      <c r="A87" s="172"/>
      <c r="B87" s="173" t="s">
        <v>237</v>
      </c>
      <c r="C87" s="217" t="s">
        <v>167</v>
      </c>
      <c r="D87" s="173">
        <v>2013601</v>
      </c>
      <c r="E87" s="217" t="s">
        <v>81</v>
      </c>
      <c r="F87" s="173">
        <v>30201</v>
      </c>
      <c r="G87" s="217" t="s">
        <v>170</v>
      </c>
      <c r="H87" s="193">
        <f t="shared" si="2"/>
        <v>6410</v>
      </c>
      <c r="I87" s="193">
        <v>6410</v>
      </c>
      <c r="J87" s="219"/>
      <c r="K87" s="219"/>
      <c r="L87" s="193">
        <v>6410</v>
      </c>
      <c r="M87" s="218"/>
      <c r="N87" s="218"/>
      <c r="O87" s="218"/>
      <c r="P87" s="218"/>
      <c r="Q87" s="218"/>
      <c r="R87" s="218"/>
      <c r="S87" s="218"/>
      <c r="T87" s="218"/>
      <c r="U87" s="218"/>
      <c r="V87" s="218"/>
      <c r="W87" s="218"/>
    </row>
    <row r="88" ht="12" customHeight="1" spans="1:23">
      <c r="A88" s="172"/>
      <c r="B88" s="173" t="s">
        <v>237</v>
      </c>
      <c r="C88" s="217" t="s">
        <v>167</v>
      </c>
      <c r="D88" s="173">
        <v>2013601</v>
      </c>
      <c r="E88" s="217" t="s">
        <v>81</v>
      </c>
      <c r="F88" s="173">
        <v>30299</v>
      </c>
      <c r="G88" s="217" t="s">
        <v>212</v>
      </c>
      <c r="H88" s="193">
        <f t="shared" si="2"/>
        <v>3600</v>
      </c>
      <c r="I88" s="193">
        <v>3600</v>
      </c>
      <c r="J88" s="219"/>
      <c r="K88" s="219"/>
      <c r="L88" s="193">
        <v>3600</v>
      </c>
      <c r="M88" s="218"/>
      <c r="N88" s="218"/>
      <c r="O88" s="218"/>
      <c r="P88" s="218"/>
      <c r="Q88" s="218"/>
      <c r="R88" s="218"/>
      <c r="S88" s="218"/>
      <c r="T88" s="218"/>
      <c r="U88" s="218"/>
      <c r="V88" s="218"/>
      <c r="W88" s="218"/>
    </row>
    <row r="89" ht="12" customHeight="1" spans="1:23">
      <c r="A89" s="172"/>
      <c r="B89" s="173" t="s">
        <v>237</v>
      </c>
      <c r="C89" s="217" t="s">
        <v>167</v>
      </c>
      <c r="D89" s="173">
        <v>2013601</v>
      </c>
      <c r="E89" s="217" t="s">
        <v>81</v>
      </c>
      <c r="F89" s="173">
        <v>30229</v>
      </c>
      <c r="G89" s="217" t="s">
        <v>171</v>
      </c>
      <c r="H89" s="193">
        <f t="shared" si="2"/>
        <v>2100</v>
      </c>
      <c r="I89" s="193">
        <v>2100</v>
      </c>
      <c r="J89" s="219"/>
      <c r="K89" s="219"/>
      <c r="L89" s="193">
        <v>2100</v>
      </c>
      <c r="M89" s="218"/>
      <c r="N89" s="218"/>
      <c r="O89" s="218"/>
      <c r="P89" s="218"/>
      <c r="Q89" s="218"/>
      <c r="R89" s="218"/>
      <c r="S89" s="218"/>
      <c r="T89" s="218"/>
      <c r="U89" s="218"/>
      <c r="V89" s="218"/>
      <c r="W89" s="218"/>
    </row>
    <row r="90" ht="12" customHeight="1" spans="1:23">
      <c r="A90" s="172"/>
      <c r="B90" s="173" t="s">
        <v>239</v>
      </c>
      <c r="C90" s="217" t="s">
        <v>231</v>
      </c>
      <c r="D90" s="173">
        <v>2013601</v>
      </c>
      <c r="E90" s="217" t="s">
        <v>81</v>
      </c>
      <c r="F90" s="173">
        <v>30199</v>
      </c>
      <c r="G90" s="217" t="s">
        <v>232</v>
      </c>
      <c r="H90" s="193">
        <f t="shared" si="2"/>
        <v>66600</v>
      </c>
      <c r="I90" s="193">
        <v>66600</v>
      </c>
      <c r="J90" s="219"/>
      <c r="K90" s="219"/>
      <c r="L90" s="193">
        <v>66600</v>
      </c>
      <c r="M90" s="218"/>
      <c r="N90" s="218"/>
      <c r="O90" s="218"/>
      <c r="P90" s="218"/>
      <c r="Q90" s="218"/>
      <c r="R90" s="218"/>
      <c r="S90" s="218"/>
      <c r="T90" s="218"/>
      <c r="U90" s="218"/>
      <c r="V90" s="218"/>
      <c r="W90" s="218"/>
    </row>
    <row r="91" ht="12" customHeight="1" spans="1:23">
      <c r="A91" s="172"/>
      <c r="B91" s="173" t="s">
        <v>240</v>
      </c>
      <c r="C91" s="217" t="s">
        <v>198</v>
      </c>
      <c r="D91" s="173">
        <v>2080501</v>
      </c>
      <c r="E91" s="217" t="s">
        <v>95</v>
      </c>
      <c r="F91" s="173">
        <v>30201</v>
      </c>
      <c r="G91" s="217" t="s">
        <v>170</v>
      </c>
      <c r="H91" s="193">
        <f t="shared" si="2"/>
        <v>300</v>
      </c>
      <c r="I91" s="193">
        <v>300</v>
      </c>
      <c r="J91" s="219"/>
      <c r="K91" s="219"/>
      <c r="L91" s="193">
        <v>300</v>
      </c>
      <c r="M91" s="218"/>
      <c r="N91" s="218"/>
      <c r="O91" s="218"/>
      <c r="P91" s="218"/>
      <c r="Q91" s="218"/>
      <c r="R91" s="218"/>
      <c r="S91" s="218"/>
      <c r="T91" s="218"/>
      <c r="U91" s="218"/>
      <c r="V91" s="218"/>
      <c r="W91" s="218"/>
    </row>
    <row r="92" ht="12" customHeight="1" spans="1:23">
      <c r="A92" s="172"/>
      <c r="B92" s="173" t="s">
        <v>241</v>
      </c>
      <c r="C92" s="217" t="s">
        <v>242</v>
      </c>
      <c r="D92" s="173">
        <v>2013601</v>
      </c>
      <c r="E92" s="217" t="s">
        <v>81</v>
      </c>
      <c r="F92" s="173">
        <v>30112</v>
      </c>
      <c r="G92" s="217" t="s">
        <v>201</v>
      </c>
      <c r="H92" s="193">
        <f t="shared" si="2"/>
        <v>2016</v>
      </c>
      <c r="I92" s="193">
        <v>2016</v>
      </c>
      <c r="J92" s="219"/>
      <c r="K92" s="219"/>
      <c r="L92" s="193">
        <v>2016</v>
      </c>
      <c r="M92" s="218"/>
      <c r="N92" s="218"/>
      <c r="O92" s="218"/>
      <c r="P92" s="218"/>
      <c r="Q92" s="218"/>
      <c r="R92" s="218"/>
      <c r="S92" s="218"/>
      <c r="T92" s="218"/>
      <c r="U92" s="218"/>
      <c r="V92" s="218"/>
      <c r="W92" s="218"/>
    </row>
    <row r="93" ht="12" customHeight="1" spans="1:23">
      <c r="A93" s="172"/>
      <c r="B93" s="173" t="s">
        <v>241</v>
      </c>
      <c r="C93" s="217" t="s">
        <v>242</v>
      </c>
      <c r="D93" s="173">
        <v>2080505</v>
      </c>
      <c r="E93" s="217" t="s">
        <v>99</v>
      </c>
      <c r="F93" s="173">
        <v>30108</v>
      </c>
      <c r="G93" s="217" t="s">
        <v>202</v>
      </c>
      <c r="H93" s="193">
        <f t="shared" si="2"/>
        <v>63825</v>
      </c>
      <c r="I93" s="193">
        <v>63825</v>
      </c>
      <c r="J93" s="219"/>
      <c r="K93" s="219"/>
      <c r="L93" s="193">
        <v>63825</v>
      </c>
      <c r="M93" s="218"/>
      <c r="N93" s="218"/>
      <c r="O93" s="218"/>
      <c r="P93" s="218"/>
      <c r="Q93" s="218"/>
      <c r="R93" s="218"/>
      <c r="S93" s="218"/>
      <c r="T93" s="218"/>
      <c r="U93" s="218"/>
      <c r="V93" s="218"/>
      <c r="W93" s="218"/>
    </row>
    <row r="94" ht="12" customHeight="1" spans="1:23">
      <c r="A94" s="172"/>
      <c r="B94" s="173" t="s">
        <v>241</v>
      </c>
      <c r="C94" s="217" t="s">
        <v>242</v>
      </c>
      <c r="D94" s="173">
        <v>2101102</v>
      </c>
      <c r="E94" s="217" t="s">
        <v>107</v>
      </c>
      <c r="F94" s="173">
        <v>30110</v>
      </c>
      <c r="G94" s="217" t="s">
        <v>181</v>
      </c>
      <c r="H94" s="193">
        <f t="shared" si="2"/>
        <v>25524</v>
      </c>
      <c r="I94" s="193">
        <v>25524</v>
      </c>
      <c r="J94" s="219"/>
      <c r="K94" s="219"/>
      <c r="L94" s="193">
        <v>25524</v>
      </c>
      <c r="M94" s="218"/>
      <c r="N94" s="218"/>
      <c r="O94" s="218"/>
      <c r="P94" s="218"/>
      <c r="Q94" s="218"/>
      <c r="R94" s="218"/>
      <c r="S94" s="218"/>
      <c r="T94" s="218"/>
      <c r="U94" s="218"/>
      <c r="V94" s="218"/>
      <c r="W94" s="218"/>
    </row>
    <row r="95" ht="12" customHeight="1" spans="1:23">
      <c r="A95" s="172"/>
      <c r="B95" s="173" t="s">
        <v>241</v>
      </c>
      <c r="C95" s="217" t="s">
        <v>242</v>
      </c>
      <c r="D95" s="173">
        <v>2101103</v>
      </c>
      <c r="E95" s="217" t="s">
        <v>109</v>
      </c>
      <c r="F95" s="173">
        <v>30111</v>
      </c>
      <c r="G95" s="217" t="s">
        <v>203</v>
      </c>
      <c r="H95" s="193">
        <f t="shared" si="2"/>
        <v>15132</v>
      </c>
      <c r="I95" s="193">
        <v>15132</v>
      </c>
      <c r="J95" s="219"/>
      <c r="K95" s="219"/>
      <c r="L95" s="193">
        <v>15132</v>
      </c>
      <c r="M95" s="218"/>
      <c r="N95" s="218"/>
      <c r="O95" s="218"/>
      <c r="P95" s="218"/>
      <c r="Q95" s="218"/>
      <c r="R95" s="218"/>
      <c r="S95" s="218"/>
      <c r="T95" s="218"/>
      <c r="U95" s="218"/>
      <c r="V95" s="218"/>
      <c r="W95" s="218"/>
    </row>
    <row r="96" ht="12" customHeight="1" spans="1:23">
      <c r="A96" s="172"/>
      <c r="B96" s="173" t="s">
        <v>241</v>
      </c>
      <c r="C96" s="217" t="s">
        <v>242</v>
      </c>
      <c r="D96" s="173">
        <v>2101199</v>
      </c>
      <c r="E96" s="217" t="s">
        <v>111</v>
      </c>
      <c r="F96" s="173">
        <v>30112</v>
      </c>
      <c r="G96" s="217" t="s">
        <v>201</v>
      </c>
      <c r="H96" s="193">
        <f t="shared" si="2"/>
        <v>636</v>
      </c>
      <c r="I96" s="193">
        <v>636</v>
      </c>
      <c r="J96" s="219"/>
      <c r="K96" s="219"/>
      <c r="L96" s="193">
        <v>636</v>
      </c>
      <c r="M96" s="218"/>
      <c r="N96" s="218"/>
      <c r="O96" s="218"/>
      <c r="P96" s="218"/>
      <c r="Q96" s="218"/>
      <c r="R96" s="218"/>
      <c r="S96" s="218"/>
      <c r="T96" s="218"/>
      <c r="U96" s="218"/>
      <c r="V96" s="218"/>
      <c r="W96" s="218"/>
    </row>
    <row r="97" ht="12" customHeight="1" spans="1:23">
      <c r="A97" s="172"/>
      <c r="B97" s="173" t="s">
        <v>243</v>
      </c>
      <c r="C97" s="217" t="s">
        <v>177</v>
      </c>
      <c r="D97" s="173">
        <v>2013601</v>
      </c>
      <c r="E97" s="217" t="s">
        <v>81</v>
      </c>
      <c r="F97" s="173">
        <v>30101</v>
      </c>
      <c r="G97" s="217" t="s">
        <v>174</v>
      </c>
      <c r="H97" s="193">
        <f t="shared" si="2"/>
        <v>120156</v>
      </c>
      <c r="I97" s="193">
        <v>120156</v>
      </c>
      <c r="J97" s="219"/>
      <c r="K97" s="219"/>
      <c r="L97" s="193">
        <v>120156</v>
      </c>
      <c r="M97" s="218"/>
      <c r="N97" s="218"/>
      <c r="O97" s="218"/>
      <c r="P97" s="218"/>
      <c r="Q97" s="218"/>
      <c r="R97" s="218"/>
      <c r="S97" s="218"/>
      <c r="T97" s="218"/>
      <c r="U97" s="218"/>
      <c r="V97" s="218"/>
      <c r="W97" s="218"/>
    </row>
    <row r="98" ht="12" customHeight="1" spans="1:23">
      <c r="A98" s="172"/>
      <c r="B98" s="173" t="s">
        <v>243</v>
      </c>
      <c r="C98" s="217" t="s">
        <v>177</v>
      </c>
      <c r="D98" s="173">
        <v>2013601</v>
      </c>
      <c r="E98" s="217" t="s">
        <v>81</v>
      </c>
      <c r="F98" s="173">
        <v>30102</v>
      </c>
      <c r="G98" s="217" t="s">
        <v>175</v>
      </c>
      <c r="H98" s="193">
        <f t="shared" si="2"/>
        <v>15060</v>
      </c>
      <c r="I98" s="193">
        <v>15060</v>
      </c>
      <c r="J98" s="219"/>
      <c r="K98" s="219"/>
      <c r="L98" s="193">
        <v>15060</v>
      </c>
      <c r="M98" s="218"/>
      <c r="N98" s="218"/>
      <c r="O98" s="218"/>
      <c r="P98" s="218"/>
      <c r="Q98" s="218"/>
      <c r="R98" s="218"/>
      <c r="S98" s="218"/>
      <c r="T98" s="218"/>
      <c r="U98" s="218"/>
      <c r="V98" s="218"/>
      <c r="W98" s="218"/>
    </row>
    <row r="99" s="201" customFormat="1" ht="12" customHeight="1" spans="1:23">
      <c r="A99" s="172"/>
      <c r="B99" s="173" t="s">
        <v>243</v>
      </c>
      <c r="C99" s="217" t="s">
        <v>177</v>
      </c>
      <c r="D99" s="173">
        <v>2013601</v>
      </c>
      <c r="E99" s="217" t="s">
        <v>81</v>
      </c>
      <c r="F99" s="173">
        <v>30107</v>
      </c>
      <c r="G99" s="217" t="s">
        <v>178</v>
      </c>
      <c r="H99" s="193">
        <f t="shared" si="2"/>
        <v>137100</v>
      </c>
      <c r="I99" s="193">
        <v>137100</v>
      </c>
      <c r="J99" s="219"/>
      <c r="K99" s="219"/>
      <c r="L99" s="193">
        <v>137100</v>
      </c>
      <c r="M99" s="218"/>
      <c r="N99" s="218"/>
      <c r="O99" s="218"/>
      <c r="P99" s="218"/>
      <c r="Q99" s="218"/>
      <c r="R99" s="218"/>
      <c r="S99" s="218"/>
      <c r="T99" s="218"/>
      <c r="U99" s="218"/>
      <c r="V99" s="218"/>
      <c r="W99" s="218"/>
    </row>
    <row r="100" s="201" customFormat="1" ht="12" customHeight="1" spans="1:23">
      <c r="A100" s="172"/>
      <c r="B100" s="173" t="s">
        <v>244</v>
      </c>
      <c r="C100" s="217" t="s">
        <v>193</v>
      </c>
      <c r="D100" s="173">
        <v>2013601</v>
      </c>
      <c r="E100" s="217" t="s">
        <v>81</v>
      </c>
      <c r="F100" s="173">
        <v>30107</v>
      </c>
      <c r="G100" s="217" t="s">
        <v>178</v>
      </c>
      <c r="H100" s="193">
        <f t="shared" si="2"/>
        <v>54000</v>
      </c>
      <c r="I100" s="193">
        <v>54000</v>
      </c>
      <c r="J100" s="219"/>
      <c r="K100" s="219"/>
      <c r="L100" s="193">
        <v>54000</v>
      </c>
      <c r="M100" s="218"/>
      <c r="N100" s="218"/>
      <c r="O100" s="218"/>
      <c r="P100" s="218"/>
      <c r="Q100" s="218"/>
      <c r="R100" s="218"/>
      <c r="S100" s="218"/>
      <c r="T100" s="218"/>
      <c r="U100" s="218"/>
      <c r="V100" s="218"/>
      <c r="W100" s="218"/>
    </row>
    <row r="101" s="201" customFormat="1" ht="12" customHeight="1" spans="1:23">
      <c r="A101" s="215" t="s">
        <v>36</v>
      </c>
      <c r="B101" s="215"/>
      <c r="C101" s="215"/>
      <c r="D101" s="215"/>
      <c r="E101" s="215"/>
      <c r="F101" s="215"/>
      <c r="G101" s="215"/>
      <c r="H101" s="193">
        <f t="shared" si="2"/>
        <v>11813847</v>
      </c>
      <c r="I101" s="193">
        <f>I10+I37+I53+I79</f>
        <v>11813847</v>
      </c>
      <c r="J101" s="219"/>
      <c r="K101" s="219"/>
      <c r="L101" s="193">
        <f>L10+L37+L53+L79</f>
        <v>11813847</v>
      </c>
      <c r="M101" s="218"/>
      <c r="N101" s="218"/>
      <c r="O101" s="218"/>
      <c r="P101" s="218"/>
      <c r="Q101" s="218"/>
      <c r="R101" s="218"/>
      <c r="S101" s="218"/>
      <c r="T101" s="218"/>
      <c r="U101" s="218"/>
      <c r="V101" s="218"/>
      <c r="W101" s="218"/>
    </row>
  </sheetData>
  <autoFilter xmlns:etc="http://www.wps.cn/officeDocument/2017/etCustomData" ref="A1:W101" etc:filterBottomFollowUsedRange="0">
    <extLst/>
  </autoFilter>
  <mergeCells count="38">
    <mergeCell ref="A3:W3"/>
    <mergeCell ref="A4:G4"/>
    <mergeCell ref="H5:W5"/>
    <mergeCell ref="I6:M6"/>
    <mergeCell ref="N6:P6"/>
    <mergeCell ref="R6:W6"/>
    <mergeCell ref="B10:G10"/>
    <mergeCell ref="B37:G37"/>
    <mergeCell ref="B53:G53"/>
    <mergeCell ref="B79:G79"/>
    <mergeCell ref="A101:G101"/>
    <mergeCell ref="A5:A8"/>
    <mergeCell ref="A10:A36"/>
    <mergeCell ref="A37:A52"/>
    <mergeCell ref="A53:A78"/>
    <mergeCell ref="A79:A100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ageMargins left="0.432638888888889" right="0.156944444444444" top="0.0784722222222222" bottom="0.0784722222222222" header="0.118055555555556" footer="0"/>
  <pageSetup paperSize="9" scale="45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45"/>
  <sheetViews>
    <sheetView showZeros="0" workbookViewId="0">
      <pane xSplit="1" ySplit="8" topLeftCell="B9" activePane="bottomRight" state="frozen"/>
      <selection/>
      <selection pane="topRight"/>
      <selection pane="bottomLeft"/>
      <selection pane="bottomRight" activeCell="C34" sqref="C34:C36"/>
    </sheetView>
  </sheetViews>
  <sheetFormatPr defaultColWidth="9.10833333333333" defaultRowHeight="14.25" customHeight="1"/>
  <cols>
    <col min="1" max="1" width="18.25" style="110" customWidth="1"/>
    <col min="2" max="2" width="17.8833333333333" style="110" customWidth="1"/>
    <col min="3" max="3" width="18.75" style="165" customWidth="1"/>
    <col min="4" max="4" width="16.25" style="110" customWidth="1"/>
    <col min="5" max="7" width="12.1333333333333" style="110" customWidth="1"/>
    <col min="8" max="8" width="13.25" style="110" customWidth="1"/>
    <col min="9" max="11" width="14.2166666666667" style="110" customWidth="1"/>
    <col min="12" max="17" width="7.25" style="110" customWidth="1"/>
    <col min="18" max="18" width="11.3833333333333" style="110" customWidth="1"/>
    <col min="19" max="22" width="7.25" style="110" customWidth="1"/>
    <col min="23" max="23" width="11" style="110" customWidth="1"/>
    <col min="24" max="16384" width="9.10833333333333" style="110"/>
  </cols>
  <sheetData>
    <row r="1" customHeight="1" spans="1:23">
      <c r="A1" s="111"/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</row>
    <row r="2" ht="13.6" customHeight="1" spans="5:23">
      <c r="E2" s="166"/>
      <c r="F2" s="166"/>
      <c r="G2" s="166"/>
      <c r="H2" s="166"/>
      <c r="U2" s="197"/>
      <c r="W2" s="198" t="s">
        <v>245</v>
      </c>
    </row>
    <row r="3" ht="27.85" customHeight="1" spans="1:23">
      <c r="A3" s="113" t="s">
        <v>246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</row>
    <row r="4" ht="13.6" customHeight="1" spans="1:23">
      <c r="A4" s="167" t="s">
        <v>2</v>
      </c>
      <c r="B4" s="168" t="str">
        <f t="shared" ref="B4" si="0">"单位名称："&amp;"绩效评价中心"</f>
        <v>单位名称：绩效评价中心</v>
      </c>
      <c r="C4" s="169"/>
      <c r="D4" s="168"/>
      <c r="E4" s="168"/>
      <c r="F4" s="168"/>
      <c r="G4" s="168"/>
      <c r="H4" s="168"/>
      <c r="I4" s="168"/>
      <c r="J4" s="115"/>
      <c r="K4" s="115"/>
      <c r="L4" s="115"/>
      <c r="M4" s="115"/>
      <c r="N4" s="115"/>
      <c r="O4" s="115"/>
      <c r="P4" s="115"/>
      <c r="Q4" s="115"/>
      <c r="U4" s="197"/>
      <c r="W4" s="199" t="s">
        <v>142</v>
      </c>
    </row>
    <row r="5" ht="21.8" customHeight="1" spans="1:23">
      <c r="A5" s="138" t="s">
        <v>247</v>
      </c>
      <c r="B5" s="138" t="s">
        <v>152</v>
      </c>
      <c r="C5" s="138" t="s">
        <v>153</v>
      </c>
      <c r="D5" s="138" t="s">
        <v>248</v>
      </c>
      <c r="E5" s="170" t="s">
        <v>154</v>
      </c>
      <c r="F5" s="170" t="s">
        <v>155</v>
      </c>
      <c r="G5" s="170" t="s">
        <v>156</v>
      </c>
      <c r="H5" s="170" t="s">
        <v>157</v>
      </c>
      <c r="I5" s="117" t="s">
        <v>36</v>
      </c>
      <c r="J5" s="117" t="s">
        <v>249</v>
      </c>
      <c r="K5" s="117"/>
      <c r="L5" s="117"/>
      <c r="M5" s="117"/>
      <c r="N5" s="190" t="s">
        <v>159</v>
      </c>
      <c r="O5" s="190"/>
      <c r="P5" s="190"/>
      <c r="Q5" s="116" t="s">
        <v>42</v>
      </c>
      <c r="R5" s="117" t="s">
        <v>64</v>
      </c>
      <c r="S5" s="117"/>
      <c r="T5" s="117"/>
      <c r="U5" s="117"/>
      <c r="V5" s="117"/>
      <c r="W5" s="117"/>
    </row>
    <row r="6" ht="21.8" customHeight="1" spans="1:23">
      <c r="A6" s="138"/>
      <c r="B6" s="138"/>
      <c r="C6" s="138"/>
      <c r="D6" s="138"/>
      <c r="E6" s="170"/>
      <c r="F6" s="170"/>
      <c r="G6" s="170"/>
      <c r="H6" s="170"/>
      <c r="I6" s="117"/>
      <c r="J6" s="116" t="s">
        <v>39</v>
      </c>
      <c r="K6" s="116"/>
      <c r="L6" s="116" t="s">
        <v>40</v>
      </c>
      <c r="M6" s="116" t="s">
        <v>41</v>
      </c>
      <c r="N6" s="191" t="s">
        <v>39</v>
      </c>
      <c r="O6" s="191" t="s">
        <v>40</v>
      </c>
      <c r="P6" s="191" t="s">
        <v>41</v>
      </c>
      <c r="Q6" s="116"/>
      <c r="R6" s="116" t="s">
        <v>38</v>
      </c>
      <c r="S6" s="116" t="s">
        <v>49</v>
      </c>
      <c r="T6" s="116" t="s">
        <v>165</v>
      </c>
      <c r="U6" s="116" t="s">
        <v>45</v>
      </c>
      <c r="V6" s="116" t="s">
        <v>46</v>
      </c>
      <c r="W6" s="116" t="s">
        <v>47</v>
      </c>
    </row>
    <row r="7" ht="40.6" customHeight="1" spans="1:23">
      <c r="A7" s="138"/>
      <c r="B7" s="138"/>
      <c r="C7" s="138"/>
      <c r="D7" s="138"/>
      <c r="E7" s="170"/>
      <c r="F7" s="170"/>
      <c r="G7" s="170"/>
      <c r="H7" s="170"/>
      <c r="I7" s="117"/>
      <c r="J7" s="116" t="s">
        <v>38</v>
      </c>
      <c r="K7" s="116" t="s">
        <v>250</v>
      </c>
      <c r="L7" s="116"/>
      <c r="M7" s="116"/>
      <c r="N7" s="116"/>
      <c r="O7" s="116"/>
      <c r="P7" s="116"/>
      <c r="Q7" s="116"/>
      <c r="R7" s="116"/>
      <c r="S7" s="116"/>
      <c r="T7" s="116"/>
      <c r="U7" s="117"/>
      <c r="V7" s="116"/>
      <c r="W7" s="116"/>
    </row>
    <row r="8" ht="21" customHeight="1" spans="1:23">
      <c r="A8" s="171">
        <v>1</v>
      </c>
      <c r="B8" s="171">
        <v>2</v>
      </c>
      <c r="C8" s="171">
        <v>3</v>
      </c>
      <c r="D8" s="171">
        <v>4</v>
      </c>
      <c r="E8" s="171">
        <v>5</v>
      </c>
      <c r="F8" s="171">
        <v>6</v>
      </c>
      <c r="G8" s="171">
        <v>7</v>
      </c>
      <c r="H8" s="171">
        <v>8</v>
      </c>
      <c r="I8" s="171">
        <v>9</v>
      </c>
      <c r="J8" s="171">
        <v>10</v>
      </c>
      <c r="K8" s="171">
        <v>11</v>
      </c>
      <c r="L8" s="171">
        <v>12</v>
      </c>
      <c r="M8" s="171">
        <v>13</v>
      </c>
      <c r="N8" s="171">
        <v>14</v>
      </c>
      <c r="O8" s="171">
        <v>15</v>
      </c>
      <c r="P8" s="171">
        <v>16</v>
      </c>
      <c r="Q8" s="171">
        <v>17</v>
      </c>
      <c r="R8" s="171">
        <v>18</v>
      </c>
      <c r="S8" s="171">
        <v>19</v>
      </c>
      <c r="T8" s="171">
        <v>20</v>
      </c>
      <c r="U8" s="171">
        <v>21</v>
      </c>
      <c r="V8" s="171">
        <v>22</v>
      </c>
      <c r="W8" s="171">
        <v>23</v>
      </c>
    </row>
    <row r="9" s="110" customFormat="1" ht="22" customHeight="1" spans="1:23">
      <c r="A9" s="172" t="s">
        <v>251</v>
      </c>
      <c r="B9" s="172" t="s">
        <v>252</v>
      </c>
      <c r="C9" s="173" t="s">
        <v>253</v>
      </c>
      <c r="D9" s="174" t="s">
        <v>51</v>
      </c>
      <c r="E9" s="175" t="s">
        <v>38</v>
      </c>
      <c r="F9" s="175"/>
      <c r="G9" s="175"/>
      <c r="H9" s="175"/>
      <c r="I9" s="192">
        <f>J9+R9</f>
        <v>667120</v>
      </c>
      <c r="J9" s="192">
        <f>SUM(J10:J19)</f>
        <v>667120</v>
      </c>
      <c r="K9" s="192">
        <f>SUM(K10:K19)</f>
        <v>667120</v>
      </c>
      <c r="L9" s="192"/>
      <c r="M9" s="192"/>
      <c r="N9" s="192"/>
      <c r="O9" s="192"/>
      <c r="P9" s="192"/>
      <c r="Q9" s="192"/>
      <c r="R9" s="192">
        <f>W9</f>
        <v>0</v>
      </c>
      <c r="S9" s="192"/>
      <c r="T9" s="192"/>
      <c r="U9" s="192"/>
      <c r="V9" s="192"/>
      <c r="W9" s="192"/>
    </row>
    <row r="10" ht="22" customHeight="1" spans="1:23">
      <c r="A10" s="172"/>
      <c r="B10" s="172"/>
      <c r="C10" s="173"/>
      <c r="D10" s="174"/>
      <c r="E10" s="173">
        <v>2013102</v>
      </c>
      <c r="F10" s="173" t="s">
        <v>83</v>
      </c>
      <c r="G10" s="173">
        <v>30201</v>
      </c>
      <c r="H10" s="173" t="s">
        <v>170</v>
      </c>
      <c r="I10" s="192">
        <f t="shared" ref="I10:I45" si="1">J10+R10</f>
        <v>184333</v>
      </c>
      <c r="J10" s="193">
        <v>184333</v>
      </c>
      <c r="K10" s="193">
        <v>184333</v>
      </c>
      <c r="L10" s="194"/>
      <c r="M10" s="194"/>
      <c r="N10" s="194"/>
      <c r="O10" s="194"/>
      <c r="P10" s="194"/>
      <c r="Q10" s="194"/>
      <c r="R10" s="192">
        <f t="shared" ref="R10:R45" si="2">W10</f>
        <v>0</v>
      </c>
      <c r="S10" s="194"/>
      <c r="T10" s="194"/>
      <c r="U10" s="194"/>
      <c r="V10" s="194"/>
      <c r="W10" s="193"/>
    </row>
    <row r="11" ht="22" customHeight="1" spans="1:23">
      <c r="A11" s="172"/>
      <c r="B11" s="172"/>
      <c r="C11" s="173"/>
      <c r="D11" s="174"/>
      <c r="E11" s="173"/>
      <c r="F11" s="173"/>
      <c r="G11" s="173">
        <v>30202</v>
      </c>
      <c r="H11" s="173" t="s">
        <v>254</v>
      </c>
      <c r="I11" s="192">
        <f t="shared" si="1"/>
        <v>60000</v>
      </c>
      <c r="J11" s="193">
        <v>60000</v>
      </c>
      <c r="K11" s="193">
        <v>60000</v>
      </c>
      <c r="L11" s="194"/>
      <c r="M11" s="194"/>
      <c r="N11" s="194"/>
      <c r="O11" s="194"/>
      <c r="P11" s="194"/>
      <c r="Q11" s="194"/>
      <c r="R11" s="192">
        <f t="shared" si="2"/>
        <v>0</v>
      </c>
      <c r="S11" s="194"/>
      <c r="T11" s="194"/>
      <c r="U11" s="194"/>
      <c r="V11" s="194"/>
      <c r="W11" s="193"/>
    </row>
    <row r="12" ht="22" customHeight="1" spans="1:23">
      <c r="A12" s="172"/>
      <c r="B12" s="172"/>
      <c r="C12" s="173"/>
      <c r="D12" s="174"/>
      <c r="E12" s="173"/>
      <c r="F12" s="173"/>
      <c r="G12" s="173">
        <v>30205</v>
      </c>
      <c r="H12" s="173" t="s">
        <v>255</v>
      </c>
      <c r="I12" s="192">
        <f t="shared" si="1"/>
        <v>19900</v>
      </c>
      <c r="J12" s="193">
        <v>19900</v>
      </c>
      <c r="K12" s="193">
        <v>19900</v>
      </c>
      <c r="L12" s="194"/>
      <c r="M12" s="194"/>
      <c r="N12" s="194"/>
      <c r="O12" s="194"/>
      <c r="P12" s="194"/>
      <c r="Q12" s="194"/>
      <c r="R12" s="192">
        <f t="shared" si="2"/>
        <v>0</v>
      </c>
      <c r="S12" s="194"/>
      <c r="T12" s="194"/>
      <c r="U12" s="194"/>
      <c r="V12" s="194"/>
      <c r="W12" s="193"/>
    </row>
    <row r="13" ht="22" customHeight="1" spans="1:23">
      <c r="A13" s="172"/>
      <c r="B13" s="172"/>
      <c r="C13" s="173"/>
      <c r="D13" s="174"/>
      <c r="E13" s="173"/>
      <c r="F13" s="173"/>
      <c r="G13" s="173">
        <v>30206</v>
      </c>
      <c r="H13" s="173" t="s">
        <v>256</v>
      </c>
      <c r="I13" s="192">
        <f t="shared" si="1"/>
        <v>48042</v>
      </c>
      <c r="J13" s="193">
        <v>48042</v>
      </c>
      <c r="K13" s="193">
        <v>48042</v>
      </c>
      <c r="L13" s="194"/>
      <c r="M13" s="194"/>
      <c r="N13" s="194"/>
      <c r="O13" s="194"/>
      <c r="P13" s="194"/>
      <c r="Q13" s="194"/>
      <c r="R13" s="192">
        <f t="shared" si="2"/>
        <v>0</v>
      </c>
      <c r="S13" s="194"/>
      <c r="T13" s="194"/>
      <c r="U13" s="194"/>
      <c r="V13" s="194"/>
      <c r="W13" s="193"/>
    </row>
    <row r="14" ht="22" customHeight="1" spans="1:23">
      <c r="A14" s="172"/>
      <c r="B14" s="172"/>
      <c r="C14" s="173"/>
      <c r="D14" s="174"/>
      <c r="E14" s="173"/>
      <c r="F14" s="173"/>
      <c r="G14" s="173">
        <v>30211</v>
      </c>
      <c r="H14" s="173" t="s">
        <v>213</v>
      </c>
      <c r="I14" s="192">
        <f t="shared" si="1"/>
        <v>255725</v>
      </c>
      <c r="J14" s="193">
        <v>255725</v>
      </c>
      <c r="K14" s="193">
        <v>255725</v>
      </c>
      <c r="L14" s="194"/>
      <c r="M14" s="194"/>
      <c r="N14" s="194"/>
      <c r="O14" s="194"/>
      <c r="P14" s="194"/>
      <c r="Q14" s="194"/>
      <c r="R14" s="192">
        <f t="shared" si="2"/>
        <v>0</v>
      </c>
      <c r="S14" s="194"/>
      <c r="T14" s="194"/>
      <c r="U14" s="194"/>
      <c r="V14" s="194"/>
      <c r="W14" s="193"/>
    </row>
    <row r="15" ht="22" customHeight="1" spans="1:23">
      <c r="A15" s="172"/>
      <c r="B15" s="172"/>
      <c r="C15" s="173"/>
      <c r="D15" s="174"/>
      <c r="E15" s="173"/>
      <c r="F15" s="173"/>
      <c r="G15" s="173">
        <v>30227</v>
      </c>
      <c r="H15" s="173" t="s">
        <v>257</v>
      </c>
      <c r="I15" s="192">
        <f t="shared" si="1"/>
        <v>40000</v>
      </c>
      <c r="J15" s="193">
        <v>40000</v>
      </c>
      <c r="K15" s="193">
        <v>40000</v>
      </c>
      <c r="L15" s="194"/>
      <c r="M15" s="194"/>
      <c r="N15" s="194"/>
      <c r="O15" s="194"/>
      <c r="P15" s="194"/>
      <c r="Q15" s="194"/>
      <c r="R15" s="192">
        <f t="shared" si="2"/>
        <v>0</v>
      </c>
      <c r="S15" s="194"/>
      <c r="T15" s="194"/>
      <c r="U15" s="194"/>
      <c r="V15" s="194"/>
      <c r="W15" s="193"/>
    </row>
    <row r="16" ht="22" customHeight="1" spans="1:23">
      <c r="A16" s="172"/>
      <c r="B16" s="172"/>
      <c r="C16" s="173"/>
      <c r="D16" s="174"/>
      <c r="E16" s="173"/>
      <c r="F16" s="173"/>
      <c r="G16" s="173">
        <v>30231</v>
      </c>
      <c r="H16" s="173" t="s">
        <v>185</v>
      </c>
      <c r="I16" s="192">
        <f t="shared" si="1"/>
        <v>42000</v>
      </c>
      <c r="J16" s="193">
        <v>42000</v>
      </c>
      <c r="K16" s="193">
        <v>42000</v>
      </c>
      <c r="L16" s="194"/>
      <c r="M16" s="194"/>
      <c r="N16" s="194"/>
      <c r="O16" s="194"/>
      <c r="P16" s="194"/>
      <c r="Q16" s="194"/>
      <c r="R16" s="192">
        <f t="shared" si="2"/>
        <v>0</v>
      </c>
      <c r="S16" s="194"/>
      <c r="T16" s="194"/>
      <c r="U16" s="194"/>
      <c r="V16" s="194"/>
      <c r="W16" s="193"/>
    </row>
    <row r="17" ht="22" customHeight="1" spans="1:23">
      <c r="A17" s="172"/>
      <c r="B17" s="172"/>
      <c r="C17" s="173"/>
      <c r="D17" s="174"/>
      <c r="E17" s="173">
        <v>2013699</v>
      </c>
      <c r="F17" s="173" t="s">
        <v>87</v>
      </c>
      <c r="G17" s="173">
        <v>30201</v>
      </c>
      <c r="H17" s="173" t="s">
        <v>170</v>
      </c>
      <c r="I17" s="192">
        <f t="shared" si="1"/>
        <v>11520</v>
      </c>
      <c r="J17" s="193">
        <v>11520</v>
      </c>
      <c r="K17" s="193">
        <v>11520</v>
      </c>
      <c r="L17" s="194"/>
      <c r="M17" s="194"/>
      <c r="N17" s="194"/>
      <c r="O17" s="194"/>
      <c r="P17" s="194"/>
      <c r="Q17" s="194"/>
      <c r="R17" s="192">
        <f t="shared" si="2"/>
        <v>0</v>
      </c>
      <c r="S17" s="194"/>
      <c r="T17" s="194"/>
      <c r="U17" s="194"/>
      <c r="V17" s="194"/>
      <c r="W17" s="193"/>
    </row>
    <row r="18" ht="22" customHeight="1" spans="1:23">
      <c r="A18" s="172"/>
      <c r="B18" s="172"/>
      <c r="C18" s="173"/>
      <c r="D18" s="174"/>
      <c r="E18" s="173"/>
      <c r="F18" s="173"/>
      <c r="G18" s="173">
        <v>30215</v>
      </c>
      <c r="H18" s="173" t="s">
        <v>258</v>
      </c>
      <c r="I18" s="192">
        <f t="shared" si="1"/>
        <v>4000</v>
      </c>
      <c r="J18" s="193">
        <v>4000</v>
      </c>
      <c r="K18" s="193">
        <v>4000</v>
      </c>
      <c r="L18" s="194"/>
      <c r="M18" s="194"/>
      <c r="N18" s="194"/>
      <c r="O18" s="194"/>
      <c r="P18" s="194"/>
      <c r="Q18" s="194"/>
      <c r="R18" s="192">
        <f t="shared" si="2"/>
        <v>0</v>
      </c>
      <c r="S18" s="194"/>
      <c r="T18" s="194"/>
      <c r="U18" s="194"/>
      <c r="V18" s="194"/>
      <c r="W18" s="193"/>
    </row>
    <row r="19" ht="22" customHeight="1" spans="1:23">
      <c r="A19" s="172"/>
      <c r="B19" s="172"/>
      <c r="C19" s="173"/>
      <c r="D19" s="174"/>
      <c r="E19" s="173"/>
      <c r="F19" s="173"/>
      <c r="G19" s="173">
        <v>30239</v>
      </c>
      <c r="H19" s="173" t="s">
        <v>188</v>
      </c>
      <c r="I19" s="192">
        <f t="shared" si="1"/>
        <v>1600</v>
      </c>
      <c r="J19" s="193">
        <v>1600</v>
      </c>
      <c r="K19" s="193">
        <v>1600</v>
      </c>
      <c r="L19" s="194"/>
      <c r="M19" s="194"/>
      <c r="N19" s="194"/>
      <c r="O19" s="194"/>
      <c r="P19" s="194"/>
      <c r="Q19" s="194"/>
      <c r="R19" s="192">
        <f t="shared" si="2"/>
        <v>0</v>
      </c>
      <c r="S19" s="194"/>
      <c r="T19" s="194"/>
      <c r="U19" s="194"/>
      <c r="V19" s="194"/>
      <c r="W19" s="193"/>
    </row>
    <row r="20" s="110" customFormat="1" ht="22" customHeight="1" spans="1:23">
      <c r="A20" s="172" t="s">
        <v>251</v>
      </c>
      <c r="B20" s="173" t="s">
        <v>259</v>
      </c>
      <c r="C20" s="173" t="s">
        <v>260</v>
      </c>
      <c r="D20" s="174" t="s">
        <v>51</v>
      </c>
      <c r="E20" s="173" t="s">
        <v>38</v>
      </c>
      <c r="F20" s="173"/>
      <c r="G20" s="173"/>
      <c r="H20" s="173"/>
      <c r="I20" s="192">
        <f t="shared" si="1"/>
        <v>250000</v>
      </c>
      <c r="J20" s="193">
        <f>SUM(J21:J23)</f>
        <v>250000</v>
      </c>
      <c r="K20" s="193">
        <f>SUM(K21:K23)</f>
        <v>250000</v>
      </c>
      <c r="L20" s="194"/>
      <c r="M20" s="194"/>
      <c r="N20" s="194"/>
      <c r="O20" s="194"/>
      <c r="P20" s="194"/>
      <c r="Q20" s="194"/>
      <c r="R20" s="192">
        <f t="shared" si="2"/>
        <v>0</v>
      </c>
      <c r="S20" s="194"/>
      <c r="T20" s="194"/>
      <c r="U20" s="194"/>
      <c r="V20" s="194"/>
      <c r="W20" s="193"/>
    </row>
    <row r="21" ht="22" customHeight="1" spans="1:23">
      <c r="A21" s="172"/>
      <c r="B21" s="173"/>
      <c r="C21" s="173"/>
      <c r="D21" s="174"/>
      <c r="E21" s="176">
        <v>2013102</v>
      </c>
      <c r="F21" s="176" t="s">
        <v>83</v>
      </c>
      <c r="G21" s="173">
        <v>30201</v>
      </c>
      <c r="H21" s="173" t="s">
        <v>170</v>
      </c>
      <c r="I21" s="192">
        <f t="shared" si="1"/>
        <v>101600</v>
      </c>
      <c r="J21" s="193">
        <v>101600</v>
      </c>
      <c r="K21" s="193">
        <v>101600</v>
      </c>
      <c r="L21" s="194"/>
      <c r="M21" s="194"/>
      <c r="N21" s="194"/>
      <c r="O21" s="194"/>
      <c r="P21" s="194"/>
      <c r="Q21" s="194"/>
      <c r="R21" s="192">
        <f t="shared" si="2"/>
        <v>0</v>
      </c>
      <c r="S21" s="194"/>
      <c r="T21" s="194"/>
      <c r="U21" s="194"/>
      <c r="V21" s="194"/>
      <c r="W21" s="193"/>
    </row>
    <row r="22" ht="22" customHeight="1" spans="1:23">
      <c r="A22" s="172"/>
      <c r="B22" s="173"/>
      <c r="C22" s="173"/>
      <c r="D22" s="174"/>
      <c r="E22" s="177"/>
      <c r="F22" s="177"/>
      <c r="G22" s="173">
        <v>30216</v>
      </c>
      <c r="H22" s="173" t="s">
        <v>261</v>
      </c>
      <c r="I22" s="192">
        <f t="shared" si="1"/>
        <v>40000</v>
      </c>
      <c r="J22" s="193">
        <v>40000</v>
      </c>
      <c r="K22" s="193">
        <v>40000</v>
      </c>
      <c r="L22" s="194"/>
      <c r="M22" s="194"/>
      <c r="N22" s="194"/>
      <c r="O22" s="194"/>
      <c r="P22" s="194"/>
      <c r="Q22" s="194"/>
      <c r="R22" s="192">
        <f t="shared" si="2"/>
        <v>0</v>
      </c>
      <c r="S22" s="194"/>
      <c r="T22" s="194"/>
      <c r="U22" s="194"/>
      <c r="V22" s="194"/>
      <c r="W22" s="193"/>
    </row>
    <row r="23" ht="22" customHeight="1" spans="1:23">
      <c r="A23" s="172"/>
      <c r="B23" s="173"/>
      <c r="C23" s="173"/>
      <c r="D23" s="174"/>
      <c r="E23" s="178"/>
      <c r="F23" s="178"/>
      <c r="G23" s="173">
        <v>31002</v>
      </c>
      <c r="H23" s="173" t="s">
        <v>262</v>
      </c>
      <c r="I23" s="192">
        <f t="shared" si="1"/>
        <v>108400</v>
      </c>
      <c r="J23" s="193">
        <v>108400</v>
      </c>
      <c r="K23" s="193">
        <v>108400</v>
      </c>
      <c r="L23" s="194"/>
      <c r="M23" s="194"/>
      <c r="N23" s="194"/>
      <c r="O23" s="194"/>
      <c r="P23" s="194"/>
      <c r="Q23" s="194"/>
      <c r="R23" s="192">
        <f t="shared" si="2"/>
        <v>0</v>
      </c>
      <c r="S23" s="194"/>
      <c r="T23" s="194"/>
      <c r="U23" s="194"/>
      <c r="V23" s="194"/>
      <c r="W23" s="193"/>
    </row>
    <row r="24" s="110" customFormat="1" ht="22" customHeight="1" spans="1:23">
      <c r="A24" s="172" t="s">
        <v>263</v>
      </c>
      <c r="B24" s="173" t="s">
        <v>264</v>
      </c>
      <c r="C24" s="173" t="s">
        <v>265</v>
      </c>
      <c r="D24" s="174" t="s">
        <v>56</v>
      </c>
      <c r="E24" s="173" t="s">
        <v>38</v>
      </c>
      <c r="F24" s="173"/>
      <c r="G24" s="173"/>
      <c r="H24" s="173"/>
      <c r="I24" s="192">
        <f t="shared" si="1"/>
        <v>400000</v>
      </c>
      <c r="J24" s="193">
        <f>SUM(J25:J27)</f>
        <v>400000</v>
      </c>
      <c r="K24" s="193">
        <f>SUM(K25:K27)</f>
        <v>400000</v>
      </c>
      <c r="L24" s="194"/>
      <c r="M24" s="194"/>
      <c r="N24" s="194"/>
      <c r="O24" s="194"/>
      <c r="P24" s="194"/>
      <c r="Q24" s="194"/>
      <c r="R24" s="192">
        <f t="shared" si="2"/>
        <v>0</v>
      </c>
      <c r="S24" s="194"/>
      <c r="T24" s="194"/>
      <c r="U24" s="194"/>
      <c r="V24" s="194"/>
      <c r="W24" s="193"/>
    </row>
    <row r="25" ht="22" customHeight="1" spans="1:23">
      <c r="A25" s="172"/>
      <c r="B25" s="173"/>
      <c r="C25" s="173"/>
      <c r="D25" s="174"/>
      <c r="E25" s="176">
        <v>2013103</v>
      </c>
      <c r="F25" s="176" t="s">
        <v>85</v>
      </c>
      <c r="G25" s="173">
        <v>30201</v>
      </c>
      <c r="H25" s="173" t="s">
        <v>170</v>
      </c>
      <c r="I25" s="192">
        <f t="shared" si="1"/>
        <v>30000</v>
      </c>
      <c r="J25" s="193">
        <v>30000</v>
      </c>
      <c r="K25" s="193">
        <v>30000</v>
      </c>
      <c r="L25" s="194"/>
      <c r="M25" s="194"/>
      <c r="N25" s="194"/>
      <c r="O25" s="194"/>
      <c r="P25" s="194"/>
      <c r="Q25" s="194"/>
      <c r="R25" s="192">
        <f t="shared" si="2"/>
        <v>0</v>
      </c>
      <c r="S25" s="194"/>
      <c r="T25" s="194"/>
      <c r="U25" s="194"/>
      <c r="V25" s="194"/>
      <c r="W25" s="193"/>
    </row>
    <row r="26" ht="22" customHeight="1" spans="1:23">
      <c r="A26" s="172"/>
      <c r="B26" s="173"/>
      <c r="C26" s="173"/>
      <c r="D26" s="174"/>
      <c r="E26" s="177"/>
      <c r="F26" s="177"/>
      <c r="G26" s="173">
        <v>30202</v>
      </c>
      <c r="H26" s="173" t="s">
        <v>254</v>
      </c>
      <c r="I26" s="192">
        <f t="shared" si="1"/>
        <v>20000</v>
      </c>
      <c r="J26" s="193">
        <v>20000</v>
      </c>
      <c r="K26" s="193">
        <v>20000</v>
      </c>
      <c r="L26" s="194"/>
      <c r="M26" s="194"/>
      <c r="N26" s="194"/>
      <c r="O26" s="194"/>
      <c r="P26" s="194"/>
      <c r="Q26" s="194"/>
      <c r="R26" s="192">
        <f t="shared" si="2"/>
        <v>0</v>
      </c>
      <c r="S26" s="194"/>
      <c r="T26" s="194"/>
      <c r="U26" s="194"/>
      <c r="V26" s="194"/>
      <c r="W26" s="193"/>
    </row>
    <row r="27" ht="22" customHeight="1" spans="1:23">
      <c r="A27" s="172"/>
      <c r="B27" s="173"/>
      <c r="C27" s="173"/>
      <c r="D27" s="174"/>
      <c r="E27" s="178"/>
      <c r="F27" s="178"/>
      <c r="G27" s="173">
        <v>30217</v>
      </c>
      <c r="H27" s="173" t="s">
        <v>146</v>
      </c>
      <c r="I27" s="192">
        <f t="shared" si="1"/>
        <v>350000</v>
      </c>
      <c r="J27" s="193">
        <v>350000</v>
      </c>
      <c r="K27" s="193">
        <v>350000</v>
      </c>
      <c r="L27" s="194"/>
      <c r="M27" s="194"/>
      <c r="N27" s="194"/>
      <c r="O27" s="194"/>
      <c r="P27" s="194"/>
      <c r="Q27" s="194"/>
      <c r="R27" s="192">
        <f t="shared" si="2"/>
        <v>0</v>
      </c>
      <c r="S27" s="194"/>
      <c r="T27" s="194"/>
      <c r="U27" s="194"/>
      <c r="V27" s="194"/>
      <c r="W27" s="193"/>
    </row>
    <row r="28" ht="22" customHeight="1" spans="1:23">
      <c r="A28" s="172" t="s">
        <v>263</v>
      </c>
      <c r="B28" s="173" t="s">
        <v>266</v>
      </c>
      <c r="C28" s="176" t="s">
        <v>267</v>
      </c>
      <c r="D28" s="174" t="s">
        <v>58</v>
      </c>
      <c r="E28" s="173" t="s">
        <v>38</v>
      </c>
      <c r="F28" s="173"/>
      <c r="G28" s="173"/>
      <c r="H28" s="173"/>
      <c r="I28" s="192">
        <f t="shared" si="1"/>
        <v>747899.7</v>
      </c>
      <c r="J28" s="193">
        <f>SUM(J29:J31)</f>
        <v>747899.7</v>
      </c>
      <c r="K28" s="193">
        <f>SUM(K29:K31)</f>
        <v>747899.7</v>
      </c>
      <c r="L28" s="194"/>
      <c r="M28" s="194"/>
      <c r="N28" s="194"/>
      <c r="O28" s="194"/>
      <c r="P28" s="194"/>
      <c r="Q28" s="194"/>
      <c r="R28" s="192">
        <f t="shared" si="2"/>
        <v>0</v>
      </c>
      <c r="S28" s="194"/>
      <c r="T28" s="194"/>
      <c r="U28" s="194"/>
      <c r="V28" s="194"/>
      <c r="W28" s="193"/>
    </row>
    <row r="29" s="110" customFormat="1" ht="22" customHeight="1" spans="1:23">
      <c r="A29" s="172"/>
      <c r="B29" s="173"/>
      <c r="C29" s="177"/>
      <c r="D29" s="174"/>
      <c r="E29" s="176">
        <v>2012604</v>
      </c>
      <c r="F29" s="176" t="s">
        <v>77</v>
      </c>
      <c r="G29" s="173">
        <v>30201</v>
      </c>
      <c r="H29" s="173" t="s">
        <v>170</v>
      </c>
      <c r="I29" s="192">
        <f t="shared" si="1"/>
        <v>714299.7</v>
      </c>
      <c r="J29" s="193">
        <v>714299.7</v>
      </c>
      <c r="K29" s="193">
        <v>714299.7</v>
      </c>
      <c r="L29" s="194"/>
      <c r="M29" s="194"/>
      <c r="N29" s="194"/>
      <c r="O29" s="194"/>
      <c r="P29" s="194"/>
      <c r="Q29" s="194"/>
      <c r="R29" s="192">
        <f t="shared" si="2"/>
        <v>0</v>
      </c>
      <c r="S29" s="194"/>
      <c r="T29" s="194"/>
      <c r="U29" s="194"/>
      <c r="V29" s="194"/>
      <c r="W29" s="193"/>
    </row>
    <row r="30" s="110" customFormat="1" ht="22" customHeight="1" spans="1:23">
      <c r="A30" s="172"/>
      <c r="B30" s="173"/>
      <c r="C30" s="177"/>
      <c r="D30" s="174"/>
      <c r="E30" s="177"/>
      <c r="F30" s="177"/>
      <c r="G30" s="173">
        <v>30205</v>
      </c>
      <c r="H30" s="173" t="s">
        <v>255</v>
      </c>
      <c r="I30" s="192">
        <f t="shared" si="1"/>
        <v>2400</v>
      </c>
      <c r="J30" s="193">
        <v>2400</v>
      </c>
      <c r="K30" s="193">
        <v>2400</v>
      </c>
      <c r="L30" s="194"/>
      <c r="M30" s="194"/>
      <c r="N30" s="194"/>
      <c r="O30" s="194"/>
      <c r="P30" s="194"/>
      <c r="Q30" s="194"/>
      <c r="R30" s="192">
        <f t="shared" si="2"/>
        <v>0</v>
      </c>
      <c r="S30" s="194"/>
      <c r="T30" s="194"/>
      <c r="U30" s="194"/>
      <c r="V30" s="194"/>
      <c r="W30" s="193"/>
    </row>
    <row r="31" s="110" customFormat="1" ht="22" customHeight="1" spans="1:23">
      <c r="A31" s="172"/>
      <c r="B31" s="173"/>
      <c r="C31" s="178"/>
      <c r="D31" s="174"/>
      <c r="E31" s="178"/>
      <c r="F31" s="178"/>
      <c r="G31" s="173">
        <v>30206</v>
      </c>
      <c r="H31" s="173" t="s">
        <v>256</v>
      </c>
      <c r="I31" s="192">
        <f t="shared" si="1"/>
        <v>31200</v>
      </c>
      <c r="J31" s="193">
        <v>31200</v>
      </c>
      <c r="K31" s="193">
        <v>31200</v>
      </c>
      <c r="L31" s="194"/>
      <c r="M31" s="194"/>
      <c r="N31" s="194"/>
      <c r="O31" s="194"/>
      <c r="P31" s="194"/>
      <c r="Q31" s="194"/>
      <c r="R31" s="192">
        <f t="shared" si="2"/>
        <v>0</v>
      </c>
      <c r="S31" s="194"/>
      <c r="T31" s="194"/>
      <c r="U31" s="194"/>
      <c r="V31" s="194"/>
      <c r="W31" s="193"/>
    </row>
    <row r="32" s="110" customFormat="1" ht="22" customHeight="1" spans="1:23">
      <c r="A32" s="179" t="s">
        <v>263</v>
      </c>
      <c r="B32" s="176" t="s">
        <v>268</v>
      </c>
      <c r="C32" s="177" t="s">
        <v>269</v>
      </c>
      <c r="D32" s="180" t="s">
        <v>58</v>
      </c>
      <c r="E32" s="181" t="s">
        <v>38</v>
      </c>
      <c r="F32" s="182"/>
      <c r="G32" s="182"/>
      <c r="H32" s="183"/>
      <c r="I32" s="192">
        <f t="shared" si="1"/>
        <v>124532.8</v>
      </c>
      <c r="J32" s="193">
        <f>J33</f>
        <v>0</v>
      </c>
      <c r="K32" s="193">
        <f>K33</f>
        <v>0</v>
      </c>
      <c r="L32" s="193">
        <f t="shared" ref="K32:X32" si="3">L33</f>
        <v>0</v>
      </c>
      <c r="M32" s="193">
        <f t="shared" si="3"/>
        <v>0</v>
      </c>
      <c r="N32" s="193">
        <f t="shared" si="3"/>
        <v>0</v>
      </c>
      <c r="O32" s="193">
        <f t="shared" si="3"/>
        <v>0</v>
      </c>
      <c r="P32" s="193">
        <f t="shared" si="3"/>
        <v>0</v>
      </c>
      <c r="Q32" s="193">
        <f t="shared" si="3"/>
        <v>0</v>
      </c>
      <c r="R32" s="192">
        <f t="shared" si="2"/>
        <v>124532.8</v>
      </c>
      <c r="S32" s="193">
        <f t="shared" si="3"/>
        <v>0</v>
      </c>
      <c r="T32" s="193">
        <f t="shared" si="3"/>
        <v>0</v>
      </c>
      <c r="U32" s="193">
        <f t="shared" si="3"/>
        <v>0</v>
      </c>
      <c r="V32" s="193">
        <f t="shared" si="3"/>
        <v>0</v>
      </c>
      <c r="W32" s="193">
        <f t="shared" si="3"/>
        <v>124532.8</v>
      </c>
    </row>
    <row r="33" ht="22" customHeight="1" spans="1:23">
      <c r="A33" s="184"/>
      <c r="B33" s="178"/>
      <c r="C33" s="178"/>
      <c r="D33" s="185"/>
      <c r="E33" s="173">
        <v>2012604</v>
      </c>
      <c r="F33" s="173" t="s">
        <v>77</v>
      </c>
      <c r="G33" s="173">
        <v>30213</v>
      </c>
      <c r="H33" s="173" t="s">
        <v>270</v>
      </c>
      <c r="I33" s="192">
        <f t="shared" si="1"/>
        <v>124532.8</v>
      </c>
      <c r="J33" s="193"/>
      <c r="K33" s="193"/>
      <c r="L33" s="194"/>
      <c r="M33" s="194"/>
      <c r="N33" s="194"/>
      <c r="O33" s="194"/>
      <c r="P33" s="194"/>
      <c r="Q33" s="194"/>
      <c r="R33" s="192">
        <f t="shared" si="2"/>
        <v>124532.8</v>
      </c>
      <c r="S33" s="194"/>
      <c r="T33" s="194"/>
      <c r="U33" s="194"/>
      <c r="V33" s="194"/>
      <c r="W33" s="193">
        <v>124532.8</v>
      </c>
    </row>
    <row r="34" ht="22" customHeight="1" spans="1:23">
      <c r="A34" s="172" t="s">
        <v>263</v>
      </c>
      <c r="B34" s="173" t="s">
        <v>271</v>
      </c>
      <c r="C34" s="186" t="s">
        <v>272</v>
      </c>
      <c r="D34" s="174" t="s">
        <v>58</v>
      </c>
      <c r="E34" s="173" t="s">
        <v>38</v>
      </c>
      <c r="F34" s="173"/>
      <c r="G34" s="173"/>
      <c r="H34" s="173"/>
      <c r="I34" s="192">
        <f t="shared" si="1"/>
        <v>1650000</v>
      </c>
      <c r="J34" s="193">
        <f>J35+J36</f>
        <v>1650000</v>
      </c>
      <c r="K34" s="193">
        <f>K35+K36</f>
        <v>1650000</v>
      </c>
      <c r="L34" s="194"/>
      <c r="M34" s="194"/>
      <c r="N34" s="194"/>
      <c r="O34" s="194"/>
      <c r="P34" s="194"/>
      <c r="Q34" s="194"/>
      <c r="R34" s="192">
        <f t="shared" si="2"/>
        <v>0</v>
      </c>
      <c r="S34" s="194"/>
      <c r="T34" s="194"/>
      <c r="U34" s="194"/>
      <c r="V34" s="194"/>
      <c r="W34" s="193"/>
    </row>
    <row r="35" ht="22" customHeight="1" spans="1:23">
      <c r="A35" s="172"/>
      <c r="B35" s="173"/>
      <c r="C35" s="186"/>
      <c r="D35" s="174"/>
      <c r="E35" s="173">
        <v>2012604</v>
      </c>
      <c r="F35" s="173" t="s">
        <v>77</v>
      </c>
      <c r="G35" s="173">
        <v>30299</v>
      </c>
      <c r="H35" s="173" t="s">
        <v>212</v>
      </c>
      <c r="I35" s="192">
        <f t="shared" si="1"/>
        <v>150000</v>
      </c>
      <c r="J35" s="193">
        <v>150000</v>
      </c>
      <c r="K35" s="193">
        <v>150000</v>
      </c>
      <c r="L35" s="194"/>
      <c r="M35" s="194"/>
      <c r="N35" s="194"/>
      <c r="O35" s="194"/>
      <c r="P35" s="194"/>
      <c r="Q35" s="194"/>
      <c r="R35" s="192">
        <f t="shared" si="2"/>
        <v>0</v>
      </c>
      <c r="S35" s="194"/>
      <c r="T35" s="194"/>
      <c r="U35" s="194"/>
      <c r="V35" s="194"/>
      <c r="W35" s="193"/>
    </row>
    <row r="36" ht="22" customHeight="1" spans="1:23">
      <c r="A36" s="172"/>
      <c r="B36" s="173"/>
      <c r="C36" s="186"/>
      <c r="D36" s="174"/>
      <c r="E36" s="173"/>
      <c r="F36" s="173"/>
      <c r="G36" s="173">
        <v>31003</v>
      </c>
      <c r="H36" s="173" t="s">
        <v>273</v>
      </c>
      <c r="I36" s="192">
        <f t="shared" si="1"/>
        <v>1500000</v>
      </c>
      <c r="J36" s="193">
        <v>1500000</v>
      </c>
      <c r="K36" s="193">
        <v>1500000</v>
      </c>
      <c r="L36" s="194"/>
      <c r="M36" s="194"/>
      <c r="N36" s="194"/>
      <c r="O36" s="194"/>
      <c r="P36" s="194"/>
      <c r="Q36" s="194"/>
      <c r="R36" s="192">
        <f t="shared" si="2"/>
        <v>0</v>
      </c>
      <c r="S36" s="194"/>
      <c r="T36" s="194"/>
      <c r="U36" s="194"/>
      <c r="V36" s="194"/>
      <c r="W36" s="193"/>
    </row>
    <row r="37" ht="22" customHeight="1" spans="1:23">
      <c r="A37" s="172" t="s">
        <v>263</v>
      </c>
      <c r="B37" s="173" t="s">
        <v>274</v>
      </c>
      <c r="C37" s="173" t="s">
        <v>275</v>
      </c>
      <c r="D37" s="174" t="s">
        <v>54</v>
      </c>
      <c r="E37" s="173" t="s">
        <v>38</v>
      </c>
      <c r="F37" s="173"/>
      <c r="G37" s="173"/>
      <c r="H37" s="173"/>
      <c r="I37" s="192">
        <f t="shared" si="1"/>
        <v>64400</v>
      </c>
      <c r="J37" s="193">
        <f>SUM(J38:J44)</f>
        <v>64400</v>
      </c>
      <c r="K37" s="193">
        <f>SUM(K38:K44)</f>
        <v>64400</v>
      </c>
      <c r="L37" s="194"/>
      <c r="M37" s="194"/>
      <c r="N37" s="194"/>
      <c r="O37" s="194"/>
      <c r="P37" s="194"/>
      <c r="Q37" s="194"/>
      <c r="R37" s="192">
        <f t="shared" si="2"/>
        <v>0</v>
      </c>
      <c r="S37" s="194"/>
      <c r="T37" s="194"/>
      <c r="U37" s="194"/>
      <c r="V37" s="194"/>
      <c r="W37" s="193"/>
    </row>
    <row r="38" ht="22" customHeight="1" spans="1:23">
      <c r="A38" s="172"/>
      <c r="B38" s="173"/>
      <c r="C38" s="173"/>
      <c r="D38" s="174"/>
      <c r="E38" s="176">
        <v>2013699</v>
      </c>
      <c r="F38" s="187" t="s">
        <v>87</v>
      </c>
      <c r="G38" s="173">
        <v>30201</v>
      </c>
      <c r="H38" s="173" t="s">
        <v>170</v>
      </c>
      <c r="I38" s="192">
        <f t="shared" si="1"/>
        <v>24100</v>
      </c>
      <c r="J38" s="193">
        <v>24100</v>
      </c>
      <c r="K38" s="193">
        <v>24100</v>
      </c>
      <c r="L38" s="194"/>
      <c r="M38" s="194"/>
      <c r="N38" s="194"/>
      <c r="O38" s="194"/>
      <c r="P38" s="194"/>
      <c r="Q38" s="194"/>
      <c r="R38" s="192">
        <f t="shared" si="2"/>
        <v>0</v>
      </c>
      <c r="S38" s="194"/>
      <c r="T38" s="194"/>
      <c r="U38" s="194"/>
      <c r="V38" s="194"/>
      <c r="W38" s="193"/>
    </row>
    <row r="39" ht="22" customHeight="1" spans="1:23">
      <c r="A39" s="172"/>
      <c r="B39" s="173"/>
      <c r="C39" s="173"/>
      <c r="D39" s="174"/>
      <c r="E39" s="177"/>
      <c r="F39" s="188"/>
      <c r="G39" s="173">
        <v>30207</v>
      </c>
      <c r="H39" s="173" t="s">
        <v>168</v>
      </c>
      <c r="I39" s="192">
        <f t="shared" si="1"/>
        <v>9400</v>
      </c>
      <c r="J39" s="193">
        <v>9400</v>
      </c>
      <c r="K39" s="193">
        <v>9400</v>
      </c>
      <c r="L39" s="194"/>
      <c r="M39" s="194"/>
      <c r="N39" s="194"/>
      <c r="O39" s="194"/>
      <c r="P39" s="194"/>
      <c r="Q39" s="194"/>
      <c r="R39" s="192">
        <f t="shared" si="2"/>
        <v>0</v>
      </c>
      <c r="S39" s="194"/>
      <c r="T39" s="194"/>
      <c r="U39" s="194"/>
      <c r="V39" s="194"/>
      <c r="W39" s="193"/>
    </row>
    <row r="40" ht="22" customHeight="1" spans="1:23">
      <c r="A40" s="172"/>
      <c r="B40" s="173"/>
      <c r="C40" s="173"/>
      <c r="D40" s="174"/>
      <c r="E40" s="177"/>
      <c r="F40" s="188"/>
      <c r="G40" s="173">
        <v>30211</v>
      </c>
      <c r="H40" s="173" t="s">
        <v>213</v>
      </c>
      <c r="I40" s="192">
        <f t="shared" si="1"/>
        <v>8500</v>
      </c>
      <c r="J40" s="193">
        <v>8500</v>
      </c>
      <c r="K40" s="193">
        <v>8500</v>
      </c>
      <c r="L40" s="194"/>
      <c r="M40" s="194"/>
      <c r="N40" s="194"/>
      <c r="O40" s="194"/>
      <c r="P40" s="194"/>
      <c r="Q40" s="194"/>
      <c r="R40" s="192">
        <f t="shared" si="2"/>
        <v>0</v>
      </c>
      <c r="S40" s="194"/>
      <c r="T40" s="194"/>
      <c r="U40" s="194"/>
      <c r="V40" s="194"/>
      <c r="W40" s="193"/>
    </row>
    <row r="41" ht="22" customHeight="1" spans="1:23">
      <c r="A41" s="172"/>
      <c r="B41" s="173"/>
      <c r="C41" s="173"/>
      <c r="D41" s="174"/>
      <c r="E41" s="177"/>
      <c r="F41" s="188"/>
      <c r="G41" s="173">
        <v>30215</v>
      </c>
      <c r="H41" s="173" t="s">
        <v>258</v>
      </c>
      <c r="I41" s="192">
        <f t="shared" si="1"/>
        <v>4000</v>
      </c>
      <c r="J41" s="193">
        <v>4000</v>
      </c>
      <c r="K41" s="193">
        <v>4000</v>
      </c>
      <c r="L41" s="194"/>
      <c r="M41" s="194"/>
      <c r="N41" s="194"/>
      <c r="O41" s="194"/>
      <c r="P41" s="194"/>
      <c r="Q41" s="194"/>
      <c r="R41" s="192">
        <f t="shared" si="2"/>
        <v>0</v>
      </c>
      <c r="S41" s="194"/>
      <c r="T41" s="194"/>
      <c r="U41" s="194"/>
      <c r="V41" s="194"/>
      <c r="W41" s="193"/>
    </row>
    <row r="42" ht="22" customHeight="1" spans="1:23">
      <c r="A42" s="172"/>
      <c r="B42" s="173"/>
      <c r="C42" s="173"/>
      <c r="D42" s="174"/>
      <c r="E42" s="177"/>
      <c r="F42" s="188"/>
      <c r="G42" s="173">
        <v>30216</v>
      </c>
      <c r="H42" s="173" t="s">
        <v>261</v>
      </c>
      <c r="I42" s="192">
        <f t="shared" si="1"/>
        <v>2000</v>
      </c>
      <c r="J42" s="193">
        <v>2000</v>
      </c>
      <c r="K42" s="193">
        <v>2000</v>
      </c>
      <c r="L42" s="194"/>
      <c r="M42" s="194"/>
      <c r="N42" s="194"/>
      <c r="O42" s="194"/>
      <c r="P42" s="194"/>
      <c r="Q42" s="194"/>
      <c r="R42" s="192">
        <f t="shared" si="2"/>
        <v>0</v>
      </c>
      <c r="S42" s="194"/>
      <c r="T42" s="194"/>
      <c r="U42" s="194"/>
      <c r="V42" s="194"/>
      <c r="W42" s="193"/>
    </row>
    <row r="43" ht="22" customHeight="1" spans="1:23">
      <c r="A43" s="172"/>
      <c r="B43" s="173"/>
      <c r="C43" s="173"/>
      <c r="D43" s="174"/>
      <c r="E43" s="177"/>
      <c r="F43" s="188"/>
      <c r="G43" s="173">
        <v>30217</v>
      </c>
      <c r="H43" s="173" t="s">
        <v>146</v>
      </c>
      <c r="I43" s="192">
        <f t="shared" si="1"/>
        <v>2000</v>
      </c>
      <c r="J43" s="193">
        <v>2000</v>
      </c>
      <c r="K43" s="193">
        <v>2000</v>
      </c>
      <c r="L43" s="194"/>
      <c r="M43" s="194"/>
      <c r="N43" s="194"/>
      <c r="O43" s="194"/>
      <c r="P43" s="194"/>
      <c r="Q43" s="194"/>
      <c r="R43" s="192">
        <f t="shared" si="2"/>
        <v>0</v>
      </c>
      <c r="S43" s="194"/>
      <c r="T43" s="194"/>
      <c r="U43" s="194"/>
      <c r="V43" s="194"/>
      <c r="W43" s="193"/>
    </row>
    <row r="44" ht="22" customHeight="1" spans="1:23">
      <c r="A44" s="172"/>
      <c r="B44" s="173"/>
      <c r="C44" s="173"/>
      <c r="D44" s="174"/>
      <c r="E44" s="178"/>
      <c r="F44" s="189"/>
      <c r="G44" s="173">
        <v>30227</v>
      </c>
      <c r="H44" s="173" t="s">
        <v>257</v>
      </c>
      <c r="I44" s="192">
        <f t="shared" si="1"/>
        <v>14400</v>
      </c>
      <c r="J44" s="193">
        <v>14400</v>
      </c>
      <c r="K44" s="193">
        <v>14400</v>
      </c>
      <c r="L44" s="194"/>
      <c r="M44" s="194"/>
      <c r="N44" s="194"/>
      <c r="O44" s="194"/>
      <c r="P44" s="194"/>
      <c r="Q44" s="194"/>
      <c r="R44" s="192">
        <f t="shared" si="2"/>
        <v>0</v>
      </c>
      <c r="S44" s="194"/>
      <c r="T44" s="194"/>
      <c r="U44" s="194"/>
      <c r="V44" s="194"/>
      <c r="W44" s="193"/>
    </row>
    <row r="45" ht="22" customHeight="1" spans="1:23">
      <c r="A45" s="127" t="s">
        <v>36</v>
      </c>
      <c r="B45" s="127"/>
      <c r="C45" s="127"/>
      <c r="D45" s="127"/>
      <c r="E45" s="127"/>
      <c r="F45" s="127"/>
      <c r="G45" s="127"/>
      <c r="H45" s="127"/>
      <c r="I45" s="195">
        <f t="shared" si="1"/>
        <v>3903952.5</v>
      </c>
      <c r="J45" s="196">
        <f>J9+J20+J24+J28+J32+J34+J37</f>
        <v>3779419.7</v>
      </c>
      <c r="K45" s="196">
        <f>K9+K20+K24+K28+K32+K34+K37</f>
        <v>3779419.7</v>
      </c>
      <c r="L45" s="196">
        <f t="shared" ref="K45:W45" si="4">L9+L20+L24+L28+L32+L34+L37</f>
        <v>0</v>
      </c>
      <c r="M45" s="196">
        <f t="shared" si="4"/>
        <v>0</v>
      </c>
      <c r="N45" s="196">
        <f t="shared" si="4"/>
        <v>0</v>
      </c>
      <c r="O45" s="196">
        <f t="shared" si="4"/>
        <v>0</v>
      </c>
      <c r="P45" s="196">
        <f t="shared" si="4"/>
        <v>0</v>
      </c>
      <c r="Q45" s="196">
        <f t="shared" si="4"/>
        <v>0</v>
      </c>
      <c r="R45" s="195">
        <f t="shared" si="2"/>
        <v>124532.8</v>
      </c>
      <c r="S45" s="196">
        <f t="shared" si="4"/>
        <v>0</v>
      </c>
      <c r="T45" s="196">
        <f t="shared" si="4"/>
        <v>0</v>
      </c>
      <c r="U45" s="196">
        <f t="shared" si="4"/>
        <v>0</v>
      </c>
      <c r="V45" s="196">
        <f t="shared" si="4"/>
        <v>0</v>
      </c>
      <c r="W45" s="196">
        <f t="shared" si="4"/>
        <v>124532.8</v>
      </c>
    </row>
  </sheetData>
  <autoFilter xmlns:etc="http://www.wps.cn/officeDocument/2017/etCustomData" ref="A1:W45" etc:filterBottomFollowUsedRange="0">
    <extLst/>
  </autoFilter>
  <mergeCells count="77">
    <mergeCell ref="A3:W3"/>
    <mergeCell ref="A4:I4"/>
    <mergeCell ref="J5:M5"/>
    <mergeCell ref="N5:P5"/>
    <mergeCell ref="R5:W5"/>
    <mergeCell ref="J6:K6"/>
    <mergeCell ref="E9:H9"/>
    <mergeCell ref="E20:H20"/>
    <mergeCell ref="E24:H24"/>
    <mergeCell ref="E28:H28"/>
    <mergeCell ref="E32:H32"/>
    <mergeCell ref="E34:H34"/>
    <mergeCell ref="E37:H37"/>
    <mergeCell ref="A45:H45"/>
    <mergeCell ref="A5:A7"/>
    <mergeCell ref="A9:A19"/>
    <mergeCell ref="A20:A23"/>
    <mergeCell ref="A24:A27"/>
    <mergeCell ref="A28:A31"/>
    <mergeCell ref="A32:A33"/>
    <mergeCell ref="A34:A36"/>
    <mergeCell ref="A37:A44"/>
    <mergeCell ref="B5:B7"/>
    <mergeCell ref="B9:B19"/>
    <mergeCell ref="B20:B23"/>
    <mergeCell ref="B24:B27"/>
    <mergeCell ref="B28:B31"/>
    <mergeCell ref="B32:B33"/>
    <mergeCell ref="B34:B36"/>
    <mergeCell ref="B37:B44"/>
    <mergeCell ref="C5:C7"/>
    <mergeCell ref="C9:C19"/>
    <mergeCell ref="C20:C23"/>
    <mergeCell ref="C24:C27"/>
    <mergeCell ref="C28:C31"/>
    <mergeCell ref="C32:C33"/>
    <mergeCell ref="C34:C36"/>
    <mergeCell ref="C37:C44"/>
    <mergeCell ref="D5:D7"/>
    <mergeCell ref="D9:D19"/>
    <mergeCell ref="D20:D23"/>
    <mergeCell ref="D24:D27"/>
    <mergeCell ref="D28:D31"/>
    <mergeCell ref="D32:D33"/>
    <mergeCell ref="D34:D36"/>
    <mergeCell ref="D37:D44"/>
    <mergeCell ref="E5:E7"/>
    <mergeCell ref="E10:E16"/>
    <mergeCell ref="E17:E19"/>
    <mergeCell ref="E21:E23"/>
    <mergeCell ref="E25:E27"/>
    <mergeCell ref="E29:E31"/>
    <mergeCell ref="E35:E36"/>
    <mergeCell ref="E38:E44"/>
    <mergeCell ref="F5:F7"/>
    <mergeCell ref="F10:F16"/>
    <mergeCell ref="F17:F19"/>
    <mergeCell ref="F21:F23"/>
    <mergeCell ref="F25:F27"/>
    <mergeCell ref="F29:F31"/>
    <mergeCell ref="F35:F36"/>
    <mergeCell ref="F38:F44"/>
    <mergeCell ref="G5:G7"/>
    <mergeCell ref="H5:H7"/>
    <mergeCell ref="I5:I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196527777777778" right="0.118055555555556" top="0.118055555555556" bottom="0.118055555555556" header="0.118055555555556" footer="0.0784722222222222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58"/>
  <sheetViews>
    <sheetView showZeros="0" tabSelected="1" workbookViewId="0">
      <pane xSplit="1" ySplit="6" topLeftCell="D7" activePane="bottomRight" state="frozen"/>
      <selection/>
      <selection pane="topRight"/>
      <selection pane="bottomLeft"/>
      <selection pane="bottomRight" activeCell="E12" sqref="$A12:$XFD12"/>
    </sheetView>
  </sheetViews>
  <sheetFormatPr defaultColWidth="9.10833333333333" defaultRowHeight="11.95" customHeight="1"/>
  <cols>
    <col min="1" max="1" width="44.3833333333333" customWidth="1"/>
    <col min="2" max="2" width="31.25" customWidth="1"/>
    <col min="3" max="3" width="17.2166666666667" customWidth="1"/>
    <col min="4" max="4" width="21" customWidth="1"/>
    <col min="5" max="5" width="32.1333333333333" customWidth="1"/>
    <col min="6" max="8" width="13.8833333333333" customWidth="1"/>
    <col min="9" max="9" width="14.6333333333333" customWidth="1"/>
    <col min="10" max="10" width="61.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customHeight="1" spans="10:10">
      <c r="J2" s="61" t="s">
        <v>276</v>
      </c>
    </row>
    <row r="3" ht="28.5" customHeight="1" spans="1:10">
      <c r="A3" s="52" t="s">
        <v>277</v>
      </c>
      <c r="B3" s="19"/>
      <c r="C3" s="19"/>
      <c r="D3" s="19"/>
      <c r="E3" s="19"/>
      <c r="F3" s="53"/>
      <c r="G3" s="19"/>
      <c r="H3" s="53"/>
      <c r="I3" s="53"/>
      <c r="J3" s="19"/>
    </row>
    <row r="4" ht="15.05" customHeight="1" spans="1:1">
      <c r="A4" s="5" t="s">
        <v>2</v>
      </c>
    </row>
    <row r="5" ht="23" customHeight="1" spans="1:10">
      <c r="A5" s="9" t="s">
        <v>278</v>
      </c>
      <c r="B5" s="9" t="s">
        <v>279</v>
      </c>
      <c r="C5" s="9" t="s">
        <v>280</v>
      </c>
      <c r="D5" s="9" t="s">
        <v>281</v>
      </c>
      <c r="E5" s="9" t="s">
        <v>282</v>
      </c>
      <c r="F5" s="146" t="s">
        <v>283</v>
      </c>
      <c r="G5" s="9" t="s">
        <v>284</v>
      </c>
      <c r="H5" s="146" t="s">
        <v>285</v>
      </c>
      <c r="I5" s="146" t="s">
        <v>286</v>
      </c>
      <c r="J5" s="9" t="s">
        <v>287</v>
      </c>
    </row>
    <row r="6" ht="18" customHeight="1" spans="1:10">
      <c r="A6" s="9">
        <v>1</v>
      </c>
      <c r="B6" s="9">
        <v>2</v>
      </c>
      <c r="C6" s="9">
        <v>3</v>
      </c>
      <c r="D6" s="9">
        <v>4</v>
      </c>
      <c r="E6" s="9">
        <v>5</v>
      </c>
      <c r="F6" s="146">
        <v>6</v>
      </c>
      <c r="G6" s="9">
        <v>7</v>
      </c>
      <c r="H6" s="146">
        <v>8</v>
      </c>
      <c r="I6" s="146">
        <v>9</v>
      </c>
      <c r="J6" s="9">
        <v>10</v>
      </c>
    </row>
    <row r="7" ht="18" customHeight="1" spans="1:10">
      <c r="A7" s="147" t="s">
        <v>51</v>
      </c>
      <c r="B7" s="148"/>
      <c r="C7" s="148"/>
      <c r="D7" s="148"/>
      <c r="E7" s="149"/>
      <c r="F7" s="148"/>
      <c r="G7" s="149"/>
      <c r="H7" s="148"/>
      <c r="I7" s="148"/>
      <c r="J7" s="162"/>
    </row>
    <row r="8" ht="18" customHeight="1" spans="1:10">
      <c r="A8" s="150" t="s">
        <v>253</v>
      </c>
      <c r="B8" s="151" t="s">
        <v>288</v>
      </c>
      <c r="C8" s="152" t="s">
        <v>289</v>
      </c>
      <c r="D8" s="153" t="s">
        <v>290</v>
      </c>
      <c r="E8" s="154" t="s">
        <v>291</v>
      </c>
      <c r="F8" s="155" t="s">
        <v>292</v>
      </c>
      <c r="G8" s="156" t="s">
        <v>135</v>
      </c>
      <c r="H8" s="155" t="s">
        <v>293</v>
      </c>
      <c r="I8" s="155" t="s">
        <v>294</v>
      </c>
      <c r="J8" s="163" t="s">
        <v>295</v>
      </c>
    </row>
    <row r="9" ht="18" customHeight="1" spans="1:10">
      <c r="A9" s="150"/>
      <c r="B9" s="151"/>
      <c r="C9" s="152"/>
      <c r="D9" s="153"/>
      <c r="E9" s="154" t="s">
        <v>296</v>
      </c>
      <c r="F9" s="155" t="s">
        <v>297</v>
      </c>
      <c r="G9" s="156" t="s">
        <v>298</v>
      </c>
      <c r="H9" s="155" t="s">
        <v>299</v>
      </c>
      <c r="I9" s="155" t="s">
        <v>294</v>
      </c>
      <c r="J9" s="163" t="s">
        <v>300</v>
      </c>
    </row>
    <row r="10" ht="18" customHeight="1" spans="1:10">
      <c r="A10" s="150"/>
      <c r="B10" s="151"/>
      <c r="C10" s="152"/>
      <c r="D10" s="153"/>
      <c r="E10" s="154" t="s">
        <v>301</v>
      </c>
      <c r="F10" s="155" t="s">
        <v>292</v>
      </c>
      <c r="G10" s="156" t="s">
        <v>135</v>
      </c>
      <c r="H10" s="155" t="s">
        <v>302</v>
      </c>
      <c r="I10" s="155" t="s">
        <v>294</v>
      </c>
      <c r="J10" s="163" t="s">
        <v>303</v>
      </c>
    </row>
    <row r="11" ht="18" customHeight="1" spans="1:10">
      <c r="A11" s="150"/>
      <c r="B11" s="151"/>
      <c r="C11" s="152"/>
      <c r="D11" s="153"/>
      <c r="E11" s="154" t="s">
        <v>304</v>
      </c>
      <c r="F11" s="155" t="s">
        <v>292</v>
      </c>
      <c r="G11" s="156" t="s">
        <v>305</v>
      </c>
      <c r="H11" s="155" t="s">
        <v>306</v>
      </c>
      <c r="I11" s="155" t="s">
        <v>294</v>
      </c>
      <c r="J11" s="163" t="s">
        <v>307</v>
      </c>
    </row>
    <row r="12" ht="18" customHeight="1" spans="1:10">
      <c r="A12" s="150"/>
      <c r="B12" s="151"/>
      <c r="C12" s="152"/>
      <c r="D12" s="153"/>
      <c r="E12" s="154" t="s">
        <v>308</v>
      </c>
      <c r="F12" s="155" t="s">
        <v>292</v>
      </c>
      <c r="G12" s="156" t="s">
        <v>135</v>
      </c>
      <c r="H12" s="155" t="s">
        <v>293</v>
      </c>
      <c r="I12" s="155" t="s">
        <v>294</v>
      </c>
      <c r="J12" s="163" t="s">
        <v>309</v>
      </c>
    </row>
    <row r="13" ht="18" customHeight="1" spans="1:10">
      <c r="A13" s="150"/>
      <c r="B13" s="151"/>
      <c r="C13" s="152"/>
      <c r="D13" s="153"/>
      <c r="E13" s="154" t="s">
        <v>310</v>
      </c>
      <c r="F13" s="155" t="s">
        <v>311</v>
      </c>
      <c r="G13" s="156" t="s">
        <v>312</v>
      </c>
      <c r="H13" s="155" t="s">
        <v>313</v>
      </c>
      <c r="I13" s="155" t="s">
        <v>294</v>
      </c>
      <c r="J13" s="163" t="s">
        <v>314</v>
      </c>
    </row>
    <row r="14" ht="18" customHeight="1" spans="1:10">
      <c r="A14" s="150"/>
      <c r="B14" s="151"/>
      <c r="C14" s="152"/>
      <c r="D14" s="153"/>
      <c r="E14" s="154" t="s">
        <v>315</v>
      </c>
      <c r="F14" s="155" t="s">
        <v>311</v>
      </c>
      <c r="G14" s="156" t="s">
        <v>316</v>
      </c>
      <c r="H14" s="155" t="s">
        <v>317</v>
      </c>
      <c r="I14" s="155" t="s">
        <v>294</v>
      </c>
      <c r="J14" s="163" t="s">
        <v>318</v>
      </c>
    </row>
    <row r="15" ht="18" customHeight="1" spans="1:10">
      <c r="A15" s="150"/>
      <c r="B15" s="151"/>
      <c r="C15" s="152"/>
      <c r="D15" s="153" t="s">
        <v>319</v>
      </c>
      <c r="E15" s="154" t="s">
        <v>320</v>
      </c>
      <c r="F15" s="155" t="s">
        <v>292</v>
      </c>
      <c r="G15" s="156" t="s">
        <v>321</v>
      </c>
      <c r="H15" s="155" t="s">
        <v>322</v>
      </c>
      <c r="I15" s="155" t="s">
        <v>294</v>
      </c>
      <c r="J15" s="163" t="s">
        <v>323</v>
      </c>
    </row>
    <row r="16" ht="18" customHeight="1" spans="1:10">
      <c r="A16" s="150"/>
      <c r="B16" s="151"/>
      <c r="C16" s="152" t="s">
        <v>324</v>
      </c>
      <c r="D16" s="153" t="s">
        <v>325</v>
      </c>
      <c r="E16" s="154" t="s">
        <v>326</v>
      </c>
      <c r="F16" s="155" t="s">
        <v>292</v>
      </c>
      <c r="G16" s="156" t="s">
        <v>327</v>
      </c>
      <c r="H16" s="155" t="s">
        <v>328</v>
      </c>
      <c r="I16" s="155" t="s">
        <v>329</v>
      </c>
      <c r="J16" s="163" t="s">
        <v>330</v>
      </c>
    </row>
    <row r="17" ht="18" customHeight="1" spans="1:10">
      <c r="A17" s="150"/>
      <c r="B17" s="151"/>
      <c r="C17" s="152"/>
      <c r="D17" s="153" t="s">
        <v>331</v>
      </c>
      <c r="E17" s="154" t="s">
        <v>332</v>
      </c>
      <c r="F17" s="155" t="s">
        <v>292</v>
      </c>
      <c r="G17" s="156" t="s">
        <v>333</v>
      </c>
      <c r="H17" s="155" t="s">
        <v>328</v>
      </c>
      <c r="I17" s="155" t="s">
        <v>329</v>
      </c>
      <c r="J17" s="163" t="s">
        <v>334</v>
      </c>
    </row>
    <row r="18" ht="18" customHeight="1" spans="1:10">
      <c r="A18" s="150"/>
      <c r="B18" s="151"/>
      <c r="C18" s="152" t="s">
        <v>335</v>
      </c>
      <c r="D18" s="153" t="s">
        <v>336</v>
      </c>
      <c r="E18" s="154" t="s">
        <v>337</v>
      </c>
      <c r="F18" s="155" t="s">
        <v>297</v>
      </c>
      <c r="G18" s="156" t="s">
        <v>338</v>
      </c>
      <c r="H18" s="155" t="s">
        <v>328</v>
      </c>
      <c r="I18" s="155" t="s">
        <v>294</v>
      </c>
      <c r="J18" s="163" t="s">
        <v>339</v>
      </c>
    </row>
    <row r="19" ht="18" customHeight="1" spans="1:10">
      <c r="A19" s="147" t="s">
        <v>54</v>
      </c>
      <c r="B19" s="157"/>
      <c r="C19" s="152"/>
      <c r="D19" s="147"/>
      <c r="E19" s="147"/>
      <c r="F19" s="147"/>
      <c r="G19" s="150"/>
      <c r="H19" s="147"/>
      <c r="I19" s="147"/>
      <c r="J19" s="164"/>
    </row>
    <row r="20" ht="18" customHeight="1" spans="1:10">
      <c r="A20" s="150" t="s">
        <v>275</v>
      </c>
      <c r="B20" s="151" t="s">
        <v>340</v>
      </c>
      <c r="C20" s="152" t="s">
        <v>289</v>
      </c>
      <c r="D20" s="153" t="s">
        <v>290</v>
      </c>
      <c r="E20" s="154" t="s">
        <v>341</v>
      </c>
      <c r="F20" s="155" t="s">
        <v>297</v>
      </c>
      <c r="G20" s="156" t="s">
        <v>342</v>
      </c>
      <c r="H20" s="155" t="s">
        <v>343</v>
      </c>
      <c r="I20" s="155" t="s">
        <v>294</v>
      </c>
      <c r="J20" s="163" t="s">
        <v>344</v>
      </c>
    </row>
    <row r="21" ht="18" customHeight="1" spans="1:10">
      <c r="A21" s="150"/>
      <c r="B21" s="151"/>
      <c r="C21" s="152"/>
      <c r="D21" s="153"/>
      <c r="E21" s="154" t="s">
        <v>345</v>
      </c>
      <c r="F21" s="155" t="s">
        <v>297</v>
      </c>
      <c r="G21" s="156" t="s">
        <v>346</v>
      </c>
      <c r="H21" s="155" t="s">
        <v>347</v>
      </c>
      <c r="I21" s="155" t="s">
        <v>294</v>
      </c>
      <c r="J21" s="163" t="s">
        <v>348</v>
      </c>
    </row>
    <row r="22" ht="18" customHeight="1" spans="1:10">
      <c r="A22" s="150"/>
      <c r="B22" s="151"/>
      <c r="C22" s="152"/>
      <c r="D22" s="153"/>
      <c r="E22" s="154" t="s">
        <v>349</v>
      </c>
      <c r="F22" s="155" t="s">
        <v>297</v>
      </c>
      <c r="G22" s="156" t="s">
        <v>350</v>
      </c>
      <c r="H22" s="155" t="s">
        <v>347</v>
      </c>
      <c r="I22" s="155" t="s">
        <v>294</v>
      </c>
      <c r="J22" s="163" t="s">
        <v>351</v>
      </c>
    </row>
    <row r="23" ht="18" customHeight="1" spans="1:10">
      <c r="A23" s="150"/>
      <c r="B23" s="151"/>
      <c r="C23" s="152"/>
      <c r="D23" s="153"/>
      <c r="E23" s="154" t="s">
        <v>352</v>
      </c>
      <c r="F23" s="155" t="s">
        <v>297</v>
      </c>
      <c r="G23" s="156" t="s">
        <v>353</v>
      </c>
      <c r="H23" s="155" t="s">
        <v>354</v>
      </c>
      <c r="I23" s="155" t="s">
        <v>294</v>
      </c>
      <c r="J23" s="163" t="s">
        <v>355</v>
      </c>
    </row>
    <row r="24" ht="18" customHeight="1" spans="1:10">
      <c r="A24" s="150"/>
      <c r="B24" s="151"/>
      <c r="C24" s="152"/>
      <c r="D24" s="153"/>
      <c r="E24" s="154" t="s">
        <v>356</v>
      </c>
      <c r="F24" s="155" t="s">
        <v>292</v>
      </c>
      <c r="G24" s="156" t="s">
        <v>134</v>
      </c>
      <c r="H24" s="155" t="s">
        <v>293</v>
      </c>
      <c r="I24" s="155" t="s">
        <v>294</v>
      </c>
      <c r="J24" s="163" t="s">
        <v>357</v>
      </c>
    </row>
    <row r="25" ht="18" customHeight="1" spans="1:10">
      <c r="A25" s="150"/>
      <c r="B25" s="151"/>
      <c r="C25" s="152"/>
      <c r="D25" s="153" t="s">
        <v>358</v>
      </c>
      <c r="E25" s="154" t="s">
        <v>359</v>
      </c>
      <c r="F25" s="155" t="s">
        <v>292</v>
      </c>
      <c r="G25" s="156" t="s">
        <v>338</v>
      </c>
      <c r="H25" s="155" t="s">
        <v>328</v>
      </c>
      <c r="I25" s="155" t="s">
        <v>294</v>
      </c>
      <c r="J25" s="163" t="s">
        <v>360</v>
      </c>
    </row>
    <row r="26" ht="18" customHeight="1" spans="1:10">
      <c r="A26" s="150"/>
      <c r="B26" s="151"/>
      <c r="C26" s="152" t="s">
        <v>324</v>
      </c>
      <c r="D26" s="153" t="s">
        <v>325</v>
      </c>
      <c r="E26" s="154" t="s">
        <v>361</v>
      </c>
      <c r="F26" s="155" t="s">
        <v>297</v>
      </c>
      <c r="G26" s="156" t="s">
        <v>338</v>
      </c>
      <c r="H26" s="155" t="s">
        <v>328</v>
      </c>
      <c r="I26" s="155" t="s">
        <v>294</v>
      </c>
      <c r="J26" s="163" t="s">
        <v>362</v>
      </c>
    </row>
    <row r="27" ht="18" customHeight="1" spans="1:10">
      <c r="A27" s="150"/>
      <c r="B27" s="151"/>
      <c r="C27" s="152"/>
      <c r="D27" s="153"/>
      <c r="E27" s="154" t="s">
        <v>363</v>
      </c>
      <c r="F27" s="155" t="s">
        <v>297</v>
      </c>
      <c r="G27" s="156" t="s">
        <v>364</v>
      </c>
      <c r="H27" s="155" t="s">
        <v>354</v>
      </c>
      <c r="I27" s="155" t="s">
        <v>294</v>
      </c>
      <c r="J27" s="163" t="s">
        <v>365</v>
      </c>
    </row>
    <row r="28" ht="18" customHeight="1" spans="1:10">
      <c r="A28" s="150"/>
      <c r="B28" s="151"/>
      <c r="C28" s="152" t="s">
        <v>335</v>
      </c>
      <c r="D28" s="153" t="s">
        <v>336</v>
      </c>
      <c r="E28" s="154" t="s">
        <v>366</v>
      </c>
      <c r="F28" s="155" t="s">
        <v>297</v>
      </c>
      <c r="G28" s="156" t="s">
        <v>338</v>
      </c>
      <c r="H28" s="155" t="s">
        <v>328</v>
      </c>
      <c r="I28" s="155" t="s">
        <v>294</v>
      </c>
      <c r="J28" s="163" t="s">
        <v>367</v>
      </c>
    </row>
    <row r="29" ht="18" customHeight="1" spans="1:10">
      <c r="A29" s="147" t="s">
        <v>56</v>
      </c>
      <c r="B29" s="157"/>
      <c r="C29" s="152"/>
      <c r="D29" s="147"/>
      <c r="E29" s="147"/>
      <c r="F29" s="147"/>
      <c r="G29" s="150"/>
      <c r="H29" s="147"/>
      <c r="I29" s="147"/>
      <c r="J29" s="164"/>
    </row>
    <row r="30" ht="18" customHeight="1" spans="1:10">
      <c r="A30" s="150" t="s">
        <v>265</v>
      </c>
      <c r="B30" s="151" t="s">
        <v>368</v>
      </c>
      <c r="C30" s="152" t="s">
        <v>289</v>
      </c>
      <c r="D30" s="153" t="s">
        <v>290</v>
      </c>
      <c r="E30" s="158" t="s">
        <v>369</v>
      </c>
      <c r="F30" s="155" t="s">
        <v>297</v>
      </c>
      <c r="G30" s="156" t="s">
        <v>370</v>
      </c>
      <c r="H30" s="155" t="s">
        <v>354</v>
      </c>
      <c r="I30" s="155" t="s">
        <v>294</v>
      </c>
      <c r="J30" s="163" t="s">
        <v>371</v>
      </c>
    </row>
    <row r="31" ht="18" customHeight="1" spans="1:10">
      <c r="A31" s="150"/>
      <c r="B31" s="151"/>
      <c r="C31" s="152"/>
      <c r="D31" s="153"/>
      <c r="E31" s="158" t="s">
        <v>372</v>
      </c>
      <c r="F31" s="155" t="s">
        <v>311</v>
      </c>
      <c r="G31" s="156" t="s">
        <v>373</v>
      </c>
      <c r="H31" s="155" t="s">
        <v>374</v>
      </c>
      <c r="I31" s="155" t="s">
        <v>294</v>
      </c>
      <c r="J31" s="163" t="s">
        <v>375</v>
      </c>
    </row>
    <row r="32" ht="18" customHeight="1" spans="1:10">
      <c r="A32" s="150"/>
      <c r="B32" s="151"/>
      <c r="C32" s="152"/>
      <c r="D32" s="153"/>
      <c r="E32" s="158" t="s">
        <v>376</v>
      </c>
      <c r="F32" s="155" t="s">
        <v>311</v>
      </c>
      <c r="G32" s="156" t="s">
        <v>377</v>
      </c>
      <c r="H32" s="155" t="s">
        <v>378</v>
      </c>
      <c r="I32" s="155" t="s">
        <v>294</v>
      </c>
      <c r="J32" s="163" t="s">
        <v>379</v>
      </c>
    </row>
    <row r="33" ht="18" customHeight="1" spans="1:10">
      <c r="A33" s="150"/>
      <c r="B33" s="151"/>
      <c r="C33" s="152"/>
      <c r="D33" s="153" t="s">
        <v>358</v>
      </c>
      <c r="E33" s="158" t="s">
        <v>380</v>
      </c>
      <c r="F33" s="155" t="s">
        <v>292</v>
      </c>
      <c r="G33" s="156" t="s">
        <v>381</v>
      </c>
      <c r="H33" s="155" t="s">
        <v>328</v>
      </c>
      <c r="I33" s="155" t="s">
        <v>294</v>
      </c>
      <c r="J33" s="163" t="s">
        <v>382</v>
      </c>
    </row>
    <row r="34" ht="18" customHeight="1" spans="1:10">
      <c r="A34" s="150"/>
      <c r="B34" s="151"/>
      <c r="C34" s="152" t="s">
        <v>324</v>
      </c>
      <c r="D34" s="153" t="s">
        <v>325</v>
      </c>
      <c r="E34" s="158" t="s">
        <v>383</v>
      </c>
      <c r="F34" s="155" t="s">
        <v>292</v>
      </c>
      <c r="G34" s="156" t="s">
        <v>327</v>
      </c>
      <c r="H34" s="155" t="s">
        <v>328</v>
      </c>
      <c r="I34" s="155" t="s">
        <v>329</v>
      </c>
      <c r="J34" s="163" t="s">
        <v>384</v>
      </c>
    </row>
    <row r="35" ht="18" customHeight="1" spans="1:10">
      <c r="A35" s="150"/>
      <c r="B35" s="151"/>
      <c r="C35" s="152" t="s">
        <v>335</v>
      </c>
      <c r="D35" s="153" t="s">
        <v>336</v>
      </c>
      <c r="E35" s="158" t="s">
        <v>385</v>
      </c>
      <c r="F35" s="155" t="s">
        <v>297</v>
      </c>
      <c r="G35" s="156" t="s">
        <v>338</v>
      </c>
      <c r="H35" s="155" t="s">
        <v>328</v>
      </c>
      <c r="I35" s="155" t="s">
        <v>294</v>
      </c>
      <c r="J35" s="163" t="s">
        <v>386</v>
      </c>
    </row>
    <row r="36" ht="18" customHeight="1" spans="1:10">
      <c r="A36" s="147" t="s">
        <v>58</v>
      </c>
      <c r="B36" s="157"/>
      <c r="C36" s="152"/>
      <c r="D36" s="147"/>
      <c r="E36" s="147"/>
      <c r="F36" s="147"/>
      <c r="G36" s="150"/>
      <c r="H36" s="147"/>
      <c r="I36" s="147"/>
      <c r="J36" s="164"/>
    </row>
    <row r="37" ht="18" customHeight="1" spans="1:10">
      <c r="A37" s="150" t="s">
        <v>267</v>
      </c>
      <c r="B37" s="159" t="s">
        <v>387</v>
      </c>
      <c r="C37" s="152" t="s">
        <v>289</v>
      </c>
      <c r="D37" s="153" t="s">
        <v>290</v>
      </c>
      <c r="E37" s="154" t="s">
        <v>388</v>
      </c>
      <c r="F37" s="155" t="s">
        <v>297</v>
      </c>
      <c r="G37" s="156" t="s">
        <v>389</v>
      </c>
      <c r="H37" s="155" t="s">
        <v>343</v>
      </c>
      <c r="I37" s="155" t="s">
        <v>294</v>
      </c>
      <c r="J37" s="163" t="s">
        <v>390</v>
      </c>
    </row>
    <row r="38" ht="18" customHeight="1" spans="1:10">
      <c r="A38" s="150"/>
      <c r="B38" s="160"/>
      <c r="C38" s="152"/>
      <c r="D38" s="153"/>
      <c r="E38" s="154" t="s">
        <v>391</v>
      </c>
      <c r="F38" s="155" t="s">
        <v>297</v>
      </c>
      <c r="G38" s="156" t="s">
        <v>392</v>
      </c>
      <c r="H38" s="155" t="s">
        <v>393</v>
      </c>
      <c r="I38" s="155" t="s">
        <v>294</v>
      </c>
      <c r="J38" s="163" t="s">
        <v>394</v>
      </c>
    </row>
    <row r="39" ht="18" customHeight="1" spans="1:10">
      <c r="A39" s="150"/>
      <c r="B39" s="160"/>
      <c r="C39" s="152"/>
      <c r="D39" s="153"/>
      <c r="E39" s="154" t="s">
        <v>395</v>
      </c>
      <c r="F39" s="155" t="s">
        <v>292</v>
      </c>
      <c r="G39" s="156" t="s">
        <v>396</v>
      </c>
      <c r="H39" s="155" t="s">
        <v>293</v>
      </c>
      <c r="I39" s="155" t="s">
        <v>294</v>
      </c>
      <c r="J39" s="163" t="s">
        <v>397</v>
      </c>
    </row>
    <row r="40" ht="18" customHeight="1" spans="1:10">
      <c r="A40" s="150"/>
      <c r="B40" s="160"/>
      <c r="C40" s="152"/>
      <c r="D40" s="153" t="s">
        <v>358</v>
      </c>
      <c r="E40" s="154" t="s">
        <v>398</v>
      </c>
      <c r="F40" s="155" t="s">
        <v>297</v>
      </c>
      <c r="G40" s="156" t="s">
        <v>399</v>
      </c>
      <c r="H40" s="155" t="s">
        <v>328</v>
      </c>
      <c r="I40" s="155" t="s">
        <v>294</v>
      </c>
      <c r="J40" s="163" t="s">
        <v>400</v>
      </c>
    </row>
    <row r="41" ht="18" customHeight="1" spans="1:10">
      <c r="A41" s="150"/>
      <c r="B41" s="160"/>
      <c r="C41" s="152"/>
      <c r="D41" s="153" t="s">
        <v>319</v>
      </c>
      <c r="E41" s="154" t="s">
        <v>401</v>
      </c>
      <c r="F41" s="155" t="s">
        <v>292</v>
      </c>
      <c r="G41" s="156" t="s">
        <v>321</v>
      </c>
      <c r="H41" s="155" t="s">
        <v>322</v>
      </c>
      <c r="I41" s="155" t="s">
        <v>294</v>
      </c>
      <c r="J41" s="163" t="s">
        <v>402</v>
      </c>
    </row>
    <row r="42" ht="18" customHeight="1" spans="1:10">
      <c r="A42" s="150"/>
      <c r="B42" s="160"/>
      <c r="C42" s="152" t="s">
        <v>324</v>
      </c>
      <c r="D42" s="153" t="s">
        <v>325</v>
      </c>
      <c r="E42" s="154" t="s">
        <v>403</v>
      </c>
      <c r="F42" s="155" t="s">
        <v>292</v>
      </c>
      <c r="G42" s="156" t="s">
        <v>404</v>
      </c>
      <c r="H42" s="155" t="s">
        <v>328</v>
      </c>
      <c r="I42" s="155" t="s">
        <v>329</v>
      </c>
      <c r="J42" s="163" t="s">
        <v>405</v>
      </c>
    </row>
    <row r="43" ht="18" customHeight="1" spans="1:10">
      <c r="A43" s="150"/>
      <c r="B43" s="160"/>
      <c r="C43" s="152"/>
      <c r="D43" s="153" t="s">
        <v>331</v>
      </c>
      <c r="E43" s="154" t="s">
        <v>406</v>
      </c>
      <c r="F43" s="155" t="s">
        <v>297</v>
      </c>
      <c r="G43" s="156" t="s">
        <v>407</v>
      </c>
      <c r="H43" s="155" t="s">
        <v>408</v>
      </c>
      <c r="I43" s="155" t="s">
        <v>294</v>
      </c>
      <c r="J43" s="163" t="s">
        <v>409</v>
      </c>
    </row>
    <row r="44" ht="18" customHeight="1" spans="1:10">
      <c r="A44" s="150"/>
      <c r="B44" s="161"/>
      <c r="C44" s="152" t="s">
        <v>335</v>
      </c>
      <c r="D44" s="153" t="s">
        <v>336</v>
      </c>
      <c r="E44" s="154" t="s">
        <v>410</v>
      </c>
      <c r="F44" s="155" t="s">
        <v>297</v>
      </c>
      <c r="G44" s="156" t="s">
        <v>338</v>
      </c>
      <c r="H44" s="155" t="s">
        <v>328</v>
      </c>
      <c r="I44" s="155" t="s">
        <v>294</v>
      </c>
      <c r="J44" s="163" t="s">
        <v>411</v>
      </c>
    </row>
    <row r="45" ht="18" customHeight="1" spans="1:10">
      <c r="A45" s="150" t="s">
        <v>269</v>
      </c>
      <c r="B45" s="151" t="s">
        <v>412</v>
      </c>
      <c r="C45" s="152" t="s">
        <v>289</v>
      </c>
      <c r="D45" s="153" t="s">
        <v>290</v>
      </c>
      <c r="E45" s="154" t="s">
        <v>413</v>
      </c>
      <c r="F45" s="155" t="s">
        <v>292</v>
      </c>
      <c r="G45" s="156" t="s">
        <v>414</v>
      </c>
      <c r="H45" s="155" t="s">
        <v>415</v>
      </c>
      <c r="I45" s="155" t="s">
        <v>294</v>
      </c>
      <c r="J45" s="163" t="s">
        <v>416</v>
      </c>
    </row>
    <row r="46" ht="18" customHeight="1" spans="1:10">
      <c r="A46" s="150"/>
      <c r="B46" s="151"/>
      <c r="C46" s="152"/>
      <c r="D46" s="153"/>
      <c r="E46" s="154" t="s">
        <v>417</v>
      </c>
      <c r="F46" s="155" t="s">
        <v>292</v>
      </c>
      <c r="G46" s="156" t="s">
        <v>350</v>
      </c>
      <c r="H46" s="155" t="s">
        <v>415</v>
      </c>
      <c r="I46" s="155" t="s">
        <v>294</v>
      </c>
      <c r="J46" s="163" t="s">
        <v>418</v>
      </c>
    </row>
    <row r="47" ht="18" customHeight="1" spans="1:10">
      <c r="A47" s="150"/>
      <c r="B47" s="151"/>
      <c r="C47" s="152"/>
      <c r="D47" s="153" t="s">
        <v>358</v>
      </c>
      <c r="E47" s="154" t="s">
        <v>419</v>
      </c>
      <c r="F47" s="155" t="s">
        <v>292</v>
      </c>
      <c r="G47" s="156" t="s">
        <v>381</v>
      </c>
      <c r="H47" s="155" t="s">
        <v>328</v>
      </c>
      <c r="I47" s="155" t="s">
        <v>294</v>
      </c>
      <c r="J47" s="163" t="s">
        <v>420</v>
      </c>
    </row>
    <row r="48" ht="18" customHeight="1" spans="1:10">
      <c r="A48" s="150"/>
      <c r="B48" s="151"/>
      <c r="C48" s="152"/>
      <c r="D48" s="153" t="s">
        <v>319</v>
      </c>
      <c r="E48" s="154" t="s">
        <v>421</v>
      </c>
      <c r="F48" s="155" t="s">
        <v>311</v>
      </c>
      <c r="G48" s="156" t="s">
        <v>346</v>
      </c>
      <c r="H48" s="155" t="s">
        <v>422</v>
      </c>
      <c r="I48" s="155" t="s">
        <v>294</v>
      </c>
      <c r="J48" s="163" t="s">
        <v>423</v>
      </c>
    </row>
    <row r="49" ht="18" customHeight="1" spans="1:10">
      <c r="A49" s="150"/>
      <c r="B49" s="151"/>
      <c r="C49" s="152" t="s">
        <v>324</v>
      </c>
      <c r="D49" s="153" t="s">
        <v>325</v>
      </c>
      <c r="E49" s="154" t="s">
        <v>424</v>
      </c>
      <c r="F49" s="155" t="s">
        <v>292</v>
      </c>
      <c r="G49" s="156" t="s">
        <v>381</v>
      </c>
      <c r="H49" s="155" t="s">
        <v>328</v>
      </c>
      <c r="I49" s="155" t="s">
        <v>294</v>
      </c>
      <c r="J49" s="163" t="s">
        <v>425</v>
      </c>
    </row>
    <row r="50" ht="18" customHeight="1" spans="1:10">
      <c r="A50" s="150"/>
      <c r="B50" s="151"/>
      <c r="C50" s="152" t="s">
        <v>335</v>
      </c>
      <c r="D50" s="153" t="s">
        <v>336</v>
      </c>
      <c r="E50" s="154" t="s">
        <v>426</v>
      </c>
      <c r="F50" s="155" t="s">
        <v>297</v>
      </c>
      <c r="G50" s="156" t="s">
        <v>427</v>
      </c>
      <c r="H50" s="155" t="s">
        <v>328</v>
      </c>
      <c r="I50" s="155" t="s">
        <v>294</v>
      </c>
      <c r="J50" s="163" t="s">
        <v>428</v>
      </c>
    </row>
    <row r="51" ht="18" customHeight="1" spans="1:10">
      <c r="A51" s="150" t="s">
        <v>272</v>
      </c>
      <c r="B51" s="159" t="s">
        <v>429</v>
      </c>
      <c r="C51" s="152" t="s">
        <v>289</v>
      </c>
      <c r="D51" s="153" t="s">
        <v>290</v>
      </c>
      <c r="E51" s="158" t="s">
        <v>430</v>
      </c>
      <c r="F51" s="155" t="s">
        <v>297</v>
      </c>
      <c r="G51" s="156" t="s">
        <v>431</v>
      </c>
      <c r="H51" s="155" t="s">
        <v>432</v>
      </c>
      <c r="I51" s="155" t="s">
        <v>294</v>
      </c>
      <c r="J51" s="163" t="s">
        <v>433</v>
      </c>
    </row>
    <row r="52" ht="18" customHeight="1" spans="1:10">
      <c r="A52" s="150"/>
      <c r="B52" s="160"/>
      <c r="C52" s="152"/>
      <c r="D52" s="153"/>
      <c r="E52" s="158" t="s">
        <v>434</v>
      </c>
      <c r="F52" s="155" t="s">
        <v>292</v>
      </c>
      <c r="G52" s="156" t="s">
        <v>350</v>
      </c>
      <c r="H52" s="155" t="s">
        <v>435</v>
      </c>
      <c r="I52" s="155" t="s">
        <v>294</v>
      </c>
      <c r="J52" s="163" t="s">
        <v>433</v>
      </c>
    </row>
    <row r="53" ht="18" customHeight="1" spans="1:10">
      <c r="A53" s="150"/>
      <c r="B53" s="160"/>
      <c r="C53" s="152"/>
      <c r="D53" s="153" t="s">
        <v>358</v>
      </c>
      <c r="E53" s="158" t="s">
        <v>419</v>
      </c>
      <c r="F53" s="155" t="s">
        <v>297</v>
      </c>
      <c r="G53" s="156" t="s">
        <v>381</v>
      </c>
      <c r="H53" s="155" t="s">
        <v>328</v>
      </c>
      <c r="I53" s="155" t="s">
        <v>294</v>
      </c>
      <c r="J53" s="163" t="s">
        <v>420</v>
      </c>
    </row>
    <row r="54" ht="18" customHeight="1" spans="1:10">
      <c r="A54" s="150"/>
      <c r="B54" s="160"/>
      <c r="C54" s="152"/>
      <c r="D54" s="153"/>
      <c r="E54" s="158" t="s">
        <v>436</v>
      </c>
      <c r="F54" s="155" t="s">
        <v>297</v>
      </c>
      <c r="G54" s="156" t="s">
        <v>381</v>
      </c>
      <c r="H54" s="155" t="s">
        <v>328</v>
      </c>
      <c r="I54" s="155" t="s">
        <v>294</v>
      </c>
      <c r="J54" s="163" t="s">
        <v>425</v>
      </c>
    </row>
    <row r="55" ht="18" customHeight="1" spans="1:10">
      <c r="A55" s="150"/>
      <c r="B55" s="160"/>
      <c r="C55" s="152"/>
      <c r="D55" s="153" t="s">
        <v>319</v>
      </c>
      <c r="E55" s="158" t="s">
        <v>437</v>
      </c>
      <c r="F55" s="155" t="s">
        <v>311</v>
      </c>
      <c r="G55" s="156" t="s">
        <v>346</v>
      </c>
      <c r="H55" s="155" t="s">
        <v>422</v>
      </c>
      <c r="I55" s="155" t="s">
        <v>294</v>
      </c>
      <c r="J55" s="163" t="s">
        <v>423</v>
      </c>
    </row>
    <row r="56" ht="18" customHeight="1" spans="1:10">
      <c r="A56" s="150"/>
      <c r="B56" s="160"/>
      <c r="C56" s="152" t="s">
        <v>324</v>
      </c>
      <c r="D56" s="153" t="s">
        <v>331</v>
      </c>
      <c r="E56" s="158" t="s">
        <v>438</v>
      </c>
      <c r="F56" s="155" t="s">
        <v>297</v>
      </c>
      <c r="G56" s="156" t="s">
        <v>346</v>
      </c>
      <c r="H56" s="155" t="s">
        <v>408</v>
      </c>
      <c r="I56" s="155" t="s">
        <v>294</v>
      </c>
      <c r="J56" s="163" t="s">
        <v>439</v>
      </c>
    </row>
    <row r="57" ht="18" customHeight="1" spans="1:10">
      <c r="A57" s="150"/>
      <c r="B57" s="161"/>
      <c r="C57" s="152" t="s">
        <v>335</v>
      </c>
      <c r="D57" s="153" t="s">
        <v>336</v>
      </c>
      <c r="E57" s="158" t="s">
        <v>440</v>
      </c>
      <c r="F57" s="155" t="s">
        <v>297</v>
      </c>
      <c r="G57" s="156" t="s">
        <v>427</v>
      </c>
      <c r="H57" s="155" t="s">
        <v>328</v>
      </c>
      <c r="I57" s="155" t="s">
        <v>294</v>
      </c>
      <c r="J57" s="163" t="s">
        <v>441</v>
      </c>
    </row>
    <row r="58" ht="23" customHeight="1" spans="1:1">
      <c r="A58" t="s">
        <v>442</v>
      </c>
    </row>
  </sheetData>
  <autoFilter xmlns:etc="http://www.wps.cn/officeDocument/2017/etCustomData" ref="A2:J58" etc:filterBottomFollowUsedRange="0">
    <extLst/>
  </autoFilter>
  <mergeCells count="31">
    <mergeCell ref="A3:J3"/>
    <mergeCell ref="A4:H4"/>
    <mergeCell ref="A8:A18"/>
    <mergeCell ref="A20:A28"/>
    <mergeCell ref="A30:A35"/>
    <mergeCell ref="A37:A44"/>
    <mergeCell ref="A45:A50"/>
    <mergeCell ref="A51:A57"/>
    <mergeCell ref="B8:B18"/>
    <mergeCell ref="B20:B28"/>
    <mergeCell ref="B30:B35"/>
    <mergeCell ref="B37:B44"/>
    <mergeCell ref="B45:B50"/>
    <mergeCell ref="B51:B57"/>
    <mergeCell ref="C8:C15"/>
    <mergeCell ref="C16:C17"/>
    <mergeCell ref="C20:C25"/>
    <mergeCell ref="C26:C27"/>
    <mergeCell ref="C30:C33"/>
    <mergeCell ref="C37:C41"/>
    <mergeCell ref="C42:C43"/>
    <mergeCell ref="C45:C48"/>
    <mergeCell ref="C51:C55"/>
    <mergeCell ref="D8:D14"/>
    <mergeCell ref="D20:D24"/>
    <mergeCell ref="D26:D27"/>
    <mergeCell ref="D30:D32"/>
    <mergeCell ref="D37:D39"/>
    <mergeCell ref="D45:D46"/>
    <mergeCell ref="D51:D52"/>
    <mergeCell ref="D53:D54"/>
  </mergeCells>
  <pageMargins left="0.472222222222222" right="0.196527777777778" top="0" bottom="0.0388888888888889" header="0.275" footer="0.0784722222222222"/>
  <pageSetup paperSize="9" scale="5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李莲艳</cp:lastModifiedBy>
  <dcterms:created xsi:type="dcterms:W3CDTF">2025-01-21T02:50:00Z</dcterms:created>
  <cp:lastPrinted>2025-02-13T02:07:00Z</cp:lastPrinted>
  <dcterms:modified xsi:type="dcterms:W3CDTF">2025-02-19T08:45:48Z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8361E330B44B45D7A5777353ED1BAFB7_13</vt:lpwstr>
  </property>
  <property fmtid="{D5CDD505-2E9C-101B-9397-08002B2CF9AE}" pid="3" name="KSOProductBuildVer">
    <vt:lpwstr>2052-12.1.0.18276</vt:lpwstr>
  </property>
</Properties>
</file>