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585" windowHeight="11775" firstSheet="10" activeTab="14"/>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对下转移支付预算表09-1" sheetId="13" r:id="rId13"/>
    <sheet name="对下转移支付绩效目标表09-2" sheetId="14" r:id="rId14"/>
    <sheet name="新增资产配置表10" sheetId="15" r:id="rId15"/>
    <sheet name="上级转移支付补助项目支出预算表11" sheetId="16" r:id="rId16"/>
    <sheet name="部门项目中期规划预算表12" sheetId="17" r:id="rId17"/>
  </sheets>
  <externalReferences>
    <externalReference r:id="rId18"/>
  </externalReferences>
  <definedNames>
    <definedName name="_xlnm._FilterDatabase" localSheetId="7" hidden="1">'部门项目支出预算表05-1'!$A$8:$W$140</definedName>
    <definedName name="_xlnm._FilterDatabase" localSheetId="8" hidden="1">'部门项目支出绩效目标表05-2'!$A$223:$J$328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<sst xmlns="http://schemas.openxmlformats.org/spreadsheetml/2006/main" count="4155" uniqueCount="1040">
  <si>
    <t>预算01-1表</t>
  </si>
  <si>
    <t>2025年财务收支预算总表</t>
  </si>
  <si>
    <t>单位名称：漠沙镇</t>
  </si>
  <si>
    <t>单位:元</t>
  </si>
  <si>
    <t>收        入</t>
  </si>
  <si>
    <t>支        出</t>
  </si>
  <si>
    <t>项      目</t>
  </si>
  <si>
    <t>预算数</t>
  </si>
  <si>
    <t>项目（按功能分类）</t>
  </si>
  <si>
    <t>一、一般公共预算拨款收入</t>
  </si>
  <si>
    <t>二、政府性基金预算拨款收入</t>
  </si>
  <si>
    <t>三、国有资本经营预算拨款收入</t>
  </si>
  <si>
    <t>四、财政专户管理资金收入</t>
  </si>
  <si>
    <t>五、单位资金</t>
  </si>
  <si>
    <t>1、事业收入</t>
  </si>
  <si>
    <t>2、事业单位经营收入</t>
  </si>
  <si>
    <t>3、上级补助收入</t>
  </si>
  <si>
    <t>4、附属单位上缴收入</t>
  </si>
  <si>
    <t>5、其他收入</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</si>
  <si>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</si>
  <si>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</si>
  <si>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</si>
  <si>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</si>
  <si>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</si>
  <si>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</si>
  <si>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</si>
  <si>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</si>
  <si>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</si>
  <si>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</si>
  <si>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2025年部门收入预算表</t>
  </si>
  <si>
    <t>部门（单位）代码</t>
  </si>
  <si>
    <t>部门（单位）名称</t>
  </si>
  <si>
    <t>合计</t>
  </si>
  <si>
    <t>本年收入</t>
  </si>
  <si>
    <t>小计</t>
  </si>
  <si>
    <t>一般公共预算</t>
  </si>
  <si>
    <t>政府性基金预算</t>
  </si>
  <si>
    <t>国有资本经营预算</t>
  </si>
  <si>
    <t>财政专户管理资金</t>
  </si>
  <si>
    <t>单位资金收入</t>
  </si>
  <si>
    <t>事业单位经营收入</t>
  </si>
  <si>
    <t>上级补助收入</t>
  </si>
  <si>
    <t>附属单位上缴收入</t>
  </si>
  <si>
    <t>其他收入</t>
  </si>
  <si>
    <t>使用非财政拨款结余</t>
  </si>
  <si>
    <t>事业收入</t>
  </si>
  <si>
    <t>3</t>
  </si>
  <si>
    <t>578</t>
  </si>
  <si>
    <t>漠沙镇</t>
  </si>
  <si>
    <t>578005</t>
  </si>
  <si>
    <t>新平彝族傣族自治县漠沙党群服务中心</t>
  </si>
  <si>
    <t>578001</t>
  </si>
  <si>
    <t>新平彝族傣族自治县漠沙镇人民政府</t>
  </si>
  <si>
    <t>578011</t>
  </si>
  <si>
    <t>新平彝族傣族自治县漠沙镇综合行政执法队</t>
  </si>
  <si>
    <t>578012</t>
  </si>
  <si>
    <t>新平彝族傣族自治县漠沙镇农业农村发展服务中心</t>
  </si>
  <si>
    <t>预算01-3表</t>
  </si>
  <si>
    <t>2025年部门支出预算表</t>
  </si>
  <si>
    <t>科目编码</t>
  </si>
  <si>
    <t>科目名称</t>
  </si>
  <si>
    <t>财政专户管理的支出</t>
  </si>
  <si>
    <t>单位资金</t>
  </si>
  <si>
    <t>事业支出</t>
  </si>
  <si>
    <t>事业单位
经营支出</t>
  </si>
  <si>
    <t>上级补助支出</t>
  </si>
  <si>
    <t>附属单位补助支出</t>
  </si>
  <si>
    <t>其他支出</t>
  </si>
  <si>
    <t>基本支出</t>
  </si>
  <si>
    <t>项目支出</t>
  </si>
  <si>
    <t>201</t>
  </si>
  <si>
    <t>一般公共服务支出</t>
  </si>
  <si>
    <t>20101</t>
  </si>
  <si>
    <t>人大事务</t>
  </si>
  <si>
    <t>2010107</t>
  </si>
  <si>
    <t>人大代表履职能力提升</t>
  </si>
  <si>
    <t>代表工作</t>
  </si>
  <si>
    <t>其他人大事务支出</t>
  </si>
  <si>
    <t>20103</t>
  </si>
  <si>
    <t>政府办公厅（室）及相关机构事务</t>
  </si>
  <si>
    <t>2010301</t>
  </si>
  <si>
    <t>行政运行</t>
  </si>
  <si>
    <t>2010350</t>
  </si>
  <si>
    <t>事业运行</t>
  </si>
  <si>
    <t>群众团体事务</t>
  </si>
  <si>
    <t>其他群众团体事务支出</t>
  </si>
  <si>
    <t>20132</t>
  </si>
  <si>
    <t>组织事务</t>
  </si>
  <si>
    <t>2013202</t>
  </si>
  <si>
    <t>一般行政管理事务</t>
  </si>
  <si>
    <t>2013299</t>
  </si>
  <si>
    <t>其他组织事务支出</t>
  </si>
  <si>
    <t>20136</t>
  </si>
  <si>
    <t>其他共产党事务支出</t>
  </si>
  <si>
    <t>2013650</t>
  </si>
  <si>
    <t>2013699</t>
  </si>
  <si>
    <t>公共安全支出</t>
  </si>
  <si>
    <t>其他公共安全支出</t>
  </si>
  <si>
    <t>207</t>
  </si>
  <si>
    <t>文化旅游体育与传媒支出</t>
  </si>
  <si>
    <t>20701</t>
  </si>
  <si>
    <t>文化和旅游</t>
  </si>
  <si>
    <t>2070109</t>
  </si>
  <si>
    <t>群众文化</t>
  </si>
  <si>
    <t>208</t>
  </si>
  <si>
    <t>社会保障和就业支出</t>
  </si>
  <si>
    <t>20805</t>
  </si>
  <si>
    <t>行政事业单位养老支出</t>
  </si>
  <si>
    <t>2080501</t>
  </si>
  <si>
    <t>行政单位离退休</t>
  </si>
  <si>
    <t>2080502</t>
  </si>
  <si>
    <t>事业单位离退休</t>
  </si>
  <si>
    <t>2080505</t>
  </si>
  <si>
    <t>机关事业单位基本养老保险缴费支出</t>
  </si>
  <si>
    <t>20808</t>
  </si>
  <si>
    <t>抚恤</t>
  </si>
  <si>
    <t>2080801</t>
  </si>
  <si>
    <t>死亡抚恤</t>
  </si>
  <si>
    <t>社会福利</t>
  </si>
  <si>
    <t>殡葬</t>
  </si>
  <si>
    <t>养老服务</t>
  </si>
  <si>
    <t>210</t>
  </si>
  <si>
    <t>卫生健康支出</t>
  </si>
  <si>
    <t>21007</t>
  </si>
  <si>
    <t>计划生育事务</t>
  </si>
  <si>
    <t>2100799</t>
  </si>
  <si>
    <t>其他计划生育事务支出</t>
  </si>
  <si>
    <t>21011</t>
  </si>
  <si>
    <t>行政事业单位医疗</t>
  </si>
  <si>
    <t>2101101</t>
  </si>
  <si>
    <t>行政单位医疗</t>
  </si>
  <si>
    <t>2101102</t>
  </si>
  <si>
    <t>事业单位医疗</t>
  </si>
  <si>
    <t>2101103</t>
  </si>
  <si>
    <t>公务员医疗补助</t>
  </si>
  <si>
    <t>2101199</t>
  </si>
  <si>
    <t>其他行政事业单位医疗支出</t>
  </si>
  <si>
    <t>其他卫生健康支出</t>
  </si>
  <si>
    <t>211</t>
  </si>
  <si>
    <t>节能环保支出</t>
  </si>
  <si>
    <t>21101</t>
  </si>
  <si>
    <t>环境保护管理事务</t>
  </si>
  <si>
    <t>2110199</t>
  </si>
  <si>
    <t>其他环境保护管理事务支出</t>
  </si>
  <si>
    <t>212</t>
  </si>
  <si>
    <t>城乡社区支出</t>
  </si>
  <si>
    <t>21201</t>
  </si>
  <si>
    <t>城乡社区管理事务</t>
  </si>
  <si>
    <t>2120199</t>
  </si>
  <si>
    <t>其他城乡社区管理事务支出</t>
  </si>
  <si>
    <t>213</t>
  </si>
  <si>
    <t>农林水支出</t>
  </si>
  <si>
    <t>21301</t>
  </si>
  <si>
    <t>农业农村</t>
  </si>
  <si>
    <t>2130104</t>
  </si>
  <si>
    <t>2130199</t>
  </si>
  <si>
    <t>其他农业农村支出</t>
  </si>
  <si>
    <t>林业和草原</t>
  </si>
  <si>
    <t>森林资源培育</t>
  </si>
  <si>
    <t>森林生态效益补偿</t>
  </si>
  <si>
    <t>林业草原防灾减灾</t>
  </si>
  <si>
    <t>其他林业和草原支出</t>
  </si>
  <si>
    <t>21303</t>
  </si>
  <si>
    <t>水利</t>
  </si>
  <si>
    <t>2130306</t>
  </si>
  <si>
    <t>水利工程运行与维护</t>
  </si>
  <si>
    <t>抗旱</t>
  </si>
  <si>
    <t>21307</t>
  </si>
  <si>
    <t>农村综合改革</t>
  </si>
  <si>
    <t>对村级公益事业建设的补助</t>
  </si>
  <si>
    <t>2130705</t>
  </si>
  <si>
    <t>对村民委员会和村党支部的补助</t>
  </si>
  <si>
    <t>其他农村综合改革支出</t>
  </si>
  <si>
    <t>交通运输支出</t>
  </si>
  <si>
    <t>公路水路运输</t>
  </si>
  <si>
    <t>公路养护</t>
  </si>
  <si>
    <t>216</t>
  </si>
  <si>
    <t>商业服务业等支出</t>
  </si>
  <si>
    <t>21602</t>
  </si>
  <si>
    <t>商业流通事务</t>
  </si>
  <si>
    <t>2160201</t>
  </si>
  <si>
    <t>220</t>
  </si>
  <si>
    <t>自然资源海洋气象等支出</t>
  </si>
  <si>
    <t>22001</t>
  </si>
  <si>
    <t>自然资源事务</t>
  </si>
  <si>
    <t>2200106</t>
  </si>
  <si>
    <t>自然资源利用与保护</t>
  </si>
  <si>
    <t>221</t>
  </si>
  <si>
    <t>住房保障支出</t>
  </si>
  <si>
    <t>22102</t>
  </si>
  <si>
    <t>住房改革支出</t>
  </si>
  <si>
    <t>2210201</t>
  </si>
  <si>
    <t>住房公积金</t>
  </si>
  <si>
    <t>彩票公益金安排的支出</t>
  </si>
  <si>
    <t>用于社会福利的彩票公益金支出</t>
  </si>
  <si>
    <t>用于其他社会公益事业的彩票公益金支出</t>
  </si>
  <si>
    <t>合  计</t>
  </si>
  <si>
    <t>预算02-1表</t>
  </si>
  <si>
    <t>2025年部门财政拨款收支预算总表</t>
  </si>
  <si>
    <t>支出功能分类科目</t>
  </si>
  <si>
    <t>一、本年收入</t>
  </si>
  <si>
    <t>一、本年支出</t>
  </si>
  <si>
    <t>（一）一般公共预算拨款</t>
  </si>
  <si>
    <t>（二）政府性基金预算拨款</t>
  </si>
  <si>
    <t>（三）国有资本经营预算拨款</t>
  </si>
  <si>
    <t>二、上年结转</t>
  </si>
  <si>
    <t>二、年终结转结余</t>
  </si>
  <si>
    <t>收 入 总 计</t>
  </si>
  <si>
    <t>预算02-2表</t>
  </si>
  <si>
    <t>2025年一般公共预算支出预算表（按功能科目分类）</t>
  </si>
  <si>
    <t>部门预算支出功能分类科目</t>
  </si>
  <si>
    <t>人员经费</t>
  </si>
  <si>
    <t>公用经费</t>
  </si>
  <si>
    <t>1</t>
  </si>
  <si>
    <t>2</t>
  </si>
  <si>
    <t>4</t>
  </si>
  <si>
    <t>5</t>
  </si>
  <si>
    <t>6</t>
  </si>
  <si>
    <t>2010108</t>
  </si>
  <si>
    <t>预算03表</t>
  </si>
  <si>
    <t>2025年一般公共预算“三公”经费支出预算表</t>
  </si>
  <si>
    <t>单位：元</t>
  </si>
  <si>
    <t>“三公”经费合计</t>
  </si>
  <si>
    <t>因公出国（境）费</t>
  </si>
  <si>
    <t>公务用车购置及运行费</t>
  </si>
  <si>
    <t>公务接待费</t>
  </si>
  <si>
    <t>公务用车购置费</t>
  </si>
  <si>
    <t>公务用车运行费</t>
  </si>
  <si>
    <t>预算04表</t>
  </si>
  <si>
    <t>2025年部门基本支出预算表</t>
  </si>
  <si>
    <t>单位名称</t>
  </si>
  <si>
    <t>项目代码</t>
  </si>
  <si>
    <t>功能科目编码</t>
  </si>
  <si>
    <t>功能科目名称</t>
  </si>
  <si>
    <t>经济科目编码</t>
  </si>
  <si>
    <t>经济科目名称</t>
  </si>
  <si>
    <t>资金来源</t>
  </si>
  <si>
    <t>财政拨款结转结余</t>
  </si>
  <si>
    <t>全年数</t>
  </si>
  <si>
    <t>已提前安排</t>
  </si>
  <si>
    <t>抵扣上年垫付资金</t>
  </si>
  <si>
    <t>本次下达</t>
  </si>
  <si>
    <t>另文下达</t>
  </si>
  <si>
    <t>事业单位
经营收入</t>
  </si>
  <si>
    <t>事业人员工资支出</t>
  </si>
  <si>
    <t>530427231100001285457</t>
  </si>
  <si>
    <t>30101</t>
  </si>
  <si>
    <t>基本工资</t>
  </si>
  <si>
    <t>30102</t>
  </si>
  <si>
    <t>津贴补贴</t>
  </si>
  <si>
    <t>一般公用经费</t>
  </si>
  <si>
    <t>社会保障缴费</t>
  </si>
  <si>
    <t>30107</t>
  </si>
  <si>
    <t>绩效工资</t>
  </si>
  <si>
    <t>530427231100001285462</t>
  </si>
  <si>
    <t>30229</t>
  </si>
  <si>
    <t>福利费</t>
  </si>
  <si>
    <t>530427231100001285474</t>
  </si>
  <si>
    <t>30110</t>
  </si>
  <si>
    <t>职工基本医疗保险缴费</t>
  </si>
  <si>
    <t>530427231100001285476</t>
  </si>
  <si>
    <t>30113</t>
  </si>
  <si>
    <t>530427231100001285478</t>
  </si>
  <si>
    <t>工会经费</t>
  </si>
  <si>
    <t>30228</t>
  </si>
  <si>
    <t>530427231100001452944</t>
  </si>
  <si>
    <t>奖励性绩效工资(地方)</t>
  </si>
  <si>
    <t>530427241100002164981</t>
  </si>
  <si>
    <t>社会保险缴费资金</t>
  </si>
  <si>
    <t>30112</t>
  </si>
  <si>
    <t>其他社会保障缴费</t>
  </si>
  <si>
    <t>30108</t>
  </si>
  <si>
    <t>机关事业单位基本养老保险缴费</t>
  </si>
  <si>
    <t>30111</t>
  </si>
  <si>
    <t>公务员医疗补助缴费</t>
  </si>
  <si>
    <t>530427210000000016266</t>
  </si>
  <si>
    <t>530427210000000016461</t>
  </si>
  <si>
    <t>行政人员工资支出</t>
  </si>
  <si>
    <t>530427210000000016463</t>
  </si>
  <si>
    <t>530427210000000016464</t>
  </si>
  <si>
    <t>530427210000000016468</t>
  </si>
  <si>
    <t>行政人员公务交通补贴</t>
  </si>
  <si>
    <t>30239</t>
  </si>
  <si>
    <t>其他交通费用</t>
  </si>
  <si>
    <t>530427210000000016469</t>
  </si>
  <si>
    <t>530427231100001449618</t>
  </si>
  <si>
    <t>退休干部公用经费</t>
  </si>
  <si>
    <t>30201</t>
  </si>
  <si>
    <t>办公费</t>
  </si>
  <si>
    <t>530427231100001449631</t>
  </si>
  <si>
    <t>公务员基础绩效奖</t>
  </si>
  <si>
    <t>30103</t>
  </si>
  <si>
    <t>奖金</t>
  </si>
  <si>
    <t>530427241100002145973</t>
  </si>
  <si>
    <t>部门临聘人员支出</t>
  </si>
  <si>
    <t>30199</t>
  </si>
  <si>
    <t>其他工资福利支出</t>
  </si>
  <si>
    <t>530427241100002164184</t>
  </si>
  <si>
    <t>530427251100003715536</t>
  </si>
  <si>
    <t>公车购置及运行维护资金</t>
  </si>
  <si>
    <t>30231</t>
  </si>
  <si>
    <t>公务用车运行维护费</t>
  </si>
  <si>
    <t>530427251100003715850</t>
  </si>
  <si>
    <t>行政事业单位人均公用经费</t>
  </si>
  <si>
    <t>30205</t>
  </si>
  <si>
    <t>水费</t>
  </si>
  <si>
    <t>30207</t>
  </si>
  <si>
    <t>邮电费</t>
  </si>
  <si>
    <t>30211</t>
  </si>
  <si>
    <t>差旅费</t>
  </si>
  <si>
    <t>30206</t>
  </si>
  <si>
    <t>电费</t>
  </si>
  <si>
    <t>30299</t>
  </si>
  <si>
    <t>其他商品和服务支出</t>
  </si>
  <si>
    <t>530427251100003901538</t>
  </si>
  <si>
    <t>漠沙镇村（社区）干部一次性离任生活补助资金</t>
  </si>
  <si>
    <t>30305</t>
  </si>
  <si>
    <t>生活补助</t>
  </si>
  <si>
    <t>530427241100002131047</t>
  </si>
  <si>
    <t>530427241100002131048</t>
  </si>
  <si>
    <t>530427241100002131051</t>
  </si>
  <si>
    <t>530427241100002131060</t>
  </si>
  <si>
    <t>530427241100002131062</t>
  </si>
  <si>
    <t>530427241100002131076</t>
  </si>
  <si>
    <t>530427241100002215500</t>
  </si>
  <si>
    <t>530427241100003155246</t>
  </si>
  <si>
    <t>530427251100003680909</t>
  </si>
  <si>
    <t>530427251100003680917</t>
  </si>
  <si>
    <t>530427251100003680918</t>
  </si>
  <si>
    <t>530427251100003680919</t>
  </si>
  <si>
    <t>530427251100003680920</t>
  </si>
  <si>
    <t>530427251100003680921</t>
  </si>
  <si>
    <t>预算05-1表</t>
  </si>
  <si>
    <t>2025年部门项目支出预算表</t>
  </si>
  <si>
    <t>项目分类</t>
  </si>
  <si>
    <t>项目名称</t>
  </si>
  <si>
    <t>项目单位</t>
  </si>
  <si>
    <t>本年拨款</t>
  </si>
  <si>
    <t>其中：本次下达</t>
  </si>
  <si>
    <t>（收支专户）漠沙镇计划生育家庭帮扶补助资金</t>
  </si>
  <si>
    <t>313 事业发展类</t>
  </si>
  <si>
    <t>530427251100003849689</t>
  </si>
  <si>
    <t>30399</t>
  </si>
  <si>
    <t>其他对个人和家庭的补助</t>
  </si>
  <si>
    <t>（收支专户）漠沙镇烤涉烟综合治理经费</t>
  </si>
  <si>
    <t>311 专项业务类</t>
  </si>
  <si>
    <t>530427231100001903763</t>
  </si>
  <si>
    <t>村(社区)人员补助经费</t>
  </si>
  <si>
    <t>312 民生类</t>
  </si>
  <si>
    <t>530427241100002138495</t>
  </si>
  <si>
    <t>村（居）民小组长和小组党支部书记人员经费</t>
  </si>
  <si>
    <t>530427241100002138841</t>
  </si>
  <si>
    <t>村（社区）、小组运转补助经费</t>
  </si>
  <si>
    <t>530427241100002137790</t>
  </si>
  <si>
    <t>漠沙镇2023一2025年计算机更新项目资金</t>
  </si>
  <si>
    <t>530427241100003185895</t>
  </si>
  <si>
    <t>31002</t>
  </si>
  <si>
    <t>办公设备购置</t>
  </si>
  <si>
    <t>漠沙镇2025年村（社区）干部薪级晋升补助资金</t>
  </si>
  <si>
    <t>530427251100003826439</t>
  </si>
  <si>
    <t>漠沙镇耕地流出整改工作经费</t>
  </si>
  <si>
    <t>530427251100003918271</t>
  </si>
  <si>
    <t>30216</t>
  </si>
  <si>
    <t>培训费</t>
  </si>
  <si>
    <t>30226</t>
  </si>
  <si>
    <t>劳务费</t>
  </si>
  <si>
    <t>漠沙镇困难党员春节、七一慰问补助资金</t>
  </si>
  <si>
    <t>530427241100002290485</t>
  </si>
  <si>
    <t>漠沙镇两馆一站免费开放资金</t>
  </si>
  <si>
    <t>530427241100002712418</t>
  </si>
  <si>
    <t>漠沙镇两新党建工作经费</t>
  </si>
  <si>
    <t>530427251100004018785</t>
  </si>
  <si>
    <t>漠沙镇农村困难党员县级补助资金</t>
  </si>
  <si>
    <t>530427241100002284644</t>
  </si>
  <si>
    <t>漠沙镇人大代表活动补助经费</t>
  </si>
  <si>
    <t>530427241100002284075</t>
  </si>
  <si>
    <t>30215</t>
  </si>
  <si>
    <t>会议费</t>
  </si>
  <si>
    <t>其他村社区、小组干部待遇补助经费</t>
  </si>
  <si>
    <t>530427241100002138935</t>
  </si>
  <si>
    <t>人大代表交通费及通讯费、误工补贴经费</t>
  </si>
  <si>
    <t>530427241100002156957</t>
  </si>
  <si>
    <t>水库及小坝塘管护人员补助经费</t>
  </si>
  <si>
    <t>530427241100002264305</t>
  </si>
  <si>
    <t>退休人员死亡一次性抚恤金资金</t>
  </si>
  <si>
    <t>530427251100003716258</t>
  </si>
  <si>
    <t>30304</t>
  </si>
  <si>
    <t>抚恤金</t>
  </si>
  <si>
    <t>行政单位公用经费</t>
  </si>
  <si>
    <t>530427241100002264315</t>
  </si>
  <si>
    <t>遗属生活补助资金</t>
  </si>
  <si>
    <t>530427241100002137681</t>
  </si>
  <si>
    <t>2023年综合治理（平安云南建设）专项资金</t>
  </si>
  <si>
    <t>漠沙镇关圣村委会卫生室建设项目—2024年县人大代表建议办理专项经费</t>
  </si>
  <si>
    <t>基础设施建设</t>
  </si>
  <si>
    <t>漠沙镇“头雁领航红旗联创”经费</t>
  </si>
  <si>
    <t>漠沙镇2024年曼勒片区人大代表联组活动资金</t>
  </si>
  <si>
    <t>漠沙镇西部志愿者生活补助经费</t>
  </si>
  <si>
    <t>漠沙镇2022年第一批省级福彩公益金补助—西尼村便民服务大厅改造补助资金</t>
  </si>
  <si>
    <t>龙河社区农村公益性公墓扩建项目补助资金</t>
  </si>
  <si>
    <t>关圣农村公益性公墓扩建项目补助资金</t>
  </si>
  <si>
    <t>曼线农村公益性公墓扩建项目补助资金</t>
  </si>
  <si>
    <t>漠沙镇曼勒社区小曼妹小组老年活动室建设项目资金</t>
  </si>
  <si>
    <t>漠沙镇曼线村农村公益性公墓扩建项目专项资金</t>
  </si>
  <si>
    <t>漠沙镇龙河社区农村公益性公墓扩建项目补助资金</t>
  </si>
  <si>
    <t>漠沙镇日间照料服务机构运营补贴经费</t>
  </si>
  <si>
    <t>漠沙大沐浴段植绿护绿项目资金</t>
  </si>
  <si>
    <t>委托业务费</t>
  </si>
  <si>
    <t>漠沙镇2024年农村公路日常养护项目省级补助资金</t>
  </si>
  <si>
    <t>维修（护）费</t>
  </si>
  <si>
    <t>漠沙镇2024年省级森林防火经费</t>
  </si>
  <si>
    <t>漠沙镇2024年市级“三三”森林防火经费</t>
  </si>
  <si>
    <t>省级公益林森林生态效益补偿资金</t>
  </si>
  <si>
    <t>漠沙镇小坝多村新联社小组农村公益事业财政奖补资金</t>
  </si>
  <si>
    <t>漠沙镇鱼塘村委会上曼孔小组农村公益事业财政奖补项目专项资金</t>
  </si>
  <si>
    <t>漠沙镇曼勒社区下偏哈小组农村公益事业财政奖补项目专项资金</t>
  </si>
  <si>
    <t>漠沙镇（鱼塘新村片区、平安村鲁池别、胜利村）抗旱应急工程—中央农业防灾减灾和水利救灾资金</t>
  </si>
  <si>
    <t>漠沙镇抗旱应急拉水和设备费补助项目—中央农业防灾减灾和水利救灾资金</t>
  </si>
  <si>
    <t>市级专项彩票公益金—曼勒社区上索铺小组农村基础设施建设项目资金</t>
  </si>
  <si>
    <t>漠沙镇双河村、曼蚌村综合性活动场所建设项目专项资金</t>
  </si>
  <si>
    <t>预算05-2表</t>
  </si>
  <si>
    <t>2025年部门项目支出绩效目标表</t>
  </si>
  <si>
    <t>单位名称、项目名称</t>
  </si>
  <si>
    <t>项目年度绩效目标</t>
  </si>
  <si>
    <t>一级指标</t>
  </si>
  <si>
    <t>二级指标</t>
  </si>
  <si>
    <t>三级指标</t>
  </si>
  <si>
    <t>指标性质</t>
  </si>
  <si>
    <t>指标值</t>
  </si>
  <si>
    <t>度量单位</t>
  </si>
  <si>
    <t>指标属性</t>
  </si>
  <si>
    <t>指标内容</t>
  </si>
  <si>
    <t xml:space="preserve">根据《中华人民共和国预算法》及其实施条例，《国务院关于进一步深化预算管理制度改革的意见》（国发〔2021〕5号）和《云南省财政厅关于印发&lt;云南省预算管理一体化改革实施方案&gt;》（云财办〔2021〕36号）规定，为加强预算单位资金管理，硬化预算约束，确保一体化改革顺利实施完成，我街道严格按照上级部门要求，科学合理编制预算，推进全口径预算管理，将收支全部纳入预算管理。
涉烟综合治理资金16600元。测算主要包括：A4打印纸125件×35元/件=4375元；购买办公用笔200支×3元/支=600元；笔记本80个×10元/本=800元；文件袋400个×2元/个=800元；资料盒40盒×20元/盒=800元；订书机10个×20元/个=200元；抽杆夹100个×5元/个=500元；长尾夹10盒×20元/盒=200元；征订《长安》3份×150元/份=450元；征订《法治日报》3份×480元/份=1440元；征订《民主与法制周刊》1份×480元/份=480元；征订《民主与法制时报》1份×192元/份=192元；征订《云南法制报》1份×396元/份=396元；征订《法制与社会杂志》1份×192元/份=192元；开展涉烟等各类普法宣传布标、资料印刷、宣传牌等费用5175元。
</t>
  </si>
  <si>
    <t>数量指标</t>
  </si>
  <si>
    <t>采购台式电脑</t>
  </si>
  <si>
    <t>=</t>
  </si>
  <si>
    <t>份</t>
  </si>
  <si>
    <t>定量指标</t>
  </si>
  <si>
    <t>反映征订书籍《长安》的数量指标</t>
  </si>
  <si>
    <t>产出指标</t>
  </si>
  <si>
    <t>采购办公桌椅</t>
  </si>
  <si>
    <t>1.00</t>
  </si>
  <si>
    <t>反映征订《民主与法制周刊》的数量指标</t>
  </si>
  <si>
    <t>时效指标</t>
  </si>
  <si>
    <t>资金下达后及时支付</t>
  </si>
  <si>
    <t>12</t>
  </si>
  <si>
    <t>月</t>
  </si>
  <si>
    <t>反映项目开展时限的情况</t>
  </si>
  <si>
    <t>社会效益</t>
  </si>
  <si>
    <t>保障烤烟综合治理工作正常开展</t>
  </si>
  <si>
    <t>保障</t>
  </si>
  <si>
    <t>是/否</t>
  </si>
  <si>
    <t>定性指标</t>
  </si>
  <si>
    <t>反映保障烤烟综合治理工作正常开展</t>
  </si>
  <si>
    <t>效益指标</t>
  </si>
  <si>
    <t>服务对象满意度</t>
  </si>
  <si>
    <t>受益对象满意度</t>
  </si>
  <si>
    <t>&gt;=</t>
  </si>
  <si>
    <t>95</t>
  </si>
  <si>
    <t>%</t>
  </si>
  <si>
    <t>反映受益对象满意度</t>
  </si>
  <si>
    <t>及时支付唐文学死亡一次性抚恤金249715.20元，丧葬费1200.00元，共计250915.20元。通过保护和关爱家庭中不幸遭遇的遗族成员，增强社会的凝聚力，同时也传递出社会对弱势群体的关心与帮助，确保漠沙镇2025年退休人员死亡一次性抚恤金正常发放，据实保护遗属家庭的切身利益，营造一个更加公平正义的社会环境，提高人民的生活质量和幸福感。</t>
  </si>
  <si>
    <t>满意度指标</t>
  </si>
  <si>
    <t>死亡抚恤金发放人员数量</t>
  </si>
  <si>
    <t>人</t>
  </si>
  <si>
    <t xml:space="preserve">反映获补助人员、企业的数量情况，也适用补贴、资助等形式的补助。
</t>
  </si>
  <si>
    <t>质量指标</t>
  </si>
  <si>
    <t>获补对象准确率</t>
  </si>
  <si>
    <t>100</t>
  </si>
  <si>
    <t xml:space="preserve">"反映获补助对象认定的准确性情况。
获补对象准确率=抽检符合标准的补助对象数/抽检实际补助对象数*100%"
</t>
  </si>
  <si>
    <t>项目开展时间</t>
  </si>
  <si>
    <t>年</t>
  </si>
  <si>
    <t xml:space="preserve">反映预算部门项目开展时间。完成率=实际完成指/目标值×100%
</t>
  </si>
  <si>
    <t>干部职工各项待遇</t>
  </si>
  <si>
    <t>落实</t>
  </si>
  <si>
    <t xml:space="preserve">做好本部门人员、公用经费保障，按规定落实干部职工各项待遇，支持部门正常履职。
</t>
  </si>
  <si>
    <t>受益人群满意度</t>
  </si>
  <si>
    <t>90</t>
  </si>
  <si>
    <t xml:space="preserve">调查人群中对项目实施的满意度。满意度=满意问卷数/调查问卷总数×100%
</t>
  </si>
  <si>
    <t>根据《财政部 文化部（关于印发中央补助地方美术馆、公共图书馆、文化馆（站）免费开放专项资金管暂行办法》财教[2013]98号、《云南省财政厅 云南省文化厅（关于印发云南省美术馆 公共图书馆 文化馆（站）免费开放专项资管理暂行办法）》的通知（云财教[2014]36号）、玉溪市文化和旅游局关于做好2021年度文化工作者服务支持艰苦边远地区和基层一线专项实施工作的通知》《新平县文化和旅游局关于做好2021年度文化工作者服务支持艰苦边远地区和基层一线专项实施工作的通知》（新文旅发[2021]13号）文件精神，专项资金由中央财政设立，用于支持文化主管部门归口管理的地市级和县级美术馆、公共图书馆、文化馆以及乡镇综合文化站（以下简称“三馆一站”）免费开展基本公共文化服务。
按照标准测算，将基本公共文化服务保障资金纳入财政预算，落实保障镇常住人口享有基本公共文化服务所需资金。2025年中央及省、市、县级免费开放资金分配我镇5万元，其中：中央下达4万元；省级配套0.7万元；市级配套0.12万元；县级配套0.18万元。
通过免费开放站内公共文化设施设备，完善服务体系、优化资源配置、全面提高效能，促进基层公共文化服务标准化、均等化，保障广大群众读书看报、观看电视、观赏电影、进行文化鉴赏、开展文化体育活动、新时代文明实践活动等各类丰富的文体活动，加强基层公共文化服务人才队伍建设，培育和践行社会主义核心价值观，为创建新思想、新风尚的文明县城提供强大精神源泉，活跃和丰富镇辖区文化生活，满足群众精神文化生活需求。</t>
  </si>
  <si>
    <t>开展服饰文化节文艺演出</t>
  </si>
  <si>
    <t>期</t>
  </si>
  <si>
    <t>反映开展服饰文化节文艺演出期数的指标</t>
  </si>
  <si>
    <t>开展农村文艺骨干培训</t>
  </si>
  <si>
    <t>反映开展农村文艺骨干培训期数</t>
  </si>
  <si>
    <t>文艺骨干培训参训人数</t>
  </si>
  <si>
    <t>人次</t>
  </si>
  <si>
    <t>反映文艺骨干培训参训人数</t>
  </si>
  <si>
    <t>文艺骨干参训人员出勤率</t>
  </si>
  <si>
    <t>反映文艺骨干参训人员出勤率，出勤率=出勤人数/应出勤人数*100%</t>
  </si>
  <si>
    <t>项目实施时长</t>
  </si>
  <si>
    <t>&lt;=</t>
  </si>
  <si>
    <t>反映项目实施时长</t>
  </si>
  <si>
    <t>基层公共文化服务标准化</t>
  </si>
  <si>
    <t>促进</t>
  </si>
  <si>
    <t>反映基层公共文化服务标准化</t>
  </si>
  <si>
    <t>受益对象满意率</t>
  </si>
  <si>
    <t>反映受益对象满意率，满意率=满意人数/问卷调查人数*100%</t>
  </si>
  <si>
    <t>根据《新平彝族傣族自治县水利局关于水库协议管护的请示》（新水请[2015]37号）、《新平彝族傣族自治县水利局关于库坝塘管理人员经费给予列入财政长期预算拨款的请示》（新水请[2010]90号）《新平彝族傣族自治县水利工程管理办法实施细则》等文件精神。
做好本部门人员、公用经费保障，按规定落实干部职工各项待遇，支持部门正常履职该项目资金需为按月支付完成，计划于2025年12月份底完成支付。项目的实施确保库坝安全，对设施设备进行日常维护，及时清理溢洪道阻水障碍物，认真执行水库管理制度，做好防汛值班值守；按照要求做好水雨情观测，按时报送水雨情信息；发现库水位超过汛限水位、限制运用水位或溢洪道过水时，及时报告防汛技术责任人；遭遇洪水、地震及发现工程出现异常等情况及时报告，紧急情况下按照规定发出警报。山洪灾害防御系统发挥作用，维护各设施设备正常运行，准确监测降雨和适时发布危险预警，发生灾情及时有序撤离受威胁群众，避免群死群伤事件发生。
（一）社会效益分析
项目的实施确保山洪灾害防御系统发挥作用，维护各设施设备正常运行，准确监测降雨和适时发布危险预警，发生灾情及时有序撤离受威胁群众，避免群死群伤事件发生。
（二）环境及生态效益
项目建设期间，工程的施工会造成一定范围内的轻度水土流失。但是，只要在施工中注意保护及工程后期的及时恢复，能够将其损失降到最低。
项目建成后，通过山、水、园、林、路的综合治理，优化了环境及空气，同时也有效控制了水土流失，减少了地表径流。
（三）经济评价
项目的实施确保库坝安全，对设施设备进行日常维护，及时清理溢洪道阻水障碍物，认真执行水库管理制度，做好防汛值班值守；按照要求做好水雨情观测，按时报送水雨情信息；发现库水位超过汛限水位、限制运用水位或溢洪道过水时，及时报告防汛技术责任人；遭遇洪水、地震及发现工程出现异常等情况及时报告，紧急情况下按照规定发出警报。山洪灾害防御系统发挥作用，维护各设施设备正常运行，准确监测降雨和适时发布危险预警，发生灾情及时有序撤离受威胁群众，避免群死群伤事件发生。</t>
  </si>
  <si>
    <t>小二型水库管理人员数量</t>
  </si>
  <si>
    <t>反映小二型水库管理人数</t>
  </si>
  <si>
    <t>小坝塘管理人员数量</t>
  </si>
  <si>
    <t>24</t>
  </si>
  <si>
    <t>反映小坝塘管理人数</t>
  </si>
  <si>
    <t>小一型水库管理人员数量</t>
  </si>
  <si>
    <t>反映小一型水库管理人数</t>
  </si>
  <si>
    <t>资金下达使用时率</t>
  </si>
  <si>
    <t>反映项目资金下达使用率</t>
  </si>
  <si>
    <t>项目实施期限</t>
  </si>
  <si>
    <t>反映项目实施期限</t>
  </si>
  <si>
    <t>管护人员工作效率</t>
  </si>
  <si>
    <t>提升</t>
  </si>
  <si>
    <t>反映管护人员工作效率</t>
  </si>
  <si>
    <t>根据中共玉溪市委组织部《关于继续开展“农村困难党员关爱行动”的通知》（玉组通〔2012〕1号）和新组通（2012）20号《关于扩大农村困难老党员生活补助对象的通知》，为进一步建立健全党内激励、关怀、帮扶机制，决定继续开展“农村困难党员关爱行动”。“农村困难党员关爱行动”对于实施人文关怀、夯实党在农村的执政基础、巩固党的执政地位，意义重大、影响深远。我镇对全镇年满60周岁及以上，没有工资、固定收入和没有其他补助的农村困难老党员，先后3次实行每年人均300元、360元、480元的生活定补，为农村困难老党员解决了一些实际困难，收到了良好效果，促进了社会和谐。
农村困难老党员的生活补助标准为每人每月40元，纳入财政预算。2025年项目资金安排如下：漠沙镇60岁以上农村困难党员共470人，县级财政补助每人每月30.00元，共需资金169200.00元。
项目的预期效果：通过对农村困难党员关爱行动补助，切实帮助农村困难党员解决了生产、生活中的实际困难，生活状态得到改善，使农村困难党员感受到党的关怀，促进农村社会和谐。为人民群众特别是困难群众办实事好事，把党的温暖和关怀送到他们的心坎上，让老党员和生活困难党员切实感受到党的关怀和组织的温暖。</t>
  </si>
  <si>
    <t>60岁以上困难党员人数</t>
  </si>
  <si>
    <t>470</t>
  </si>
  <si>
    <t>反映60岁以上困难党员人数</t>
  </si>
  <si>
    <t>农村困难党员补助准确率</t>
  </si>
  <si>
    <t>反映农村困难党员补助准确率</t>
  </si>
  <si>
    <t>项目实施时限</t>
  </si>
  <si>
    <t>反映项目实施时限</t>
  </si>
  <si>
    <t>60岁以上困难党员补助覆盖率</t>
  </si>
  <si>
    <t>反映60岁以上困难党员补助覆盖率</t>
  </si>
  <si>
    <t>根据中共云南省委关于加强新时代人大工作的意见》（云发﹝2020﹞21号）、《云南省人大常委会办公厅印发关于加强云南省人大代表履职管理的意见的通知》（云人办发〔2019〕49号）、《中共玉溪市委关于加强和改进人大工作的意见》（玉发〔2015〕36号）、《关于加强和改进人大工作的意见》（新发〔2016〕19号）等文件精神，深入学习贯彻习近平总书记关于坚持和完善人民代表大会制度的重要思想。充分发挥人大代表作用，聚焦重大民生问题、安全隐患问题、重大发展问题，2025年计划开展人大代表调研、视察活动4期，夯实立法基础，为各级党委、政府决策提供精准依据。
根据新平县财政局人大调研经费定额预算管理的要求，2025年我单位预算人大调研经费76000.00元。主要用于县人大代表视察、调研等活动经费。
将人民代表大会制度和人大工作研究纳入哲学社会科学规划和教学科研单位研究内容，切实加强对人民代表大会制度和人大工作的研究。党委宣传部门要把宣传人民代表大会制度和人大工作纳入年度工作计划，建立机制保证本地主要媒体在重要版面、重要时段刊播人大依法履职的新闻报道。加大运用新媒体宣传人大工作的力度，建好、管好、用好人大刊物、门户网站、微信公众号等宣传阵地，大力宣传人民代表大会制度、各级人大及其常委会和人大代表依法行使职权的成效和经验，讲好人大故事，营造全社会关心、支持和促进人大工作的良好氛围。</t>
  </si>
  <si>
    <t>全镇县乡人大代表数量</t>
  </si>
  <si>
    <t>76</t>
  </si>
  <si>
    <t>反映全镇共有县乡人大代表数量</t>
  </si>
  <si>
    <t>开展人大代表调研活动</t>
  </si>
  <si>
    <t>反映开展人大代表调研活动</t>
  </si>
  <si>
    <t>人大代表履职能力培训参训人数</t>
  </si>
  <si>
    <t>反映人大代表履职能力培训参训人数</t>
  </si>
  <si>
    <t>人大代表履职能力培训参训</t>
  </si>
  <si>
    <t>反映人大代表履职能力培训参训</t>
  </si>
  <si>
    <t>召开人大代表经验交流会人数</t>
  </si>
  <si>
    <t>反映召开人大代表经验交流会人数</t>
  </si>
  <si>
    <t>召开人大代表经验交流会</t>
  </si>
  <si>
    <t>反映召开人大代表经验交流会</t>
  </si>
  <si>
    <t>人大代表履职能力培训参训率</t>
  </si>
  <si>
    <t>反映人大代表履职能力培训参训率</t>
  </si>
  <si>
    <t>人大代表经验交流会会期</t>
  </si>
  <si>
    <t>天</t>
  </si>
  <si>
    <t>人大代表履职能力</t>
  </si>
  <si>
    <t>反映人大代表履职能力</t>
  </si>
  <si>
    <t>根据新办通〔2020〕48号关于印发《新平县推行村级组织大岗位制实施方案》、新改委发〔2022〕4号关于印发《新平县健全村干部队伍专业化建设_增强党建引领乡村振兴的实施方案（试行））》的通知，认真贯彻落实新时代党的建设总要求和新时代党的组织路线，坚持和加强党对农村工作的全面领导，提高党的农村基层组织建设质量，提高村（社区）干部农村工作能力和水平，为新时代乡村全面振兴提供坚强政治和组织保证。2025年本项目申请资金共计315600.00元，具体是：
1.村（社区）正职干部薪级晋升补贴资金54000.00元；
2.村（社区）副职干部薪级晋升补贴资金144000.00元；
3.村（社区）委员干部薪级晋升补贴资金117600.00元。</t>
  </si>
  <si>
    <t>村（社区）正职干部薪级晋升人数</t>
  </si>
  <si>
    <t>15</t>
  </si>
  <si>
    <t>反映村（社区）正职干部薪级晋升人数的指标</t>
  </si>
  <si>
    <t>村（社区）副职干部薪级晋升人数</t>
  </si>
  <si>
    <t>48</t>
  </si>
  <si>
    <t>反映村（社区）副职干部薪级晋升人数的指标</t>
  </si>
  <si>
    <t>村（社区）委员干部薪级晋升人数</t>
  </si>
  <si>
    <t>49</t>
  </si>
  <si>
    <t>反映村（社区）委员干部薪级晋升人数的指标</t>
  </si>
  <si>
    <t>资金拨付及时率</t>
  </si>
  <si>
    <t>反映资金拨付及时的情况</t>
  </si>
  <si>
    <t>项目实施完成时间</t>
  </si>
  <si>
    <t>反映项目实施完成时间的指标</t>
  </si>
  <si>
    <t>保障部门正常运转</t>
  </si>
  <si>
    <t>正常运转</t>
  </si>
  <si>
    <t>反映部门运转情况的指标</t>
  </si>
  <si>
    <t>受益人群满意率</t>
  </si>
  <si>
    <t>反映受益人群满意率的指标</t>
  </si>
  <si>
    <t>为提高代表履职能力，切实履行宪法和法律赋予的职权，推动人大制度和人大工作与时俱进、创新发展，更好地践行人大代表“人民选我当代表，我当代表为人民”的宗旨，不断听取广大基层代表的意见和建议，进一步扎实工作成效，为百姓多办好事、为漠沙产业发展多办实事。
（一）资金来源：上级补助 96200.00 元。
（二）资金使用情况：
1.2025年 6 月发放上半年乡人大代表通讯、交通补贴，预计发放代表60 人，一次性发放6 个月，一个月100 元/人，小计45600元；
2. 12 月发放下半年乡人大代表通讯、交通补贴，预计发放代表 60 人，一次性发放 6 个月，一个月100 元/人，小计45600 元；
3.12月份发放误工补贴5000元。
漠沙镇人大主席团在上级部门的指导下，在镇党委、政府的领导下，积极组织鼓励 76 名镇人大代表进行学习视察和调研，广泛听取选民意见和建议，通过深入群众家中进行走访和调查，进行群众的来访和接待等方式，在提升代表履职能力的同时发挥代表作用，切实做到“民有所呼，我有所应”，为推动漠沙的高质量发展贡献人大力量。</t>
  </si>
  <si>
    <t>人大代表通讯、交通费</t>
  </si>
  <si>
    <t>反映部门（单位）实际发放通讯、交通费人员</t>
  </si>
  <si>
    <t>资金兑付准确率</t>
  </si>
  <si>
    <t>反映资金兑付准确率</t>
  </si>
  <si>
    <t>保障人大代表正常开展工作</t>
  </si>
  <si>
    <t>反映部门（单位）人员对工资福利发放的满意程度。</t>
  </si>
  <si>
    <t>根据2024年县级下达2023-2024年耕地流出问题整改图斑情况，产生了耕地流出整改复耕、栽种农作物等费用，由县级财力预算安排支出，合计469988.00元。主要用于：机械台班1350小时；派出车辆运转；各村支书、村组土地专管员培训10次；各村组土地专管员培训10次。</t>
  </si>
  <si>
    <t>机械台班</t>
  </si>
  <si>
    <t>1350</t>
  </si>
  <si>
    <t>小时</t>
  </si>
  <si>
    <t>反映机械工作时长的指标</t>
  </si>
  <si>
    <t>派出车辆次数</t>
  </si>
  <si>
    <t>400</t>
  </si>
  <si>
    <t>次</t>
  </si>
  <si>
    <t>反映派出车辆开展耕地整改工作次数的指标</t>
  </si>
  <si>
    <t>10</t>
  </si>
  <si>
    <t>反映开展人员培训的数量指标</t>
  </si>
  <si>
    <t>整改项目验收合格率</t>
  </si>
  <si>
    <t>反映整改项目验收合格情况的指标</t>
  </si>
  <si>
    <t>生态效益</t>
  </si>
  <si>
    <t>耕地得到恢复</t>
  </si>
  <si>
    <t>是</t>
  </si>
  <si>
    <t>反映耕地得到恢复的指标</t>
  </si>
  <si>
    <t>反映受益人群满意情况的指标</t>
  </si>
  <si>
    <t xml:space="preserve">根据《关于印发新平县推行村级组织大岗位制实施方案的通知》（新办通〔2020〕48号）文件要求，为坚持和加强党对农村工作的全面领导，构建村（社区）党组织领导下的村级组织大岗位分工负责运行机制，建设一支扎根农村、干事创业、担当作为、廉洁履职、相对稳定的懂农业、爱农村、爱农民的村干部队伍，确保党的路线、方针、政策和决策部署在农村基层得到全面贯彻落实，2025年村（社区）、小组干部补助及运转经费纳入特定类项目预算管理。
资金预算4758000元，测算如下：
1.村（居）民副组长285人，400元/月，预算资金1368000元；
2.食品安全信息员284人，50元/月，预算资金170400元；
3.小组计生信息员285人，50元/月，预算资金171000元；
4.动物检疫协检员18人，7900元/年，预算资金142200元；
5.村（社区）委员62人，37200元/年，预算资金2306400元；
6.村（社区）干部绩效工资572400元；
7.村级干部薪级调标补助27600元。
</t>
  </si>
  <si>
    <t>村社区干部绩效人数</t>
  </si>
  <si>
    <t>131</t>
  </si>
  <si>
    <t>反映村干部实际发放绩效人员数量</t>
  </si>
  <si>
    <t>村（居）民小组副组长</t>
  </si>
  <si>
    <t>285</t>
  </si>
  <si>
    <t>反映村（社区）小组副组长实际发放工资人员数量</t>
  </si>
  <si>
    <t>食品安全信息员人数</t>
  </si>
  <si>
    <t>284</t>
  </si>
  <si>
    <t>反映食品安全信息员实际发放工资人员数量</t>
  </si>
  <si>
    <t>小组计生信息员</t>
  </si>
  <si>
    <t>反映小组计生信息员实际发放工资人员数量</t>
  </si>
  <si>
    <t>村（社区）委员</t>
  </si>
  <si>
    <t>62</t>
  </si>
  <si>
    <t>反映村（社区)委员实际发放工资人员数量</t>
  </si>
  <si>
    <t>动物检疫协检员</t>
  </si>
  <si>
    <t>18</t>
  </si>
  <si>
    <t>反映村及动物检疫协检员实际发放工资人员数量</t>
  </si>
  <si>
    <t>资金兑付精准率</t>
  </si>
  <si>
    <t>反映资金兑付精准率</t>
  </si>
  <si>
    <t>反映项目实施完成时间</t>
  </si>
  <si>
    <t>反映部门（单位）运转情况。</t>
  </si>
  <si>
    <t>漠沙镇2025年困难群众救助补助资金</t>
  </si>
  <si>
    <t>按照新平彝族傣族自治县人民政府办公室《关于建立健全城乡困难群众临时救助工作实施意见的通知》新政办发〔2010〕199号规定，漠沙镇每年按上年度发放城乡低保资金总额的2%比例编制预算，纳入社会救助专项资金支出科目。漠沙镇2024年城乡低保资金发放519.72万元（农低保506.79万元、城低保12.93万元），临时救助资金发放27.1万元。2025年需预算临时救助资金10万元（上级下达）。</t>
  </si>
  <si>
    <t>享受临时救助户数</t>
  </si>
  <si>
    <t>50</t>
  </si>
  <si>
    <t>户</t>
  </si>
  <si>
    <t>反映享受临时救助户数的数量指标</t>
  </si>
  <si>
    <t>临时救助标准</t>
  </si>
  <si>
    <t>2000</t>
  </si>
  <si>
    <t>元</t>
  </si>
  <si>
    <t>反映临时救助标准的指标</t>
  </si>
  <si>
    <t>临时救助人员受益覆盖率</t>
  </si>
  <si>
    <t>反映临时救助人员受益覆盖率的指标</t>
  </si>
  <si>
    <t>提高社会稳定性</t>
  </si>
  <si>
    <t>反映社会稳定性是否提高的指标</t>
  </si>
  <si>
    <t xml:space="preserve">根据《关于印发新平县推行村级组织大岗位制实施方案的通知》（新办通〔2020〕48号）文件要求，为坚持和加强党对农村工作的全面领导，构建村（社区）党组织领导下的村级组织大岗位分工负责运行机制，建设一支扎根农村、干事创业、担当作为、廉洁履职、相对稳定的懂农业、爱农村、爱农民的村干部队伍，确保党的路线、方针、政策和决策部署在农村基层得到全面贯彻落实，2025年村（社区）、小组干部补助及运转经费纳入特定类项目预算管理。
社区运转经费按不低于50000元/年/各保障；村委会运转经费按不低于30000元/年/个保障；小组运转经费按不低于1000元/年/个保障。我镇辖3个社区，15个村委会，286个居民小组，资金预算886000元，测算如下：
1.社区3个，50000元/个，预算资金150000元；
2.村委会15个，30000元/个，预算资金450000元；
3.居民小组286个，1000元/个，预算资金286000元。
</t>
  </si>
  <si>
    <t>漠沙镇村委会数量</t>
  </si>
  <si>
    <t>个</t>
  </si>
  <si>
    <t>反映单位数量</t>
  </si>
  <si>
    <t>漠沙镇小组数量</t>
  </si>
  <si>
    <t>286</t>
  </si>
  <si>
    <t>漠沙镇社区数量</t>
  </si>
  <si>
    <t>反映资金拨付及时情况</t>
  </si>
  <si>
    <t>反映部门（单位）运转情况</t>
  </si>
  <si>
    <t>单位人员满意度</t>
  </si>
  <si>
    <t>反映部门（单位）人员对准转经费的满意程度。</t>
  </si>
  <si>
    <t>漠沙镇计划生育家庭10户，每户补助1000.00元，共计10000.00元（大写：壹万元整）。通过对计划生育家庭补助，切实帮助计划生育家庭解决了生产、生活中的实际困难，生活状态得到改善，使计划生育家庭感受到党的关怀，促进农村社会和谐。为人民群众特别是困难群众办实事好事，把党的温暖和关怀送到他们的心坎上，让计划生育家庭切实感受到党的关怀和组织的温暖。</t>
  </si>
  <si>
    <t>帮扶计划生育家庭数</t>
  </si>
  <si>
    <t>反映帮扶计划生育家庭的数量指标</t>
  </si>
  <si>
    <t>补助计划生育家庭准确率</t>
  </si>
  <si>
    <t>反映补助计划生育家庭准确率的指标</t>
  </si>
  <si>
    <t>反映补助资金拨付时限的指标</t>
  </si>
  <si>
    <t>计划生育家庭生活状态</t>
  </si>
  <si>
    <t>得到改善</t>
  </si>
  <si>
    <t>反映改善计划生育家庭生活状态的指标</t>
  </si>
  <si>
    <t>受益群众满意率</t>
  </si>
  <si>
    <t>反映受益群众反映率的指标</t>
  </si>
  <si>
    <t>根据国家、省市县对基层“三保”的要求，为坚持和加强党对农村工作的全面领导，支持基层政府保基本民生、保工资、保运转，以达到保障群众切身利益的基本要求，推动政府履职能力提升，确保党的路线、方针、政策和决策部署在基层得到全面贯彻落实，2025年行政单位公用经费纳入特定类项目预算管理。
合计预算资金1014000元，其中：
1.集镇维护费，定额补助630000元；
2.项目前期工作经费，定额补助134000元；
3.党建工作经费，定额补助50000元；
4.会议费，定额补助100000元；
5.公务接待费，定额补助10000元；
6.劳务费，定额补助90000元；
坚持和加强党对农村工作的全面领导，支持基层政府保基本民生、保工资、保运转，以达到保障群众切身利益的基本要求，推动政府履职能力提升，确保党的路线、方针、政策和决策部署在基层得到全面贯彻落实。
保障人民的基本生活需求：保基本民生的意义在于确保人民的基本生活需求得到满足，包括食品、住房、医疗、教育、就业等方面。这是政府的基本职责，也是维护社会稳定和人民幸福的重要保障。
维护社会的稳定和和谐：保运转的意义在于确保社会的正常运转，包括经济、政治、文化等各个方面的稳定。通过保障基本的社会秩序和公共服务，可以减少社会矛盾和冲突，维护社会的和谐稳定。
保障劳动者的权益：保工资的意义在于保障劳动者的合法权益，包括按时足额支付工资、提供良好的工作环境和劳动条件等。这有助于维护劳动者的尊严和权益，促进社会公平和经济发展。</t>
  </si>
  <si>
    <t>涉及行政单位</t>
  </si>
  <si>
    <t>反映涉及行政单位数量</t>
  </si>
  <si>
    <t>反映资金拨付及时率</t>
  </si>
  <si>
    <t>保障单位正常运转</t>
  </si>
  <si>
    <t>反映保障单位正常运转</t>
  </si>
  <si>
    <t>根据《关于印发新平县推行村级组织大岗位制实施方案的通知》（新办通〔2020〕48号）文件要求，为坚持和加强党对农村工作的全面领导，构建村（社区）党组织领导下的村级组织大岗位分工负责运行机制，建设一支扎根农村、干事创业、担当作为、廉洁履职、相对稳定的懂农业、爱农村、爱农民的村干部队伍，确保党的路线、方针、政策和决策部署在农村基层得到全面贯彻落实，2025年村（社区）、小组干部补助及运转经费纳入特定类项目预算管理。
我镇辖3个社区，12个村委会，预算资金3658800元，测算如下：
1.社区正职3人，63200元/年，预算资金189600元；
2.社区副职9人，50200元/年，预算资金451800元；
3.村委会正职12人，63200元/年，预算资金758400元；
4.村委会副职45人，50200元/年，预算资金2259000元。
推行村级组织大岗位制坚持以下原则：坚持党的全面领导，把加强党的领导和把关贯穿工作开展全过程；坚持发扬基层民主，充分保证村组干部、党员、群众的知情权、参与权、监督权；坚持人岗相适、人事相宜，根据村（社区）干部性格、特长、经历、专业和熟悉工作等进行合理分工，明确工作职责，做到工作量大致均衡，责、权、利相互统一；坚持严管与厚爱相结合，强化日常管理和考核监督，建立和落实容错免责机制，激励广大村（社区）干部争先创优、干事创业；坚持提升党组织组织力，统筹整合上级给村（社区）的政策、资金、资源、项目，以村（社区）党组织为主渠道落实下去，确保有资源有能力为群众服务。</t>
  </si>
  <si>
    <t>村（社区）正职人数</t>
  </si>
  <si>
    <t>反映部门（单位）实际发放工资人员数量。</t>
  </si>
  <si>
    <t>村（社区）副职人数</t>
  </si>
  <si>
    <t>54</t>
  </si>
  <si>
    <t>补助精准率</t>
  </si>
  <si>
    <t>反映补助精准率</t>
  </si>
  <si>
    <t>项目实施时间</t>
  </si>
  <si>
    <t>反映项目实施时间</t>
  </si>
  <si>
    <t>近年来由于工作方式变化，现有的办公设备已不能满足办公需求，为适应新时代办公需求，提高工作人员办公环境，我单位计划采购一批性能稳定、性价比高的国产办公设备，优化办公环境，提升工作效率。</t>
  </si>
  <si>
    <t>购置设备数量</t>
  </si>
  <si>
    <t>71</t>
  </si>
  <si>
    <t>台</t>
  </si>
  <si>
    <t>反映购置数量完成情况。</t>
  </si>
  <si>
    <t>验收通过率</t>
  </si>
  <si>
    <t>反映设备购置的产品质量情况。
验收通过率=（通过验收的购置数量/购置总数量）*100%。</t>
  </si>
  <si>
    <t>购置设备利用率</t>
  </si>
  <si>
    <t>反映设备利用情况。
设备利用率=（投入使用设备数/购置设备总数）*100%。</t>
  </si>
  <si>
    <t>设备部署及时率</t>
  </si>
  <si>
    <t>反映新购设备按时部署情况。
设备部署及时率=（及时部署设备数量/新购设备总数）*100%。</t>
  </si>
  <si>
    <t>办公设备完善率</t>
  </si>
  <si>
    <t>反映工作效率的指标</t>
  </si>
  <si>
    <t>使用人员满意度</t>
  </si>
  <si>
    <t>反映服务对象对购置设备的整体满意情况。
使用人员满意度=（对购置设备满意的人数/问卷调查人数）*100%。</t>
  </si>
  <si>
    <t>根据《关于印发新平县推行村级组织大岗位制实施方案的通知》（新办通〔2020〕48号）文件要求，为坚持和加强党对农村工作的全面领导，构建村（社区）党组织领导下的村级组织大岗位分工负责运行机制，建设一支扎根农村、干事创业、担当作为、廉洁履职、相对稳定的懂农业、爱农村、爱农民的村干部队伍，确保党的路线、方针、政策和决策部署在农村基层得到全面贯彻落实，2025年村（社区）、小组干部补助及运转经费纳入特定类项目预算管理。
我镇辖286个居民小组，223个村（居）民小组党支部，资金预3054000元，测算如下：
1.村（居）民小组党支部书记223人，500元/月，预算资金1338000元；
2.居民小组长286人，500元/月，预算资金1716000元。
实《中国共产党农村工作条例》和《中国共产党农村基层组织工作条例》关于“村党组织全面领导各类组织和各项工作”要求，适应新时代农村工作的需要，按照“集体领导、分工负责、权责清晰、运行规范、协调高效”的思路，积极稳妥推行村党组织领导下的村级组织大岗位分工负责制，充分调动村干部积极性、主动性，为推进乡村治理体系和治理能力现代化、巩固脱贫攻坚成果、全面实施乡村振兴战略提供坚强的组织保障和干部人才支持。
推行村级组织大岗位制坚持以下原则：坚持党的全面领导，把加强党的领导和把关贯穿工作开展全过程；坚持发扬基层民主，充分保证村组干部、党员、群众的知情权、参与权、监督权；坚持人岗相适、人事相宜，根据村（社区）干部性格、特长、经历、专业和熟悉工作等进行合理分工，明确工作职责，做到工作量大致均衡，责、权、利相互统一；坚持严管与厚爱相结合，强化日常管理和考核监督，建立和落实容错免责机制，激励广大村（社区）干部争先创优、干事创业；坚持提升党组织组织力，统筹整合上级给村（社区）的政策、资金、资源、项目，以村（社区）党组织为主渠道落实下去，确保有资源有能力为群众服务。</t>
  </si>
  <si>
    <t>村（居）民小组党支部书记人数</t>
  </si>
  <si>
    <t>223</t>
  </si>
  <si>
    <t>反映村（居）民小组党支部书记实际发放工资人员数量。</t>
  </si>
  <si>
    <t>村（居）民小组长人数</t>
  </si>
  <si>
    <t>反村（居）民小组长人数实际发放工资人员数量。</t>
  </si>
  <si>
    <t xml:space="preserve">漠沙镇2025年安排两新党建工作经费6000元，用于“两新”党支部活动室办公设备置办
</t>
  </si>
  <si>
    <t>开展培训期数</t>
  </si>
  <si>
    <t>套</t>
  </si>
  <si>
    <t>反映购买办公设备数量额指标</t>
  </si>
  <si>
    <t>培训人员到位率</t>
  </si>
  <si>
    <t>反映设备验收合格率的指标</t>
  </si>
  <si>
    <t>资金到位后支付时限</t>
  </si>
  <si>
    <t>30</t>
  </si>
  <si>
    <t>反映资金到位后支付时限</t>
  </si>
  <si>
    <t>推进两新党建工作开展</t>
  </si>
  <si>
    <t>推进</t>
  </si>
  <si>
    <t>反映推进两新党建工作开展</t>
  </si>
  <si>
    <t>根据《云南省人力资源和社会保障厅  云南省财政厅关于调整机关事业单位职工死亡后遗属生活困难补助标准及有关问题的通知》（云人社发〔2010〕127号）、《玉溪市民政局玉溪市财政局关于提高2022年城乡居民最低生活保障特困人员救助供养孤儿基本生活保障标准的通知》（玉民发〔2022〕16号)、《关于调整新平县机关事业单位2022年遗属生活困难补助有关问题的通知》文件要求，为提升机关事业单位职工遗属保障水平
我镇预算机关事业单位职工遗属及西部志愿者补助经费54120元。共有遗属补助人员6人，4人年补助标准为7848元/人；2人年平均补助标准11364元/人。
有效保障机关事业单位职工遗属正常生产生活，提升社会保障水平。根据财政通知按月或按季度发放，每次发放前认真核实领取人员是否死亡、是否还符合领取条件。严格按照文件要求标准发放遗属困难生活补助，切实帮助遗属度过困难时期，减轻家庭的经济负担。</t>
  </si>
  <si>
    <t>遗属补助人数</t>
  </si>
  <si>
    <t>8</t>
  </si>
  <si>
    <t>反映部门（单位）实际发放遗属补助人员数量。</t>
  </si>
  <si>
    <t>机关事业单位职工遗属生活条件</t>
  </si>
  <si>
    <t>反映生活条件改善情况</t>
  </si>
  <si>
    <t>收益对象满意度</t>
  </si>
  <si>
    <t>反映遗属生活补助满意程度。</t>
  </si>
  <si>
    <t>开展走访慰问是我们党的政治优势和优良传统的具体实践，是建立健全党内激励、关怀、帮扶机制的重要途径，充分体现了以习近平同志为核心的党中央对广大党员干部群众的关心关爱。慰问对象是生活困难党员、曾担任过村/社区党总支书记、村/居民委员会主任的老骨干和各条战线、各个领域涌现出来的部分优秀党务工作者、优秀党员。
预算春节、七一慰问困难党员补助经费给21280元。
（一）春节慰问困难党员补助经费
根据县委组织部分配表，2025年度分配我镇春节慰问困难党员补助经费11780元，根据县委组织部要求，2025年春节维稳困难党员补助按照500元慰问金和120元礼品金测算，每人预算慰问金620元，预计慰问19人，测算费用11780元。
（二）七一拟慰问困难党员补助经费
根据县委组织部分配表，2025年度分配我镇春节慰问困难党员补助经费9500元，根据县委组织部要求，2025年春节维稳困难党员补助按照每人预算慰问500元测算，预计慰问19人，所需费用9500元。</t>
  </si>
  <si>
    <t>春节慰问困难党员数</t>
  </si>
  <si>
    <t>19</t>
  </si>
  <si>
    <t>反映春节慰问困难党员19人</t>
  </si>
  <si>
    <t>七一拟慰问困难党员数量</t>
  </si>
  <si>
    <t>反映七一拟慰问困难党员19人</t>
  </si>
  <si>
    <t>慰问对象精准率</t>
  </si>
  <si>
    <t>反映慰问对象精准率</t>
  </si>
  <si>
    <t>7</t>
  </si>
  <si>
    <t>困难党员生产、生活中的实际困难和生活状态</t>
  </si>
  <si>
    <t>改善</t>
  </si>
  <si>
    <t>反映指标值应为定性指标，用以反映项目实施对困难党员生产、生活中的实际困难和生活状态的解决和改善程度。</t>
  </si>
  <si>
    <t>指标等于抽样满意达标人数/抽样总人数，用以反映服务对象对该项目实施的满意程度。</t>
  </si>
  <si>
    <t>2023年下达我部门综合治理（平安云南建设）专项资金8914元。</t>
  </si>
  <si>
    <t>完成项目数量</t>
  </si>
  <si>
    <t>项</t>
  </si>
  <si>
    <t>反映完成项目数量</t>
  </si>
  <si>
    <t>上级考核验收</t>
  </si>
  <si>
    <t>99</t>
  </si>
  <si>
    <t>反映年末上级验收情况</t>
  </si>
  <si>
    <t>反映项目开展时间段</t>
  </si>
  <si>
    <t>保障综合治理工作开展</t>
  </si>
  <si>
    <t>反映项目开展后的社会效益</t>
  </si>
  <si>
    <t>反映服务对象满意度</t>
  </si>
  <si>
    <t>通过该项目建设，解决关圣村墓地无墓穴、无硬化、墓 地脏、乱、差，乱埋乱葬、下葬不规范现象。</t>
  </si>
  <si>
    <t>M7.5毛石支砌挡土墙</t>
  </si>
  <si>
    <t>24.56</t>
  </si>
  <si>
    <t>m3</t>
  </si>
  <si>
    <t>反映M7.5毛石支砌挡土墙的数量指标</t>
  </si>
  <si>
    <t>现浇200厚C25砼墓穴</t>
  </si>
  <si>
    <t>344.10</t>
  </si>
  <si>
    <t>㎡</t>
  </si>
  <si>
    <t>反映现浇200厚C25砼墓穴的数量指标</t>
  </si>
  <si>
    <t>85型挖掘机台班</t>
  </si>
  <si>
    <t>16</t>
  </si>
  <si>
    <t>h</t>
  </si>
  <si>
    <t>反映85型挖掘机台班的指标</t>
  </si>
  <si>
    <t>项目验收合格率</t>
  </si>
  <si>
    <t>反映项目验收合格率的指标</t>
  </si>
  <si>
    <t>关圣村无墓穴、脏乱差现象</t>
  </si>
  <si>
    <t>反映项目成果的指标</t>
  </si>
  <si>
    <t xml:space="preserve">项目背景：为深入学习贯彻党的二十大精神、二十届一中、二中全会精神和习近平总书记考察云南重要讲话精神，不断增强基层党组织政治功能和组织力，推进基层党建与镇村振兴全面进步全面过硬，根据新平县委办公室关于印发《新平县在村（社区）党组织中开展“头雁领航 红旗联创”工作的实施方案（试行）》的通知（新办通〔2020〕35号）文件要求，决定在全镇村（社区）党组织中开展“头雁领航 红旗联创”工作。
立项来源：根据新平县委办公室关于印发《新平县在村（社区）党组织中开展“头雁领航 红旗联创”工作的实施方案（试行）》的通知（新办通〔2020〕35号）文件要求，持续开展“头雁领航 红旗联创”，采取“强村带弱村”发展模式，推动村级抱团发展。通过区域抱团发展进一步增强公司实力、扩大经营市场，把优质资源优先配置给村办企业进行市场化运作。
资金安排：根据新办通〔2020〕35号关于印发《新平县在村（社区）党组织中开展“头雁领航、红旗联创”工作的实施方案及新平县2024年“头雁领航 红旗联创”工作经费资金明细表，分配到漠沙镇团结村2024年“头雁领航 红旗联创”工作经费5万元、漠沙镇坡头村2024年“头雁领航 红旗联创”工作经费5万元，按照新平县2020年镇村振兴党建联合体情况，项目资金由县级财政下拨至漠沙镇财政所，由镇财政所按照活动开展情况下拨至领航员漠沙镇团结村党总支进行统筹支付，主要用于联体活动开展经费、社区修缮支出等。
</t>
  </si>
  <si>
    <t>开展党建联合体交流活动</t>
  </si>
  <si>
    <t>反映开展党建联合体交流活动</t>
  </si>
  <si>
    <t>开展柑橘种植户黄龙病培训会</t>
  </si>
  <si>
    <t>反映开展柑橘种植户黄龙病培训会</t>
  </si>
  <si>
    <t>活动室更新验收合格率</t>
  </si>
  <si>
    <t>反映活动室更新验收合格率</t>
  </si>
  <si>
    <t>镇村全面振兴</t>
  </si>
  <si>
    <t>推动</t>
  </si>
  <si>
    <t>反映镇村全面振兴推动情况</t>
  </si>
  <si>
    <r>
      <rPr>
        <sz val="9"/>
        <rFont val="宋体"/>
        <charset val="134"/>
      </rPr>
      <t>漠沙镇</t>
    </r>
    <r>
      <rPr>
        <sz val="10"/>
        <color theme="1"/>
        <rFont val="Arial"/>
        <charset val="134"/>
      </rPr>
      <t>2024</t>
    </r>
    <r>
      <rPr>
        <sz val="10"/>
        <color theme="1"/>
        <rFont val="宋体"/>
        <charset val="134"/>
      </rPr>
      <t>年曼勒片区人大代表联组活动资金</t>
    </r>
  </si>
  <si>
    <t>根据年初预算安排，按照每个人大代表每日100元活动经费的要求，本次活动共组织人大代表 50名，活动时间共1天，总计5000元。</t>
  </si>
  <si>
    <t>开展联组活动</t>
  </si>
  <si>
    <t>反映联组活动开展次数的指标</t>
  </si>
  <si>
    <t>组织人大代表</t>
  </si>
  <si>
    <t>反映组织人大代表参与的人数指标</t>
  </si>
  <si>
    <t>活动开展时间</t>
  </si>
  <si>
    <t>反映活动开展时间的指标</t>
  </si>
  <si>
    <t>活动开展时限</t>
  </si>
  <si>
    <t>反映活动开展时限的指标</t>
  </si>
  <si>
    <t>保障代表活动阵地运转</t>
  </si>
  <si>
    <t>反映代表活动阵地正常运转的指标</t>
  </si>
  <si>
    <t>人大代表满意率</t>
  </si>
  <si>
    <t>反映人大代表满意程度的指标</t>
  </si>
  <si>
    <t>符合根据《云南省财政厅关于安排大学生志愿服务西部计划地方项目志愿者2021年8月至12月生活补助经费的通知》相关文件要求，地方项目每人每年3万元经费由省、州(市)、县(区)三级财政按照各三分之一的比例承担，按照当地乡镇机关或事业单位从高校毕业生中新聘用工作人员试用期满后的工资收入水平确定西部计划志愿者工作生活补贴标准的地方，超出3万元的部分，由各地自行解决，责任主体为州(市)项目办。由各级团委牵头商教育、财政、人社部门和用人单位应按照推动政策落地落实，在志愿者生活补贴、就业、创业等方面予以相应的政策优惠和支持，实际到手补贴不少于2800元，各级财政按原标准予以保障，超出部分由用人单位统筹既有资金解决( 高于此标准的照原标准执行，未达标的照此标准执行)。明确为志愿者提供免费住宿、餐补及交通补贴、社会保险单位缴纳部分，服务单位为志愿者提供一定生活补助。
我街道预算西部志愿者补助经费37800元。共有西部志愿者1人，年补助标准为37800元/人，预算资金37800元。
保障西部志愿者基本的工作生活条件，提升西部志愿者服务于单位、服务人民的积极性。精心志项目实施，优化服务管理，加强政策保障，提升执行效益，突出示范引导，支持广大西部志愿者字祖国最需要的地方奉献青春，建功立业。</t>
  </si>
  <si>
    <t>西部志愿者生活补助</t>
  </si>
  <si>
    <t>反映西部志愿者人数</t>
  </si>
  <si>
    <t>反映资金兑付情况</t>
  </si>
  <si>
    <t>西部志愿者发放时限</t>
  </si>
  <si>
    <t>反映西部志愿者生活补助发放时限</t>
  </si>
  <si>
    <t>社会效益指标</t>
  </si>
  <si>
    <t>保障西部志愿者正常开展工作</t>
  </si>
  <si>
    <t>反映保障西部志愿者正常开展工作</t>
  </si>
  <si>
    <t>服务对象满意度指标</t>
  </si>
  <si>
    <t>西部志愿者满意度</t>
  </si>
  <si>
    <t>反映对西部志愿者满意度</t>
  </si>
  <si>
    <t>1.实施西尼村委会便民服务大厅改造项目，具体内容包括：拆除墙体、清理杂物、修理树（人工）60日；实木板窗口柜台（会议室讲台）72㎡；窗口柜台花岗石台面（黑金沙花岗岩、厚：2.5cm）12㎡；窗口柜台贴瓷砖线条7㎡；窗口柜台贴正面瓷砖12㎡；小红砖支砌窗台3.0768m3；内墙刮腻子粉35㎡；室内滚内墙漆35㎡；钢化玻璃门（厚：12mm）11.97㎡；电子显示器2.7㎡；更换电缆线（含：厨房、会议室）1项；上墙制度制作1项；塑料扣板吊顶12㎡；电脑3台；打印机1台；小红砖支砌灶（含：1.2m锅一口、台面贴瓷砖）1项；小红砖支砌菜台12m3；现浇混凝土菜台4.2m3；现浇构件钢筋（现浇菜台内）0.33t；菜台贴瓷砖14㎡；会议室改造（清除原腻子粉）420㎡；会议室、厨房刮腻子粉420㎡；会议室、厨房内墙漆420㎡；垃圾外运8车；DN20型线管200m；窗帘1项；铝合金窗子（含：防盗窗、普通不锈钢金根、钢纱窗、规格：1.73*2.05）15㎡；更换门12㎡；1:2砂浆粉墙75㎡；项目预算20.774936万元，本次申请财政补助20万元；
2.通过项目实施，完善村委会办公职能，有效改善西尼村办公条件，为农村党员干部及广大群众创建一个吸取党的方针政策、理论知识的活动场所，同时通过项目建设，完善城乡社区综合服务设施，促进漠沙镇城乡社区综合服务设施全覆盖。</t>
  </si>
  <si>
    <t>新建实木板窗口柜台（会议室讲台）</t>
  </si>
  <si>
    <t>72</t>
  </si>
  <si>
    <t>平方米</t>
  </si>
  <si>
    <t>反映新建实木板窗口柜台（会议室讲台）工程量；</t>
  </si>
  <si>
    <t>会议室翻新改造</t>
  </si>
  <si>
    <t>420</t>
  </si>
  <si>
    <t>反映会议室翻新改造工程量；</t>
  </si>
  <si>
    <t>采购电脑</t>
  </si>
  <si>
    <t>反映采购电脑数量；</t>
  </si>
  <si>
    <t>采购空调</t>
  </si>
  <si>
    <t>反映采购空调数量；</t>
  </si>
  <si>
    <t>反映项目验收合格率；</t>
  </si>
  <si>
    <t>采购设备验收合格率</t>
  </si>
  <si>
    <t>反映采购设备验收合格率；</t>
  </si>
  <si>
    <t>采购电脑单价</t>
  </si>
  <si>
    <t>8000</t>
  </si>
  <si>
    <t>反映采购电脑单价</t>
  </si>
  <si>
    <t>建成后便民服务大厅综合利用率</t>
  </si>
  <si>
    <t>反映便民服务大厅综合利用率；</t>
  </si>
  <si>
    <t>反映受益对象满意度；</t>
  </si>
  <si>
    <t>根据《2024年县民政农村公益性公墓（骨灰堂）建设》，实施漠沙镇龙河社区公益性公墓扩建项目，具体实施内容为：1、现浇200厚C25砼墓穴，工程量240㎡；2、M7.5毛石支砌挡土墙，工程量129.06？；3、85型挖掘机台班（场地平整、基础基础土方开挖），工程量32h；4、施工发电燃油费，工程量1项；5、实心砖支砌挡土墙，工程量6.75？；6、小红砖支砌台阶（含1:2水泥砂浆抹面），工程量28？；7、垃圾清运（10方车），工程量70？；8、施工运水（含施工用水及措施费、存水设施、抽水台班及管网），工程量1项。根据《2024年县民政农村公益性公墓（骨灰堂）建设》,安排漠沙镇龙河社区农村公益性公墓扩建项目补助资金8万元。
通过该项目建设，解决龙河社区墓地无墓穴、无硬化、墓地脏、乱、差，散埋乱葬、下葬不规范现象，项目实施具有重要意义。项目严格按照《漠沙镇预算绩效管理办法》执行。按照“资金谁使用、绩效谁负责”的原则，建立财务、项目实施 等部门通力协作的工作机制，形成合力。单位主要负责人是 预算绩效管理的责任主体，单位分管领导对单位预算资金配 置绩效、执行效率和使用绩效负有指导和监督责任。办公室负责组织、指导本单位开展绩效自评工作，负责审查本单位绩效自评报告，并提出审查意见。</t>
  </si>
  <si>
    <t>200厚C25砼墓穴工程量</t>
  </si>
  <si>
    <t>240</t>
  </si>
  <si>
    <t>反映200厚C25砼墓穴工程量指标</t>
  </si>
  <si>
    <t>M7.5毛石支砌挡土墙工程量</t>
  </si>
  <si>
    <t>129.06</t>
  </si>
  <si>
    <t>反映M7.5毛石支砌挡土墙工程量指标</t>
  </si>
  <si>
    <t>85型挖掘机台班工程量</t>
  </si>
  <si>
    <t>32</t>
  </si>
  <si>
    <t>反映85型挖掘机台班工程量指标</t>
  </si>
  <si>
    <t>工程验收合格率</t>
  </si>
  <si>
    <t>反映工程验收合格率指标</t>
  </si>
  <si>
    <t>反映项目实施时限指标</t>
  </si>
  <si>
    <t>龙河社区无墓穴、脏乱差现象</t>
  </si>
  <si>
    <t>得到解决</t>
  </si>
  <si>
    <t>反映龙河社区无墓穴、脏乱差现象得到解决的指标</t>
  </si>
  <si>
    <t>反映受益对象满意度指标</t>
  </si>
  <si>
    <t>通过该项目建设，解决曼线村墓地无墓穴、无硬化、墓 地脏、乱、差，乱埋乱葬、下葬不规范现象。</t>
  </si>
  <si>
    <t>290.22</t>
  </si>
  <si>
    <t>反映M7.5毛石支砌挡土墙数量的指标</t>
  </si>
  <si>
    <t>543.33</t>
  </si>
  <si>
    <t>曼线无墓穴、脏乱差现象</t>
  </si>
  <si>
    <t>反映解决曼线无墓穴、脏乱差现象的指标</t>
  </si>
  <si>
    <t>通过该项目建设，有效解决小曼妹小组的红、白宴请，小组群众会议、老年人健身、文化娱乐等活动，为老年人提供一个安全、舒适的休闲娱乐环境。</t>
  </si>
  <si>
    <t>小红砖支砌储藏室</t>
  </si>
  <si>
    <t>座</t>
  </si>
  <si>
    <t>反映小红砖支砌储藏室数量的指标</t>
  </si>
  <si>
    <t>新建会议室</t>
  </si>
  <si>
    <t>间</t>
  </si>
  <si>
    <t>反映新建会议室数量的指标</t>
  </si>
  <si>
    <t>新建老年活动室综合使用率</t>
  </si>
  <si>
    <t>反映新建老年活动室综合使用率的指标</t>
  </si>
  <si>
    <t>受益群体满意率</t>
  </si>
  <si>
    <t>反映受益群体满意率的指标</t>
  </si>
  <si>
    <t>根据《2024年县民政公益性公葬农村公益性公墓（骨灰堂）建设》,实施漠沙镇曼线农村公益性公墓扩建项目，具体实施内容为：1、M7.5毛石支砌挡土墙，工程量144.30？；2、现浇混凝土隔墙，工程量0.28？；3、现浇200厚C25砼墓穴，工程量156.79㎡；4、现浇100厚C25砼墓穴走道，工程量136.60㎡,；5、现浇混凝土单面排水沟（100厚C15砼沟底垫层、规格：沟心宽0.2m、沟帮宽0.2m、深：0.2m），工程量55.07m；6、现浇50厚C20砼排水沟，工程量5.31㎡；7、DM110型PVC塑料排水沟（含：接头、配件），工程量12m；8、85型挖掘机台班（场地平整、基础基础土方开挖），工程量24h；9、施工发电燃油费(92#汽油),工程量：1项；通过该项目建设，解决曼线村无墓穴现象。根据《2024年县民政公益性公葬农村公益性公墓（骨灰堂）建设》,安排漠沙镇曼线村农村公益性公墓扩建项目补助资金8万元。
通过该项目建设，解决曼线村墓地无墓穴、无硬化、墓 地脏、乱、差，乱埋乱葬、下葬不规范现象，项目实施具有重要意义。项目严格按照《漠沙镇预算绩效管理办法》执行。按照“资金谁使用、绩效谁负责”的原则，建立财务、项目实施 等部门通力协作的工作机制，形成合力。单位主要负责人是 预算绩效管理的责任主体，单位分管领导对单位预算资金配 置绩效、执行效率和使用绩效负有指导和监督责任。办公室负责组织、指导本单位开展绩效自评工作；负责审查本单位绩效自评报告，并提出审查意见。</t>
  </si>
  <si>
    <t>144.3</t>
  </si>
  <si>
    <t>立方米</t>
  </si>
  <si>
    <t>反映M7.5毛石支砌挡土墙工程量</t>
  </si>
  <si>
    <t>反映85型挖掘机台班工程量</t>
  </si>
  <si>
    <t>反映工程验收合格率</t>
  </si>
  <si>
    <t>乱埋乱葬现象</t>
  </si>
  <si>
    <t>反映乱埋乱葬现象解决情况</t>
  </si>
  <si>
    <t xml:space="preserve">随着人口老龄化进程的加快，已经进入了应对人口老龄 化的关键时期。为了认真贯彻落实《国务院关于加快发展养老服务业的若干意见》（国发〔2013〕35 号），《云南省人民 政府关于加快发展养老服务业的实施意见》（云政发〔2014〕 64 号），加快推进新平县养老服务业的发展，《玉溪市人民 政府关于加快发展养老服务业的实施意见》（玉政发〔2015〕229号）、《新平彝族傣族自治县人民政府办公室关于印发进一步规范农村敬老院管理工作实施意见的通知》（新政办发 〔2015〕79 号）等文件精神，2024年度，县财政下达日间照料服务机构运营补贴经费30000.00元，助推漠沙镇日间照料服务机构实现保障制度进一步健全、养老服务产品更加 丰富、市场机制和监管机制不断完善、养老服务业持续健康发展。
2024年漠沙镇预算日间照料服务机构（胜利村、曼线村、仁和村、关圣村共4个村）运营补贴经费30000元，根据镇党政班子会议要求，预算2024年1月—12月份：（一）水费、电费6000.00 元；（二）消防维护费4000.00元；（三）管理人员、办公经费：20000.00元。县级下达漠沙镇资金30000.00元，资金测算至2024年12月。 
</t>
  </si>
  <si>
    <t>购置消防用具</t>
  </si>
  <si>
    <t>27</t>
  </si>
  <si>
    <t>反映购置消防用具数量</t>
  </si>
  <si>
    <t>聘用管理人员</t>
  </si>
  <si>
    <t>反映聘用管理人员数量</t>
  </si>
  <si>
    <t>维护各类制度</t>
  </si>
  <si>
    <t>反映维护各类制度</t>
  </si>
  <si>
    <t>设备采购验收合格率</t>
  </si>
  <si>
    <t>反映设备采购验收合格率</t>
  </si>
  <si>
    <t>养老服务机构正常运转</t>
  </si>
  <si>
    <t>反映养老服务机构正常运转保障情况</t>
  </si>
  <si>
    <t xml:space="preserve">按照相关规划或实施方案，完成绿美河湖绿化美化项目建设，实现漠沙大沐浴段“安全生态、水清河畅、岸绿景美、人水和谐”既定目标。
一是河库生态得到有效保护与修复。建设河道生态堤防及护坡，保持河流横向形态多样性，增强河流纵向空间的连续性，改善河湖水体流动性，有效解决河段断流和生态流量不足等问题。同时，增加流域绿地面积，有效减少水土流失问题。
二是河湖水域岸线得到有效管理保护。可有效防止河库岸线被侵占、破坏等，改善生态环境。将水环境治理由治 标向治本、从末端向源头治理转变，全面改善河库水质，提升水环境质量。
三是河库岸线得到绿化提升。河道、水库管理保护范围原生植被恢复，沿岸湿地植被景观提升建设，原生植被、自然景观古树名木、小微湿地得到有效保护，沿河沿库绿化带的加密、加彩、加花等优化、亮化、美化工程，增强生态自然的城镇河库水域岸线风景线，提升群众生活的幸福感。
</t>
  </si>
  <si>
    <t>种植凤凰树</t>
  </si>
  <si>
    <t>900</t>
  </si>
  <si>
    <t>株</t>
  </si>
  <si>
    <t>反映种植凤凰树的数量指标</t>
  </si>
  <si>
    <t>开挖种植养护塘</t>
  </si>
  <si>
    <t>反映种植凤凰树挖塘养护数量指标</t>
  </si>
  <si>
    <t>制作标识标牌</t>
  </si>
  <si>
    <t>反映标识标牌数量指标</t>
  </si>
  <si>
    <t>反映种植凤凰树项目验收合格率指标</t>
  </si>
  <si>
    <t>生态环境得到改善</t>
  </si>
  <si>
    <t>反映生态环境改善情况指标</t>
  </si>
  <si>
    <t>受众满意率</t>
  </si>
  <si>
    <t>反映受众满意率指标</t>
  </si>
  <si>
    <t>建立健全我镇农村公路管理养护的规章制度、技术规范与标准体系，逐步提高农村公路管理养护水平，做到“五个到位”（管养责任落实到位，机构人员配备到位，制度制订执行到位，资金筹措管理到位，监督检查考核到位），实现“四个提高”（提高管养能力，提高路况水平，提高服务质量，提高群众满意度）。</t>
  </si>
  <si>
    <t>村道列养里程</t>
  </si>
  <si>
    <t>455.33</t>
  </si>
  <si>
    <t>公里</t>
  </si>
  <si>
    <t>反映村道列养里程的指标</t>
  </si>
  <si>
    <t>乡道列养里程</t>
  </si>
  <si>
    <t>133.75</t>
  </si>
  <si>
    <t>反映乡道列养里程的指标</t>
  </si>
  <si>
    <t>反映项目质量的指标</t>
  </si>
  <si>
    <t>养护周期</t>
  </si>
  <si>
    <t>反映公路养护周期的指标</t>
  </si>
  <si>
    <t>养护道路畅通</t>
  </si>
  <si>
    <t>反映养护成效的指标</t>
  </si>
  <si>
    <t>反映受益人群满意度指标</t>
  </si>
  <si>
    <t>根据玉财资环〔2023〕141_号玉溪市财政局_玉溪市林业和草原局关于提前下达2024年省级森林防火经费的通知，新林请〔2024〕1号  新平县林业和草原局关于给予分配2024年省级森林防火经费的请示，为保护全乡森林资源安全，有效预防和扑救森林火灾，保障人民生命财产安全，保护森林资源和生物多样性，维护生态安全，实现森林防火“预防为主，积极消灭”的工作方针，努力实现“打早、打小、打了”的森林防火目标。
本年度安排资金3万元。
1.用于支付森林防火宣传防火材料费11950元
2.用于支付森林防火培训、会议10050元
3.用于支付森林防火饮用水8000元
预期目标：
（1）全年无森林草原火情火灾发生。
（2）通过项目实施，有效预防和扑救森林火灾，保障人民生命财产安全，保护森林资源和生物多样性，维护生态安全，创建“绿水青山就是金山银山”的生态环境。</t>
  </si>
  <si>
    <t>召开森林防火培训、会议</t>
  </si>
  <si>
    <t>反映召开森林防火培训、会议，完成率=完成数量/指标值*100%</t>
  </si>
  <si>
    <t>购买饮用水</t>
  </si>
  <si>
    <t>1000</t>
  </si>
  <si>
    <t>桶</t>
  </si>
  <si>
    <t>反映购买饮用水，完成率=完成数量/指标值*100%</t>
  </si>
  <si>
    <t>森林防火培训、会议出勤率</t>
  </si>
  <si>
    <t>反映森林防火培训、会议出勤率，出勤率=出勤人员/指标值*100%</t>
  </si>
  <si>
    <t>森林草原防火期</t>
  </si>
  <si>
    <t>反映森林草原防火期，完成率=完成数量/指标值*100%</t>
  </si>
  <si>
    <t>森林草原火灾发生</t>
  </si>
  <si>
    <t>有效控制</t>
  </si>
  <si>
    <t>反映有效控制森林草原火灾发生情况</t>
  </si>
  <si>
    <t>反映受益对象满意度，满意率=满意人数/问卷调查人数*100%</t>
  </si>
  <si>
    <t>根据(玉溪市财政局关于下达资环口2024年第一季度市级项目经费的通知》(玉财资环(2024]30号)，新平彝族傣族自治县林业和草原局关于分配市级下达“三三”制森林草原防火补助经费的请示，为保护全乡森林资源安全，有效预防和扑救森林火灾，保障人民生命财产安全，保护森林资源和生物多样性，维护生态安全，实现森林防火“预防为主，积极消灭”的工作方针，努力实现“打早、打小、打了”的森林防火目标，本年度安排资金3万元。
1.用于支付防火培训费1万元
2.用于支付防火期干粮费1万元
3.用于支付防火期宣传材料费1万元
预期目标：（1）全年无森林草原火情火灾发生。
（2）通过项目实施，有效预防和扑救森林火灾，保障人民生命财产安全，保护森林资源和生物多样性，维护生态安全，创建“绿水青山就是金山银山”的生态环境。</t>
  </si>
  <si>
    <t>开展防火培训</t>
  </si>
  <si>
    <t>反映开展防火培训情况</t>
  </si>
  <si>
    <t>防火材料验收合格率</t>
  </si>
  <si>
    <t>反映防火材料验收合格率</t>
  </si>
  <si>
    <t>预防和扑救森林火灾</t>
  </si>
  <si>
    <t>有效</t>
  </si>
  <si>
    <t>反映预防和扑救森林火灾有效情况。</t>
  </si>
  <si>
    <t>为加快推进我镇生态建设步伐，切实加强生态公益林建设，提高公益林建设成效，确保公益林生态效益补偿工作的顺利开展，根据玉财资环〔2024〕47号玉溪市财政局玉溪市林业和草原局关于下达2024年省级森林生态效益补偿资金的通知，新林请〔2024〕32号 关于给予分配2024年省级森林生态效益补偿资金的请示文件相关要求。 2024年省级森林生态效益补偿资金补偿对象是漠沙镇17个村（社区）对应农户及对应的集体经济组。涉及面积为28.93344亩，受益农户1882户，受益经济组154个小组。本年度安排资金132.05万元。使用情况如下：
1、漠沙镇管护劳务费补助金额为1126100.31元。
2、村社区公益林能力提升和物资配备费为127000元
3、公益林管护员能力提升培训，购置和维护办公设备资金67399.69元。 
以习近平新时代中国特色社会主义思想为指导，以建立比较完备的林业生态体系为目标，认真执行森林分类经营的一系列方针、政策，依法对公益林进行区划、补偿。维护林农利益，调动林农保护和建设生态公益林的积极性。突出保护管理，建立管护机制，强化监督管理，促进森林生态系统功能恢复和提高，为全力推进我镇生态文明建设作出积极贡献。</t>
  </si>
  <si>
    <t>公益林管护员能力提升培训参训人数</t>
  </si>
  <si>
    <t>666</t>
  </si>
  <si>
    <t>反映公益林管护员能力提升培训参训人数</t>
  </si>
  <si>
    <t>防火期短期加密人员数量</t>
  </si>
  <si>
    <t>反映防火期短期加密人员数量</t>
  </si>
  <si>
    <t>村级护林员数量</t>
  </si>
  <si>
    <t>34</t>
  </si>
  <si>
    <t>反映村级护林员数量</t>
  </si>
  <si>
    <t>参训人员出勤率</t>
  </si>
  <si>
    <t>反映参训人员出勤率</t>
  </si>
  <si>
    <t>森林生态系统功能</t>
  </si>
  <si>
    <t>提高</t>
  </si>
  <si>
    <t>反映森林生态系统功能提高情况。</t>
  </si>
  <si>
    <t>持续改善农村人居环境，是实施乡村振兴战略的一项重要任务，事关广大农民根本福祉。党中央、国务院高度重视改善农村人居环境工作，党的十九大明确要求开展农村人居环境整治行动。习近平总书记多次强调，农村环境整治这个事，不管是发达地区还是欠发达地区都要搞，标准可以有高有低，但最起码要给农民一个干净整洁的生活环境。近年来，各地区各部门认真贯彻党中央、国务院决策部署，把改善农村人居环境作为社会主义新农村建设的重要内容，大力推进农村基础设施建设和城乡基本公共服务均等化，农村人居环境建设取得显著成效。
本项目预算总投资100.94万元，本次下达2024年中央农村综合改革转移支付资金100万元，用于实施玉溪市新平县漠沙镇小坝多村新联社小组农村公益事业财政奖补项目。
村内道路硬化3340.00㎡、毛石挡土墙363.06m3、人饮水池（容积：100m3）1座、太阳能路灯10盏、现浇150厚C20混凝土23.33m3、彩钢瓦大棚500.5㎡、休闲场地硬化150㎡、8字型植草砖150㎡、石桌3套、绿化1项等。
通过本项目实施，将极大地推动新联社小组小康社会化进程。在完善道路体系的同时，完善了村庄基础设施，为居民提供更加便利、优美、健康的生活环境，提高生活质量。通过村庄道路及人畜分离点的建设，改善农村生产生活条件，完善乡村治理机制，同时还能极大地带动相关产业的发展、促进群众增收致富，加快推进农村现代化。</t>
  </si>
  <si>
    <t>建设毛石挡土墙工程量</t>
  </si>
  <si>
    <t>363.06</t>
  </si>
  <si>
    <t>反映建设毛石挡土墙工程量</t>
  </si>
  <si>
    <t>安装单臂太阳能路灯</t>
  </si>
  <si>
    <t>盏</t>
  </si>
  <si>
    <t>反映安装单臂太阳能路灯数量</t>
  </si>
  <si>
    <t>采购石桌</t>
  </si>
  <si>
    <t>反映采购石桌数量</t>
  </si>
  <si>
    <t>反映工程验收合格率，验收合格率=验收合格数量/验收数量*100%</t>
  </si>
  <si>
    <t>项目工期</t>
  </si>
  <si>
    <t>反映项目工期</t>
  </si>
  <si>
    <t>村庄基础设施</t>
  </si>
  <si>
    <t>完善</t>
  </si>
  <si>
    <t>反映村庄基础设施完善情况</t>
  </si>
  <si>
    <t>持续改善农村人居环境，是实施乡村振兴战略的一项重要任务，事关广大农民根本福祉。党中央、国务院高度重视改善农村人居环境工作，党的十九大明确要求开展农村人居环境整治行动。习近平总书记多次强调，农村环境整治这个事，不管是发达地区还是欠发达地区都要搞，标准可以有高有低，但最起码要给农民一个干净整洁的生活环境。近年来，各地区各部门认真贯彻党中央、国务院决策部署，把改善农村人居环境作为社会主义新农村建设的重要内容，大力推进农村基础设施建设和城乡基本公共服务均等化，农村人居环境建设取得显著成效。
本项目预算总投资75.19万元，本次申请上级补助74万元，用于支付玉溪市新平彝族傣族自治县漠沙镇鱼塘村委会上曼孔小组农村公益事业财政奖补项目工程款。
通过本项目实施，特别是村庄绿化美化建设，改善了当地生态环境，产生了良好的生态效益，为当地的生态改善做出了积极的贡献。通过公共基础服务设施工程的实施，必将进一步提高生产生活条件，增强建设美丽乡村的信心，缩小发展差距；通过道路两侧绿化树木的种植，生活污水、生活垃圾处理设施建设的实施，必将进一步绿化美化村庄，养成群众良好的环境卫生习惯，保持村容村貌整洁、美观、大方，形成健康、生态宜居的美丽乡村。通过村容村貌整治提升等工程的实施，全面改善自然生态和人居环境，实现经济与环境良好互动，人与自然和谐发展。</t>
  </si>
  <si>
    <t>安装太阳能路灯</t>
  </si>
  <si>
    <t>20</t>
  </si>
  <si>
    <t>反映安装太阳能路灯数量</t>
  </si>
  <si>
    <t>反映项目验收合格率</t>
  </si>
  <si>
    <t>人居环境</t>
  </si>
  <si>
    <t>反映人居环境改善情况</t>
  </si>
  <si>
    <t>持续改善农村人居环境，是实施乡村振兴战略的一项重要任务，事关广大农民根本福祉。党中央、国务院高度重视改善农村人居环境工作，党的十九大明确要求开展农村人居环境整治行动。习近平总书记多次强调，农村环境整治这个事，不管是发达地区还是欠发达地区都要搞，标准可以有高有低，但最起码要给农民一个干净整洁的生活环境。近年来，各地区各部门认真贯彻党中央、国务院决策部署，把改善农村人居环境作为社会主义新农村建设的重要内容，大力推进农村基础设施建设和城乡基本公共服务均等化，农村人居环境建设取得显著成效。
本项目预算总投资100.82万元，本次申请上级补助100万元，用于支付玉溪市新平彝族傣族自治县漠沙镇曼勒社区下偏哈小组农村公益事业财政奖补项目。
通过本项目实施，特别是村庄绿化美化建设，改善了当地生态环境，产生了良好的生态效益，为当地的生态改善做出了积极的贡献。通过公共基础服务设施工程的实施，必将进一步提高生产生活条件，增强建设美丽乡村的信心，缩小发展差距；通过道路两侧绿化树木的种植，生活污水、生活垃圾处理设施建设的实施，必将进一步绿化美化村庄，养成群众良好的环境卫生习惯，保持村容村貌整洁、美观、大方，形成健康、生态宜居的美丽乡村。通过村容村貌整治提升等工程的实施，全面改善自然生态和人居环境，实现经济与环境良好互动，人与自然和谐发展。</t>
  </si>
  <si>
    <t>新建公厕面积</t>
  </si>
  <si>
    <t>反映新建公厕面积</t>
  </si>
  <si>
    <t>进入2024年以来，由于晴热少雨，受工程性缺水、季节性缺水叠加影响以及村（社区）人饮管道建设年代久远，管道老化严重，人饮、灌溉配套设施不完善，难以正常维持小组人畜饮水，严重影响群众生产生活条件。
立项来源：根据《玉溪市财政局 玉溪市水利局关于下达2024年中央农业防灾减灾和水利救灾资金预算的通知》（玉财农[2024]29号）文件精神。
项目主要建设内容：1、鱼塘新村片区架设DN65热镀锌2500米，项目计划投资11.00万元。其中：上级部门配套资金5.0万元，其余不足资金村组筹措解决。平安村鲁池别新建200m3蓄水池一座，项目计划投资20.2万元，其中：上级部门配套资金5.0万元，其余不足资金村组筹措解决。胜利村修缮一体化净水设备一套，新增一体化净水设备（25m3/h）一套及附属设施，项目计划投资22.3万元，其中：上级部门配套资金5.0万元，其余不足资金村组筹措解决。
项目建成后将缓解漠沙镇鱼塘新村片区、平安村鲁池别、胜利村的合计1052户4971人饮水困难问题，提高村民们的饮水水质和供水保证率，改善农民生产生活条件。</t>
  </si>
  <si>
    <t>安装全自动净水设备</t>
  </si>
  <si>
    <t>反映安装全自动净水设备数量</t>
  </si>
  <si>
    <t>人饮困难问题</t>
  </si>
  <si>
    <t>反映人饮困难问题解决状况</t>
  </si>
  <si>
    <t>进入2024年以来，由于晴热少雨，受工程性缺水、季节性缺水叠加影响，平安村人饮管道建设年代久远，管道老化严重，人饮配套设施不完善，难以正常维持小组人畜饮水，严重影响群众生产生活条件。
立项来源：根据根据《玉溪市财政局 玉溪市农业局关于下达2024年中央农业防灾减灾和水利救灾资金预算的通知》（玉财农[2024]29号）文件精神。
架设DN25热镀锌管2250米，DN20热镀锌管500米，DN15热镀锌管108米，项目计划投资8.0061万元。其中：上级部门补助资金1.5万元。</t>
  </si>
  <si>
    <t>安装DN25热镀锌钢管</t>
  </si>
  <si>
    <t>2250</t>
  </si>
  <si>
    <t>米</t>
  </si>
  <si>
    <t>反映安装DN25热镀锌钢管长度</t>
  </si>
  <si>
    <t>人饮水困难问题</t>
  </si>
  <si>
    <t>反映人饮水困难问题</t>
  </si>
  <si>
    <t>新平县漠沙镇曼勒社区上索铺小组农村基础设施建设项目，工程投资29.14万元，主要项目内容包括：道路硬化649.25㎡，停车场硬化220.00㎡，毛石挡墙334.29m3，石桌修复2套，太阳能路灯8盏。拆除旧房1项，村内绿化1项。漠沙镇曼勒社区上索铺小组运动健身场地土建零星工程，工程投资13.44万元，主要项目内容包括：红土运输60m3，栽植乔木602棵，透水砖83.19㎡，石桌石凳2套，栽植果木6棵，太阳能板节能灯4盏，铺种草皮225.87㎡。
通过漠沙镇曼勒社区上索铺小组农村基础设施建设项目的实施，将使上索铺小组32户145人受益，有效推进当地的美丽乡村建设、精神文明建设和基层组织建设，对提高村内群众生活质量，推进基本公共服务均等化，促进社会稳定具有重大而深远的意义。项目建成后，有利于丰富村民的精神文化生活，解决群众活动的问题，改善村容村貌、优化投资环境，调动村民参与乡村振兴建设的积极性，促进农村经济发展。</t>
  </si>
  <si>
    <t>道路硬化面积</t>
  </si>
  <si>
    <t>649.25</t>
  </si>
  <si>
    <t>反映道路硬化面积</t>
  </si>
  <si>
    <t>停车场硬化面积</t>
  </si>
  <si>
    <t>反映停车场硬化面积</t>
  </si>
  <si>
    <t>安装太阳能路灯数量</t>
  </si>
  <si>
    <t>村容村貌</t>
  </si>
  <si>
    <t>反映村容村貌</t>
  </si>
  <si>
    <t xml:space="preserve">曼蚌村细丫口小组，位于新平县漠沙镇曼蚌村，全村有村民26户，共123人，党员2人，耕地面积573.53㎡，村民收入以农业为主。双河村棕批树小组，位于新平县漠沙镇双河村，双河村棕批树小组，位于新平县漠沙镇双河村，全小组有村民28户，共128人，党员5人，耕地面积108.5万㎡，村民收入以农业为主。近年来，在各级部门的关心支持下，双河村、曼蚌村认真贯彻落实党在农村的各项方针政策，团结和带领全村群众开拓创新，扎实工作，着力在组织建设，产业结构调整、基础设施建设、精神文明建设、民主管理等方面下功夫，全村经济社会发展取得较好成果。
本项目预算总投资70.9万元，本次下达2024年省级专项彩票公益金(第二批)项目资金60万元，用于漠沙镇双河村、曼蚌村综合性活动场所建设项目实施。
通过本项目实施，将使细丫口小组26户123人受益，有利于满足细丫口小组群众的日常需要，为进一步改善曼蚌村细丫口小组村民办事、娱乐、出租条件，细丫口小组农村公共活动场所建设，能更好的为村民提供一个办事、娱乐的活动平台，弥补本组没有公共活动场所的现状，改善人居环境，也将促进和带动村民的经济繁荣和社会的发展，改善人民群众的生产生活条件，推动整个村新农村建设发展，加快小康社会建设步伐，为建设一个规划有序、布局合理、功能齐全的新农村奠定了良好的基础。
</t>
  </si>
  <si>
    <t>支砌空心砖墙体</t>
  </si>
  <si>
    <t>66.6</t>
  </si>
  <si>
    <t>反映支砌空心砖墙体</t>
  </si>
  <si>
    <t>安装供水管</t>
  </si>
  <si>
    <t>150</t>
  </si>
  <si>
    <t>反映安装供水管长度</t>
  </si>
  <si>
    <t>预算06表</t>
  </si>
  <si>
    <t>2025年部门政府性基金预算支出预算表</t>
  </si>
  <si>
    <t>政府性基金预算支出</t>
  </si>
  <si>
    <t>预算07表</t>
  </si>
  <si>
    <t>2025年部门政府采购预算表</t>
  </si>
  <si>
    <t>预算项目</t>
  </si>
  <si>
    <t>采购项目</t>
  </si>
  <si>
    <t>采购目录</t>
  </si>
  <si>
    <t>计量
单位</t>
  </si>
  <si>
    <t>数量</t>
  </si>
  <si>
    <t>面向中小企业预留资金</t>
  </si>
  <si>
    <t>政府性
基金</t>
  </si>
  <si>
    <t>国有资本经营收益</t>
  </si>
  <si>
    <t>财政专户管理的收入</t>
  </si>
  <si>
    <t>单位自筹</t>
  </si>
  <si>
    <t>A4纸</t>
  </si>
  <si>
    <t>件</t>
  </si>
  <si>
    <t>A3纸</t>
  </si>
  <si>
    <t>车辆保险费</t>
  </si>
  <si>
    <t>车辆维修费</t>
  </si>
  <si>
    <t>公务用车加油费用</t>
  </si>
  <si>
    <t>升</t>
  </si>
  <si>
    <t>办公桌</t>
  </si>
  <si>
    <t>预算08表</t>
  </si>
  <si>
    <t>2025年部门政府购买服务预算表</t>
  </si>
  <si>
    <t>政府购买服务项目</t>
  </si>
  <si>
    <t>政府购买服务目录</t>
  </si>
  <si>
    <t>预算09-1表</t>
  </si>
  <si>
    <t>2025年对下转移支付预算表</t>
  </si>
  <si>
    <t>单位名称（项目）</t>
  </si>
  <si>
    <t>乡镇、街道</t>
  </si>
  <si>
    <t>政府性基金</t>
  </si>
  <si>
    <t>桂山街道</t>
  </si>
  <si>
    <t>古城街道</t>
  </si>
  <si>
    <t>平甸乡</t>
  </si>
  <si>
    <t>扬武镇</t>
  </si>
  <si>
    <t>新化乡</t>
  </si>
  <si>
    <t>老厂乡</t>
  </si>
  <si>
    <t>戛洒镇</t>
  </si>
  <si>
    <t>水塘镇</t>
  </si>
  <si>
    <t>者竜乡</t>
  </si>
  <si>
    <t>建兴乡</t>
  </si>
  <si>
    <t>平掌乡</t>
  </si>
  <si>
    <t>预算09-2表</t>
  </si>
  <si>
    <t>2025年对下转移支付绩效目标表</t>
  </si>
  <si>
    <t>预算10表</t>
  </si>
  <si>
    <t>2025年新增资产配置表</t>
  </si>
  <si>
    <t>资产类别</t>
  </si>
  <si>
    <t>资产分类代码.名称</t>
  </si>
  <si>
    <t>资产名称</t>
  </si>
  <si>
    <t>计量单位</t>
  </si>
  <si>
    <t>财政部门批复数（元）</t>
  </si>
  <si>
    <t>单价</t>
  </si>
  <si>
    <t>金额</t>
  </si>
  <si>
    <t>预算11表</t>
  </si>
  <si>
    <t>2025年上级转移支付补助项目支出预算表</t>
  </si>
  <si>
    <t>上级补助</t>
  </si>
  <si>
    <t>民生类</t>
  </si>
  <si>
    <t>2082001</t>
  </si>
  <si>
    <t>临时救助支出</t>
  </si>
  <si>
    <t>30306</t>
  </si>
  <si>
    <t>救济费</t>
  </si>
  <si>
    <t>预算12表</t>
  </si>
  <si>
    <t>2025年部门项目支出中期规划预算表</t>
  </si>
  <si>
    <t>项目级次</t>
  </si>
  <si>
    <t>2025年</t>
  </si>
  <si>
    <t>2026年</t>
  </si>
  <si>
    <t>2027年</t>
  </si>
  <si>
    <t>本级</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</si>
</sst>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hh:mm:ss"/>
    <numFmt numFmtId="177" formatCode="yyyy\-mm\-dd"/>
    <numFmt numFmtId="178" formatCode="#,##0;\-#,##0;;@"/>
    <numFmt numFmtId="179" formatCode="#,##0.00;\-#,##0.00;;@"/>
    <numFmt numFmtId="180" formatCode="hh:mm:ss"/>
  </numFmts>
  <fonts count="47">
    <font>
      <sz val="11"/>
      <color theme="1"/>
      <name val="宋体"/>
      <charset val="134"/>
      <scheme val="minor"/>
    </font>
    <font>
      <sz val="10"/>
      <color rgb="FF000000"/>
      <name val="宋体"/>
      <charset val="134"/>
    </font>
    <font>
      <b/>
      <sz val="21"/>
      <color rgb="FF000000"/>
      <name val="宋体"/>
      <charset val="134"/>
    </font>
    <font>
      <sz val="9"/>
      <color rgb="FF000000"/>
      <name val="宋体"/>
      <charset val="134"/>
    </font>
    <font>
      <sz val="11"/>
      <color rgb="FF000000"/>
      <name val="宋体"/>
      <charset val="134"/>
    </font>
    <font>
      <sz val="10.5"/>
      <name val="SimSun"/>
      <charset val="134"/>
    </font>
    <font>
      <sz val="9"/>
      <name val="SimSun"/>
      <charset val="134"/>
    </font>
    <font>
      <b/>
      <sz val="23"/>
      <color rgb="FF000000"/>
      <name val="宋体"/>
      <charset val="134"/>
    </font>
    <font>
      <sz val="11"/>
      <name val="宋体"/>
      <charset val="134"/>
    </font>
    <font>
      <sz val="9"/>
      <name val="宋体"/>
      <charset val="134"/>
    </font>
    <font>
      <sz val="11"/>
      <color rgb="FF000000"/>
      <name val="宋体"/>
      <charset val="134"/>
      <scheme val="minor"/>
    </font>
    <font>
      <sz val="11"/>
      <name val="宋体"/>
      <charset val="134"/>
      <scheme val="minor"/>
    </font>
    <font>
      <b/>
      <sz val="19.5"/>
      <name val="宋体"/>
      <charset val="134"/>
    </font>
    <font>
      <sz val="10.5"/>
      <name val="宋体"/>
      <charset val="134"/>
    </font>
    <font>
      <b/>
      <sz val="22"/>
      <color rgb="FF000000"/>
      <name val="宋体"/>
      <charset val="134"/>
    </font>
    <font>
      <sz val="10.5"/>
      <color rgb="FF000000"/>
      <name val="宋体"/>
      <charset val="134"/>
    </font>
    <font>
      <sz val="9"/>
      <color theme="1"/>
      <name val="宋体"/>
      <charset val="134"/>
    </font>
    <font>
      <sz val="10"/>
      <color theme="1"/>
      <name val="Arial"/>
      <charset val="134"/>
    </font>
    <font>
      <sz val="11"/>
      <color theme="1"/>
      <name val="宋体"/>
      <charset val="134"/>
    </font>
    <font>
      <sz val="10"/>
      <color theme="1"/>
      <name val="宋体"/>
      <charset val="134"/>
    </font>
    <font>
      <sz val="10.5"/>
      <color rgb="FF000000"/>
      <name val="SimSun"/>
      <charset val="134"/>
    </font>
    <font>
      <sz val="9.75"/>
      <color rgb="FF000000"/>
      <name val="SimSun"/>
      <charset val="134"/>
    </font>
    <font>
      <b/>
      <sz val="18"/>
      <color rgb="FF000000"/>
      <name val="SimSun"/>
      <charset val="134"/>
    </font>
    <font>
      <sz val="12"/>
      <color rgb="FF000000"/>
      <name val="宋体"/>
      <charset val="134"/>
    </font>
    <font>
      <b/>
      <sz val="20"/>
      <color rgb="FF000000"/>
      <name val="宋体"/>
      <charset val="134"/>
    </font>
    <font>
      <b/>
      <sz val="11"/>
      <color rgb="FF000000"/>
      <name val="宋体"/>
      <charset val="134"/>
    </font>
    <font>
      <b/>
      <sz val="9"/>
      <color rgb="FF000000"/>
      <name val="宋体"/>
      <charset val="134"/>
    </font>
    <font>
      <b/>
      <sz val="9"/>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auto="1"/>
      </left>
      <right style="thin">
        <color auto="1"/>
      </right>
      <top style="thin">
        <color auto="1"/>
      </top>
      <bottom style="thin">
        <color rgb="FF000000"/>
      </bottom>
      <diagonal/>
    </border>
    <border>
      <left style="thin">
        <color rgb="FF000000"/>
      </left>
      <right style="thin">
        <color auto="1"/>
      </right>
      <top style="thin">
        <color rgb="FF000000"/>
      </top>
      <bottom style="thin">
        <color rgb="FF000000"/>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right/>
      <top/>
      <bottom style="thin">
        <color rgb="FF000000"/>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9">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0" fillId="2" borderId="16" applyNumberFormat="0" applyFont="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17" applyNumberFormat="0" applyFill="0" applyAlignment="0" applyProtection="0">
      <alignment vertical="center"/>
    </xf>
    <xf numFmtId="0" fontId="34" fillId="0" borderId="17" applyNumberFormat="0" applyFill="0" applyAlignment="0" applyProtection="0">
      <alignment vertical="center"/>
    </xf>
    <xf numFmtId="0" fontId="35" fillId="0" borderId="18" applyNumberFormat="0" applyFill="0" applyAlignment="0" applyProtection="0">
      <alignment vertical="center"/>
    </xf>
    <xf numFmtId="0" fontId="35" fillId="0" borderId="0" applyNumberFormat="0" applyFill="0" applyBorder="0" applyAlignment="0" applyProtection="0">
      <alignment vertical="center"/>
    </xf>
    <xf numFmtId="0" fontId="36" fillId="3" borderId="19" applyNumberFormat="0" applyAlignment="0" applyProtection="0">
      <alignment vertical="center"/>
    </xf>
    <xf numFmtId="0" fontId="37" fillId="4" borderId="20" applyNumberFormat="0" applyAlignment="0" applyProtection="0">
      <alignment vertical="center"/>
    </xf>
    <xf numFmtId="0" fontId="38" fillId="4" borderId="19" applyNumberFormat="0" applyAlignment="0" applyProtection="0">
      <alignment vertical="center"/>
    </xf>
    <xf numFmtId="0" fontId="39" fillId="5" borderId="21" applyNumberFormat="0" applyAlignment="0" applyProtection="0">
      <alignment vertical="center"/>
    </xf>
    <xf numFmtId="0" fontId="40" fillId="0" borderId="22" applyNumberFormat="0" applyFill="0" applyAlignment="0" applyProtection="0">
      <alignment vertical="center"/>
    </xf>
    <xf numFmtId="0" fontId="41" fillId="0" borderId="23" applyNumberFormat="0" applyFill="0" applyAlignment="0" applyProtection="0">
      <alignment vertical="center"/>
    </xf>
    <xf numFmtId="0" fontId="42" fillId="6" borderId="0" applyNumberFormat="0" applyBorder="0" applyAlignment="0" applyProtection="0">
      <alignment vertical="center"/>
    </xf>
    <xf numFmtId="0" fontId="43" fillId="7" borderId="0" applyNumberFormat="0" applyBorder="0" applyAlignment="0" applyProtection="0">
      <alignment vertical="center"/>
    </xf>
    <xf numFmtId="0" fontId="44" fillId="8" borderId="0" applyNumberFormat="0" applyBorder="0" applyAlignment="0" applyProtection="0">
      <alignment vertical="center"/>
    </xf>
    <xf numFmtId="0" fontId="45" fillId="9" borderId="0" applyNumberFormat="0" applyBorder="0" applyAlignment="0" applyProtection="0">
      <alignment vertical="center"/>
    </xf>
    <xf numFmtId="0" fontId="46" fillId="10" borderId="0" applyNumberFormat="0" applyBorder="0" applyAlignment="0" applyProtection="0">
      <alignment vertical="center"/>
    </xf>
    <xf numFmtId="0" fontId="46" fillId="11" borderId="0" applyNumberFormat="0" applyBorder="0" applyAlignment="0" applyProtection="0">
      <alignment vertical="center"/>
    </xf>
    <xf numFmtId="0" fontId="45" fillId="12" borderId="0" applyNumberFormat="0" applyBorder="0" applyAlignment="0" applyProtection="0">
      <alignment vertical="center"/>
    </xf>
    <xf numFmtId="0" fontId="45" fillId="13" borderId="0" applyNumberFormat="0" applyBorder="0" applyAlignment="0" applyProtection="0">
      <alignment vertical="center"/>
    </xf>
    <xf numFmtId="0" fontId="46" fillId="14" borderId="0" applyNumberFormat="0" applyBorder="0" applyAlignment="0" applyProtection="0">
      <alignment vertical="center"/>
    </xf>
    <xf numFmtId="0" fontId="46" fillId="15" borderId="0" applyNumberFormat="0" applyBorder="0" applyAlignment="0" applyProtection="0">
      <alignment vertical="center"/>
    </xf>
    <xf numFmtId="0" fontId="45" fillId="16" borderId="0" applyNumberFormat="0" applyBorder="0" applyAlignment="0" applyProtection="0">
      <alignment vertical="center"/>
    </xf>
    <xf numFmtId="0" fontId="45" fillId="17" borderId="0" applyNumberFormat="0" applyBorder="0" applyAlignment="0" applyProtection="0">
      <alignment vertical="center"/>
    </xf>
    <xf numFmtId="0" fontId="46" fillId="18" borderId="0" applyNumberFormat="0" applyBorder="0" applyAlignment="0" applyProtection="0">
      <alignment vertical="center"/>
    </xf>
    <xf numFmtId="0" fontId="46" fillId="19" borderId="0" applyNumberFormat="0" applyBorder="0" applyAlignment="0" applyProtection="0">
      <alignment vertical="center"/>
    </xf>
    <xf numFmtId="0" fontId="45" fillId="20" borderId="0" applyNumberFormat="0" applyBorder="0" applyAlignment="0" applyProtection="0">
      <alignment vertical="center"/>
    </xf>
    <xf numFmtId="0" fontId="45" fillId="21" borderId="0" applyNumberFormat="0" applyBorder="0" applyAlignment="0" applyProtection="0">
      <alignment vertical="center"/>
    </xf>
    <xf numFmtId="0" fontId="46" fillId="22" borderId="0" applyNumberFormat="0" applyBorder="0" applyAlignment="0" applyProtection="0">
      <alignment vertical="center"/>
    </xf>
    <xf numFmtId="0" fontId="46" fillId="23" borderId="0" applyNumberFormat="0" applyBorder="0" applyAlignment="0" applyProtection="0">
      <alignment vertical="center"/>
    </xf>
    <xf numFmtId="0" fontId="45" fillId="24" borderId="0" applyNumberFormat="0" applyBorder="0" applyAlignment="0" applyProtection="0">
      <alignment vertical="center"/>
    </xf>
    <xf numFmtId="0" fontId="45" fillId="25" borderId="0" applyNumberFormat="0" applyBorder="0" applyAlignment="0" applyProtection="0">
      <alignment vertical="center"/>
    </xf>
    <xf numFmtId="0" fontId="46" fillId="26" borderId="0" applyNumberFormat="0" applyBorder="0" applyAlignment="0" applyProtection="0">
      <alignment vertical="center"/>
    </xf>
    <xf numFmtId="0" fontId="46" fillId="27" borderId="0" applyNumberFormat="0" applyBorder="0" applyAlignment="0" applyProtection="0">
      <alignment vertical="center"/>
    </xf>
    <xf numFmtId="0" fontId="45" fillId="28" borderId="0" applyNumberFormat="0" applyBorder="0" applyAlignment="0" applyProtection="0">
      <alignment vertical="center"/>
    </xf>
    <xf numFmtId="0" fontId="45" fillId="29" borderId="0" applyNumberFormat="0" applyBorder="0" applyAlignment="0" applyProtection="0">
      <alignment vertical="center"/>
    </xf>
    <xf numFmtId="0" fontId="46" fillId="30" borderId="0" applyNumberFormat="0" applyBorder="0" applyAlignment="0" applyProtection="0">
      <alignment vertical="center"/>
    </xf>
    <xf numFmtId="0" fontId="46" fillId="31" borderId="0" applyNumberFormat="0" applyBorder="0" applyAlignment="0" applyProtection="0">
      <alignment vertical="center"/>
    </xf>
    <xf numFmtId="0" fontId="45" fillId="32" borderId="0" applyNumberFormat="0" applyBorder="0" applyAlignment="0" applyProtection="0">
      <alignment vertical="center"/>
    </xf>
    <xf numFmtId="176" fontId="9" fillId="0" borderId="4">
      <alignment horizontal="right" vertical="center"/>
    </xf>
    <xf numFmtId="177" fontId="9" fillId="0" borderId="4">
      <alignment horizontal="right" vertical="center"/>
    </xf>
    <xf numFmtId="10" fontId="9" fillId="0" borderId="4">
      <alignment horizontal="right" vertical="center"/>
    </xf>
    <xf numFmtId="0" fontId="8" fillId="0" borderId="0">
      <alignment vertical="center"/>
    </xf>
    <xf numFmtId="178" fontId="9" fillId="0" borderId="4">
      <alignment horizontal="right" vertical="center"/>
    </xf>
    <xf numFmtId="179" fontId="9" fillId="0" borderId="4">
      <alignment horizontal="right" vertical="center"/>
    </xf>
    <xf numFmtId="179" fontId="9" fillId="0" borderId="4">
      <alignment horizontal="right" vertical="center"/>
    </xf>
    <xf numFmtId="49" fontId="9" fillId="0" borderId="4">
      <alignment horizontal="left" vertical="center" wrapText="1"/>
    </xf>
    <xf numFmtId="180" fontId="9" fillId="0" borderId="4">
      <alignment horizontal="right" vertical="center"/>
    </xf>
    <xf numFmtId="0" fontId="9" fillId="0" borderId="0">
      <alignment vertical="top"/>
      <protection locked="0"/>
    </xf>
  </cellStyleXfs>
  <cellXfs count="194">
    <xf numFmtId="0" fontId="0" fillId="0" borderId="0" xfId="0"/>
    <xf numFmtId="0" fontId="0" fillId="0" borderId="0" xfId="0" applyAlignment="1">
      <alignment horizontal="center" vertical="center"/>
    </xf>
    <xf numFmtId="49" fontId="1" fillId="0" borderId="0" xfId="0" applyNumberFormat="1" applyFont="1"/>
    <xf numFmtId="0" fontId="2" fillId="0" borderId="0" xfId="0" applyFont="1" applyAlignment="1">
      <alignment horizontal="center" vertical="center"/>
    </xf>
    <xf numFmtId="0" fontId="3" fillId="0" borderId="0" xfId="0" applyFont="1" applyAlignment="1" applyProtection="1">
      <alignment horizontal="left" vertical="center"/>
      <protection locked="0"/>
    </xf>
    <xf numFmtId="0" fontId="4" fillId="0" borderId="0" xfId="0" applyFont="1" applyAlignment="1">
      <alignment horizontal="left" vertical="center"/>
    </xf>
    <xf numFmtId="0" fontId="4" fillId="0" borderId="1" xfId="0" applyFont="1" applyBorder="1" applyAlignment="1" applyProtection="1">
      <alignment horizontal="center" vertical="center" wrapText="1"/>
      <protection locked="0"/>
    </xf>
    <xf numFmtId="0" fontId="4" fillId="0" borderId="1" xfId="0" applyFont="1" applyBorder="1" applyAlignment="1">
      <alignment horizontal="center" vertical="center" wrapText="1"/>
    </xf>
    <xf numFmtId="0" fontId="4" fillId="0" borderId="2" xfId="0" applyFont="1" applyBorder="1" applyAlignment="1" applyProtection="1">
      <alignment horizontal="center" vertical="center" wrapText="1"/>
      <protection locked="0"/>
    </xf>
    <xf numFmtId="0" fontId="4" fillId="0" borderId="2" xfId="0" applyFont="1" applyBorder="1" applyAlignment="1">
      <alignment horizontal="center" vertical="center" wrapText="1"/>
    </xf>
    <xf numFmtId="0" fontId="4" fillId="0" borderId="3" xfId="0" applyFont="1" applyBorder="1" applyAlignment="1" applyProtection="1">
      <alignment horizontal="center" vertical="center" wrapText="1"/>
      <protection locked="0"/>
    </xf>
    <xf numFmtId="0" fontId="4" fillId="0" borderId="3" xfId="0" applyFont="1" applyBorder="1" applyAlignment="1">
      <alignment horizontal="center" vertical="center" wrapText="1"/>
    </xf>
    <xf numFmtId="0" fontId="1" fillId="0" borderId="4" xfId="0" applyFont="1" applyBorder="1" applyAlignment="1">
      <alignment horizontal="center" vertical="center"/>
    </xf>
    <xf numFmtId="0" fontId="5" fillId="0" borderId="4" xfId="0" applyFont="1" applyFill="1" applyBorder="1" applyAlignment="1">
      <alignment horizontal="center" vertical="center"/>
    </xf>
    <xf numFmtId="0" fontId="6" fillId="0" borderId="4" xfId="0" applyFont="1" applyFill="1" applyBorder="1" applyAlignment="1">
      <alignment horizontal="left" vertical="center"/>
    </xf>
    <xf numFmtId="0" fontId="6" fillId="0" borderId="4" xfId="0" applyFont="1" applyFill="1" applyBorder="1" applyAlignment="1">
      <alignment horizontal="left" vertical="center" wrapText="1"/>
    </xf>
    <xf numFmtId="0" fontId="6" fillId="0" borderId="4" xfId="0" applyFont="1" applyFill="1" applyBorder="1" applyAlignment="1">
      <alignment horizontal="center" vertical="center"/>
    </xf>
    <xf numFmtId="0" fontId="1" fillId="0" borderId="0" xfId="0" applyFont="1" applyAlignment="1" applyProtection="1">
      <alignment horizontal="right" vertical="center"/>
      <protection locked="0"/>
    </xf>
    <xf numFmtId="0" fontId="4" fillId="0" borderId="0" xfId="0" applyFont="1"/>
    <xf numFmtId="0" fontId="1" fillId="0" borderId="0" xfId="0" applyFont="1" applyAlignment="1" applyProtection="1">
      <alignment horizontal="right"/>
      <protection locked="0"/>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0" fontId="4" fillId="0" borderId="1" xfId="0" applyFont="1" applyBorder="1" applyAlignment="1">
      <alignment horizontal="center" vertical="center"/>
    </xf>
    <xf numFmtId="0" fontId="4" fillId="0" borderId="3" xfId="0" applyFont="1" applyBorder="1" applyAlignment="1">
      <alignment horizontal="center" vertical="center"/>
    </xf>
    <xf numFmtId="179" fontId="6" fillId="0" borderId="4" xfId="0" applyNumberFormat="1" applyFont="1" applyFill="1" applyBorder="1" applyAlignment="1">
      <alignment horizontal="right" vertical="center"/>
    </xf>
    <xf numFmtId="0" fontId="7" fillId="0" borderId="0" xfId="0" applyFont="1" applyAlignment="1">
      <alignment horizontal="center" vertical="center"/>
    </xf>
    <xf numFmtId="0" fontId="8" fillId="0" borderId="4" xfId="0" applyFont="1" applyFill="1" applyBorder="1" applyAlignment="1">
      <alignment horizontal="center" vertical="center"/>
    </xf>
    <xf numFmtId="0" fontId="9" fillId="0" borderId="4" xfId="0" applyFont="1" applyFill="1" applyBorder="1" applyAlignment="1">
      <alignment horizontal="left" vertical="center"/>
    </xf>
    <xf numFmtId="0" fontId="9" fillId="0" borderId="4" xfId="0" applyFont="1" applyFill="1" applyBorder="1" applyAlignment="1">
      <alignment horizontal="left" vertical="center" wrapText="1"/>
    </xf>
    <xf numFmtId="0" fontId="9" fillId="0" borderId="4" xfId="0" applyFont="1" applyFill="1" applyBorder="1" applyAlignment="1">
      <alignment horizontal="center" vertical="center"/>
    </xf>
    <xf numFmtId="0" fontId="10" fillId="0" borderId="0" xfId="0" applyFont="1" applyFill="1" applyAlignment="1">
      <alignment vertical="top"/>
    </xf>
    <xf numFmtId="0" fontId="4" fillId="0" borderId="2" xfId="0" applyFont="1" applyBorder="1" applyAlignment="1">
      <alignment horizontal="center" vertical="center"/>
    </xf>
    <xf numFmtId="179" fontId="9" fillId="0" borderId="4" xfId="54" applyNumberFormat="1" applyFont="1" applyBorder="1">
      <alignment horizontal="right" vertical="center"/>
    </xf>
    <xf numFmtId="0" fontId="1" fillId="0" borderId="4" xfId="0" applyFont="1" applyBorder="1" applyAlignment="1" applyProtection="1">
      <alignment horizontal="center" vertical="center"/>
      <protection locked="0"/>
    </xf>
    <xf numFmtId="49" fontId="9" fillId="0" borderId="4" xfId="56" applyNumberFormat="1" applyFont="1" applyBorder="1">
      <alignment horizontal="left" vertical="center" wrapText="1"/>
    </xf>
    <xf numFmtId="0" fontId="11" fillId="0" borderId="0" xfId="0" applyFont="1" applyAlignment="1">
      <alignment horizontal="center" vertical="center"/>
    </xf>
    <xf numFmtId="49" fontId="9" fillId="0" borderId="0" xfId="56" applyBorder="1">
      <alignment horizontal="left" vertical="center" wrapText="1"/>
    </xf>
    <xf numFmtId="49" fontId="12" fillId="0" borderId="0" xfId="56" applyFont="1" applyBorder="1" applyAlignment="1">
      <alignment horizontal="center" vertical="center" wrapText="1"/>
    </xf>
    <xf numFmtId="0" fontId="9" fillId="0" borderId="0" xfId="56" applyNumberFormat="1" applyBorder="1">
      <alignment horizontal="left" vertical="center" wrapText="1"/>
    </xf>
    <xf numFmtId="49" fontId="13" fillId="0" borderId="4" xfId="56" applyFont="1" applyAlignment="1">
      <alignment horizontal="center" vertical="center" wrapText="1"/>
    </xf>
    <xf numFmtId="49" fontId="6" fillId="0" borderId="4" xfId="56" applyFont="1" applyAlignment="1">
      <alignment horizontal="center" vertical="center" wrapText="1"/>
    </xf>
    <xf numFmtId="49" fontId="9" fillId="0" borderId="0" xfId="56" applyBorder="1" applyAlignment="1">
      <alignment horizontal="right" vertical="center" wrapText="1"/>
    </xf>
    <xf numFmtId="178" fontId="9" fillId="0" borderId="4" xfId="53">
      <alignment horizontal="right" vertical="center"/>
    </xf>
    <xf numFmtId="179" fontId="9" fillId="0" borderId="4" xfId="54">
      <alignment horizontal="right" vertical="center"/>
    </xf>
    <xf numFmtId="0" fontId="14" fillId="0" borderId="0" xfId="0" applyFont="1" applyAlignment="1">
      <alignment horizontal="center" vertical="center"/>
    </xf>
    <xf numFmtId="0" fontId="4" fillId="0" borderId="4" xfId="0" applyFont="1" applyBorder="1" applyAlignment="1">
      <alignment horizontal="center" vertical="center" wrapText="1"/>
    </xf>
    <xf numFmtId="0" fontId="15" fillId="0" borderId="4" xfId="0" applyFont="1" applyBorder="1" applyAlignment="1">
      <alignment horizontal="left" vertical="center" wrapText="1"/>
    </xf>
    <xf numFmtId="0" fontId="15" fillId="0" borderId="4" xfId="0" applyFont="1" applyBorder="1" applyAlignment="1">
      <alignment vertical="center" wrapText="1"/>
    </xf>
    <xf numFmtId="0" fontId="15" fillId="0" borderId="4" xfId="0" applyFont="1" applyBorder="1" applyAlignment="1" applyProtection="1">
      <alignment horizontal="left" vertical="center" wrapText="1"/>
      <protection locked="0"/>
    </xf>
    <xf numFmtId="0" fontId="7" fillId="0" borderId="0" xfId="0" applyFont="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15" fillId="0" borderId="4" xfId="0" applyFont="1" applyBorder="1" applyAlignment="1">
      <alignment horizontal="center" vertical="center" wrapText="1"/>
    </xf>
    <xf numFmtId="0" fontId="15" fillId="0" borderId="4" xfId="0" applyFont="1" applyBorder="1" applyAlignment="1" applyProtection="1">
      <alignment horizontal="center" vertical="center"/>
      <protection locked="0"/>
    </xf>
    <xf numFmtId="0" fontId="3" fillId="0" borderId="0" xfId="0" applyFont="1" applyAlignment="1" applyProtection="1">
      <alignment horizontal="right" vertical="center"/>
      <protection locked="0"/>
    </xf>
    <xf numFmtId="0" fontId="1" fillId="0" borderId="0" xfId="0" applyFont="1" applyAlignment="1">
      <alignment horizontal="right" vertical="center"/>
    </xf>
    <xf numFmtId="0" fontId="14" fillId="0" borderId="0" xfId="0" applyFont="1" applyAlignment="1">
      <alignment horizontal="center" vertical="center" wrapText="1"/>
    </xf>
    <xf numFmtId="0" fontId="3" fillId="0" borderId="0" xfId="0" applyFont="1" applyAlignment="1">
      <alignment horizontal="left" vertical="center" wrapText="1"/>
    </xf>
    <xf numFmtId="0" fontId="4" fillId="0" borderId="0" xfId="0" applyFont="1" applyAlignment="1">
      <alignment wrapText="1"/>
    </xf>
    <xf numFmtId="0" fontId="1" fillId="0" borderId="0" xfId="0" applyFont="1" applyAlignment="1">
      <alignment horizontal="right" wrapText="1"/>
    </xf>
    <xf numFmtId="0" fontId="4" fillId="0" borderId="8" xfId="0" applyFont="1" applyBorder="1" applyAlignment="1">
      <alignment horizontal="center" vertical="center" wrapText="1"/>
    </xf>
    <xf numFmtId="0" fontId="4" fillId="0" borderId="4" xfId="0" applyFont="1" applyBorder="1" applyAlignment="1">
      <alignment horizontal="center" vertical="center"/>
    </xf>
    <xf numFmtId="0" fontId="3" fillId="0" borderId="4" xfId="0" applyFont="1" applyBorder="1" applyAlignment="1">
      <alignment horizontal="left" vertical="center" wrapText="1"/>
    </xf>
    <xf numFmtId="179" fontId="16" fillId="0" borderId="4" xfId="54" applyFont="1">
      <alignment horizontal="right" vertical="center"/>
    </xf>
    <xf numFmtId="0" fontId="4" fillId="0" borderId="9" xfId="0" applyFont="1" applyBorder="1" applyAlignment="1">
      <alignment horizontal="center" vertical="center"/>
    </xf>
    <xf numFmtId="0" fontId="4" fillId="0" borderId="4" xfId="58" applyFont="1" applyFill="1" applyBorder="1" applyAlignment="1" applyProtection="1">
      <alignment horizontal="center" vertical="center"/>
    </xf>
    <xf numFmtId="0" fontId="3" fillId="0" borderId="0" xfId="0" applyFont="1" applyAlignment="1" applyProtection="1">
      <alignment horizontal="right"/>
      <protection locked="0"/>
    </xf>
    <xf numFmtId="0" fontId="4" fillId="0" borderId="10" xfId="0" applyFont="1" applyBorder="1" applyAlignment="1">
      <alignment horizontal="center" vertical="center"/>
    </xf>
    <xf numFmtId="0" fontId="1" fillId="0" borderId="0" xfId="0" applyFont="1" applyAlignment="1">
      <alignment wrapText="1"/>
    </xf>
    <xf numFmtId="0" fontId="7" fillId="0" borderId="0" xfId="0" applyFont="1" applyAlignment="1">
      <alignment horizontal="center" vertical="center" wrapText="1"/>
    </xf>
    <xf numFmtId="0" fontId="4" fillId="0" borderId="11" xfId="0" applyFont="1" applyBorder="1" applyAlignment="1">
      <alignment horizontal="center" vertical="center" wrapText="1"/>
    </xf>
    <xf numFmtId="0" fontId="4" fillId="0" borderId="6"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13" xfId="0" applyFont="1" applyBorder="1" applyAlignment="1">
      <alignment horizontal="center" vertical="center" wrapText="1"/>
    </xf>
    <xf numFmtId="178" fontId="9" fillId="0" borderId="4" xfId="53" applyNumberFormat="1" applyFont="1" applyBorder="1" applyAlignment="1">
      <alignment horizontal="center" vertical="center" wrapText="1"/>
    </xf>
    <xf numFmtId="0" fontId="4" fillId="0" borderId="13" xfId="0" applyFont="1" applyBorder="1" applyAlignment="1" applyProtection="1">
      <alignment horizontal="center" vertical="center" wrapText="1"/>
      <protection locked="0"/>
    </xf>
    <xf numFmtId="4" fontId="3" fillId="0" borderId="13" xfId="0" applyNumberFormat="1" applyFont="1" applyBorder="1" applyAlignment="1" applyProtection="1">
      <alignment horizontal="right" vertical="center"/>
      <protection locked="0"/>
    </xf>
    <xf numFmtId="49" fontId="9" fillId="0" borderId="4" xfId="56" applyNumberFormat="1" applyFont="1" applyBorder="1" applyAlignment="1">
      <alignment horizontal="center" vertical="center" wrapText="1"/>
    </xf>
    <xf numFmtId="0" fontId="3" fillId="0" borderId="0" xfId="0" applyFont="1" applyAlignment="1" applyProtection="1">
      <alignment vertical="top" wrapText="1"/>
      <protection locked="0"/>
    </xf>
    <xf numFmtId="0" fontId="7" fillId="0" borderId="0" xfId="0" applyFont="1" applyAlignment="1" applyProtection="1">
      <alignment horizontal="center" vertical="center" wrapText="1"/>
      <protection locked="0"/>
    </xf>
    <xf numFmtId="0" fontId="4" fillId="0" borderId="6" xfId="0" applyFont="1" applyBorder="1" applyAlignment="1" applyProtection="1">
      <alignment horizontal="center" vertical="center" wrapText="1"/>
      <protection locked="0"/>
    </xf>
    <xf numFmtId="0" fontId="4" fillId="0" borderId="12" xfId="0" applyFont="1" applyBorder="1" applyAlignment="1" applyProtection="1">
      <alignment horizontal="center" vertical="center" wrapText="1"/>
      <protection locked="0"/>
    </xf>
    <xf numFmtId="0" fontId="4" fillId="0" borderId="6" xfId="0" applyFont="1" applyBorder="1" applyAlignment="1" applyProtection="1">
      <alignment horizontal="center" vertical="center"/>
      <protection locked="0"/>
    </xf>
    <xf numFmtId="0" fontId="4" fillId="0" borderId="14" xfId="0" applyFont="1" applyBorder="1" applyAlignment="1">
      <alignment horizontal="center" vertical="center" wrapText="1"/>
    </xf>
    <xf numFmtId="0" fontId="4" fillId="0" borderId="14" xfId="0" applyFont="1" applyBorder="1" applyAlignment="1" applyProtection="1">
      <alignment horizontal="center" vertical="center"/>
      <protection locked="0"/>
    </xf>
    <xf numFmtId="0" fontId="4" fillId="0" borderId="4" xfId="0" applyFont="1" applyBorder="1" applyAlignment="1" applyProtection="1">
      <alignment horizontal="center" vertical="center" wrapText="1"/>
      <protection locked="0"/>
    </xf>
    <xf numFmtId="4" fontId="3" fillId="0" borderId="4" xfId="0" applyNumberFormat="1" applyFont="1" applyBorder="1" applyAlignment="1" applyProtection="1">
      <alignment horizontal="right" vertical="center"/>
      <protection locked="0"/>
    </xf>
    <xf numFmtId="0" fontId="3" fillId="0" borderId="0" xfId="0" applyFont="1" applyAlignment="1" applyProtection="1">
      <alignment horizontal="right" vertical="center" wrapText="1"/>
      <protection locked="0"/>
    </xf>
    <xf numFmtId="0" fontId="3" fillId="0" borderId="0" xfId="0" applyFont="1" applyAlignment="1">
      <alignment horizontal="right" vertical="center" wrapText="1"/>
    </xf>
    <xf numFmtId="0" fontId="3" fillId="0" borderId="0" xfId="0" applyFont="1" applyAlignment="1" applyProtection="1">
      <alignment horizontal="right" wrapText="1"/>
      <protection locked="0"/>
    </xf>
    <xf numFmtId="0" fontId="3" fillId="0" borderId="0" xfId="0" applyFont="1" applyAlignment="1">
      <alignment horizontal="right" wrapText="1"/>
    </xf>
    <xf numFmtId="0" fontId="4" fillId="0" borderId="7" xfId="0" applyFont="1" applyBorder="1" applyAlignment="1">
      <alignment horizontal="center" vertical="center" wrapText="1"/>
    </xf>
    <xf numFmtId="0" fontId="4" fillId="0" borderId="14" xfId="0" applyFont="1" applyBorder="1" applyAlignment="1" applyProtection="1">
      <alignment horizontal="center" vertical="center" wrapText="1"/>
      <protection locked="0"/>
    </xf>
    <xf numFmtId="0" fontId="3" fillId="0" borderId="0" xfId="0" applyFont="1" applyAlignment="1">
      <alignment horizontal="left" vertical="center"/>
    </xf>
    <xf numFmtId="0" fontId="4" fillId="0" borderId="13" xfId="0" applyFont="1" applyBorder="1" applyAlignment="1">
      <alignment horizontal="center" vertical="center"/>
    </xf>
    <xf numFmtId="0" fontId="9" fillId="0" borderId="4" xfId="56" applyNumberFormat="1" applyFont="1" applyBorder="1">
      <alignment horizontal="left" vertical="center" wrapText="1"/>
    </xf>
    <xf numFmtId="179" fontId="9" fillId="0" borderId="4" xfId="56" applyNumberFormat="1" applyFont="1" applyBorder="1" applyAlignment="1">
      <alignment horizontal="right" vertical="center" wrapText="1"/>
    </xf>
    <xf numFmtId="179" fontId="9" fillId="0" borderId="4" xfId="56" applyNumberFormat="1" applyFont="1" applyBorder="1" applyAlignment="1">
      <alignment horizontal="center" vertical="center" wrapText="1"/>
    </xf>
    <xf numFmtId="0" fontId="4" fillId="0" borderId="13" xfId="0" applyFont="1" applyBorder="1" applyAlignment="1" applyProtection="1">
      <alignment horizontal="center" vertical="center"/>
      <protection locked="0"/>
    </xf>
    <xf numFmtId="179" fontId="9" fillId="0" borderId="4" xfId="0" applyNumberFormat="1" applyFont="1" applyFill="1" applyBorder="1" applyAlignment="1">
      <alignment horizontal="right" vertical="center" wrapText="1"/>
    </xf>
    <xf numFmtId="0" fontId="3" fillId="0" borderId="0" xfId="0" applyFont="1" applyAlignment="1">
      <alignment horizontal="right" vertical="center"/>
    </xf>
    <xf numFmtId="0" fontId="3" fillId="0" borderId="0" xfId="0" applyFont="1" applyAlignment="1">
      <alignment horizontal="right"/>
    </xf>
    <xf numFmtId="0" fontId="3" fillId="0" borderId="0" xfId="0" applyFont="1" applyAlignment="1" applyProtection="1">
      <alignment horizontal="left" vertical="center" wrapText="1"/>
      <protection locked="0"/>
    </xf>
    <xf numFmtId="0" fontId="4" fillId="0" borderId="0" xfId="0" applyFont="1" applyAlignment="1">
      <alignment horizontal="left" vertical="center" wrapText="1"/>
    </xf>
    <xf numFmtId="0" fontId="9" fillId="0" borderId="1" xfId="0" applyFont="1" applyFill="1" applyBorder="1" applyAlignment="1">
      <alignment horizontal="left" vertical="center" wrapText="1"/>
    </xf>
    <xf numFmtId="179" fontId="16" fillId="0" borderId="1" xfId="54" applyFont="1" applyBorder="1">
      <alignment horizontal="right" vertical="center"/>
    </xf>
    <xf numFmtId="0" fontId="9" fillId="0" borderId="15" xfId="0" applyFont="1" applyFill="1" applyBorder="1" applyAlignment="1">
      <alignment horizontal="left" vertical="center" wrapText="1"/>
    </xf>
    <xf numFmtId="179" fontId="9" fillId="0" borderId="15" xfId="54" applyNumberFormat="1" applyFont="1" applyBorder="1">
      <alignment horizontal="right" vertical="center"/>
    </xf>
    <xf numFmtId="0" fontId="9" fillId="0" borderId="15" xfId="0" applyFont="1" applyFill="1" applyBorder="1" applyAlignment="1">
      <alignment horizontal="left" vertical="center" wrapText="1" indent="1"/>
    </xf>
    <xf numFmtId="0" fontId="9" fillId="0" borderId="15" xfId="0" applyFont="1" applyFill="1" applyBorder="1" applyAlignment="1">
      <alignment horizontal="left" vertical="center" wrapText="1" indent="2"/>
    </xf>
    <xf numFmtId="0" fontId="1" fillId="0" borderId="0" xfId="0" applyFont="1" applyAlignment="1">
      <alignment horizontal="right"/>
    </xf>
    <xf numFmtId="179" fontId="16" fillId="0" borderId="15" xfId="54" applyFont="1" applyBorder="1">
      <alignment horizontal="right" vertical="center"/>
    </xf>
    <xf numFmtId="179" fontId="9" fillId="0" borderId="7" xfId="54" applyNumberFormat="1" applyFont="1" applyBorder="1">
      <alignment horizontal="right" vertical="center"/>
    </xf>
    <xf numFmtId="0" fontId="0" fillId="0" borderId="15" xfId="0" applyBorder="1"/>
    <xf numFmtId="49" fontId="9" fillId="0" borderId="4" xfId="56" applyNumberFormat="1" applyFont="1" applyBorder="1" applyAlignment="1">
      <alignment horizontal="left" vertical="center" wrapText="1" indent="1"/>
    </xf>
    <xf numFmtId="179" fontId="9" fillId="0" borderId="4" xfId="0" applyNumberFormat="1" applyFont="1" applyFill="1" applyBorder="1" applyAlignment="1">
      <alignment horizontal="left" vertical="center" wrapText="1"/>
    </xf>
    <xf numFmtId="179" fontId="9" fillId="0" borderId="4" xfId="56" applyNumberFormat="1" applyFont="1" applyBorder="1">
      <alignment horizontal="left" vertical="center" wrapText="1"/>
    </xf>
    <xf numFmtId="49" fontId="9" fillId="0" borderId="4" xfId="56" applyNumberFormat="1" applyFont="1" applyBorder="1" applyAlignment="1">
      <alignment horizontal="left" vertical="center" wrapText="1"/>
    </xf>
    <xf numFmtId="49" fontId="9" fillId="0" borderId="1" xfId="56" applyNumberFormat="1" applyFont="1" applyBorder="1">
      <alignment horizontal="left" vertical="center" wrapText="1"/>
    </xf>
    <xf numFmtId="179" fontId="9" fillId="0" borderId="1" xfId="0" applyNumberFormat="1" applyFont="1" applyFill="1" applyBorder="1" applyAlignment="1">
      <alignment horizontal="left" vertical="center" wrapText="1"/>
    </xf>
    <xf numFmtId="49" fontId="17" fillId="0" borderId="15" xfId="58" applyNumberFormat="1" applyFont="1" applyFill="1" applyBorder="1" applyAlignment="1" applyProtection="1">
      <alignment vertical="center"/>
    </xf>
    <xf numFmtId="179" fontId="9" fillId="0" borderId="1" xfId="56" applyNumberFormat="1" applyFont="1" applyBorder="1">
      <alignment horizontal="left" vertical="center" wrapText="1"/>
    </xf>
    <xf numFmtId="179" fontId="9" fillId="0" borderId="1" xfId="56" applyNumberFormat="1" applyFont="1" applyBorder="1" applyAlignment="1">
      <alignment horizontal="center" vertical="center" wrapText="1"/>
    </xf>
    <xf numFmtId="49" fontId="9" fillId="0" borderId="1" xfId="56" applyNumberFormat="1" applyFont="1" applyBorder="1" applyAlignment="1">
      <alignment horizontal="center" vertical="center" wrapText="1"/>
    </xf>
    <xf numFmtId="0" fontId="0" fillId="0" borderId="0" xfId="0" applyAlignment="1">
      <alignment horizontal="center"/>
    </xf>
    <xf numFmtId="49" fontId="9" fillId="0" borderId="1" xfId="56" applyNumberFormat="1" applyFont="1" applyBorder="1" applyAlignment="1">
      <alignment horizontal="left" vertical="center" wrapText="1"/>
    </xf>
    <xf numFmtId="0" fontId="16" fillId="0" borderId="0" xfId="0" applyFont="1" applyAlignment="1">
      <alignment horizontal="left" vertical="center"/>
    </xf>
    <xf numFmtId="0" fontId="13" fillId="0" borderId="4" xfId="0" applyFont="1" applyFill="1" applyBorder="1" applyAlignment="1">
      <alignment horizontal="center" vertical="center" wrapText="1"/>
    </xf>
    <xf numFmtId="0" fontId="18" fillId="0" borderId="4" xfId="0" applyFont="1" applyBorder="1" applyAlignment="1">
      <alignment horizontal="center" vertical="center"/>
    </xf>
    <xf numFmtId="0" fontId="18" fillId="0" borderId="1" xfId="0" applyFont="1" applyBorder="1" applyAlignment="1">
      <alignment horizontal="center" vertical="center" wrapText="1"/>
    </xf>
    <xf numFmtId="0" fontId="1" fillId="0" borderId="0" xfId="0" applyFont="1" applyAlignment="1">
      <alignment vertical="top"/>
    </xf>
    <xf numFmtId="49" fontId="19" fillId="0" borderId="15" xfId="58" applyNumberFormat="1" applyFont="1" applyFill="1" applyBorder="1" applyAlignment="1" applyProtection="1">
      <alignment vertical="center"/>
    </xf>
    <xf numFmtId="0" fontId="20" fillId="0" borderId="4" xfId="0" applyFont="1" applyFill="1" applyBorder="1" applyAlignment="1">
      <alignment horizontal="center" vertical="center" wrapText="1"/>
    </xf>
    <xf numFmtId="0" fontId="20" fillId="0" borderId="4" xfId="0" applyFont="1" applyFill="1" applyBorder="1" applyAlignment="1">
      <alignment horizontal="center" vertical="center"/>
    </xf>
    <xf numFmtId="0" fontId="21" fillId="0" borderId="4" xfId="0" applyFont="1" applyBorder="1" applyAlignment="1">
      <alignment horizontal="center"/>
    </xf>
    <xf numFmtId="0" fontId="6" fillId="0" borderId="4" xfId="0" applyFont="1" applyFill="1" applyBorder="1" applyAlignment="1">
      <alignment horizontal="left" vertical="center" indent="1"/>
    </xf>
    <xf numFmtId="0" fontId="18" fillId="0" borderId="4" xfId="0" applyFont="1" applyBorder="1" applyAlignment="1">
      <alignment horizontal="center" vertical="center" wrapText="1"/>
    </xf>
    <xf numFmtId="0" fontId="1" fillId="0" borderId="0" xfId="0" applyFont="1" applyAlignment="1">
      <alignment horizontal="center" wrapText="1"/>
    </xf>
    <xf numFmtId="0" fontId="22" fillId="0" borderId="0" xfId="0" applyFont="1" applyAlignment="1">
      <alignment horizontal="center" vertical="center" wrapText="1"/>
    </xf>
    <xf numFmtId="0" fontId="23" fillId="0" borderId="4" xfId="0" applyFont="1" applyBorder="1" applyAlignment="1">
      <alignment horizontal="center" vertical="center" wrapText="1"/>
    </xf>
    <xf numFmtId="0" fontId="23" fillId="0" borderId="5" xfId="0" applyFont="1" applyBorder="1" applyAlignment="1">
      <alignment horizontal="center" vertical="center" wrapText="1"/>
    </xf>
    <xf numFmtId="49" fontId="4" fillId="0" borderId="5" xfId="0" applyNumberFormat="1" applyFont="1" applyBorder="1" applyAlignment="1">
      <alignment horizontal="center" vertical="center" wrapText="1"/>
    </xf>
    <xf numFmtId="49" fontId="4" fillId="0" borderId="7" xfId="0" applyNumberFormat="1" applyFont="1" applyBorder="1" applyAlignment="1">
      <alignment horizontal="center" vertical="center" wrapText="1"/>
    </xf>
    <xf numFmtId="0" fontId="4" fillId="0" borderId="11" xfId="0" applyFont="1" applyBorder="1" applyAlignment="1">
      <alignment horizontal="center" vertical="center"/>
    </xf>
    <xf numFmtId="49" fontId="4" fillId="0" borderId="3" xfId="0" applyNumberFormat="1" applyFont="1" applyBorder="1" applyAlignment="1">
      <alignment horizontal="center" vertical="center"/>
    </xf>
    <xf numFmtId="49" fontId="4" fillId="0" borderId="13" xfId="0" applyNumberFormat="1" applyFont="1" applyBorder="1" applyAlignment="1">
      <alignment horizontal="center" vertical="center"/>
    </xf>
    <xf numFmtId="49" fontId="4" fillId="0" borderId="4" xfId="0" applyNumberFormat="1" applyFont="1" applyBorder="1" applyAlignment="1">
      <alignment horizontal="center" vertical="center"/>
    </xf>
    <xf numFmtId="0" fontId="9" fillId="0" borderId="4" xfId="0" applyFont="1" applyFill="1" applyBorder="1" applyAlignment="1">
      <alignment horizontal="left" vertical="center" wrapText="1" indent="1"/>
    </xf>
    <xf numFmtId="0" fontId="9" fillId="0" borderId="4" xfId="0" applyFont="1" applyFill="1" applyBorder="1" applyAlignment="1">
      <alignment horizontal="left" vertical="center" wrapText="1" indent="2"/>
    </xf>
    <xf numFmtId="0" fontId="9" fillId="0" borderId="4" xfId="0" applyFont="1" applyFill="1" applyBorder="1" applyAlignment="1">
      <alignment horizontal="center" vertical="center" wrapText="1"/>
    </xf>
    <xf numFmtId="179" fontId="9" fillId="0" borderId="4" xfId="0" applyNumberFormat="1" applyFont="1" applyFill="1" applyBorder="1" applyAlignment="1">
      <alignment horizontal="right" vertical="center"/>
    </xf>
    <xf numFmtId="0" fontId="24" fillId="0" borderId="0" xfId="0" applyFont="1" applyAlignment="1">
      <alignment horizontal="center" vertical="center"/>
    </xf>
    <xf numFmtId="0" fontId="25" fillId="0" borderId="0" xfId="0" applyFont="1" applyAlignment="1">
      <alignment horizontal="center" vertical="center"/>
    </xf>
    <xf numFmtId="0" fontId="4" fillId="0" borderId="1" xfId="0" applyFont="1" applyBorder="1" applyAlignment="1" applyProtection="1">
      <alignment horizontal="center" vertical="center"/>
      <protection locked="0"/>
    </xf>
    <xf numFmtId="0" fontId="3" fillId="0" borderId="4" xfId="0" applyFont="1" applyBorder="1" applyAlignment="1">
      <alignment vertical="center"/>
    </xf>
    <xf numFmtId="0" fontId="16" fillId="0" borderId="4" xfId="0" applyFont="1" applyBorder="1" applyAlignment="1">
      <alignment vertical="center"/>
    </xf>
    <xf numFmtId="4" fontId="26" fillId="0" borderId="4" xfId="0" applyNumberFormat="1" applyFont="1" applyBorder="1" applyAlignment="1">
      <alignment horizontal="right" vertical="center"/>
    </xf>
    <xf numFmtId="4" fontId="3" fillId="0" borderId="4" xfId="0" applyNumberFormat="1" applyFont="1" applyBorder="1" applyAlignment="1">
      <alignment horizontal="right" vertical="center"/>
    </xf>
    <xf numFmtId="0" fontId="16" fillId="0" borderId="4" xfId="0" applyFont="1" applyBorder="1" applyAlignment="1">
      <alignment horizontal="left" vertical="center"/>
    </xf>
    <xf numFmtId="0" fontId="26" fillId="0" borderId="4" xfId="0" applyFont="1" applyBorder="1" applyAlignment="1" applyProtection="1">
      <alignment horizontal="center" vertical="center"/>
      <protection locked="0"/>
    </xf>
    <xf numFmtId="179" fontId="27" fillId="0" borderId="4" xfId="0" applyNumberFormat="1" applyFont="1" applyFill="1" applyBorder="1" applyAlignment="1">
      <alignment horizontal="right" vertical="center"/>
    </xf>
    <xf numFmtId="0" fontId="26" fillId="0" borderId="4" xfId="0" applyFont="1" applyBorder="1" applyAlignment="1">
      <alignment horizontal="center" vertical="center"/>
    </xf>
    <xf numFmtId="0" fontId="1" fillId="0" borderId="1" xfId="0" applyFont="1" applyBorder="1" applyAlignment="1">
      <alignment horizontal="center" vertical="center" wrapText="1"/>
    </xf>
    <xf numFmtId="179" fontId="16" fillId="0" borderId="0" xfId="0" applyNumberFormat="1" applyFont="1" applyBorder="1" applyAlignment="1">
      <alignment horizontal="right" vertical="center"/>
    </xf>
    <xf numFmtId="0" fontId="14" fillId="0" borderId="0" xfId="0" applyFont="1" applyAlignment="1" applyProtection="1">
      <alignment horizontal="center" vertical="center"/>
      <protection locked="0"/>
    </xf>
    <xf numFmtId="0" fontId="1" fillId="0" borderId="1" xfId="0" applyFont="1" applyBorder="1" applyAlignment="1" applyProtection="1">
      <alignment horizontal="center" vertical="center" wrapText="1"/>
      <protection locked="0"/>
    </xf>
    <xf numFmtId="0" fontId="1" fillId="0" borderId="11" xfId="0" applyFont="1" applyBorder="1" applyAlignment="1" applyProtection="1">
      <alignment horizontal="center" vertical="center" wrapText="1"/>
      <protection locked="0"/>
    </xf>
    <xf numFmtId="0" fontId="1" fillId="0" borderId="6" xfId="0" applyFont="1" applyBorder="1" applyAlignment="1" applyProtection="1">
      <alignment horizontal="center" vertical="center" wrapText="1"/>
      <protection locked="0"/>
    </xf>
    <xf numFmtId="0" fontId="1" fillId="0" borderId="2"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3" xfId="0" applyFont="1" applyBorder="1" applyAlignment="1">
      <alignment horizontal="center" vertical="center"/>
    </xf>
    <xf numFmtId="0" fontId="1" fillId="0" borderId="13" xfId="0" applyFont="1" applyBorder="1" applyAlignment="1">
      <alignment horizontal="center" vertical="center"/>
    </xf>
    <xf numFmtId="0" fontId="1" fillId="0" borderId="5" xfId="0" applyFont="1" applyBorder="1" applyAlignment="1">
      <alignment horizontal="center" vertical="center"/>
    </xf>
    <xf numFmtId="0" fontId="3" fillId="0" borderId="4" xfId="0" applyFont="1" applyBorder="1" applyAlignment="1" applyProtection="1">
      <alignment horizontal="center" vertical="center"/>
      <protection locked="0"/>
    </xf>
    <xf numFmtId="0" fontId="3" fillId="0" borderId="4" xfId="0" applyFont="1" applyBorder="1" applyAlignment="1" applyProtection="1">
      <alignment horizontal="right" vertical="center"/>
      <protection locked="0"/>
    </xf>
    <xf numFmtId="0" fontId="1" fillId="0" borderId="6" xfId="0" applyFont="1" applyBorder="1" applyAlignment="1">
      <alignment horizontal="center" vertical="center" wrapText="1"/>
    </xf>
    <xf numFmtId="0" fontId="1" fillId="0" borderId="0" xfId="0" applyFont="1" applyProtection="1">
      <protection locked="0"/>
    </xf>
    <xf numFmtId="0" fontId="4" fillId="0" borderId="0" xfId="0" applyFont="1" applyProtection="1">
      <protection locked="0"/>
    </xf>
    <xf numFmtId="0" fontId="1" fillId="0" borderId="6" xfId="0" applyFont="1" applyBorder="1" applyAlignment="1" applyProtection="1">
      <alignment horizontal="center" vertical="center"/>
      <protection locked="0"/>
    </xf>
    <xf numFmtId="0" fontId="1" fillId="0" borderId="14" xfId="0" applyFont="1" applyBorder="1" applyAlignment="1">
      <alignment horizontal="center" vertical="center" wrapText="1"/>
    </xf>
    <xf numFmtId="0" fontId="1" fillId="0" borderId="14" xfId="0" applyFont="1" applyBorder="1" applyAlignment="1" applyProtection="1">
      <alignment horizontal="center" vertical="center"/>
      <protection locked="0"/>
    </xf>
    <xf numFmtId="0" fontId="1" fillId="0" borderId="13" xfId="0" applyFont="1" applyBorder="1" applyAlignment="1" applyProtection="1">
      <alignment horizontal="center" vertical="center" wrapText="1"/>
      <protection locked="0"/>
    </xf>
    <xf numFmtId="0" fontId="1" fillId="0" borderId="5" xfId="0" applyFont="1" applyBorder="1" applyAlignment="1" applyProtection="1">
      <alignment horizontal="center" vertical="center"/>
      <protection locked="0"/>
    </xf>
    <xf numFmtId="0" fontId="1" fillId="0" borderId="7" xfId="0" applyFont="1" applyBorder="1" applyAlignment="1">
      <alignment horizontal="center" vertical="center" wrapText="1"/>
    </xf>
    <xf numFmtId="0" fontId="1" fillId="0" borderId="13" xfId="0" applyFont="1" applyBorder="1" applyAlignment="1">
      <alignment horizontal="center" vertical="center" wrapText="1"/>
    </xf>
    <xf numFmtId="0" fontId="19" fillId="0" borderId="1" xfId="0" applyFont="1" applyBorder="1" applyAlignment="1">
      <alignment horizontal="center" vertical="center" wrapText="1"/>
    </xf>
    <xf numFmtId="0" fontId="7" fillId="0" borderId="0" xfId="0" applyFont="1" applyAlignment="1">
      <alignment horizontal="center" vertical="top"/>
    </xf>
    <xf numFmtId="0" fontId="3" fillId="0" borderId="4" xfId="0" applyFont="1" applyBorder="1" applyAlignment="1">
      <alignment horizontal="left" vertical="center"/>
    </xf>
    <xf numFmtId="0" fontId="3" fillId="0" borderId="3" xfId="0" applyFont="1" applyBorder="1" applyAlignment="1">
      <alignment horizontal="left" vertical="center"/>
    </xf>
    <xf numFmtId="0" fontId="26" fillId="0" borderId="3" xfId="0" applyFont="1" applyBorder="1" applyAlignment="1">
      <alignment horizontal="center" vertical="center"/>
    </xf>
    <xf numFmtId="0" fontId="26" fillId="0" borderId="3" xfId="0" applyFont="1" applyBorder="1" applyAlignment="1">
      <alignment horizontal="left" vertical="center"/>
    </xf>
    <xf numFmtId="0" fontId="26" fillId="0" borderId="4" xfId="0" applyFont="1" applyBorder="1" applyAlignment="1">
      <alignment horizontal="left" vertical="center"/>
    </xf>
    <xf numFmtId="0" fontId="16" fillId="0" borderId="3" xfId="0" applyFont="1" applyBorder="1" applyAlignment="1">
      <alignment horizontal="left" vertical="center"/>
    </xf>
    <xf numFmtId="0" fontId="26" fillId="0" borderId="3" xfId="0" applyFont="1" applyBorder="1" applyAlignment="1" applyProtection="1">
      <alignment horizontal="center" vertical="center"/>
      <protection locked="0"/>
    </xf>
  </cellXfs>
  <cellStyles count="5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DateTimeStyle" xfId="49"/>
    <cellStyle name="DateStyle" xfId="50"/>
    <cellStyle name="PercentStyle" xfId="51"/>
    <cellStyle name="常规 3 2" xfId="52"/>
    <cellStyle name="IntegralNumberStyle" xfId="53"/>
    <cellStyle name="MoneyStyle" xfId="54"/>
    <cellStyle name="NumberStyle" xfId="55"/>
    <cellStyle name="TextStyle" xfId="56"/>
    <cellStyle name="TimeStyle" xfId="57"/>
    <cellStyle name="Normal" xfId="58"/>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haredStrings" Target="sharedStrings.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externalLink" Target="externalLinks/externalLink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ome/huawei/Desktop/&#26032;&#24179;&#24413;&#26063;&#20643;&#26063;&#33258;&#27835;&#21439;&#28448;&#27801;&#38215;2025&#24180;&#37096;&#38376;&#39044;&#31639;&#20844;&#24320;/1.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heet1"/>
    </sheetNames>
    <sheetDataSet>
      <sheetData sheetId="0">
        <row r="5">
          <cell r="G5" t="str">
            <v>漠沙镇2022年省级农村厕所改造建设专项资金</v>
          </cell>
          <cell r="H5" t="str">
            <v>530427221100000933280</v>
          </cell>
          <cell r="I5" t="str">
            <v>新平县本级</v>
          </cell>
          <cell r="J5" t="str">
            <v>1 本级申报项目</v>
          </cell>
          <cell r="K5" t="str">
            <v>2 延续</v>
          </cell>
          <cell r="L5" t="str">
            <v>311 专项业务类</v>
          </cell>
        </row>
        <row r="6">
          <cell r="G6" t="str">
            <v>漠沙镇2022年第一批省级福彩公益金补助—西尼村便民服务大厅改造补助资金</v>
          </cell>
          <cell r="H6" t="str">
            <v>530427221100001031371</v>
          </cell>
          <cell r="I6" t="str">
            <v>新平县本级</v>
          </cell>
          <cell r="J6" t="str">
            <v>1 本级申报项目</v>
          </cell>
          <cell r="K6" t="str">
            <v>2 延续</v>
          </cell>
          <cell r="L6" t="str">
            <v>311 专项业务类</v>
          </cell>
        </row>
        <row r="7">
          <cell r="G7" t="str">
            <v>（收支专户）漠沙镇烤涉烟综合治理经费</v>
          </cell>
          <cell r="H7" t="str">
            <v>530427231100001903763</v>
          </cell>
          <cell r="I7" t="str">
            <v>新平县本级</v>
          </cell>
          <cell r="J7" t="str">
            <v>1 本级申报项目</v>
          </cell>
          <cell r="K7" t="str">
            <v>2 延续</v>
          </cell>
          <cell r="L7" t="str">
            <v>311 专项业务类</v>
          </cell>
        </row>
        <row r="8">
          <cell r="G8" t="str">
            <v>2023年综合治理（平安云南建设）专项资金</v>
          </cell>
          <cell r="H8" t="str">
            <v>530427231100001948732</v>
          </cell>
          <cell r="I8" t="str">
            <v>新平县本级</v>
          </cell>
          <cell r="J8" t="str">
            <v>1 本级申报项目</v>
          </cell>
          <cell r="K8" t="str">
            <v>2 延续</v>
          </cell>
          <cell r="L8" t="str">
            <v>313 事业发展类</v>
          </cell>
        </row>
        <row r="9">
          <cell r="G9" t="str">
            <v>漠沙镇2023年农村公路日常养护省级补助资金</v>
          </cell>
          <cell r="H9" t="str">
            <v>530427231100002160137</v>
          </cell>
          <cell r="I9" t="str">
            <v>新平县本级</v>
          </cell>
          <cell r="J9" t="str">
            <v>1 本级申报项目</v>
          </cell>
          <cell r="K9" t="str">
            <v>2 延续</v>
          </cell>
          <cell r="L9" t="str">
            <v>311 专项业务类</v>
          </cell>
        </row>
        <row r="10">
          <cell r="G10" t="str">
            <v>市级专项彩票公益金—曼勒社区上索铺小组农村基础设施建设项目资金</v>
          </cell>
          <cell r="H10" t="str">
            <v>530427231100002343984</v>
          </cell>
          <cell r="I10" t="str">
            <v>新平县本级</v>
          </cell>
          <cell r="J10" t="str">
            <v>1 本级申报项目</v>
          </cell>
          <cell r="K10" t="str">
            <v>2 延续</v>
          </cell>
          <cell r="L10" t="str">
            <v>313 事业发展类</v>
          </cell>
        </row>
        <row r="11">
          <cell r="G11" t="str">
            <v>遗属生活补助资金</v>
          </cell>
          <cell r="H11" t="str">
            <v>530427241100002137681</v>
          </cell>
          <cell r="I11" t="str">
            <v>新平县本级</v>
          </cell>
          <cell r="J11" t="str">
            <v>1 本级申报项目</v>
          </cell>
          <cell r="K11" t="str">
            <v>2 延续</v>
          </cell>
          <cell r="L11" t="str">
            <v>312 民生类</v>
          </cell>
        </row>
        <row r="12">
          <cell r="G12" t="str">
            <v>村（社区）、小组运转补助经费</v>
          </cell>
          <cell r="H12" t="str">
            <v>530427241100002137790</v>
          </cell>
          <cell r="I12" t="str">
            <v>新平县本级</v>
          </cell>
          <cell r="J12" t="str">
            <v>1 本级申报项目</v>
          </cell>
          <cell r="K12" t="str">
            <v>2 延续</v>
          </cell>
          <cell r="L12" t="str">
            <v>312 民生类</v>
          </cell>
        </row>
        <row r="13">
          <cell r="G13" t="str">
            <v>村(社区)人员补助经费</v>
          </cell>
          <cell r="H13" t="str">
            <v>530427241100002138495</v>
          </cell>
          <cell r="I13" t="str">
            <v>新平县本级</v>
          </cell>
          <cell r="J13" t="str">
            <v>1 本级申报项目</v>
          </cell>
          <cell r="K13" t="str">
            <v>2 延续</v>
          </cell>
          <cell r="L13" t="str">
            <v>312 民生类</v>
          </cell>
        </row>
        <row r="14">
          <cell r="G14" t="str">
            <v>村（居）民小组长和小组党支部书记人员经费</v>
          </cell>
          <cell r="H14" t="str">
            <v>530427241100002138841</v>
          </cell>
          <cell r="I14" t="str">
            <v>新平县本级</v>
          </cell>
          <cell r="J14" t="str">
            <v>1 本级申报项目</v>
          </cell>
          <cell r="K14" t="str">
            <v>2 延续</v>
          </cell>
          <cell r="L14" t="str">
            <v>312 民生类</v>
          </cell>
        </row>
        <row r="15">
          <cell r="G15" t="str">
            <v>其他村社区、小组干部待遇补助经费</v>
          </cell>
          <cell r="H15" t="str">
            <v>530427241100002138935</v>
          </cell>
          <cell r="I15" t="str">
            <v>新平县本级</v>
          </cell>
          <cell r="J15" t="str">
            <v>1 本级申报项目</v>
          </cell>
          <cell r="K15" t="str">
            <v>2 延续</v>
          </cell>
          <cell r="L15" t="str">
            <v>312 民生类</v>
          </cell>
        </row>
        <row r="16">
          <cell r="G16" t="str">
            <v>漠沙镇西部志愿者生活补助经费</v>
          </cell>
          <cell r="H16" t="str">
            <v>530427241100002140234</v>
          </cell>
          <cell r="I16" t="str">
            <v>新平县本级</v>
          </cell>
          <cell r="J16" t="str">
            <v>1 本级申报项目</v>
          </cell>
          <cell r="K16" t="str">
            <v>2 延续</v>
          </cell>
          <cell r="L16" t="str">
            <v>312 民生类</v>
          </cell>
        </row>
        <row r="17">
          <cell r="G17" t="str">
            <v>人大代表交通费及通讯费、误工补贴经费</v>
          </cell>
          <cell r="H17" t="str">
            <v>530427241100002156957</v>
          </cell>
          <cell r="I17" t="str">
            <v>新平县本级</v>
          </cell>
          <cell r="J17" t="str">
            <v>1 本级申报项目</v>
          </cell>
          <cell r="K17" t="str">
            <v>2 延续</v>
          </cell>
          <cell r="L17" t="str">
            <v>312 民生类</v>
          </cell>
        </row>
        <row r="18">
          <cell r="G18" t="str">
            <v>定点屠宰场检疫人员补助经费</v>
          </cell>
          <cell r="H18" t="str">
            <v>530427241100002230953</v>
          </cell>
          <cell r="I18" t="str">
            <v>新平县本级</v>
          </cell>
          <cell r="J18" t="str">
            <v>1 本级申报项目</v>
          </cell>
          <cell r="K18" t="str">
            <v>2 延续</v>
          </cell>
          <cell r="L18" t="str">
            <v>312 民生类</v>
          </cell>
        </row>
        <row r="19">
          <cell r="G19" t="str">
            <v>水库及小坝塘管护人员补助经费</v>
          </cell>
          <cell r="H19" t="str">
            <v>530427241100002264305</v>
          </cell>
          <cell r="I19" t="str">
            <v>新平县本级</v>
          </cell>
          <cell r="J19" t="str">
            <v>1 本级申报项目</v>
          </cell>
          <cell r="K19" t="str">
            <v>2 延续</v>
          </cell>
          <cell r="L19" t="str">
            <v>312 民生类</v>
          </cell>
        </row>
        <row r="20">
          <cell r="G20" t="str">
            <v>行政单位公用经费</v>
          </cell>
          <cell r="H20" t="str">
            <v>530427241100002264315</v>
          </cell>
          <cell r="I20" t="str">
            <v>新平县本级</v>
          </cell>
          <cell r="J20" t="str">
            <v>1 本级申报项目</v>
          </cell>
          <cell r="K20" t="str">
            <v>2 延续</v>
          </cell>
          <cell r="L20" t="str">
            <v>313 事业发展类</v>
          </cell>
        </row>
        <row r="21">
          <cell r="G21" t="str">
            <v>漠沙镇人大代表活动补助经费</v>
          </cell>
          <cell r="H21" t="str">
            <v>530427241100002284075</v>
          </cell>
          <cell r="I21" t="str">
            <v>新平县本级</v>
          </cell>
          <cell r="J21" t="str">
            <v>1 本级申报项目</v>
          </cell>
          <cell r="K21" t="str">
            <v>2 延续</v>
          </cell>
          <cell r="L21" t="str">
            <v>313 事业发展类</v>
          </cell>
        </row>
        <row r="22">
          <cell r="G22" t="str">
            <v>漠沙镇农村困难党员县级补助资金</v>
          </cell>
          <cell r="H22" t="str">
            <v>530427241100002284644</v>
          </cell>
          <cell r="I22" t="str">
            <v>新平县本级</v>
          </cell>
          <cell r="J22" t="str">
            <v>1 本级申报项目</v>
          </cell>
          <cell r="K22" t="str">
            <v>2 延续</v>
          </cell>
          <cell r="L22" t="str">
            <v>313 事业发展类</v>
          </cell>
        </row>
        <row r="23">
          <cell r="G23" t="str">
            <v>漠沙镇困难党员春节、七一慰问补助资金</v>
          </cell>
          <cell r="H23" t="str">
            <v>530427241100002290485</v>
          </cell>
          <cell r="I23" t="str">
            <v>新平县本级</v>
          </cell>
          <cell r="J23" t="str">
            <v>1 本级申报项目</v>
          </cell>
          <cell r="K23" t="str">
            <v>2 延续</v>
          </cell>
          <cell r="L23" t="str">
            <v>311 专项业务类</v>
          </cell>
        </row>
        <row r="24">
          <cell r="G24" t="str">
            <v>漠沙镇国有企业退休人员社会化管理补助资金</v>
          </cell>
          <cell r="H24" t="str">
            <v>530427241100002467653</v>
          </cell>
          <cell r="I24" t="str">
            <v>新平县本级</v>
          </cell>
          <cell r="J24" t="str">
            <v>1 本级申报项目</v>
          </cell>
          <cell r="K24" t="str">
            <v>2 延续</v>
          </cell>
          <cell r="L24" t="str">
            <v>311 专项业务类</v>
          </cell>
        </row>
        <row r="25">
          <cell r="G25" t="str">
            <v>漠沙镇小坝多村新联社小组农村公益事业财政奖补资金</v>
          </cell>
          <cell r="H25" t="str">
            <v>530427241100002699407</v>
          </cell>
          <cell r="I25" t="str">
            <v>新平县本级</v>
          </cell>
          <cell r="J25" t="str">
            <v>1 本级申报项目</v>
          </cell>
          <cell r="K25" t="str">
            <v>2 延续</v>
          </cell>
          <cell r="L25" t="str">
            <v>313 事业发展类</v>
          </cell>
        </row>
        <row r="26">
          <cell r="G26" t="str">
            <v>漠沙镇科普经费</v>
          </cell>
          <cell r="H26" t="str">
            <v>530427241100002710185</v>
          </cell>
          <cell r="I26" t="str">
            <v>新平县本级</v>
          </cell>
          <cell r="J26" t="str">
            <v>1 本级申报项目</v>
          </cell>
          <cell r="K26" t="str">
            <v>2 延续</v>
          </cell>
          <cell r="L26" t="str">
            <v>311 专项业务类</v>
          </cell>
        </row>
        <row r="27">
          <cell r="G27" t="str">
            <v>漠沙镇两馆一站免费开放资金</v>
          </cell>
          <cell r="H27" t="str">
            <v>530427241100002712418</v>
          </cell>
          <cell r="I27" t="str">
            <v>新平县本级</v>
          </cell>
          <cell r="J27" t="str">
            <v>1 本级申报项目</v>
          </cell>
          <cell r="K27" t="str">
            <v>2 延续</v>
          </cell>
          <cell r="L27" t="str">
            <v>311 专项业务类</v>
          </cell>
        </row>
        <row r="28">
          <cell r="G28" t="str">
            <v>漠沙镇2024年省级森林防火经费</v>
          </cell>
          <cell r="H28" t="str">
            <v>530427241100002799318</v>
          </cell>
          <cell r="I28" t="str">
            <v>新平县本级</v>
          </cell>
          <cell r="J28" t="str">
            <v>1 本级申报项目</v>
          </cell>
          <cell r="K28" t="str">
            <v>2 延续</v>
          </cell>
          <cell r="L28" t="str">
            <v>313 事业发展类</v>
          </cell>
        </row>
        <row r="29">
          <cell r="G29" t="str">
            <v>漠沙镇曼勒社区下偏哈小组农村公益事业财政奖补项目专项资金</v>
          </cell>
          <cell r="H29" t="str">
            <v>530427241100002887915</v>
          </cell>
          <cell r="I29" t="str">
            <v>新平县本级</v>
          </cell>
          <cell r="J29" t="str">
            <v>1 本级申报项目</v>
          </cell>
          <cell r="K29" t="str">
            <v>2 延续</v>
          </cell>
          <cell r="L29" t="str">
            <v>313 事业发展类</v>
          </cell>
        </row>
        <row r="30">
          <cell r="G30" t="str">
            <v>漠沙镇鱼塘村委会上曼孔小组农村公益事业财政奖补项目专项资金</v>
          </cell>
          <cell r="H30" t="str">
            <v>530427241100002890861</v>
          </cell>
          <cell r="I30" t="str">
            <v>新平县本级</v>
          </cell>
          <cell r="J30" t="str">
            <v>1 本级申报项目</v>
          </cell>
          <cell r="K30" t="str">
            <v>2 延续</v>
          </cell>
          <cell r="L30" t="str">
            <v>313 事业发展类</v>
          </cell>
        </row>
        <row r="31">
          <cell r="G31" t="str">
            <v>漠沙镇曼勒社区基层立法联系点建设项目专项资金</v>
          </cell>
          <cell r="H31" t="str">
            <v>530427241100002956007</v>
          </cell>
          <cell r="I31" t="str">
            <v>新平县本级</v>
          </cell>
          <cell r="J31" t="str">
            <v>1 本级申报项目</v>
          </cell>
          <cell r="K31" t="str">
            <v>2 延续</v>
          </cell>
          <cell r="L31" t="str">
            <v>313 事业发展类</v>
          </cell>
        </row>
        <row r="32">
          <cell r="G32" t="str">
            <v>漠沙镇（鱼塘新村片区、平安村鲁池别、胜利村）抗旱应急工程—中央农业防灾减灾和水利救灾资金</v>
          </cell>
          <cell r="H32" t="str">
            <v>530427241100002995744</v>
          </cell>
          <cell r="I32" t="str">
            <v>新平县本级</v>
          </cell>
          <cell r="J32" t="str">
            <v>1 本级申报项目</v>
          </cell>
          <cell r="K32" t="str">
            <v>2 延续</v>
          </cell>
          <cell r="L32" t="str">
            <v>313 事业发展类</v>
          </cell>
        </row>
        <row r="33">
          <cell r="G33" t="str">
            <v>漠沙镇关圣村委会卫生室建设项目—2024年县人大代表建议办理专项经费</v>
          </cell>
          <cell r="H33" t="str">
            <v>530427241100002995753</v>
          </cell>
          <cell r="I33" t="str">
            <v>新平县本级</v>
          </cell>
          <cell r="J33" t="str">
            <v>1 本级申报项目</v>
          </cell>
          <cell r="K33" t="str">
            <v>2 延续</v>
          </cell>
          <cell r="L33" t="str">
            <v>311 专项业务类</v>
          </cell>
        </row>
        <row r="34">
          <cell r="G34" t="str">
            <v>省级公益林森林生态效益补偿资金</v>
          </cell>
          <cell r="H34" t="str">
            <v>530427241100003011516</v>
          </cell>
          <cell r="I34" t="str">
            <v>新平县本级</v>
          </cell>
          <cell r="J34" t="str">
            <v>1 本级申报项目</v>
          </cell>
          <cell r="K34" t="str">
            <v>2 延续</v>
          </cell>
          <cell r="L34" t="str">
            <v>313 事业发展类</v>
          </cell>
        </row>
        <row r="35">
          <cell r="G35" t="str">
            <v>漠沙镇2024年市级“三三”森林防火经费</v>
          </cell>
          <cell r="H35" t="str">
            <v>530427241100003011631</v>
          </cell>
          <cell r="I35" t="str">
            <v>新平县本级</v>
          </cell>
          <cell r="J35" t="str">
            <v>1 本级申报项目</v>
          </cell>
          <cell r="K35" t="str">
            <v>2 延续</v>
          </cell>
          <cell r="L35" t="str">
            <v>313 事业发展类</v>
          </cell>
        </row>
        <row r="36">
          <cell r="G36" t="str">
            <v>漠沙镇双河村、曼蚌村综合性活动场所建设项目专项资金</v>
          </cell>
          <cell r="H36" t="str">
            <v>530427241100003022164</v>
          </cell>
          <cell r="I36" t="str">
            <v>新平县本级</v>
          </cell>
          <cell r="J36" t="str">
            <v>1 本级申报项目</v>
          </cell>
          <cell r="K36" t="str">
            <v>2 延续</v>
          </cell>
          <cell r="L36" t="str">
            <v>313 事业发展类</v>
          </cell>
        </row>
        <row r="37">
          <cell r="G37" t="str">
            <v>漠沙镇抗旱应急拉水和设备费补助项目—中央农业防灾减灾和水利救灾资金</v>
          </cell>
          <cell r="H37" t="str">
            <v>530427241100003027723</v>
          </cell>
          <cell r="I37" t="str">
            <v>新平县本级</v>
          </cell>
          <cell r="J37" t="str">
            <v>1 本级申报项目</v>
          </cell>
          <cell r="K37" t="str">
            <v>2 延续</v>
          </cell>
          <cell r="L37" t="str">
            <v>313 事业发展类</v>
          </cell>
        </row>
        <row r="38">
          <cell r="G38" t="str">
            <v>漠沙镇“头雁领航红旗联创”经费</v>
          </cell>
          <cell r="H38" t="str">
            <v>530427241100003062077</v>
          </cell>
          <cell r="I38" t="str">
            <v>新平县本级</v>
          </cell>
          <cell r="J38" t="str">
            <v>1 本级申报项目</v>
          </cell>
          <cell r="K38" t="str">
            <v>2 延续</v>
          </cell>
          <cell r="L38" t="str">
            <v>313 事业发展类</v>
          </cell>
        </row>
        <row r="39">
          <cell r="G39" t="str">
            <v>漠沙镇曼线村农村公益性公墓扩建项目专项资金</v>
          </cell>
          <cell r="H39" t="str">
            <v>530427241100003089528</v>
          </cell>
          <cell r="I39" t="str">
            <v>新平县本级</v>
          </cell>
          <cell r="J39" t="str">
            <v>1 本级申报项目</v>
          </cell>
          <cell r="K39" t="str">
            <v>2 延续</v>
          </cell>
          <cell r="L39" t="str">
            <v>313 事业发展类</v>
          </cell>
        </row>
        <row r="40">
          <cell r="G40" t="str">
            <v>漠沙镇日间照料服务机构运营补贴经费</v>
          </cell>
          <cell r="H40" t="str">
            <v>530427241100003089764</v>
          </cell>
          <cell r="I40" t="str">
            <v>新平县本级</v>
          </cell>
          <cell r="J40" t="str">
            <v>1 本级申报项目</v>
          </cell>
          <cell r="K40" t="str">
            <v>2 延续</v>
          </cell>
          <cell r="L40" t="str">
            <v>313 事业发展类</v>
          </cell>
        </row>
        <row r="41">
          <cell r="G41" t="str">
            <v>漠沙镇龙河社区农村公益性公墓扩建项目补助资金</v>
          </cell>
          <cell r="H41" t="str">
            <v>530427241100003107423</v>
          </cell>
          <cell r="I41" t="str">
            <v>新平县本级</v>
          </cell>
          <cell r="J41" t="str">
            <v>1 本级申报项目</v>
          </cell>
          <cell r="K41" t="str">
            <v>2 延续</v>
          </cell>
          <cell r="L41" t="str">
            <v>313 事业发展类</v>
          </cell>
        </row>
        <row r="42">
          <cell r="G42" t="str">
            <v>漠沙大沐浴段植绿护绿项目资金</v>
          </cell>
          <cell r="H42" t="str">
            <v>530427241100003137257</v>
          </cell>
          <cell r="I42" t="str">
            <v>新平县本级</v>
          </cell>
          <cell r="J42" t="str">
            <v>1 本级申报项目</v>
          </cell>
          <cell r="K42" t="str">
            <v>2 延续</v>
          </cell>
          <cell r="L42" t="str">
            <v>313 事业发展类</v>
          </cell>
        </row>
        <row r="43">
          <cell r="G43" t="str">
            <v>漠沙镇2023一2025年计算机更新项目资金</v>
          </cell>
          <cell r="H43" t="str">
            <v>530427241100003185895</v>
          </cell>
          <cell r="I43" t="str">
            <v>新平县本级</v>
          </cell>
          <cell r="J43" t="str">
            <v>1 本级申报项目</v>
          </cell>
          <cell r="K43" t="str">
            <v>2 延续</v>
          </cell>
          <cell r="L43" t="str">
            <v>313 事业发展类</v>
          </cell>
        </row>
        <row r="44">
          <cell r="G44" t="str">
            <v>漠沙镇2024年农村公路日常养护项目省级补助资金</v>
          </cell>
          <cell r="H44" t="str">
            <v>530427241100003206118</v>
          </cell>
          <cell r="I44" t="str">
            <v>新平县本级</v>
          </cell>
          <cell r="J44" t="str">
            <v>1 本级申报项目</v>
          </cell>
          <cell r="K44" t="str">
            <v>2 延续</v>
          </cell>
          <cell r="L44" t="str">
            <v>313 事业发展类</v>
          </cell>
        </row>
        <row r="45">
          <cell r="G45" t="str">
            <v>漠沙镇曼勒社区小曼妹小组老年活动室建设项目资金</v>
          </cell>
          <cell r="H45" t="str">
            <v>530427241100003255838</v>
          </cell>
          <cell r="I45" t="str">
            <v>新平县本级</v>
          </cell>
          <cell r="J45" t="str">
            <v>1 本级申报项目</v>
          </cell>
          <cell r="K45" t="str">
            <v>2 延续</v>
          </cell>
          <cell r="L45" t="str">
            <v>313 事业发展类</v>
          </cell>
        </row>
        <row r="46">
          <cell r="G46" t="str">
            <v>漠沙镇曼竜社区下灯杆自然村农村公益事业财政奖补项目资金</v>
          </cell>
          <cell r="H46" t="str">
            <v>530427241100003272750</v>
          </cell>
          <cell r="I46" t="str">
            <v>新平县本级</v>
          </cell>
          <cell r="J46" t="str">
            <v>1 本级申报项目</v>
          </cell>
          <cell r="K46" t="str">
            <v>2 延续</v>
          </cell>
          <cell r="L46" t="str">
            <v>313 事业发展类</v>
          </cell>
        </row>
        <row r="47">
          <cell r="G47" t="str">
            <v>漠沙镇双河村委会脚底莫小组农村公益事业财政奖补项目资金</v>
          </cell>
          <cell r="H47" t="str">
            <v>530427241100003274999</v>
          </cell>
          <cell r="I47" t="str">
            <v>新平县本级</v>
          </cell>
          <cell r="J47" t="str">
            <v>1 本级申报项目</v>
          </cell>
          <cell r="K47" t="str">
            <v>2 延续</v>
          </cell>
          <cell r="L47" t="str">
            <v>313 事业发展类</v>
          </cell>
        </row>
        <row r="48">
          <cell r="G48" t="str">
            <v>曼线农村公益性公墓扩建项目补助资金</v>
          </cell>
          <cell r="H48" t="str">
            <v>530427241100003279531</v>
          </cell>
          <cell r="I48" t="str">
            <v>新平县本级</v>
          </cell>
          <cell r="J48" t="str">
            <v>1 本级申报项目</v>
          </cell>
          <cell r="K48" t="str">
            <v>2 延续</v>
          </cell>
          <cell r="L48" t="str">
            <v>313 事业发展类</v>
          </cell>
        </row>
        <row r="49">
          <cell r="G49" t="str">
            <v>关圣农村公益性公墓扩建项目补助资金</v>
          </cell>
          <cell r="H49" t="str">
            <v>530427241100003280088</v>
          </cell>
          <cell r="I49" t="str">
            <v>新平县本级</v>
          </cell>
          <cell r="J49" t="str">
            <v>1 本级申报项目</v>
          </cell>
          <cell r="K49" t="str">
            <v>2 延续</v>
          </cell>
          <cell r="L49" t="str">
            <v>313 事业发展类</v>
          </cell>
        </row>
        <row r="50">
          <cell r="G50" t="str">
            <v>龙河社区农村公益性公墓扩建项目补助资金</v>
          </cell>
          <cell r="H50" t="str">
            <v>530427241100003280475</v>
          </cell>
          <cell r="I50" t="str">
            <v>新平县本级</v>
          </cell>
          <cell r="J50" t="str">
            <v>1 本级申报项目</v>
          </cell>
          <cell r="K50" t="str">
            <v>2 延续</v>
          </cell>
          <cell r="L50" t="str">
            <v>313 事业发展类</v>
          </cell>
        </row>
        <row r="51">
          <cell r="G51" t="str">
            <v>漠沙镇2024年曼勒片区人大代表联组活动资金</v>
          </cell>
          <cell r="H51" t="str">
            <v>530427241100003327388</v>
          </cell>
          <cell r="I51" t="str">
            <v>新平县本级</v>
          </cell>
          <cell r="J51" t="str">
            <v>1 本级申报项目</v>
          </cell>
          <cell r="K51" t="str">
            <v>2 延续</v>
          </cell>
          <cell r="L51" t="str">
            <v>313 事业发展类</v>
          </cell>
        </row>
        <row r="52">
          <cell r="G52" t="str">
            <v>退休人员死亡一次性抚恤金资金</v>
          </cell>
          <cell r="H52" t="str">
            <v>530427251100003716258</v>
          </cell>
          <cell r="I52" t="str">
            <v>新平县本级</v>
          </cell>
          <cell r="J52" t="str">
            <v>1 本级申报项目</v>
          </cell>
          <cell r="K52" t="str">
            <v>1 新增</v>
          </cell>
          <cell r="L52" t="str">
            <v>312 民生类</v>
          </cell>
        </row>
        <row r="53">
          <cell r="G53" t="str">
            <v>漠沙镇2025年党建工作经费</v>
          </cell>
          <cell r="H53" t="str">
            <v>530427251100003804895</v>
          </cell>
          <cell r="I53" t="str">
            <v>新平县本级</v>
          </cell>
          <cell r="J53" t="str">
            <v>1 本级申报项目</v>
          </cell>
          <cell r="K53" t="str">
            <v>1 新增</v>
          </cell>
          <cell r="L53" t="str">
            <v>313 事业发展类</v>
          </cell>
        </row>
        <row r="54">
          <cell r="G54" t="str">
            <v>漠沙镇2025年村（社区）干部薪级晋升补助资金</v>
          </cell>
          <cell r="H54" t="str">
            <v>530427251100003826439</v>
          </cell>
          <cell r="I54" t="str">
            <v>新平县本级</v>
          </cell>
          <cell r="J54" t="str">
            <v>1 本级申报项目</v>
          </cell>
          <cell r="K54" t="str">
            <v>1 新增</v>
          </cell>
          <cell r="L54" t="str">
            <v>312 民生类</v>
          </cell>
        </row>
        <row r="55">
          <cell r="G55" t="str">
            <v>（收支专户）漠沙镇计划生育家庭帮扶补助资金</v>
          </cell>
          <cell r="H55" t="str">
            <v>530427251100003849689</v>
          </cell>
          <cell r="I55" t="str">
            <v>新平县本级</v>
          </cell>
          <cell r="J55" t="str">
            <v>1 本级申报项目</v>
          </cell>
          <cell r="K55" t="str">
            <v>1 新增</v>
          </cell>
          <cell r="L55" t="str">
            <v>313 事业发展类</v>
          </cell>
        </row>
        <row r="56">
          <cell r="G56" t="str">
            <v>漠沙镇耕地流出整改工作经费</v>
          </cell>
          <cell r="H56" t="str">
            <v>530427251100003918271</v>
          </cell>
          <cell r="I56" t="str">
            <v>新平县本级</v>
          </cell>
          <cell r="J56" t="str">
            <v>1 本级申报项目</v>
          </cell>
          <cell r="K56" t="str">
            <v>1 新增</v>
          </cell>
          <cell r="L56" t="str">
            <v>311 专项业务类</v>
          </cell>
        </row>
        <row r="57">
          <cell r="G57" t="str">
            <v>漠沙镇2025年困难群众救助补助资金</v>
          </cell>
          <cell r="H57" t="str">
            <v>530427251100003979464</v>
          </cell>
          <cell r="I57" t="str">
            <v>新平县本级</v>
          </cell>
          <cell r="J57" t="str">
            <v>1 本级申报项目</v>
          </cell>
          <cell r="K57" t="str">
            <v>1 新增</v>
          </cell>
          <cell r="L57" t="str">
            <v>312 民生类</v>
          </cell>
        </row>
        <row r="58">
          <cell r="G58" t="str">
            <v>漠沙镇2025年“春节·八一”双拥座谈会经费</v>
          </cell>
          <cell r="H58" t="str">
            <v>530427251100003989213</v>
          </cell>
          <cell r="I58" t="str">
            <v>新平县本级</v>
          </cell>
          <cell r="J58" t="str">
            <v>1 本级申报项目</v>
          </cell>
          <cell r="K58" t="str">
            <v>1 新增</v>
          </cell>
          <cell r="L58" t="str">
            <v>312 民生类</v>
          </cell>
        </row>
        <row r="59">
          <cell r="G59" t="str">
            <v>漠沙镇两新党建工作经费</v>
          </cell>
          <cell r="H59" t="str">
            <v>530427251100004018785</v>
          </cell>
          <cell r="I59" t="str">
            <v>新平县本级</v>
          </cell>
          <cell r="J59" t="str">
            <v>1 本级申报项目</v>
          </cell>
          <cell r="K59" t="str">
            <v>1 新增</v>
          </cell>
          <cell r="L59" t="str">
            <v>313 事业发展类</v>
          </cell>
        </row>
        <row r="60">
          <cell r="G60" t="str">
            <v>漠沙镇2025年小坝多村“直过民族”搬迁建设项目资金</v>
          </cell>
          <cell r="H60" t="str">
            <v>530427251100004044259</v>
          </cell>
          <cell r="I60" t="str">
            <v>新平县本级</v>
          </cell>
          <cell r="J60" t="str">
            <v>1 本级申报项目</v>
          </cell>
          <cell r="K60" t="str">
            <v>1 新增</v>
          </cell>
          <cell r="L60" t="str">
            <v>313 事业发展类</v>
          </cell>
        </row>
        <row r="61">
          <cell r="G61" t="str">
            <v>漠沙镇2025年团结园二期地灾搬迁项目资金</v>
          </cell>
          <cell r="H61" t="str">
            <v>530427251100004044266</v>
          </cell>
          <cell r="I61" t="str">
            <v>新平县本级</v>
          </cell>
          <cell r="J61" t="str">
            <v>1 本级申报项目</v>
          </cell>
          <cell r="K61" t="str">
            <v>1 新增</v>
          </cell>
          <cell r="L61" t="str">
            <v>313 事业发展类</v>
          </cell>
        </row>
        <row r="62">
          <cell r="G62" t="str">
            <v>新平县漠沙镇集镇供水工程改扩建工程资金</v>
          </cell>
          <cell r="H62" t="str">
            <v>530427251100004044268</v>
          </cell>
          <cell r="I62" t="str">
            <v>新平县本级</v>
          </cell>
          <cell r="J62" t="str">
            <v>1 本级申报项目</v>
          </cell>
          <cell r="K62" t="str">
            <v>1 新增</v>
          </cell>
          <cell r="L62" t="str">
            <v>313 事业发展类</v>
          </cell>
        </row>
        <row r="63">
          <cell r="G63" t="str">
            <v>漠沙镇2025年残疾人事业项目资金</v>
          </cell>
          <cell r="H63" t="str">
            <v>530427251100004097654</v>
          </cell>
          <cell r="I63" t="str">
            <v>新平县本级</v>
          </cell>
          <cell r="J63" t="str">
            <v>1 本级申报项目</v>
          </cell>
          <cell r="K63" t="str">
            <v>1 新增</v>
          </cell>
          <cell r="L63" t="str">
            <v>312 民生类</v>
          </cell>
        </row>
        <row r="64">
          <cell r="G64" t="str">
            <v>2025年驻村第一书记和乡镇工作队长工作经费</v>
          </cell>
          <cell r="H64" t="str">
            <v>530427251100004097689</v>
          </cell>
          <cell r="I64" t="str">
            <v>新平县本级</v>
          </cell>
          <cell r="J64" t="str">
            <v>1 本级申报项目</v>
          </cell>
          <cell r="K64" t="str">
            <v>1 新增</v>
          </cell>
          <cell r="L64" t="str">
            <v>313 事业发展类</v>
          </cell>
        </row>
        <row r="65">
          <cell r="G65" t="str">
            <v>漠沙镇曼线村南薅小组民族村寨旅游提升项目经费</v>
          </cell>
          <cell r="H65" t="str">
            <v>530427251100004097724</v>
          </cell>
          <cell r="I65" t="str">
            <v>新平县本级</v>
          </cell>
          <cell r="J65" t="str">
            <v>1 本级申报项目</v>
          </cell>
          <cell r="K65" t="str">
            <v>1 新增</v>
          </cell>
          <cell r="L65" t="str">
            <v>313 事业发展类</v>
          </cell>
        </row>
        <row r="66">
          <cell r="G66" t="str">
            <v>新平县漠沙镇和平村肉牛养殖壮大村集体经济建设资金</v>
          </cell>
          <cell r="H66" t="str">
            <v>530427251100004107289</v>
          </cell>
          <cell r="I66" t="str">
            <v>新平县本级</v>
          </cell>
          <cell r="J66" t="str">
            <v>1 本级申报项目</v>
          </cell>
          <cell r="K66" t="str">
            <v>1 新增</v>
          </cell>
          <cell r="L66" t="str">
            <v>313 事业发展类</v>
          </cell>
        </row>
        <row r="67">
          <cell r="G67" t="str">
            <v>漠沙镇2025年中央医疗服务与保障能力提升补助资金</v>
          </cell>
          <cell r="H67" t="str">
            <v>530427251100004108962</v>
          </cell>
          <cell r="I67" t="str">
            <v>新平县本级</v>
          </cell>
          <cell r="J67" t="str">
            <v>1 本级申报项目</v>
          </cell>
          <cell r="K67" t="str">
            <v>1 新增</v>
          </cell>
          <cell r="L67" t="str">
            <v>313 事业发展类</v>
          </cell>
        </row>
        <row r="68">
          <cell r="G68" t="str">
            <v>新平傣家竹韵工艺竹编有限公司民族手工艺融合创新发展项目资金</v>
          </cell>
          <cell r="H68" t="str">
            <v>530427251100004110185</v>
          </cell>
          <cell r="I68" t="str">
            <v>新平县本级</v>
          </cell>
          <cell r="J68" t="str">
            <v>1 本级申报项目</v>
          </cell>
          <cell r="K68" t="str">
            <v>1 新增</v>
          </cell>
          <cell r="L68" t="str">
            <v>313 事业发展类</v>
          </cell>
        </row>
        <row r="69">
          <cell r="G69" t="str">
            <v>漠沙镇2025年烤烟产业基地建设项目资金</v>
          </cell>
          <cell r="H69" t="str">
            <v>530427251100004129950</v>
          </cell>
          <cell r="I69" t="str">
            <v>新平县本级</v>
          </cell>
          <cell r="J69" t="str">
            <v>1 本级申报项目</v>
          </cell>
          <cell r="K69" t="str">
            <v>1 新增</v>
          </cell>
          <cell r="L69" t="str">
            <v>311 专项业务类</v>
          </cell>
        </row>
        <row r="70">
          <cell r="G70" t="str">
            <v>漠沙镇2025年文化人才专项资金</v>
          </cell>
          <cell r="H70" t="str">
            <v>530427251100004136504</v>
          </cell>
          <cell r="I70" t="str">
            <v>新平县本级</v>
          </cell>
          <cell r="J70" t="str">
            <v>1 本级申报项目</v>
          </cell>
          <cell r="K70" t="str">
            <v>1 新增</v>
          </cell>
          <cell r="L70" t="str">
            <v>311 专项业务类</v>
          </cell>
        </row>
        <row r="71">
          <cell r="G71" t="str">
            <v>平安村依施达人饮供水工程的资金</v>
          </cell>
          <cell r="H71" t="str">
            <v>530427251100004138360</v>
          </cell>
          <cell r="I71" t="str">
            <v>新平县本级</v>
          </cell>
          <cell r="J71" t="str">
            <v>1 本级申报项目</v>
          </cell>
          <cell r="K71" t="str">
            <v>1 新增</v>
          </cell>
          <cell r="L71" t="str">
            <v>312 民生类</v>
          </cell>
        </row>
        <row r="72">
          <cell r="G72" t="str">
            <v>小坝多村委会新联社小组人饮工程项目的资金</v>
          </cell>
          <cell r="H72" t="str">
            <v>530427251100004138914</v>
          </cell>
          <cell r="I72" t="str">
            <v>新平县本级</v>
          </cell>
          <cell r="J72" t="str">
            <v>1 本级申报项目</v>
          </cell>
          <cell r="K72" t="str">
            <v>1 新增</v>
          </cell>
          <cell r="L72" t="str">
            <v>312 民生类</v>
          </cell>
        </row>
        <row r="73">
          <cell r="G73" t="str">
            <v>漠沙镇2025年公办养老机构运营补助经费</v>
          </cell>
          <cell r="H73" t="str">
            <v>530427251100004144414</v>
          </cell>
          <cell r="I73" t="str">
            <v>新平县本级</v>
          </cell>
          <cell r="J73" t="str">
            <v>1 本级申报项目</v>
          </cell>
          <cell r="K73" t="str">
            <v>1 新增</v>
          </cell>
          <cell r="L73" t="str">
            <v>313 事业发展类</v>
          </cell>
        </row>
        <row r="74">
          <cell r="G74" t="str">
            <v>漠沙镇2025年非国有林国家级公益林管护及补偿补助费资金</v>
          </cell>
          <cell r="H74" t="str">
            <v>530427251100004144749</v>
          </cell>
          <cell r="I74" t="str">
            <v>新平县本级</v>
          </cell>
          <cell r="J74" t="str">
            <v>1 本级申报项目</v>
          </cell>
          <cell r="K74" t="str">
            <v>1 新增</v>
          </cell>
          <cell r="L74" t="str">
            <v>311 专项业务类</v>
          </cell>
        </row>
        <row r="75">
          <cell r="G75" t="str">
            <v>漠沙镇2024年第三批中央财政林业草原生态保护恢复资金</v>
          </cell>
          <cell r="H75" t="str">
            <v>530427251100004144809</v>
          </cell>
          <cell r="I75" t="str">
            <v>新平县本级</v>
          </cell>
          <cell r="J75" t="str">
            <v>1 本级申报项目</v>
          </cell>
          <cell r="K75" t="str">
            <v>1 新增</v>
          </cell>
          <cell r="L75" t="str">
            <v>311 专项业务类</v>
          </cell>
        </row>
      </sheetData>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主题​​">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25"/>
  <sheetViews>
    <sheetView showZeros="0" workbookViewId="0">
      <pane ySplit="1" topLeftCell="A4" activePane="bottomLeft" state="frozen"/>
      <selection/>
      <selection pane="bottomLeft" activeCell="G15" sqref="G15"/>
    </sheetView>
  </sheetViews>
  <sheetFormatPr defaultColWidth="8" defaultRowHeight="14.25" customHeight="1" outlineLevelCol="3"/>
  <cols>
    <col min="1" max="1" width="39.55" customWidth="1"/>
    <col min="2" max="2" width="46.3333333333333" customWidth="1"/>
    <col min="3" max="3" width="40.4416666666667" customWidth="1"/>
    <col min="4" max="4" width="50.2166666666667" customWidth="1"/>
    <col min="5" max="5" width="11.5"/>
  </cols>
  <sheetData>
    <row r="1" customHeight="1" spans="1:4">
      <c r="A1" s="1"/>
      <c r="B1" s="1"/>
      <c r="C1" s="1"/>
      <c r="D1" s="1"/>
    </row>
    <row r="2" ht="11.95" customHeight="1" spans="4:4">
      <c r="D2" s="101" t="s">
        <v>0</v>
      </c>
    </row>
    <row r="3" ht="36" customHeight="1" spans="1:4">
      <c r="A3" s="45" t="s">
        <v>1</v>
      </c>
      <c r="B3" s="186"/>
      <c r="C3" s="186"/>
      <c r="D3" s="186"/>
    </row>
    <row r="4" ht="20.95" customHeight="1" spans="1:4">
      <c r="A4" s="93" t="s">
        <v>2</v>
      </c>
      <c r="B4" s="152"/>
      <c r="C4" s="152"/>
      <c r="D4" s="100" t="s">
        <v>3</v>
      </c>
    </row>
    <row r="5" ht="19.5" customHeight="1" spans="1:4">
      <c r="A5" s="20" t="s">
        <v>4</v>
      </c>
      <c r="B5" s="22"/>
      <c r="C5" s="20" t="s">
        <v>5</v>
      </c>
      <c r="D5" s="22"/>
    </row>
    <row r="6" ht="19.5" customHeight="1" spans="1:4">
      <c r="A6" s="23" t="s">
        <v>6</v>
      </c>
      <c r="B6" s="23" t="s">
        <v>7</v>
      </c>
      <c r="C6" s="23" t="s">
        <v>8</v>
      </c>
      <c r="D6" s="23" t="s">
        <v>7</v>
      </c>
    </row>
    <row r="7" ht="19.5" customHeight="1" spans="1:4">
      <c r="A7" s="24"/>
      <c r="B7" s="24"/>
      <c r="C7" s="24"/>
      <c r="D7" s="24"/>
    </row>
    <row r="8" ht="25.4" customHeight="1" spans="1:4">
      <c r="A8" s="187" t="s">
        <v>9</v>
      </c>
      <c r="B8" s="33">
        <v>36185464.55</v>
      </c>
      <c r="C8" s="28" t="str">
        <f>"一"&amp;"、"&amp;"一般公共服务支出"</f>
        <v>一、一般公共服务支出</v>
      </c>
      <c r="D8" s="33">
        <v>8855342.44</v>
      </c>
    </row>
    <row r="9" ht="25.4" customHeight="1" spans="1:4">
      <c r="A9" s="187" t="s">
        <v>10</v>
      </c>
      <c r="B9" s="33">
        <v>1320000</v>
      </c>
      <c r="C9" s="28" t="str">
        <f>"二"&amp;"、"&amp;"公共安全支出"</f>
        <v>二、公共安全支出</v>
      </c>
      <c r="D9" s="33">
        <v>8914</v>
      </c>
    </row>
    <row r="10" ht="25.4" customHeight="1" spans="1:4">
      <c r="A10" s="187" t="s">
        <v>11</v>
      </c>
      <c r="B10" s="33"/>
      <c r="C10" s="28" t="str">
        <f>"三"&amp;"、"&amp;"文化旅游体育与传媒支出"</f>
        <v>三、文化旅游体育与传媒支出</v>
      </c>
      <c r="D10" s="33">
        <v>1800</v>
      </c>
    </row>
    <row r="11" ht="25.4" customHeight="1" spans="1:4">
      <c r="A11" s="187" t="s">
        <v>12</v>
      </c>
      <c r="B11" s="33"/>
      <c r="C11" s="28" t="str">
        <f>"四"&amp;"、"&amp;"社会保障和就业支出"</f>
        <v>四、社会保障和就业支出</v>
      </c>
      <c r="D11" s="33">
        <v>2467439.35</v>
      </c>
    </row>
    <row r="12" ht="25.4" customHeight="1" spans="1:4">
      <c r="A12" s="187" t="s">
        <v>13</v>
      </c>
      <c r="B12" s="33">
        <v>26600</v>
      </c>
      <c r="C12" s="28" t="str">
        <f>"五"&amp;"、"&amp;"卫生健康支出"</f>
        <v>五、卫生健康支出</v>
      </c>
      <c r="D12" s="33">
        <v>1459444.87</v>
      </c>
    </row>
    <row r="13" ht="25.4" customHeight="1" spans="1:4">
      <c r="A13" s="187" t="s">
        <v>14</v>
      </c>
      <c r="B13" s="33"/>
      <c r="C13" s="28" t="str">
        <f>"六"&amp;"、"&amp;"节能环保支出"</f>
        <v>六、节能环保支出</v>
      </c>
      <c r="D13" s="33">
        <v>2541.13</v>
      </c>
    </row>
    <row r="14" ht="25.4" customHeight="1" spans="1:4">
      <c r="A14" s="187" t="s">
        <v>15</v>
      </c>
      <c r="B14" s="33"/>
      <c r="C14" s="28" t="str">
        <f>"七"&amp;"、"&amp;"城乡社区支出"</f>
        <v>七、城乡社区支出</v>
      </c>
      <c r="D14" s="33">
        <v>422552</v>
      </c>
    </row>
    <row r="15" ht="25.4" customHeight="1" spans="1:4">
      <c r="A15" s="187" t="s">
        <v>16</v>
      </c>
      <c r="B15" s="33"/>
      <c r="C15" s="28" t="str">
        <f>"八"&amp;"、"&amp;"农林水支出"</f>
        <v>八、农林水支出</v>
      </c>
      <c r="D15" s="33">
        <v>19837182.76</v>
      </c>
    </row>
    <row r="16" ht="25.4" customHeight="1" spans="1:4">
      <c r="A16" s="188" t="s">
        <v>17</v>
      </c>
      <c r="B16" s="33"/>
      <c r="C16" s="28" t="str">
        <f>"九"&amp;"、"&amp;"交通运输支出"</f>
        <v>九、交通运输支出</v>
      </c>
      <c r="D16" s="33">
        <v>648700</v>
      </c>
    </row>
    <row r="17" ht="25.4" customHeight="1" spans="1:4">
      <c r="A17" s="188" t="s">
        <v>18</v>
      </c>
      <c r="B17" s="33">
        <v>26600</v>
      </c>
      <c r="C17" s="28" t="str">
        <f>"十"&amp;"、"&amp;"商业服务业等支出"</f>
        <v>十、商业服务业等支出</v>
      </c>
      <c r="D17" s="33">
        <v>166000</v>
      </c>
    </row>
    <row r="18" ht="25.4" customHeight="1" spans="1:4">
      <c r="A18" s="188"/>
      <c r="B18" s="33"/>
      <c r="C18" s="28" t="str">
        <f>"十一"&amp;"、"&amp;"自然资源海洋气象等支出"</f>
        <v>十一、自然资源海洋气象等支出</v>
      </c>
      <c r="D18" s="33">
        <v>469988</v>
      </c>
    </row>
    <row r="19" ht="25.4" customHeight="1" spans="1:4">
      <c r="A19" s="188"/>
      <c r="B19" s="33"/>
      <c r="C19" s="28" t="str">
        <f>"十二"&amp;"、"&amp;"住房保障支出"</f>
        <v>十二、住房保障支出</v>
      </c>
      <c r="D19" s="33">
        <v>1872160</v>
      </c>
    </row>
    <row r="20" ht="25.4" customHeight="1" spans="1:4">
      <c r="A20" s="188"/>
      <c r="B20" s="33"/>
      <c r="C20" s="28" t="str">
        <f>"十三"&amp;"、"&amp;"其他支出"</f>
        <v>十三、其他支出</v>
      </c>
      <c r="D20" s="33">
        <v>1320000</v>
      </c>
    </row>
    <row r="21" ht="25.4" customHeight="1" spans="1:4">
      <c r="A21" s="189" t="s">
        <v>19</v>
      </c>
      <c r="B21" s="160">
        <v>37532064.55</v>
      </c>
      <c r="C21" s="161" t="s">
        <v>20</v>
      </c>
      <c r="D21" s="160">
        <v>37532064.55</v>
      </c>
    </row>
    <row r="22" ht="25.4" customHeight="1" spans="1:4">
      <c r="A22" s="190" t="s">
        <v>21</v>
      </c>
      <c r="B22" s="33"/>
      <c r="C22" s="191" t="s">
        <v>22</v>
      </c>
      <c r="D22" s="150"/>
    </row>
    <row r="23" ht="25.4" customHeight="1" spans="1:4">
      <c r="A23" s="192" t="s">
        <v>23</v>
      </c>
      <c r="B23" s="160"/>
      <c r="C23" s="158" t="s">
        <v>23</v>
      </c>
      <c r="D23" s="160"/>
    </row>
    <row r="24" ht="25.4" customHeight="1" spans="1:4">
      <c r="A24" s="192" t="s">
        <v>24</v>
      </c>
      <c r="B24" s="160"/>
      <c r="C24" s="158" t="s">
        <v>25</v>
      </c>
      <c r="D24" s="160"/>
    </row>
    <row r="25" ht="25.4" customHeight="1" spans="1:4">
      <c r="A25" s="193" t="s">
        <v>26</v>
      </c>
      <c r="B25" s="160">
        <v>37532064.55</v>
      </c>
      <c r="C25" s="161" t="s">
        <v>27</v>
      </c>
      <c r="D25" s="160">
        <v>37532064.55</v>
      </c>
    </row>
  </sheetData>
  <mergeCells count="8">
    <mergeCell ref="A3:D3"/>
    <mergeCell ref="A4:B4"/>
    <mergeCell ref="A5:B5"/>
    <mergeCell ref="C5:D5"/>
    <mergeCell ref="A6:A7"/>
    <mergeCell ref="B6:B7"/>
    <mergeCell ref="C6:C7"/>
    <mergeCell ref="D6:D7"/>
  </mergeCells>
  <pageMargins left="0.75" right="0.75" top="1" bottom="1" header="0.5" footer="0.5"/>
  <pageSetup paperSize="9" scale="75"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17"/>
  <sheetViews>
    <sheetView showZeros="0" workbookViewId="0">
      <pane ySplit="1" topLeftCell="A2" activePane="bottomLeft" state="frozen"/>
      <selection/>
      <selection pane="bottomLeft" activeCell="A10" sqref="A10"/>
    </sheetView>
  </sheetViews>
  <sheetFormatPr defaultColWidth="9.10833333333333" defaultRowHeight="14.25" customHeight="1" outlineLevelCol="5"/>
  <cols>
    <col min="1" max="1" width="29" customWidth="1"/>
    <col min="2" max="2" width="28.55" customWidth="1"/>
    <col min="3" max="3" width="31.55" customWidth="1"/>
    <col min="4" max="6" width="33.4416666666667" customWidth="1"/>
  </cols>
  <sheetData>
    <row r="1" customHeight="1" spans="1:6">
      <c r="A1" s="1"/>
      <c r="B1" s="1"/>
      <c r="C1" s="1"/>
      <c r="D1" s="1"/>
      <c r="E1" s="1"/>
      <c r="F1" s="1"/>
    </row>
    <row r="2" ht="15.75" customHeight="1" spans="6:6">
      <c r="F2" s="55" t="s">
        <v>971</v>
      </c>
    </row>
    <row r="3" ht="28.5" customHeight="1" spans="1:6">
      <c r="A3" s="26" t="s">
        <v>972</v>
      </c>
      <c r="B3" s="26"/>
      <c r="C3" s="26"/>
      <c r="D3" s="26"/>
      <c r="E3" s="26"/>
      <c r="F3" s="26"/>
    </row>
    <row r="4" ht="15.05" customHeight="1" spans="1:6">
      <c r="A4" s="102" t="str">
        <f>'部门财务收支预算总表01-1'!A4</f>
        <v>单位名称：漠沙镇</v>
      </c>
      <c r="B4" s="103"/>
      <c r="C4" s="103"/>
      <c r="D4" s="58"/>
      <c r="E4" s="58"/>
      <c r="F4" s="110" t="s">
        <v>3</v>
      </c>
    </row>
    <row r="5" ht="18.85" customHeight="1" spans="1:6">
      <c r="A5" s="7" t="s">
        <v>230</v>
      </c>
      <c r="B5" s="7" t="s">
        <v>59</v>
      </c>
      <c r="C5" s="7" t="s">
        <v>60</v>
      </c>
      <c r="D5" s="23" t="s">
        <v>973</v>
      </c>
      <c r="E5" s="61"/>
      <c r="F5" s="61"/>
    </row>
    <row r="6" ht="29.95" customHeight="1" spans="1:6">
      <c r="A6" s="24"/>
      <c r="B6" s="24"/>
      <c r="C6" s="24"/>
      <c r="D6" s="23" t="s">
        <v>32</v>
      </c>
      <c r="E6" s="61" t="s">
        <v>68</v>
      </c>
      <c r="F6" s="61" t="s">
        <v>69</v>
      </c>
    </row>
    <row r="7" ht="16.55" customHeight="1" spans="1:6">
      <c r="A7" s="61">
        <v>1</v>
      </c>
      <c r="B7" s="61">
        <v>2</v>
      </c>
      <c r="C7" s="61">
        <v>3</v>
      </c>
      <c r="D7" s="61">
        <v>4</v>
      </c>
      <c r="E7" s="61">
        <v>5</v>
      </c>
      <c r="F7" s="61">
        <v>6</v>
      </c>
    </row>
    <row r="8" ht="20.3" customHeight="1" spans="1:6">
      <c r="A8" s="104" t="s">
        <v>52</v>
      </c>
      <c r="B8" s="104"/>
      <c r="C8" s="104"/>
      <c r="D8" s="105"/>
      <c r="E8" s="105"/>
      <c r="F8" s="63"/>
    </row>
    <row r="9" ht="17.2" customHeight="1" spans="1:6">
      <c r="A9" s="104" t="s">
        <v>52</v>
      </c>
      <c r="B9" s="106">
        <v>229</v>
      </c>
      <c r="C9" s="106" t="s">
        <v>67</v>
      </c>
      <c r="D9" s="107">
        <v>1320000</v>
      </c>
      <c r="E9" s="111"/>
      <c r="F9" s="112">
        <v>1320000</v>
      </c>
    </row>
    <row r="10" customHeight="1" spans="1:6">
      <c r="A10" s="104" t="s">
        <v>52</v>
      </c>
      <c r="B10" s="108">
        <v>22960</v>
      </c>
      <c r="C10" s="108" t="s">
        <v>193</v>
      </c>
      <c r="D10" s="107">
        <v>1320000</v>
      </c>
      <c r="E10" s="113"/>
      <c r="F10" s="112">
        <v>1320000</v>
      </c>
    </row>
    <row r="11" customHeight="1" spans="1:6">
      <c r="A11" s="104" t="s">
        <v>52</v>
      </c>
      <c r="B11" s="109">
        <v>2296002</v>
      </c>
      <c r="C11" s="109" t="s">
        <v>194</v>
      </c>
      <c r="D11" s="107">
        <v>570000</v>
      </c>
      <c r="E11" s="113"/>
      <c r="F11" s="112">
        <v>570000</v>
      </c>
    </row>
    <row r="12" customHeight="1" spans="1:6">
      <c r="A12" s="106" t="s">
        <v>52</v>
      </c>
      <c r="B12" s="109">
        <v>2296099</v>
      </c>
      <c r="C12" s="109" t="s">
        <v>195</v>
      </c>
      <c r="D12" s="107">
        <v>750000</v>
      </c>
      <c r="E12" s="113"/>
      <c r="F12" s="112">
        <v>750000</v>
      </c>
    </row>
    <row r="13" customHeight="1" spans="1:3">
      <c r="A13" s="31"/>
      <c r="B13" s="31"/>
      <c r="C13" s="31"/>
    </row>
    <row r="14" customHeight="1" spans="1:3">
      <c r="A14" s="31"/>
      <c r="B14" s="31"/>
      <c r="C14" s="31"/>
    </row>
    <row r="15" customHeight="1" spans="1:3">
      <c r="A15" s="31"/>
      <c r="B15" s="31"/>
      <c r="C15" s="31"/>
    </row>
    <row r="16" customHeight="1" spans="1:3">
      <c r="A16" s="31"/>
      <c r="B16" s="31"/>
      <c r="C16" s="31"/>
    </row>
    <row r="17" customHeight="1" spans="1:3">
      <c r="A17" s="31"/>
      <c r="B17" s="31"/>
      <c r="C17" s="31"/>
    </row>
  </sheetData>
  <mergeCells count="5">
    <mergeCell ref="A3:F3"/>
    <mergeCell ref="D5:F5"/>
    <mergeCell ref="A5:A6"/>
    <mergeCell ref="B5:B6"/>
    <mergeCell ref="C5:C6"/>
  </mergeCells>
  <pageMargins left="0.75" right="0.75" top="1" bottom="1" header="0.5" footer="0.5"/>
  <pageSetup paperSize="9" scale="7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Q18"/>
  <sheetViews>
    <sheetView showZeros="0" workbookViewId="0">
      <pane ySplit="1" topLeftCell="A2" activePane="bottomLeft" state="frozen"/>
      <selection/>
      <selection pane="bottomLeft" activeCell="F18" sqref="F18"/>
    </sheetView>
  </sheetViews>
  <sheetFormatPr defaultColWidth="9.10833333333333" defaultRowHeight="14.25" customHeight="1"/>
  <cols>
    <col min="1" max="1" width="39.1083333333333" customWidth="1"/>
    <col min="2" max="2" width="21.6583333333333" customWidth="1"/>
    <col min="3" max="3" width="35.2166666666667" customWidth="1"/>
    <col min="4" max="4" width="7.65833333333333" customWidth="1"/>
    <col min="5" max="5" width="10.2166666666667" customWidth="1"/>
    <col min="6" max="11" width="14.7833333333333" customWidth="1"/>
    <col min="12" max="16" width="12.55" customWidth="1"/>
    <col min="17" max="17" width="10.4416666666667" customWidth="1"/>
  </cols>
  <sheetData>
    <row r="1" customHeight="1" spans="1:17">
      <c r="A1" s="1"/>
      <c r="B1" s="1"/>
      <c r="C1" s="1"/>
      <c r="D1" s="1"/>
      <c r="E1" s="1"/>
      <c r="F1" s="1"/>
      <c r="G1" s="1"/>
      <c r="H1" s="1"/>
      <c r="I1" s="1"/>
      <c r="J1" s="1"/>
      <c r="K1" s="1"/>
      <c r="L1" s="1"/>
      <c r="M1" s="1"/>
      <c r="N1" s="1"/>
      <c r="O1" s="1"/>
      <c r="P1" s="1"/>
      <c r="Q1" s="1"/>
    </row>
    <row r="2" ht="13.6" customHeight="1" spans="15:17">
      <c r="O2" s="54"/>
      <c r="P2" s="54"/>
      <c r="Q2" s="100" t="s">
        <v>974</v>
      </c>
    </row>
    <row r="3" ht="27.85" customHeight="1" spans="1:17">
      <c r="A3" s="56" t="s">
        <v>975</v>
      </c>
      <c r="B3" s="26"/>
      <c r="C3" s="26"/>
      <c r="D3" s="26"/>
      <c r="E3" s="26"/>
      <c r="F3" s="26"/>
      <c r="G3" s="26"/>
      <c r="H3" s="26"/>
      <c r="I3" s="26"/>
      <c r="J3" s="26"/>
      <c r="K3" s="50"/>
      <c r="L3" s="26"/>
      <c r="M3" s="26"/>
      <c r="N3" s="26"/>
      <c r="O3" s="50"/>
      <c r="P3" s="50"/>
      <c r="Q3" s="26"/>
    </row>
    <row r="4" ht="18.85" customHeight="1" spans="1:17">
      <c r="A4" s="93" t="str">
        <f>'部门财务收支预算总表01-1'!A4</f>
        <v>单位名称：漠沙镇</v>
      </c>
      <c r="B4" s="18"/>
      <c r="C4" s="18"/>
      <c r="D4" s="18"/>
      <c r="E4" s="18"/>
      <c r="F4" s="18"/>
      <c r="G4" s="18"/>
      <c r="H4" s="18"/>
      <c r="I4" s="18"/>
      <c r="J4" s="18"/>
      <c r="O4" s="66"/>
      <c r="P4" s="66"/>
      <c r="Q4" s="101" t="s">
        <v>221</v>
      </c>
    </row>
    <row r="5" ht="15.75" customHeight="1" spans="1:17">
      <c r="A5" s="7" t="s">
        <v>976</v>
      </c>
      <c r="B5" s="70" t="s">
        <v>977</v>
      </c>
      <c r="C5" s="70" t="s">
        <v>978</v>
      </c>
      <c r="D5" s="70" t="s">
        <v>979</v>
      </c>
      <c r="E5" s="70" t="s">
        <v>980</v>
      </c>
      <c r="F5" s="70" t="s">
        <v>981</v>
      </c>
      <c r="G5" s="71" t="s">
        <v>236</v>
      </c>
      <c r="H5" s="71"/>
      <c r="I5" s="71"/>
      <c r="J5" s="71"/>
      <c r="K5" s="80"/>
      <c r="L5" s="71"/>
      <c r="M5" s="71"/>
      <c r="N5" s="71"/>
      <c r="O5" s="82"/>
      <c r="P5" s="80"/>
      <c r="Q5" s="91"/>
    </row>
    <row r="6" ht="17.2" customHeight="1" spans="1:17">
      <c r="A6" s="9"/>
      <c r="B6" s="72"/>
      <c r="C6" s="72"/>
      <c r="D6" s="72"/>
      <c r="E6" s="72"/>
      <c r="F6" s="72"/>
      <c r="G6" s="72" t="s">
        <v>32</v>
      </c>
      <c r="H6" s="72" t="s">
        <v>35</v>
      </c>
      <c r="I6" s="72" t="s">
        <v>982</v>
      </c>
      <c r="J6" s="72" t="s">
        <v>983</v>
      </c>
      <c r="K6" s="81" t="s">
        <v>984</v>
      </c>
      <c r="L6" s="83" t="s">
        <v>985</v>
      </c>
      <c r="M6" s="83"/>
      <c r="N6" s="83"/>
      <c r="O6" s="84"/>
      <c r="P6" s="92"/>
      <c r="Q6" s="73"/>
    </row>
    <row r="7" ht="54" customHeight="1" spans="1:17">
      <c r="A7" s="11"/>
      <c r="B7" s="73"/>
      <c r="C7" s="73"/>
      <c r="D7" s="73"/>
      <c r="E7" s="73"/>
      <c r="F7" s="73"/>
      <c r="G7" s="73"/>
      <c r="H7" s="73" t="s">
        <v>34</v>
      </c>
      <c r="I7" s="73"/>
      <c r="J7" s="73"/>
      <c r="K7" s="75"/>
      <c r="L7" s="73" t="s">
        <v>34</v>
      </c>
      <c r="M7" s="73" t="s">
        <v>45</v>
      </c>
      <c r="N7" s="73" t="s">
        <v>243</v>
      </c>
      <c r="O7" s="85" t="s">
        <v>41</v>
      </c>
      <c r="P7" s="75" t="s">
        <v>42</v>
      </c>
      <c r="Q7" s="73" t="s">
        <v>43</v>
      </c>
    </row>
    <row r="8" ht="15.05" customHeight="1" spans="1:17">
      <c r="A8" s="24">
        <v>1</v>
      </c>
      <c r="B8" s="94">
        <v>2</v>
      </c>
      <c r="C8" s="74">
        <v>3</v>
      </c>
      <c r="D8" s="94">
        <v>4</v>
      </c>
      <c r="E8" s="94">
        <v>5</v>
      </c>
      <c r="F8" s="94">
        <v>6</v>
      </c>
      <c r="G8" s="98">
        <v>7</v>
      </c>
      <c r="H8" s="98">
        <v>8</v>
      </c>
      <c r="I8" s="98">
        <v>9</v>
      </c>
      <c r="J8" s="98">
        <v>10</v>
      </c>
      <c r="K8" s="98">
        <v>11</v>
      </c>
      <c r="L8" s="98">
        <v>12</v>
      </c>
      <c r="M8" s="98">
        <v>13</v>
      </c>
      <c r="N8" s="98">
        <v>14</v>
      </c>
      <c r="O8" s="98">
        <v>15</v>
      </c>
      <c r="P8" s="98">
        <v>16</v>
      </c>
      <c r="Q8" s="98">
        <v>17</v>
      </c>
    </row>
    <row r="9" ht="20.95" customHeight="1" spans="1:17">
      <c r="A9" s="95" t="s">
        <v>388</v>
      </c>
      <c r="B9" s="35"/>
      <c r="C9" s="35"/>
      <c r="D9" s="96"/>
      <c r="E9" s="96"/>
      <c r="F9" s="96">
        <v>29000</v>
      </c>
      <c r="G9" s="96">
        <v>29000</v>
      </c>
      <c r="H9" s="96">
        <v>29000</v>
      </c>
      <c r="I9" s="96"/>
      <c r="J9" s="99"/>
      <c r="K9" s="99"/>
      <c r="L9" s="96"/>
      <c r="M9" s="96"/>
      <c r="N9" s="96"/>
      <c r="O9" s="96"/>
      <c r="P9" s="96"/>
      <c r="Q9" s="96"/>
    </row>
    <row r="10" ht="20.95" customHeight="1" spans="1:17">
      <c r="A10" s="35"/>
      <c r="B10" s="35" t="s">
        <v>986</v>
      </c>
      <c r="C10" s="35" t="str">
        <f>"A05040101"&amp;"  "&amp;"复印纸"</f>
        <v>A05040101  复印纸</v>
      </c>
      <c r="D10" s="97" t="s">
        <v>987</v>
      </c>
      <c r="E10" s="77">
        <v>150</v>
      </c>
      <c r="F10" s="96">
        <v>27000</v>
      </c>
      <c r="G10" s="96">
        <v>27000</v>
      </c>
      <c r="H10" s="99">
        <v>27000</v>
      </c>
      <c r="I10" s="99"/>
      <c r="J10" s="99"/>
      <c r="K10" s="99"/>
      <c r="L10" s="96"/>
      <c r="M10" s="96"/>
      <c r="N10" s="96"/>
      <c r="O10" s="96"/>
      <c r="P10" s="96"/>
      <c r="Q10" s="96"/>
    </row>
    <row r="11" ht="20.95" customHeight="1" spans="1:17">
      <c r="A11" s="35"/>
      <c r="B11" s="35" t="s">
        <v>988</v>
      </c>
      <c r="C11" s="35" t="str">
        <f>"A05040101"&amp;"  "&amp;"复印纸"</f>
        <v>A05040101  复印纸</v>
      </c>
      <c r="D11" s="97" t="s">
        <v>987</v>
      </c>
      <c r="E11" s="77">
        <v>10</v>
      </c>
      <c r="F11" s="96">
        <v>2000</v>
      </c>
      <c r="G11" s="96">
        <v>2000</v>
      </c>
      <c r="H11" s="99">
        <v>2000</v>
      </c>
      <c r="I11" s="99"/>
      <c r="J11" s="99"/>
      <c r="K11" s="99"/>
      <c r="L11" s="96"/>
      <c r="M11" s="96"/>
      <c r="N11" s="96"/>
      <c r="O11" s="96"/>
      <c r="P11" s="96"/>
      <c r="Q11" s="96"/>
    </row>
    <row r="12" customHeight="1" spans="1:17">
      <c r="A12" s="95" t="s">
        <v>299</v>
      </c>
      <c r="B12" s="35"/>
      <c r="C12" s="35"/>
      <c r="D12" s="35"/>
      <c r="E12" s="35"/>
      <c r="F12" s="96">
        <v>297000</v>
      </c>
      <c r="G12" s="96">
        <v>297000</v>
      </c>
      <c r="H12" s="96">
        <v>297000</v>
      </c>
      <c r="I12" s="96"/>
      <c r="J12" s="99"/>
      <c r="K12" s="99"/>
      <c r="L12" s="96"/>
      <c r="M12" s="96"/>
      <c r="N12" s="96"/>
      <c r="O12" s="96"/>
      <c r="P12" s="96"/>
      <c r="Q12" s="96"/>
    </row>
    <row r="13" customHeight="1" spans="1:17">
      <c r="A13" s="35"/>
      <c r="B13" s="35" t="s">
        <v>989</v>
      </c>
      <c r="C13" s="35" t="str">
        <f>"C1804010201"&amp;"  "&amp;"机动车保险服务"</f>
        <v>C1804010201  机动车保险服务</v>
      </c>
      <c r="D13" s="97" t="s">
        <v>617</v>
      </c>
      <c r="E13" s="77">
        <v>1</v>
      </c>
      <c r="F13" s="96">
        <v>36000</v>
      </c>
      <c r="G13" s="96">
        <v>36000</v>
      </c>
      <c r="H13" s="99">
        <v>36000</v>
      </c>
      <c r="I13" s="99"/>
      <c r="J13" s="99"/>
      <c r="K13" s="99"/>
      <c r="L13" s="96"/>
      <c r="M13" s="96"/>
      <c r="N13" s="96"/>
      <c r="O13" s="96"/>
      <c r="P13" s="96"/>
      <c r="Q13" s="96"/>
    </row>
    <row r="14" customHeight="1" spans="1:17">
      <c r="A14" s="35"/>
      <c r="B14" s="35" t="s">
        <v>990</v>
      </c>
      <c r="C14" s="35" t="str">
        <f>"C23120301"&amp;"  "&amp;"车辆维修和保养服务"</f>
        <v>C23120301  车辆维修和保养服务</v>
      </c>
      <c r="D14" s="97" t="s">
        <v>617</v>
      </c>
      <c r="E14" s="77">
        <v>1</v>
      </c>
      <c r="F14" s="96">
        <v>81000</v>
      </c>
      <c r="G14" s="96">
        <v>81000</v>
      </c>
      <c r="H14" s="99">
        <v>81000</v>
      </c>
      <c r="I14" s="99"/>
      <c r="J14" s="99"/>
      <c r="K14" s="99"/>
      <c r="L14" s="96"/>
      <c r="M14" s="96"/>
      <c r="N14" s="96"/>
      <c r="O14" s="96"/>
      <c r="P14" s="96"/>
      <c r="Q14" s="96"/>
    </row>
    <row r="15" customHeight="1" spans="1:17">
      <c r="A15" s="35"/>
      <c r="B15" s="35" t="s">
        <v>991</v>
      </c>
      <c r="C15" s="35" t="str">
        <f>"C23120302"&amp;"  "&amp;"车辆加油、添加燃料服务"</f>
        <v>C23120302  车辆加油、添加燃料服务</v>
      </c>
      <c r="D15" s="97" t="s">
        <v>992</v>
      </c>
      <c r="E15" s="77">
        <v>1</v>
      </c>
      <c r="F15" s="96">
        <v>180000</v>
      </c>
      <c r="G15" s="96">
        <v>180000</v>
      </c>
      <c r="H15" s="99">
        <v>180000</v>
      </c>
      <c r="I15" s="99"/>
      <c r="J15" s="99"/>
      <c r="K15" s="99"/>
      <c r="L15" s="96"/>
      <c r="M15" s="96"/>
      <c r="N15" s="96"/>
      <c r="O15" s="96"/>
      <c r="P15" s="96"/>
      <c r="Q15" s="96"/>
    </row>
    <row r="16" customHeight="1" spans="1:17">
      <c r="A16" s="95" t="s">
        <v>370</v>
      </c>
      <c r="B16" s="35"/>
      <c r="C16" s="35"/>
      <c r="D16" s="35"/>
      <c r="E16" s="35"/>
      <c r="F16" s="96">
        <v>6000</v>
      </c>
      <c r="G16" s="96">
        <v>6000</v>
      </c>
      <c r="H16" s="96">
        <v>6000</v>
      </c>
      <c r="I16" s="96"/>
      <c r="J16" s="99"/>
      <c r="K16" s="99"/>
      <c r="L16" s="96"/>
      <c r="M16" s="96"/>
      <c r="N16" s="96"/>
      <c r="O16" s="96"/>
      <c r="P16" s="96"/>
      <c r="Q16" s="96"/>
    </row>
    <row r="17" customHeight="1" spans="1:17">
      <c r="A17" s="35"/>
      <c r="B17" s="35" t="s">
        <v>993</v>
      </c>
      <c r="C17" s="35" t="str">
        <f>"A05010201"&amp;"  "&amp;"办公桌"</f>
        <v>A05010201  办公桌</v>
      </c>
      <c r="D17" s="97" t="s">
        <v>617</v>
      </c>
      <c r="E17" s="77">
        <v>1</v>
      </c>
      <c r="F17" s="96">
        <v>6000</v>
      </c>
      <c r="G17" s="96">
        <v>6000</v>
      </c>
      <c r="H17" s="99">
        <v>6000</v>
      </c>
      <c r="I17" s="99"/>
      <c r="J17" s="99"/>
      <c r="K17" s="99"/>
      <c r="L17" s="96"/>
      <c r="M17" s="96"/>
      <c r="N17" s="96"/>
      <c r="O17" s="96"/>
      <c r="P17" s="96"/>
      <c r="Q17" s="96"/>
    </row>
    <row r="18" customHeight="1" spans="1:17">
      <c r="A18" s="77" t="s">
        <v>32</v>
      </c>
      <c r="B18" s="77"/>
      <c r="C18" s="77"/>
      <c r="D18" s="97"/>
      <c r="E18" s="97"/>
      <c r="F18" s="96">
        <v>332000</v>
      </c>
      <c r="G18" s="96">
        <v>332000</v>
      </c>
      <c r="H18" s="96">
        <v>332000</v>
      </c>
      <c r="I18" s="96"/>
      <c r="J18" s="96"/>
      <c r="K18" s="96"/>
      <c r="L18" s="96"/>
      <c r="M18" s="96"/>
      <c r="N18" s="96"/>
      <c r="O18" s="96"/>
      <c r="P18" s="96"/>
      <c r="Q18" s="96"/>
    </row>
  </sheetData>
  <mergeCells count="16">
    <mergeCell ref="A3:Q3"/>
    <mergeCell ref="A4:F4"/>
    <mergeCell ref="G5:Q5"/>
    <mergeCell ref="L6:Q6"/>
    <mergeCell ref="A18:E18"/>
    <mergeCell ref="A5:A7"/>
    <mergeCell ref="B5:B7"/>
    <mergeCell ref="C5:C7"/>
    <mergeCell ref="D5:D7"/>
    <mergeCell ref="E5:E7"/>
    <mergeCell ref="F5:F7"/>
    <mergeCell ref="G6:G7"/>
    <mergeCell ref="H6:H7"/>
    <mergeCell ref="I6:I7"/>
    <mergeCell ref="J6:J7"/>
    <mergeCell ref="K6:K7"/>
  </mergeCells>
  <pageMargins left="0.75" right="0.75" top="1" bottom="1" header="0.5" footer="0.5"/>
  <pageSetup paperSize="9" scale="48"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N17"/>
  <sheetViews>
    <sheetView showZeros="0" workbookViewId="0">
      <pane ySplit="1" topLeftCell="A2" activePane="bottomLeft" state="frozen"/>
      <selection/>
      <selection pane="bottomLeft" activeCell="A3" sqref="A3:N3"/>
    </sheetView>
  </sheetViews>
  <sheetFormatPr defaultColWidth="9.10833333333333" defaultRowHeight="14.25" customHeight="1"/>
  <cols>
    <col min="1" max="1" width="31.4416666666667" customWidth="1"/>
    <col min="2" max="2" width="21.6583333333333" customWidth="1"/>
    <col min="3" max="3" width="26.6583333333333" customWidth="1"/>
    <col min="4" max="14" width="16.55" customWidth="1"/>
  </cols>
  <sheetData>
    <row r="1" customHeight="1" spans="1:14">
      <c r="A1" s="1"/>
      <c r="B1" s="1"/>
      <c r="C1" s="1"/>
      <c r="D1" s="1"/>
      <c r="E1" s="1"/>
      <c r="F1" s="1"/>
      <c r="G1" s="1"/>
      <c r="H1" s="1"/>
      <c r="I1" s="1"/>
      <c r="J1" s="1"/>
      <c r="K1" s="1"/>
      <c r="L1" s="1"/>
      <c r="M1" s="1"/>
      <c r="N1" s="1"/>
    </row>
    <row r="2" ht="13.6" customHeight="1" spans="1:14">
      <c r="A2" s="68"/>
      <c r="B2" s="68"/>
      <c r="C2" s="68"/>
      <c r="D2" s="68"/>
      <c r="E2" s="68"/>
      <c r="F2" s="68"/>
      <c r="G2" s="68"/>
      <c r="H2" s="78"/>
      <c r="I2" s="68"/>
      <c r="J2" s="68"/>
      <c r="K2" s="68"/>
      <c r="L2" s="54"/>
      <c r="M2" s="87"/>
      <c r="N2" s="88" t="s">
        <v>994</v>
      </c>
    </row>
    <row r="3" ht="27.85" customHeight="1" spans="1:14">
      <c r="A3" s="56" t="s">
        <v>995</v>
      </c>
      <c r="B3" s="69"/>
      <c r="C3" s="69"/>
      <c r="D3" s="69"/>
      <c r="E3" s="69"/>
      <c r="F3" s="69"/>
      <c r="G3" s="69"/>
      <c r="H3" s="79"/>
      <c r="I3" s="69"/>
      <c r="J3" s="69"/>
      <c r="K3" s="69"/>
      <c r="L3" s="50"/>
      <c r="M3" s="79"/>
      <c r="N3" s="69"/>
    </row>
    <row r="4" ht="18.85" customHeight="1" spans="1:14">
      <c r="A4" s="57" t="str">
        <f>'部门财务收支预算总表01-1'!A4</f>
        <v>单位名称：漠沙镇</v>
      </c>
      <c r="B4" s="58"/>
      <c r="C4" s="58"/>
      <c r="D4" s="58"/>
      <c r="E4" s="58"/>
      <c r="F4" s="58"/>
      <c r="G4" s="58"/>
      <c r="H4" s="78"/>
      <c r="I4" s="68"/>
      <c r="J4" s="68"/>
      <c r="K4" s="68"/>
      <c r="L4" s="66"/>
      <c r="M4" s="89"/>
      <c r="N4" s="90" t="s">
        <v>221</v>
      </c>
    </row>
    <row r="5" ht="15.75" customHeight="1" spans="1:14">
      <c r="A5" s="7" t="s">
        <v>976</v>
      </c>
      <c r="B5" s="70" t="s">
        <v>996</v>
      </c>
      <c r="C5" s="70" t="s">
        <v>997</v>
      </c>
      <c r="D5" s="71" t="s">
        <v>236</v>
      </c>
      <c r="E5" s="71"/>
      <c r="F5" s="71"/>
      <c r="G5" s="71"/>
      <c r="H5" s="80"/>
      <c r="I5" s="71"/>
      <c r="J5" s="71"/>
      <c r="K5" s="71"/>
      <c r="L5" s="82"/>
      <c r="M5" s="80"/>
      <c r="N5" s="91"/>
    </row>
    <row r="6" ht="17.2" customHeight="1" spans="1:14">
      <c r="A6" s="9"/>
      <c r="B6" s="72"/>
      <c r="C6" s="72"/>
      <c r="D6" s="72" t="s">
        <v>32</v>
      </c>
      <c r="E6" s="72" t="s">
        <v>35</v>
      </c>
      <c r="F6" s="72" t="s">
        <v>982</v>
      </c>
      <c r="G6" s="72" t="s">
        <v>983</v>
      </c>
      <c r="H6" s="81" t="s">
        <v>984</v>
      </c>
      <c r="I6" s="83" t="s">
        <v>985</v>
      </c>
      <c r="J6" s="83"/>
      <c r="K6" s="83"/>
      <c r="L6" s="84"/>
      <c r="M6" s="92"/>
      <c r="N6" s="73"/>
    </row>
    <row r="7" ht="54" customHeight="1" spans="1:14">
      <c r="A7" s="11"/>
      <c r="B7" s="73"/>
      <c r="C7" s="73"/>
      <c r="D7" s="73"/>
      <c r="E7" s="73"/>
      <c r="F7" s="73"/>
      <c r="G7" s="73"/>
      <c r="H7" s="75"/>
      <c r="I7" s="73" t="s">
        <v>34</v>
      </c>
      <c r="J7" s="73" t="s">
        <v>45</v>
      </c>
      <c r="K7" s="73" t="s">
        <v>243</v>
      </c>
      <c r="L7" s="85" t="s">
        <v>41</v>
      </c>
      <c r="M7" s="75" t="s">
        <v>42</v>
      </c>
      <c r="N7" s="73" t="s">
        <v>43</v>
      </c>
    </row>
    <row r="8" ht="15.05" customHeight="1" spans="1:14">
      <c r="A8" s="74">
        <v>3</v>
      </c>
      <c r="B8" s="74">
        <v>3</v>
      </c>
      <c r="C8" s="74">
        <v>3</v>
      </c>
      <c r="D8" s="75">
        <v>4</v>
      </c>
      <c r="E8" s="75">
        <v>5</v>
      </c>
      <c r="F8" s="75">
        <v>6</v>
      </c>
      <c r="G8" s="75">
        <v>7</v>
      </c>
      <c r="H8" s="75">
        <v>8</v>
      </c>
      <c r="I8" s="75">
        <v>9</v>
      </c>
      <c r="J8" s="75">
        <v>10</v>
      </c>
      <c r="K8" s="75">
        <v>11</v>
      </c>
      <c r="L8" s="75">
        <v>12</v>
      </c>
      <c r="M8" s="75">
        <v>13</v>
      </c>
      <c r="N8" s="75">
        <v>14</v>
      </c>
    </row>
    <row r="9" ht="20.95" customHeight="1" spans="1:14">
      <c r="A9" s="35"/>
      <c r="B9" s="35"/>
      <c r="C9" s="35"/>
      <c r="D9" s="76"/>
      <c r="E9" s="76"/>
      <c r="F9" s="76"/>
      <c r="G9" s="76"/>
      <c r="H9" s="76"/>
      <c r="I9" s="76"/>
      <c r="J9" s="76"/>
      <c r="K9" s="76"/>
      <c r="L9" s="86"/>
      <c r="M9" s="76"/>
      <c r="N9" s="76"/>
    </row>
    <row r="10" ht="20.95" customHeight="1" spans="1:14">
      <c r="A10" s="35"/>
      <c r="B10" s="35"/>
      <c r="C10" s="35"/>
      <c r="D10" s="76"/>
      <c r="E10" s="76"/>
      <c r="F10" s="76"/>
      <c r="G10" s="76"/>
      <c r="H10" s="76"/>
      <c r="I10" s="76"/>
      <c r="J10" s="76"/>
      <c r="K10" s="76"/>
      <c r="L10" s="86"/>
      <c r="M10" s="76"/>
      <c r="N10" s="76"/>
    </row>
    <row r="11" ht="20.95" customHeight="1" spans="1:14">
      <c r="A11" s="77"/>
      <c r="B11" s="77"/>
      <c r="C11" s="77"/>
      <c r="D11" s="76"/>
      <c r="E11" s="76"/>
      <c r="F11" s="76"/>
      <c r="G11" s="76"/>
      <c r="H11" s="76"/>
      <c r="I11" s="76"/>
      <c r="J11" s="76"/>
      <c r="K11" s="76"/>
      <c r="L11" s="86"/>
      <c r="M11" s="76"/>
      <c r="N11" s="76"/>
    </row>
    <row r="12" customHeight="1" spans="1:3">
      <c r="A12" s="31"/>
      <c r="B12" s="31"/>
      <c r="C12" s="31"/>
    </row>
    <row r="13" customHeight="1" spans="1:3">
      <c r="A13" s="31"/>
      <c r="B13" s="31"/>
      <c r="C13" s="31"/>
    </row>
    <row r="14" customHeight="1" spans="1:3">
      <c r="A14" s="31"/>
      <c r="B14" s="31"/>
      <c r="C14" s="31"/>
    </row>
    <row r="15" customHeight="1" spans="1:3">
      <c r="A15" s="31"/>
      <c r="B15" s="31"/>
      <c r="C15" s="31"/>
    </row>
    <row r="16" customHeight="1" spans="1:3">
      <c r="A16" s="31"/>
      <c r="B16" s="31"/>
      <c r="C16" s="31"/>
    </row>
    <row r="17" customHeight="1" spans="1:3">
      <c r="A17" s="31"/>
      <c r="B17" s="31"/>
      <c r="C17" s="31"/>
    </row>
  </sheetData>
  <mergeCells count="12">
    <mergeCell ref="A3:N3"/>
    <mergeCell ref="A4:C4"/>
    <mergeCell ref="D5:N5"/>
    <mergeCell ref="I6:N6"/>
    <mergeCell ref="A5:A7"/>
    <mergeCell ref="B5:B7"/>
    <mergeCell ref="C5:C7"/>
    <mergeCell ref="D6:D7"/>
    <mergeCell ref="E6:E7"/>
    <mergeCell ref="F6:F7"/>
    <mergeCell ref="G6:G7"/>
    <mergeCell ref="H6:H7"/>
  </mergeCells>
  <pageMargins left="0.75" right="0.75" top="1" bottom="1" header="0.5" footer="0.5"/>
  <pageSetup paperSize="9" scale="5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P17"/>
  <sheetViews>
    <sheetView showZeros="0" zoomScale="70" zoomScaleNormal="70" workbookViewId="0">
      <pane ySplit="1" topLeftCell="A2" activePane="bottomLeft" state="frozen"/>
      <selection/>
      <selection pane="bottomLeft" activeCell="D25" sqref="D25"/>
    </sheetView>
  </sheetViews>
  <sheetFormatPr defaultColWidth="9.10833333333333" defaultRowHeight="14.25" customHeight="1"/>
  <cols>
    <col min="1" max="1" width="42" customWidth="1"/>
    <col min="2" max="8" width="17.2166666666667" customWidth="1"/>
    <col min="9" max="16" width="17" customWidth="1"/>
  </cols>
  <sheetData>
    <row r="1" customHeight="1" spans="1:16">
      <c r="A1" s="1"/>
      <c r="B1" s="1"/>
      <c r="C1" s="1"/>
      <c r="D1" s="1"/>
      <c r="E1" s="1"/>
      <c r="F1" s="1"/>
      <c r="G1" s="1"/>
      <c r="H1" s="1"/>
      <c r="I1" s="1"/>
      <c r="J1" s="1"/>
      <c r="K1" s="1"/>
      <c r="L1" s="1"/>
      <c r="M1" s="1"/>
      <c r="N1" s="1"/>
      <c r="O1" s="1"/>
      <c r="P1" s="1"/>
    </row>
    <row r="2" ht="13.6" customHeight="1" spans="4:16">
      <c r="D2" s="55"/>
      <c r="P2" s="54" t="s">
        <v>998</v>
      </c>
    </row>
    <row r="3" ht="27.85" customHeight="1" spans="1:16">
      <c r="A3" s="56" t="s">
        <v>999</v>
      </c>
      <c r="B3" s="26"/>
      <c r="C3" s="26"/>
      <c r="D3" s="26"/>
      <c r="E3" s="26"/>
      <c r="F3" s="26"/>
      <c r="G3" s="26"/>
      <c r="H3" s="26"/>
      <c r="I3" s="26"/>
      <c r="J3" s="26"/>
      <c r="K3" s="26"/>
      <c r="L3" s="26"/>
      <c r="M3" s="26"/>
      <c r="N3" s="26"/>
      <c r="O3" s="26"/>
      <c r="P3" s="26"/>
    </row>
    <row r="4" ht="18" customHeight="1" spans="1:16">
      <c r="A4" s="57" t="str">
        <f>'部门财务收支预算总表01-1'!A4</f>
        <v>单位名称：漠沙镇</v>
      </c>
      <c r="B4" s="58"/>
      <c r="C4" s="58"/>
      <c r="D4" s="59"/>
      <c r="P4" s="66" t="s">
        <v>221</v>
      </c>
    </row>
    <row r="5" ht="19.5" customHeight="1" spans="1:16">
      <c r="A5" s="23" t="s">
        <v>1000</v>
      </c>
      <c r="B5" s="20" t="s">
        <v>236</v>
      </c>
      <c r="C5" s="21"/>
      <c r="D5" s="21"/>
      <c r="E5" s="64" t="s">
        <v>1001</v>
      </c>
      <c r="F5" s="64"/>
      <c r="G5" s="64"/>
      <c r="H5" s="64"/>
      <c r="I5" s="64"/>
      <c r="J5" s="64"/>
      <c r="K5" s="64"/>
      <c r="L5" s="64"/>
      <c r="M5" s="64"/>
      <c r="N5" s="64"/>
      <c r="O5" s="64"/>
      <c r="P5" s="64"/>
    </row>
    <row r="6" ht="40.6" customHeight="1" spans="1:16">
      <c r="A6" s="24"/>
      <c r="B6" s="32" t="s">
        <v>32</v>
      </c>
      <c r="C6" s="7" t="s">
        <v>35</v>
      </c>
      <c r="D6" s="60" t="s">
        <v>1002</v>
      </c>
      <c r="E6" s="65" t="s">
        <v>1003</v>
      </c>
      <c r="F6" s="65" t="s">
        <v>1004</v>
      </c>
      <c r="G6" s="65" t="s">
        <v>1005</v>
      </c>
      <c r="H6" s="65" t="s">
        <v>1006</v>
      </c>
      <c r="I6" s="65" t="s">
        <v>1007</v>
      </c>
      <c r="J6" s="65" t="s">
        <v>1008</v>
      </c>
      <c r="K6" s="65" t="s">
        <v>1009</v>
      </c>
      <c r="L6" s="65" t="s">
        <v>1010</v>
      </c>
      <c r="M6" s="65" t="s">
        <v>1011</v>
      </c>
      <c r="N6" s="65" t="s">
        <v>48</v>
      </c>
      <c r="O6" s="65" t="s">
        <v>1012</v>
      </c>
      <c r="P6" s="65" t="s">
        <v>1013</v>
      </c>
    </row>
    <row r="7" ht="19.5" customHeight="1" spans="1:16">
      <c r="A7" s="61">
        <v>1</v>
      </c>
      <c r="B7" s="61">
        <v>2</v>
      </c>
      <c r="C7" s="61">
        <v>3</v>
      </c>
      <c r="D7" s="20">
        <v>4</v>
      </c>
      <c r="E7" s="61">
        <v>5</v>
      </c>
      <c r="F7" s="20">
        <v>6</v>
      </c>
      <c r="G7" s="61">
        <v>7</v>
      </c>
      <c r="H7" s="20">
        <v>8</v>
      </c>
      <c r="I7" s="61">
        <v>9</v>
      </c>
      <c r="J7" s="20">
        <v>10</v>
      </c>
      <c r="K7" s="61">
        <v>11</v>
      </c>
      <c r="L7" s="20">
        <v>12</v>
      </c>
      <c r="M7" s="61">
        <v>13</v>
      </c>
      <c r="N7" s="20">
        <v>14</v>
      </c>
      <c r="O7" s="61">
        <v>15</v>
      </c>
      <c r="P7" s="67">
        <v>16</v>
      </c>
    </row>
    <row r="8" ht="28.5" customHeight="1" spans="1:16">
      <c r="A8" s="62"/>
      <c r="B8" s="63"/>
      <c r="C8" s="35"/>
      <c r="D8" s="63"/>
      <c r="E8" s="63"/>
      <c r="F8" s="63"/>
      <c r="G8" s="63"/>
      <c r="H8" s="63"/>
      <c r="I8" s="63"/>
      <c r="J8" s="63"/>
      <c r="K8" s="63"/>
      <c r="L8" s="63"/>
      <c r="M8" s="63"/>
      <c r="N8" s="63"/>
      <c r="O8" s="63"/>
      <c r="P8" s="63"/>
    </row>
    <row r="9" ht="29.95" customHeight="1" spans="1:16">
      <c r="A9" s="62"/>
      <c r="B9" s="63"/>
      <c r="C9" s="35"/>
      <c r="D9" s="63"/>
      <c r="E9" s="63"/>
      <c r="F9" s="63"/>
      <c r="G9" s="63"/>
      <c r="H9" s="63"/>
      <c r="I9" s="63"/>
      <c r="J9" s="63"/>
      <c r="K9" s="63"/>
      <c r="L9" s="63"/>
      <c r="M9" s="63"/>
      <c r="N9" s="63"/>
      <c r="O9" s="63"/>
      <c r="P9" s="63"/>
    </row>
    <row r="10" customHeight="1" spans="3:3">
      <c r="C10" s="31"/>
    </row>
    <row r="11" customHeight="1" spans="3:3">
      <c r="C11" s="31"/>
    </row>
    <row r="12" customHeight="1" spans="3:3">
      <c r="C12" s="31"/>
    </row>
    <row r="13" customHeight="1" spans="3:3">
      <c r="C13" s="31"/>
    </row>
    <row r="14" customHeight="1" spans="3:3">
      <c r="C14" s="31"/>
    </row>
    <row r="15" customHeight="1" spans="3:3">
      <c r="C15" s="31"/>
    </row>
    <row r="16" customHeight="1" spans="3:3">
      <c r="C16" s="31"/>
    </row>
    <row r="17" customHeight="1" spans="3:3">
      <c r="C17" s="31"/>
    </row>
  </sheetData>
  <mergeCells count="5">
    <mergeCell ref="A3:P3"/>
    <mergeCell ref="A4:D4"/>
    <mergeCell ref="B5:D5"/>
    <mergeCell ref="E5:P5"/>
    <mergeCell ref="A5:A6"/>
  </mergeCells>
  <pageMargins left="0.75" right="0.75" top="1" bottom="1" header="0.5" footer="0.5"/>
  <pageSetup paperSize="9" scale="31"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17"/>
  <sheetViews>
    <sheetView showZeros="0" workbookViewId="0">
      <pane ySplit="1" topLeftCell="A2" activePane="bottomLeft" state="frozen"/>
      <selection/>
      <selection pane="bottomLeft" activeCell="D25" sqref="D25"/>
    </sheetView>
  </sheetViews>
  <sheetFormatPr defaultColWidth="9.10833333333333" defaultRowHeight="11.95" customHeight="1"/>
  <cols>
    <col min="1" max="1" width="34.2166666666667" customWidth="1"/>
    <col min="2" max="2" width="29" customWidth="1"/>
    <col min="3" max="3" width="16.3333333333333" customWidth="1"/>
    <col min="4" max="4" width="15.55" customWidth="1"/>
    <col min="5" max="5" width="23.55" customWidth="1"/>
    <col min="6" max="6" width="11.2166666666667" customWidth="1"/>
    <col min="7" max="7" width="14.8916666666667" customWidth="1"/>
    <col min="8" max="8" width="10.8916666666667" customWidth="1"/>
    <col min="9" max="9" width="13.4416666666667" customWidth="1"/>
    <col min="10" max="10" width="32" customWidth="1"/>
  </cols>
  <sheetData>
    <row r="1" customHeight="1" spans="1:10">
      <c r="A1" s="1"/>
      <c r="B1" s="1"/>
      <c r="C1" s="1"/>
      <c r="D1" s="1"/>
      <c r="E1" s="1"/>
      <c r="F1" s="1"/>
      <c r="G1" s="1"/>
      <c r="H1" s="1"/>
      <c r="I1" s="1"/>
      <c r="J1" s="1"/>
    </row>
    <row r="2" customHeight="1" spans="10:10">
      <c r="J2" s="54" t="s">
        <v>1014</v>
      </c>
    </row>
    <row r="3" ht="28.5" customHeight="1" spans="1:10">
      <c r="A3" s="45" t="s">
        <v>1015</v>
      </c>
      <c r="B3" s="26"/>
      <c r="C3" s="26"/>
      <c r="D3" s="26"/>
      <c r="E3" s="26"/>
      <c r="F3" s="50"/>
      <c r="G3" s="26"/>
      <c r="H3" s="50"/>
      <c r="I3" s="50"/>
      <c r="J3" s="26"/>
    </row>
    <row r="4" ht="17.2" customHeight="1" spans="1:1">
      <c r="A4" s="4" t="str">
        <f>'部门财务收支预算总表01-1'!A4</f>
        <v>单位名称：漠沙镇</v>
      </c>
    </row>
    <row r="5" ht="44.2" customHeight="1" spans="1:10">
      <c r="A5" s="46" t="s">
        <v>422</v>
      </c>
      <c r="B5" s="46" t="s">
        <v>423</v>
      </c>
      <c r="C5" s="46" t="s">
        <v>424</v>
      </c>
      <c r="D5" s="46" t="s">
        <v>425</v>
      </c>
      <c r="E5" s="46" t="s">
        <v>426</v>
      </c>
      <c r="F5" s="51" t="s">
        <v>427</v>
      </c>
      <c r="G5" s="46" t="s">
        <v>428</v>
      </c>
      <c r="H5" s="51" t="s">
        <v>429</v>
      </c>
      <c r="I5" s="51" t="s">
        <v>430</v>
      </c>
      <c r="J5" s="46" t="s">
        <v>431</v>
      </c>
    </row>
    <row r="6" ht="14.25" customHeight="1" spans="1:10">
      <c r="A6" s="46">
        <v>1</v>
      </c>
      <c r="B6" s="46">
        <v>2</v>
      </c>
      <c r="C6" s="46">
        <v>3</v>
      </c>
      <c r="D6" s="46">
        <v>4</v>
      </c>
      <c r="E6" s="46">
        <v>5</v>
      </c>
      <c r="F6" s="51">
        <v>6</v>
      </c>
      <c r="G6" s="46">
        <v>7</v>
      </c>
      <c r="H6" s="51">
        <v>8</v>
      </c>
      <c r="I6" s="51">
        <v>9</v>
      </c>
      <c r="J6" s="46">
        <v>10</v>
      </c>
    </row>
    <row r="7" ht="42.05" customHeight="1" spans="1:10">
      <c r="A7" s="47"/>
      <c r="B7" s="48"/>
      <c r="C7" s="48"/>
      <c r="D7" s="48"/>
      <c r="E7" s="52"/>
      <c r="F7" s="53"/>
      <c r="G7" s="52"/>
      <c r="H7" s="53"/>
      <c r="I7" s="53"/>
      <c r="J7" s="52"/>
    </row>
    <row r="8" ht="42.05" customHeight="1" spans="1:10">
      <c r="A8" s="47"/>
      <c r="B8" s="49"/>
      <c r="C8" s="35"/>
      <c r="D8" s="49"/>
      <c r="E8" s="47"/>
      <c r="F8" s="49"/>
      <c r="G8" s="47"/>
      <c r="H8" s="49"/>
      <c r="I8" s="49"/>
      <c r="J8" s="47"/>
    </row>
    <row r="9" customHeight="1" spans="3:3">
      <c r="C9" s="31"/>
    </row>
    <row r="10" customHeight="1" spans="3:3">
      <c r="C10" s="31"/>
    </row>
    <row r="11" customHeight="1" spans="3:3">
      <c r="C11" s="31"/>
    </row>
    <row r="12" customHeight="1" spans="3:3">
      <c r="C12" s="31"/>
    </row>
    <row r="13" customHeight="1" spans="3:3">
      <c r="C13" s="31"/>
    </row>
    <row r="14" customHeight="1" spans="3:3">
      <c r="C14" s="31"/>
    </row>
    <row r="15" customHeight="1" spans="3:3">
      <c r="C15" s="31"/>
    </row>
    <row r="16" customHeight="1" spans="3:3">
      <c r="C16" s="31"/>
    </row>
    <row r="17" customHeight="1" spans="3:3">
      <c r="C17" s="31"/>
    </row>
  </sheetData>
  <mergeCells count="2">
    <mergeCell ref="A3:J3"/>
    <mergeCell ref="A4:H4"/>
  </mergeCells>
  <pageMargins left="0.75" right="0.75" top="1" bottom="1" header="0.5" footer="0.5"/>
  <pageSetup paperSize="9" scale="66"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H16"/>
  <sheetViews>
    <sheetView showZeros="0" tabSelected="1" workbookViewId="0">
      <pane ySplit="1" topLeftCell="A2" activePane="bottomLeft" state="frozen"/>
      <selection/>
      <selection pane="bottomLeft" activeCell="D17" sqref="D17"/>
    </sheetView>
  </sheetViews>
  <sheetFormatPr defaultColWidth="8.89166666666667" defaultRowHeight="15.05" customHeight="1" outlineLevelCol="7"/>
  <cols>
    <col min="1" max="1" width="36" customWidth="1"/>
    <col min="2" max="2" width="19.7833333333333" customWidth="1"/>
    <col min="3" max="3" width="33.3333333333333" customWidth="1"/>
    <col min="4" max="4" width="34.7833333333333" customWidth="1"/>
    <col min="5" max="5" width="14.4416666666667" customWidth="1"/>
    <col min="6" max="6" width="17.2166666666667" customWidth="1"/>
    <col min="7" max="7" width="17.3333333333333" customWidth="1"/>
    <col min="8" max="8" width="28.3333333333333" customWidth="1"/>
  </cols>
  <sheetData>
    <row r="1" customHeight="1" spans="1:8">
      <c r="A1" s="36"/>
      <c r="B1" s="36"/>
      <c r="C1" s="36"/>
      <c r="D1" s="36"/>
      <c r="E1" s="36"/>
      <c r="F1" s="36"/>
      <c r="G1" s="36"/>
      <c r="H1" s="36"/>
    </row>
    <row r="2" ht="18.85" customHeight="1" spans="1:8">
      <c r="A2" s="37"/>
      <c r="B2" s="37"/>
      <c r="C2" s="37"/>
      <c r="D2" s="37"/>
      <c r="E2" s="37"/>
      <c r="F2" s="37"/>
      <c r="G2" s="37"/>
      <c r="H2" s="42" t="s">
        <v>1016</v>
      </c>
    </row>
    <row r="3" ht="30.6" customHeight="1" spans="1:8">
      <c r="A3" s="38" t="s">
        <v>1017</v>
      </c>
      <c r="B3" s="38"/>
      <c r="C3" s="38"/>
      <c r="D3" s="38"/>
      <c r="E3" s="38"/>
      <c r="F3" s="38"/>
      <c r="G3" s="38"/>
      <c r="H3" s="38"/>
    </row>
    <row r="4" ht="18.85" customHeight="1" spans="1:8">
      <c r="A4" s="39" t="str">
        <f>'部门财务收支预算总表01-1'!A4</f>
        <v>单位名称：漠沙镇</v>
      </c>
      <c r="B4" s="37"/>
      <c r="C4" s="37"/>
      <c r="D4" s="37"/>
      <c r="E4" s="37"/>
      <c r="F4" s="37"/>
      <c r="G4" s="37"/>
      <c r="H4" s="37"/>
    </row>
    <row r="5" ht="18.85" customHeight="1" spans="1:8">
      <c r="A5" s="40" t="s">
        <v>230</v>
      </c>
      <c r="B5" s="40" t="s">
        <v>1018</v>
      </c>
      <c r="C5" s="40" t="s">
        <v>1019</v>
      </c>
      <c r="D5" s="40" t="s">
        <v>1020</v>
      </c>
      <c r="E5" s="40" t="s">
        <v>1021</v>
      </c>
      <c r="F5" s="40" t="s">
        <v>1022</v>
      </c>
      <c r="G5" s="40"/>
      <c r="H5" s="40"/>
    </row>
    <row r="6" ht="18.85" customHeight="1" spans="1:8">
      <c r="A6" s="40"/>
      <c r="B6" s="40"/>
      <c r="C6" s="40"/>
      <c r="D6" s="40"/>
      <c r="E6" s="40"/>
      <c r="F6" s="40" t="s">
        <v>980</v>
      </c>
      <c r="G6" s="40" t="s">
        <v>1023</v>
      </c>
      <c r="H6" s="40" t="s">
        <v>1024</v>
      </c>
    </row>
    <row r="7" ht="18.85" customHeight="1" spans="1:8">
      <c r="A7" s="41" t="s">
        <v>213</v>
      </c>
      <c r="B7" s="41" t="s">
        <v>214</v>
      </c>
      <c r="C7" s="41" t="s">
        <v>46</v>
      </c>
      <c r="D7" s="41" t="s">
        <v>215</v>
      </c>
      <c r="E7" s="41" t="s">
        <v>216</v>
      </c>
      <c r="F7" s="41" t="s">
        <v>217</v>
      </c>
      <c r="G7" s="41" t="s">
        <v>709</v>
      </c>
      <c r="H7" s="41" t="s">
        <v>695</v>
      </c>
    </row>
    <row r="8" ht="29.95" customHeight="1" spans="1:8">
      <c r="A8" s="35"/>
      <c r="B8" s="35"/>
      <c r="C8" s="35"/>
      <c r="D8" s="35"/>
      <c r="E8" s="35"/>
      <c r="F8" s="43"/>
      <c r="G8" s="44"/>
      <c r="H8" s="44"/>
    </row>
    <row r="9" customHeight="1" spans="1:5">
      <c r="A9" s="31"/>
      <c r="B9" s="31"/>
      <c r="C9" s="31"/>
      <c r="D9" s="31"/>
      <c r="E9" s="31"/>
    </row>
    <row r="10" customHeight="1" spans="1:5">
      <c r="A10" s="31"/>
      <c r="B10" s="31"/>
      <c r="C10" s="31"/>
      <c r="D10" s="31"/>
      <c r="E10" s="31"/>
    </row>
    <row r="11" customHeight="1" spans="1:5">
      <c r="A11" s="31"/>
      <c r="B11" s="31"/>
      <c r="C11" s="31"/>
      <c r="D11" s="31"/>
      <c r="E11" s="31"/>
    </row>
    <row r="12" customHeight="1" spans="1:5">
      <c r="A12" s="31"/>
      <c r="B12" s="31"/>
      <c r="C12" s="31"/>
      <c r="D12" s="31"/>
      <c r="E12" s="31"/>
    </row>
    <row r="13" customHeight="1" spans="1:5">
      <c r="A13" s="31"/>
      <c r="B13" s="31"/>
      <c r="C13" s="31"/>
      <c r="D13" s="31"/>
      <c r="E13" s="31"/>
    </row>
    <row r="14" customHeight="1" spans="1:5">
      <c r="A14" s="31"/>
      <c r="B14" s="31"/>
      <c r="C14" s="31"/>
      <c r="D14" s="31"/>
      <c r="E14" s="31"/>
    </row>
    <row r="15" customHeight="1" spans="1:5">
      <c r="A15" s="31"/>
      <c r="B15" s="31"/>
      <c r="C15" s="31"/>
      <c r="D15" s="31"/>
      <c r="E15" s="31"/>
    </row>
    <row r="16" customHeight="1" spans="1:5">
      <c r="A16" s="31"/>
      <c r="B16" s="31"/>
      <c r="C16" s="31"/>
      <c r="D16" s="31"/>
      <c r="E16" s="31"/>
    </row>
  </sheetData>
  <mergeCells count="7">
    <mergeCell ref="A3:H3"/>
    <mergeCell ref="F5:H5"/>
    <mergeCell ref="A5:A6"/>
    <mergeCell ref="B5:B6"/>
    <mergeCell ref="C5:C6"/>
    <mergeCell ref="D5:D6"/>
    <mergeCell ref="E5:E6"/>
  </mergeCells>
  <pageMargins left="0.75" right="0.75" top="1" bottom="1" header="0.5" footer="0.5"/>
  <pageSetup paperSize="9" scale="66"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17"/>
  <sheetViews>
    <sheetView showZeros="0" workbookViewId="0">
      <pane ySplit="1" topLeftCell="A2" activePane="bottomLeft" state="frozen"/>
      <selection/>
      <selection pane="bottomLeft" activeCell="J29" sqref="J29"/>
    </sheetView>
  </sheetViews>
  <sheetFormatPr defaultColWidth="9.10833333333333" defaultRowHeight="14.25" customHeight="1"/>
  <cols>
    <col min="1" max="1" width="16.3333333333333" customWidth="1"/>
    <col min="2" max="2" width="29" customWidth="1"/>
    <col min="3" max="3" width="28.625" customWidth="1"/>
    <col min="4" max="7" width="19.55" customWidth="1"/>
    <col min="8" max="8" width="15.4416666666667" customWidth="1"/>
    <col min="9" max="11" width="19.55" customWidth="1"/>
  </cols>
  <sheetData>
    <row r="1" customHeight="1" spans="1:11">
      <c r="A1" s="1"/>
      <c r="B1" s="1"/>
      <c r="C1" s="1"/>
      <c r="D1" s="1"/>
      <c r="E1" s="1"/>
      <c r="F1" s="1"/>
      <c r="G1" s="1"/>
      <c r="H1" s="1"/>
      <c r="I1" s="1"/>
      <c r="J1" s="1"/>
      <c r="K1" s="1"/>
    </row>
    <row r="2" ht="13.6" customHeight="1" spans="4:11">
      <c r="D2" s="2"/>
      <c r="E2" s="2"/>
      <c r="F2" s="2"/>
      <c r="G2" s="2"/>
      <c r="K2" s="17" t="s">
        <v>1025</v>
      </c>
    </row>
    <row r="3" ht="27.85" customHeight="1" spans="1:11">
      <c r="A3" s="26" t="s">
        <v>1026</v>
      </c>
      <c r="B3" s="26"/>
      <c r="C3" s="26"/>
      <c r="D3" s="26"/>
      <c r="E3" s="26"/>
      <c r="F3" s="26"/>
      <c r="G3" s="26"/>
      <c r="H3" s="26"/>
      <c r="I3" s="26"/>
      <c r="J3" s="26"/>
      <c r="K3" s="26"/>
    </row>
    <row r="4" ht="13.6" customHeight="1" spans="1:11">
      <c r="A4" s="4" t="str">
        <f>'部门财务收支预算总表01-1'!A4</f>
        <v>单位名称：漠沙镇</v>
      </c>
      <c r="B4" s="5"/>
      <c r="C4" s="5"/>
      <c r="D4" s="5"/>
      <c r="E4" s="5"/>
      <c r="F4" s="5"/>
      <c r="G4" s="5"/>
      <c r="H4" s="18"/>
      <c r="I4" s="18"/>
      <c r="J4" s="18"/>
      <c r="K4" s="19" t="s">
        <v>221</v>
      </c>
    </row>
    <row r="5" ht="21.8" customHeight="1" spans="1:11">
      <c r="A5" s="6" t="s">
        <v>334</v>
      </c>
      <c r="B5" s="6" t="s">
        <v>335</v>
      </c>
      <c r="C5" s="6" t="s">
        <v>336</v>
      </c>
      <c r="D5" s="7" t="s">
        <v>232</v>
      </c>
      <c r="E5" s="7" t="s">
        <v>233</v>
      </c>
      <c r="F5" s="7" t="s">
        <v>234</v>
      </c>
      <c r="G5" s="7" t="s">
        <v>235</v>
      </c>
      <c r="H5" s="23" t="s">
        <v>32</v>
      </c>
      <c r="I5" s="20" t="s">
        <v>1027</v>
      </c>
      <c r="J5" s="21"/>
      <c r="K5" s="22"/>
    </row>
    <row r="6" ht="21.8" customHeight="1" spans="1:11">
      <c r="A6" s="8"/>
      <c r="B6" s="8"/>
      <c r="C6" s="8"/>
      <c r="D6" s="9"/>
      <c r="E6" s="9"/>
      <c r="F6" s="9"/>
      <c r="G6" s="9"/>
      <c r="H6" s="32"/>
      <c r="I6" s="7" t="s">
        <v>35</v>
      </c>
      <c r="J6" s="7" t="s">
        <v>36</v>
      </c>
      <c r="K6" s="7" t="s">
        <v>37</v>
      </c>
    </row>
    <row r="7" ht="40.6" customHeight="1" spans="1:11">
      <c r="A7" s="10"/>
      <c r="B7" s="10"/>
      <c r="C7" s="10"/>
      <c r="D7" s="11"/>
      <c r="E7" s="11"/>
      <c r="F7" s="11"/>
      <c r="G7" s="11"/>
      <c r="H7" s="24"/>
      <c r="I7" s="11" t="s">
        <v>34</v>
      </c>
      <c r="J7" s="11"/>
      <c r="K7" s="11"/>
    </row>
    <row r="8" ht="15.05" customHeight="1" spans="1:11">
      <c r="A8" s="27" t="s">
        <v>213</v>
      </c>
      <c r="B8" s="27">
        <v>2</v>
      </c>
      <c r="C8" s="27">
        <v>3</v>
      </c>
      <c r="D8" s="27">
        <v>4</v>
      </c>
      <c r="E8" s="27">
        <v>5</v>
      </c>
      <c r="F8" s="27">
        <v>6</v>
      </c>
      <c r="G8" s="27">
        <v>7</v>
      </c>
      <c r="H8" s="27">
        <v>8</v>
      </c>
      <c r="I8" s="27">
        <v>9</v>
      </c>
      <c r="J8" s="27">
        <v>10</v>
      </c>
      <c r="K8" s="34">
        <v>11</v>
      </c>
    </row>
    <row r="9" customHeight="1" spans="1:11">
      <c r="A9" s="28"/>
      <c r="B9" s="29" t="s">
        <v>609</v>
      </c>
      <c r="C9" s="28"/>
      <c r="D9" s="28"/>
      <c r="E9" s="28"/>
      <c r="F9" s="28"/>
      <c r="G9" s="28"/>
      <c r="H9" s="33">
        <v>100000</v>
      </c>
      <c r="I9" s="33">
        <v>100000</v>
      </c>
      <c r="J9" s="33"/>
      <c r="K9" s="35"/>
    </row>
    <row r="10" customHeight="1" spans="1:11">
      <c r="A10" s="28" t="s">
        <v>1028</v>
      </c>
      <c r="B10" s="29" t="s">
        <v>609</v>
      </c>
      <c r="C10" s="28" t="s">
        <v>52</v>
      </c>
      <c r="D10" s="28" t="s">
        <v>1029</v>
      </c>
      <c r="E10" s="28" t="s">
        <v>1030</v>
      </c>
      <c r="F10" s="28" t="s">
        <v>1031</v>
      </c>
      <c r="G10" s="28" t="s">
        <v>1032</v>
      </c>
      <c r="H10" s="33">
        <v>10000</v>
      </c>
      <c r="I10" s="33">
        <v>10000</v>
      </c>
      <c r="J10" s="33"/>
      <c r="K10" s="35"/>
    </row>
    <row r="11" ht="15" customHeight="1" spans="1:11">
      <c r="A11" s="28" t="s">
        <v>1028</v>
      </c>
      <c r="B11" s="29" t="s">
        <v>609</v>
      </c>
      <c r="C11" s="28" t="s">
        <v>52</v>
      </c>
      <c r="D11" s="28" t="s">
        <v>1029</v>
      </c>
      <c r="E11" s="28" t="s">
        <v>1030</v>
      </c>
      <c r="F11" s="28" t="s">
        <v>1031</v>
      </c>
      <c r="G11" s="28" t="s">
        <v>1032</v>
      </c>
      <c r="H11" s="33">
        <v>20000</v>
      </c>
      <c r="I11" s="33">
        <v>20000</v>
      </c>
      <c r="J11" s="33"/>
      <c r="K11" s="35"/>
    </row>
    <row r="12" customHeight="1" spans="1:11">
      <c r="A12" s="28" t="s">
        <v>1028</v>
      </c>
      <c r="B12" s="29" t="s">
        <v>609</v>
      </c>
      <c r="C12" s="28" t="s">
        <v>52</v>
      </c>
      <c r="D12" s="28" t="s">
        <v>1029</v>
      </c>
      <c r="E12" s="28" t="s">
        <v>1030</v>
      </c>
      <c r="F12" s="28" t="s">
        <v>1031</v>
      </c>
      <c r="G12" s="28" t="s">
        <v>1032</v>
      </c>
      <c r="H12" s="33">
        <v>10000</v>
      </c>
      <c r="I12" s="33">
        <v>10000</v>
      </c>
      <c r="J12" s="33"/>
      <c r="K12" s="35"/>
    </row>
    <row r="13" customHeight="1" spans="1:11">
      <c r="A13" s="28" t="s">
        <v>1028</v>
      </c>
      <c r="B13" s="29" t="s">
        <v>609</v>
      </c>
      <c r="C13" s="28" t="s">
        <v>52</v>
      </c>
      <c r="D13" s="28" t="s">
        <v>1029</v>
      </c>
      <c r="E13" s="28" t="s">
        <v>1030</v>
      </c>
      <c r="F13" s="28" t="s">
        <v>1031</v>
      </c>
      <c r="G13" s="28" t="s">
        <v>1032</v>
      </c>
      <c r="H13" s="33">
        <v>18000</v>
      </c>
      <c r="I13" s="33">
        <v>18000</v>
      </c>
      <c r="J13" s="33"/>
      <c r="K13" s="35"/>
    </row>
    <row r="14" customHeight="1" spans="1:11">
      <c r="A14" s="28" t="s">
        <v>1028</v>
      </c>
      <c r="B14" s="29" t="s">
        <v>609</v>
      </c>
      <c r="C14" s="28" t="s">
        <v>52</v>
      </c>
      <c r="D14" s="28" t="s">
        <v>1029</v>
      </c>
      <c r="E14" s="28" t="s">
        <v>1030</v>
      </c>
      <c r="F14" s="28" t="s">
        <v>1031</v>
      </c>
      <c r="G14" s="28" t="s">
        <v>1032</v>
      </c>
      <c r="H14" s="33">
        <v>2000</v>
      </c>
      <c r="I14" s="33">
        <v>2000</v>
      </c>
      <c r="J14" s="33"/>
      <c r="K14" s="35"/>
    </row>
    <row r="15" customHeight="1" spans="1:11">
      <c r="A15" s="28" t="s">
        <v>1028</v>
      </c>
      <c r="B15" s="29" t="s">
        <v>609</v>
      </c>
      <c r="C15" s="28" t="s">
        <v>52</v>
      </c>
      <c r="D15" s="28" t="s">
        <v>1029</v>
      </c>
      <c r="E15" s="28" t="s">
        <v>1030</v>
      </c>
      <c r="F15" s="28" t="s">
        <v>1031</v>
      </c>
      <c r="G15" s="28" t="s">
        <v>1032</v>
      </c>
      <c r="H15" s="33">
        <v>40000</v>
      </c>
      <c r="I15" s="33">
        <v>40000</v>
      </c>
      <c r="J15" s="33"/>
      <c r="K15" s="35"/>
    </row>
    <row r="16" customHeight="1" spans="1:11">
      <c r="A16" s="30" t="s">
        <v>32</v>
      </c>
      <c r="B16" s="30"/>
      <c r="C16" s="30"/>
      <c r="D16" s="30"/>
      <c r="E16" s="30"/>
      <c r="F16" s="30"/>
      <c r="G16" s="30"/>
      <c r="H16" s="33">
        <v>100000</v>
      </c>
      <c r="I16" s="33">
        <v>100000</v>
      </c>
      <c r="J16" s="33"/>
      <c r="K16" s="33"/>
    </row>
    <row r="17" customHeight="1" spans="1:7">
      <c r="A17" s="31"/>
      <c r="B17" s="31"/>
      <c r="C17" s="31"/>
      <c r="D17" s="31"/>
      <c r="E17" s="31"/>
      <c r="F17" s="31"/>
      <c r="G17" s="31"/>
    </row>
  </sheetData>
  <mergeCells count="15">
    <mergeCell ref="A3:K3"/>
    <mergeCell ref="A4:G4"/>
    <mergeCell ref="I5:K5"/>
    <mergeCell ref="A16:G16"/>
    <mergeCell ref="A5:A7"/>
    <mergeCell ref="B5:B7"/>
    <mergeCell ref="C5:C7"/>
    <mergeCell ref="D5:D7"/>
    <mergeCell ref="E5:E7"/>
    <mergeCell ref="F5:F7"/>
    <mergeCell ref="G5:G7"/>
    <mergeCell ref="H5:H7"/>
    <mergeCell ref="I6:I7"/>
    <mergeCell ref="J6:J7"/>
    <mergeCell ref="K6:K7"/>
  </mergeCells>
  <pageMargins left="0.75" right="0.75" top="1" bottom="1" header="0.5" footer="0.5"/>
  <pageSetup paperSize="9" scale="60"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29"/>
  <sheetViews>
    <sheetView showZeros="0" workbookViewId="0">
      <pane ySplit="1" topLeftCell="A2" activePane="bottomLeft" state="frozen"/>
      <selection/>
      <selection pane="bottomLeft" activeCell="I32" sqref="I32"/>
    </sheetView>
  </sheetViews>
  <sheetFormatPr defaultColWidth="9.10833333333333" defaultRowHeight="14.25" customHeight="1" outlineLevelCol="6"/>
  <cols>
    <col min="1" max="1" width="37.7833333333333" customWidth="1"/>
    <col min="2" max="2" width="28" customWidth="1"/>
    <col min="3" max="3" width="37.55" customWidth="1"/>
    <col min="4" max="4" width="17" customWidth="1"/>
    <col min="5" max="7" width="27" customWidth="1"/>
  </cols>
  <sheetData>
    <row r="1" customHeight="1" spans="1:7">
      <c r="A1" s="1"/>
      <c r="B1" s="1"/>
      <c r="C1" s="1"/>
      <c r="D1" s="1"/>
      <c r="E1" s="1"/>
      <c r="F1" s="1"/>
      <c r="G1" s="1"/>
    </row>
    <row r="2" ht="13.6" customHeight="1" spans="4:7">
      <c r="D2" s="2"/>
      <c r="G2" s="17" t="s">
        <v>1033</v>
      </c>
    </row>
    <row r="3" ht="27.85" customHeight="1" spans="1:7">
      <c r="A3" s="3" t="s">
        <v>1034</v>
      </c>
      <c r="B3" s="3"/>
      <c r="C3" s="3"/>
      <c r="D3" s="3"/>
      <c r="E3" s="3"/>
      <c r="F3" s="3"/>
      <c r="G3" s="3"/>
    </row>
    <row r="4" ht="13.6" customHeight="1" spans="1:7">
      <c r="A4" s="4" t="str">
        <f>'部门财务收支预算总表01-1'!A4</f>
        <v>单位名称：漠沙镇</v>
      </c>
      <c r="B4" s="5"/>
      <c r="C4" s="5"/>
      <c r="D4" s="5"/>
      <c r="E4" s="18"/>
      <c r="F4" s="18"/>
      <c r="G4" s="19" t="s">
        <v>221</v>
      </c>
    </row>
    <row r="5" ht="21.8" customHeight="1" spans="1:7">
      <c r="A5" s="6" t="s">
        <v>336</v>
      </c>
      <c r="B5" s="6" t="s">
        <v>334</v>
      </c>
      <c r="C5" s="6" t="s">
        <v>335</v>
      </c>
      <c r="D5" s="7" t="s">
        <v>1035</v>
      </c>
      <c r="E5" s="20" t="s">
        <v>35</v>
      </c>
      <c r="F5" s="21"/>
      <c r="G5" s="22"/>
    </row>
    <row r="6" ht="21.8" customHeight="1" spans="1:7">
      <c r="A6" s="8"/>
      <c r="B6" s="8"/>
      <c r="C6" s="8"/>
      <c r="D6" s="9"/>
      <c r="E6" s="23" t="s">
        <v>1036</v>
      </c>
      <c r="F6" s="7" t="s">
        <v>1037</v>
      </c>
      <c r="G6" s="7" t="s">
        <v>1038</v>
      </c>
    </row>
    <row r="7" ht="40.6" customHeight="1" spans="1:7">
      <c r="A7" s="10"/>
      <c r="B7" s="10"/>
      <c r="C7" s="10"/>
      <c r="D7" s="11"/>
      <c r="E7" s="24"/>
      <c r="F7" s="11" t="s">
        <v>34</v>
      </c>
      <c r="G7" s="11"/>
    </row>
    <row r="8" ht="15.05" customHeight="1" spans="1:7">
      <c r="A8" s="12">
        <v>1</v>
      </c>
      <c r="B8" s="12">
        <v>2</v>
      </c>
      <c r="C8" s="13">
        <v>3</v>
      </c>
      <c r="D8" s="12">
        <v>4</v>
      </c>
      <c r="E8" s="12">
        <v>5</v>
      </c>
      <c r="F8" s="12">
        <v>6</v>
      </c>
      <c r="G8" s="12">
        <v>7</v>
      </c>
    </row>
    <row r="9" customHeight="1" spans="1:7">
      <c r="A9" s="14" t="s">
        <v>52</v>
      </c>
      <c r="B9" s="14" t="s">
        <v>340</v>
      </c>
      <c r="C9" s="15" t="s">
        <v>339</v>
      </c>
      <c r="D9" s="14" t="s">
        <v>1039</v>
      </c>
      <c r="E9" s="25"/>
      <c r="F9" s="25"/>
      <c r="G9" s="25"/>
    </row>
    <row r="10" customHeight="1" spans="1:7">
      <c r="A10" s="14" t="s">
        <v>52</v>
      </c>
      <c r="B10" s="14" t="s">
        <v>345</v>
      </c>
      <c r="C10" s="15" t="s">
        <v>344</v>
      </c>
      <c r="D10" s="14" t="s">
        <v>1039</v>
      </c>
      <c r="E10" s="25"/>
      <c r="F10" s="25"/>
      <c r="G10" s="25"/>
    </row>
    <row r="11" customHeight="1" spans="1:7">
      <c r="A11" s="14" t="s">
        <v>52</v>
      </c>
      <c r="B11" s="14" t="s">
        <v>348</v>
      </c>
      <c r="C11" s="15" t="s">
        <v>347</v>
      </c>
      <c r="D11" s="14" t="s">
        <v>1039</v>
      </c>
      <c r="E11" s="25">
        <v>3848400</v>
      </c>
      <c r="F11" s="25"/>
      <c r="G11" s="25"/>
    </row>
    <row r="12" customHeight="1" spans="1:7">
      <c r="A12" s="14" t="s">
        <v>52</v>
      </c>
      <c r="B12" s="14" t="s">
        <v>348</v>
      </c>
      <c r="C12" s="15" t="s">
        <v>350</v>
      </c>
      <c r="D12" s="14" t="s">
        <v>1039</v>
      </c>
      <c r="E12" s="25">
        <v>3054000</v>
      </c>
      <c r="F12" s="25"/>
      <c r="G12" s="25"/>
    </row>
    <row r="13" customHeight="1" spans="1:7">
      <c r="A13" s="14" t="s">
        <v>52</v>
      </c>
      <c r="B13" s="14" t="s">
        <v>348</v>
      </c>
      <c r="C13" s="15" t="s">
        <v>352</v>
      </c>
      <c r="D13" s="14" t="s">
        <v>1039</v>
      </c>
      <c r="E13" s="25">
        <v>886000</v>
      </c>
      <c r="F13" s="25"/>
      <c r="G13" s="25"/>
    </row>
    <row r="14" customHeight="1" spans="1:7">
      <c r="A14" s="14" t="s">
        <v>52</v>
      </c>
      <c r="B14" s="14" t="s">
        <v>340</v>
      </c>
      <c r="C14" s="15" t="s">
        <v>354</v>
      </c>
      <c r="D14" s="14" t="s">
        <v>1039</v>
      </c>
      <c r="E14" s="25">
        <v>166000</v>
      </c>
      <c r="F14" s="25"/>
      <c r="G14" s="25"/>
    </row>
    <row r="15" customHeight="1" spans="1:7">
      <c r="A15" s="14" t="s">
        <v>52</v>
      </c>
      <c r="B15" s="14" t="s">
        <v>348</v>
      </c>
      <c r="C15" s="15" t="s">
        <v>358</v>
      </c>
      <c r="D15" s="14" t="s">
        <v>1039</v>
      </c>
      <c r="E15" s="25">
        <v>315600</v>
      </c>
      <c r="F15" s="25"/>
      <c r="G15" s="25"/>
    </row>
    <row r="16" customHeight="1" spans="1:7">
      <c r="A16" s="14" t="s">
        <v>52</v>
      </c>
      <c r="B16" s="14" t="s">
        <v>348</v>
      </c>
      <c r="C16" s="15" t="s">
        <v>609</v>
      </c>
      <c r="D16" s="14" t="s">
        <v>1039</v>
      </c>
      <c r="E16" s="25"/>
      <c r="F16" s="25"/>
      <c r="G16" s="25"/>
    </row>
    <row r="17" customHeight="1" spans="1:7">
      <c r="A17" s="14" t="s">
        <v>52</v>
      </c>
      <c r="B17" s="14" t="s">
        <v>345</v>
      </c>
      <c r="C17" s="15" t="s">
        <v>360</v>
      </c>
      <c r="D17" s="14" t="s">
        <v>1039</v>
      </c>
      <c r="E17" s="25">
        <v>469988</v>
      </c>
      <c r="F17" s="25"/>
      <c r="G17" s="25"/>
    </row>
    <row r="18" customHeight="1" spans="1:7">
      <c r="A18" s="14" t="s">
        <v>52</v>
      </c>
      <c r="B18" s="14" t="s">
        <v>345</v>
      </c>
      <c r="C18" s="15" t="s">
        <v>366</v>
      </c>
      <c r="D18" s="14" t="s">
        <v>1039</v>
      </c>
      <c r="E18" s="25">
        <v>21280</v>
      </c>
      <c r="F18" s="25"/>
      <c r="G18" s="25"/>
    </row>
    <row r="19" customHeight="1" spans="1:7">
      <c r="A19" s="14" t="s">
        <v>52</v>
      </c>
      <c r="B19" s="14" t="s">
        <v>345</v>
      </c>
      <c r="C19" s="15" t="s">
        <v>368</v>
      </c>
      <c r="D19" s="14" t="s">
        <v>1039</v>
      </c>
      <c r="E19" s="25">
        <v>1800</v>
      </c>
      <c r="F19" s="25"/>
      <c r="G19" s="25"/>
    </row>
    <row r="20" customHeight="1" spans="1:7">
      <c r="A20" s="14" t="s">
        <v>52</v>
      </c>
      <c r="B20" s="14" t="s">
        <v>340</v>
      </c>
      <c r="C20" s="15" t="s">
        <v>370</v>
      </c>
      <c r="D20" s="14" t="s">
        <v>1039</v>
      </c>
      <c r="E20" s="25">
        <v>6000</v>
      </c>
      <c r="F20" s="25"/>
      <c r="G20" s="25"/>
    </row>
    <row r="21" customHeight="1" spans="1:7">
      <c r="A21" s="14" t="s">
        <v>52</v>
      </c>
      <c r="B21" s="14" t="s">
        <v>340</v>
      </c>
      <c r="C21" s="15" t="s">
        <v>372</v>
      </c>
      <c r="D21" s="14" t="s">
        <v>1039</v>
      </c>
      <c r="E21" s="25">
        <v>169200</v>
      </c>
      <c r="F21" s="25"/>
      <c r="G21" s="25"/>
    </row>
    <row r="22" customHeight="1" spans="1:7">
      <c r="A22" s="14" t="s">
        <v>52</v>
      </c>
      <c r="B22" s="14" t="s">
        <v>340</v>
      </c>
      <c r="C22" s="15" t="s">
        <v>374</v>
      </c>
      <c r="D22" s="14" t="s">
        <v>1039</v>
      </c>
      <c r="E22" s="25">
        <v>76000</v>
      </c>
      <c r="F22" s="25"/>
      <c r="G22" s="25"/>
    </row>
    <row r="23" customHeight="1" spans="1:7">
      <c r="A23" s="14" t="s">
        <v>52</v>
      </c>
      <c r="B23" s="14" t="s">
        <v>348</v>
      </c>
      <c r="C23" s="15" t="s">
        <v>378</v>
      </c>
      <c r="D23" s="14" t="s">
        <v>1039</v>
      </c>
      <c r="E23" s="25">
        <v>4407000</v>
      </c>
      <c r="F23" s="25"/>
      <c r="G23" s="25"/>
    </row>
    <row r="24" customHeight="1" spans="1:7">
      <c r="A24" s="14" t="s">
        <v>52</v>
      </c>
      <c r="B24" s="14" t="s">
        <v>348</v>
      </c>
      <c r="C24" s="15" t="s">
        <v>380</v>
      </c>
      <c r="D24" s="14" t="s">
        <v>1039</v>
      </c>
      <c r="E24" s="25">
        <v>96200</v>
      </c>
      <c r="F24" s="25"/>
      <c r="G24" s="25"/>
    </row>
    <row r="25" customHeight="1" spans="1:7">
      <c r="A25" s="14" t="s">
        <v>52</v>
      </c>
      <c r="B25" s="14" t="s">
        <v>348</v>
      </c>
      <c r="C25" s="15" t="s">
        <v>382</v>
      </c>
      <c r="D25" s="14" t="s">
        <v>1039</v>
      </c>
      <c r="E25" s="25">
        <v>50400</v>
      </c>
      <c r="F25" s="25"/>
      <c r="G25" s="25"/>
    </row>
    <row r="26" customHeight="1" spans="1:7">
      <c r="A26" s="14" t="s">
        <v>52</v>
      </c>
      <c r="B26" s="14" t="s">
        <v>348</v>
      </c>
      <c r="C26" s="15" t="s">
        <v>384</v>
      </c>
      <c r="D26" s="14" t="s">
        <v>1039</v>
      </c>
      <c r="E26" s="25">
        <v>250915.2</v>
      </c>
      <c r="F26" s="25"/>
      <c r="G26" s="25"/>
    </row>
    <row r="27" customHeight="1" spans="1:7">
      <c r="A27" s="14" t="s">
        <v>52</v>
      </c>
      <c r="B27" s="14" t="s">
        <v>340</v>
      </c>
      <c r="C27" s="15" t="s">
        <v>388</v>
      </c>
      <c r="D27" s="14" t="s">
        <v>1039</v>
      </c>
      <c r="E27" s="25">
        <v>1014000</v>
      </c>
      <c r="F27" s="25"/>
      <c r="G27" s="25"/>
    </row>
    <row r="28" customHeight="1" spans="1:7">
      <c r="A28" s="14" t="s">
        <v>52</v>
      </c>
      <c r="B28" s="14" t="s">
        <v>348</v>
      </c>
      <c r="C28" s="15" t="s">
        <v>390</v>
      </c>
      <c r="D28" s="14" t="s">
        <v>1039</v>
      </c>
      <c r="E28" s="25">
        <v>68583</v>
      </c>
      <c r="F28" s="25"/>
      <c r="G28" s="25"/>
    </row>
    <row r="29" customHeight="1" spans="1:7">
      <c r="A29" s="16" t="s">
        <v>32</v>
      </c>
      <c r="B29" s="16"/>
      <c r="C29" s="16"/>
      <c r="D29" s="16"/>
      <c r="E29" s="25">
        <v>14901366.2</v>
      </c>
      <c r="F29" s="25"/>
      <c r="G29" s="25"/>
    </row>
  </sheetData>
  <mergeCells count="11">
    <mergeCell ref="A3:G3"/>
    <mergeCell ref="A4:D4"/>
    <mergeCell ref="E5:G5"/>
    <mergeCell ref="A29:D29"/>
    <mergeCell ref="A5:A7"/>
    <mergeCell ref="B5:B7"/>
    <mergeCell ref="C5:C7"/>
    <mergeCell ref="D5:D7"/>
    <mergeCell ref="E6:E7"/>
    <mergeCell ref="F6:F7"/>
    <mergeCell ref="G6:G7"/>
  </mergeCells>
  <pageMargins left="0.75" right="0.75" top="1" bottom="1" header="0.5" footer="0.5"/>
  <pageSetup paperSize="9" scale="66"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7"/>
  <sheetViews>
    <sheetView showZeros="0" workbookViewId="0">
      <pane ySplit="1" topLeftCell="A2" activePane="bottomLeft" state="frozen"/>
      <selection/>
      <selection pane="bottomLeft" activeCell="F23" sqref="F23"/>
    </sheetView>
  </sheetViews>
  <sheetFormatPr defaultColWidth="8" defaultRowHeight="14.25" customHeight="1"/>
  <cols>
    <col min="1" max="1" width="21.1083333333333" customWidth="1"/>
    <col min="2" max="2" width="37.375" customWidth="1"/>
    <col min="3" max="19" width="16.2166666666667" customWidth="1"/>
  </cols>
  <sheetData>
    <row r="1" customHeight="1" spans="1:19">
      <c r="A1" s="1"/>
      <c r="B1" s="1"/>
      <c r="C1" s="1"/>
      <c r="D1" s="1"/>
      <c r="E1" s="1"/>
      <c r="F1" s="1"/>
      <c r="G1" s="1"/>
      <c r="H1" s="1"/>
      <c r="I1" s="1"/>
      <c r="J1" s="1"/>
      <c r="K1" s="1"/>
      <c r="L1" s="1"/>
      <c r="M1" s="1"/>
      <c r="N1" s="1"/>
      <c r="O1" s="1"/>
      <c r="P1" s="1"/>
      <c r="Q1" s="1"/>
      <c r="R1" s="1"/>
      <c r="S1" s="1"/>
    </row>
    <row r="2" ht="11.95" customHeight="1" spans="1:18">
      <c r="A2" s="163"/>
      <c r="J2" s="176"/>
      <c r="R2" s="17" t="s">
        <v>28</v>
      </c>
    </row>
    <row r="3" ht="36" customHeight="1" spans="1:19">
      <c r="A3" s="164" t="s">
        <v>29</v>
      </c>
      <c r="B3" s="26"/>
      <c r="C3" s="26"/>
      <c r="D3" s="26"/>
      <c r="E3" s="26"/>
      <c r="F3" s="26"/>
      <c r="G3" s="26"/>
      <c r="H3" s="26"/>
      <c r="I3" s="26"/>
      <c r="J3" s="50"/>
      <c r="K3" s="26"/>
      <c r="L3" s="26"/>
      <c r="M3" s="26"/>
      <c r="N3" s="26"/>
      <c r="O3" s="26"/>
      <c r="P3" s="26"/>
      <c r="Q3" s="26"/>
      <c r="R3" s="26"/>
      <c r="S3" s="26"/>
    </row>
    <row r="4" ht="20.3" customHeight="1" spans="1:19">
      <c r="A4" s="93" t="str">
        <f>'部门财务收支预算总表01-1'!A4</f>
        <v>单位名称：漠沙镇</v>
      </c>
      <c r="B4" s="18"/>
      <c r="C4" s="18"/>
      <c r="D4" s="18"/>
      <c r="E4" s="18"/>
      <c r="F4" s="18"/>
      <c r="G4" s="18"/>
      <c r="H4" s="18"/>
      <c r="I4" s="18"/>
      <c r="J4" s="177"/>
      <c r="K4" s="18"/>
      <c r="L4" s="18"/>
      <c r="M4" s="18"/>
      <c r="N4" s="19"/>
      <c r="O4" s="19"/>
      <c r="P4" s="19"/>
      <c r="Q4" s="19"/>
      <c r="R4" s="19" t="s">
        <v>3</v>
      </c>
      <c r="S4" s="19" t="s">
        <v>3</v>
      </c>
    </row>
    <row r="5" ht="18.85" customHeight="1" spans="1:19">
      <c r="A5" s="165" t="s">
        <v>30</v>
      </c>
      <c r="B5" s="166" t="s">
        <v>31</v>
      </c>
      <c r="C5" s="166" t="s">
        <v>32</v>
      </c>
      <c r="D5" s="167" t="s">
        <v>33</v>
      </c>
      <c r="E5" s="175"/>
      <c r="F5" s="175"/>
      <c r="G5" s="175"/>
      <c r="H5" s="175"/>
      <c r="I5" s="175"/>
      <c r="J5" s="178"/>
      <c r="K5" s="175"/>
      <c r="L5" s="175"/>
      <c r="M5" s="175"/>
      <c r="N5" s="183"/>
      <c r="O5" s="183" t="s">
        <v>21</v>
      </c>
      <c r="P5" s="183"/>
      <c r="Q5" s="183"/>
      <c r="R5" s="183"/>
      <c r="S5" s="183"/>
    </row>
    <row r="6" ht="18" customHeight="1" spans="1:19">
      <c r="A6" s="168"/>
      <c r="B6" s="169"/>
      <c r="C6" s="169"/>
      <c r="D6" s="169" t="s">
        <v>34</v>
      </c>
      <c r="E6" s="169" t="s">
        <v>35</v>
      </c>
      <c r="F6" s="169" t="s">
        <v>36</v>
      </c>
      <c r="G6" s="169" t="s">
        <v>37</v>
      </c>
      <c r="H6" s="169" t="s">
        <v>38</v>
      </c>
      <c r="I6" s="179" t="s">
        <v>39</v>
      </c>
      <c r="J6" s="180"/>
      <c r="K6" s="179" t="s">
        <v>40</v>
      </c>
      <c r="L6" s="179" t="s">
        <v>41</v>
      </c>
      <c r="M6" s="179" t="s">
        <v>42</v>
      </c>
      <c r="N6" s="184" t="s">
        <v>43</v>
      </c>
      <c r="O6" s="185" t="s">
        <v>34</v>
      </c>
      <c r="P6" s="185" t="s">
        <v>35</v>
      </c>
      <c r="Q6" s="185" t="s">
        <v>36</v>
      </c>
      <c r="R6" s="185" t="s">
        <v>37</v>
      </c>
      <c r="S6" s="185" t="s">
        <v>44</v>
      </c>
    </row>
    <row r="7" ht="29.3" customHeight="1" spans="1:19">
      <c r="A7" s="170"/>
      <c r="B7" s="171"/>
      <c r="C7" s="171"/>
      <c r="D7" s="171"/>
      <c r="E7" s="171"/>
      <c r="F7" s="171"/>
      <c r="G7" s="171"/>
      <c r="H7" s="171"/>
      <c r="I7" s="181" t="s">
        <v>34</v>
      </c>
      <c r="J7" s="181" t="s">
        <v>45</v>
      </c>
      <c r="K7" s="181" t="s">
        <v>40</v>
      </c>
      <c r="L7" s="181" t="s">
        <v>41</v>
      </c>
      <c r="M7" s="181" t="s">
        <v>42</v>
      </c>
      <c r="N7" s="181" t="s">
        <v>43</v>
      </c>
      <c r="O7" s="181"/>
      <c r="P7" s="181"/>
      <c r="Q7" s="181"/>
      <c r="R7" s="181"/>
      <c r="S7" s="181"/>
    </row>
    <row r="8" ht="16.55" customHeight="1" spans="1:19">
      <c r="A8" s="172">
        <v>1</v>
      </c>
      <c r="B8" s="12">
        <v>2</v>
      </c>
      <c r="C8" s="27" t="s">
        <v>46</v>
      </c>
      <c r="D8" s="12">
        <v>4</v>
      </c>
      <c r="E8" s="172">
        <v>5</v>
      </c>
      <c r="F8" s="12">
        <v>6</v>
      </c>
      <c r="G8" s="12">
        <v>7</v>
      </c>
      <c r="H8" s="172">
        <v>8</v>
      </c>
      <c r="I8" s="12">
        <v>9</v>
      </c>
      <c r="J8" s="34">
        <v>10</v>
      </c>
      <c r="K8" s="34">
        <v>11</v>
      </c>
      <c r="L8" s="182">
        <v>12</v>
      </c>
      <c r="M8" s="34">
        <v>13</v>
      </c>
      <c r="N8" s="34">
        <v>14</v>
      </c>
      <c r="O8" s="34">
        <v>15</v>
      </c>
      <c r="P8" s="34">
        <v>16</v>
      </c>
      <c r="Q8" s="34">
        <v>17</v>
      </c>
      <c r="R8" s="34">
        <v>18</v>
      </c>
      <c r="S8" s="34">
        <v>19</v>
      </c>
    </row>
    <row r="9" ht="16.55" customHeight="1" spans="1:19">
      <c r="A9" s="29" t="s">
        <v>47</v>
      </c>
      <c r="B9" s="29" t="s">
        <v>48</v>
      </c>
      <c r="C9" s="33">
        <v>37532064.55</v>
      </c>
      <c r="D9" s="33">
        <v>37505464.55</v>
      </c>
      <c r="E9" s="33">
        <v>36185464.55</v>
      </c>
      <c r="F9" s="33">
        <v>1320000</v>
      </c>
      <c r="G9" s="33"/>
      <c r="H9" s="33"/>
      <c r="I9" s="33">
        <v>26600</v>
      </c>
      <c r="J9" s="33"/>
      <c r="K9" s="33"/>
      <c r="L9" s="33"/>
      <c r="M9" s="33"/>
      <c r="N9" s="33">
        <v>26600</v>
      </c>
      <c r="O9" s="33"/>
      <c r="P9" s="33"/>
      <c r="Q9" s="33"/>
      <c r="R9" s="33"/>
      <c r="S9" s="33"/>
    </row>
    <row r="10" ht="16.55" customHeight="1" spans="1:19">
      <c r="A10" s="147" t="s">
        <v>49</v>
      </c>
      <c r="B10" s="147" t="s">
        <v>50</v>
      </c>
      <c r="C10" s="33">
        <v>3283762.55</v>
      </c>
      <c r="D10" s="33">
        <v>3283762.55</v>
      </c>
      <c r="E10" s="33">
        <v>3283762.55</v>
      </c>
      <c r="F10" s="33"/>
      <c r="G10" s="33"/>
      <c r="H10" s="33"/>
      <c r="I10" s="33"/>
      <c r="J10" s="33"/>
      <c r="K10" s="33"/>
      <c r="L10" s="33"/>
      <c r="M10" s="33"/>
      <c r="N10" s="33"/>
      <c r="O10" s="35"/>
      <c r="P10" s="35"/>
      <c r="Q10" s="35"/>
      <c r="R10" s="35"/>
      <c r="S10" s="35"/>
    </row>
    <row r="11" ht="16.55" customHeight="1" spans="1:19">
      <c r="A11" s="147" t="s">
        <v>51</v>
      </c>
      <c r="B11" s="147" t="s">
        <v>52</v>
      </c>
      <c r="C11" s="33">
        <v>26705283.03</v>
      </c>
      <c r="D11" s="33">
        <v>26678683.03</v>
      </c>
      <c r="E11" s="33">
        <v>25358683.03</v>
      </c>
      <c r="F11" s="33">
        <v>1320000</v>
      </c>
      <c r="G11" s="33"/>
      <c r="H11" s="33"/>
      <c r="I11" s="33">
        <v>26600</v>
      </c>
      <c r="J11" s="33"/>
      <c r="K11" s="33"/>
      <c r="L11" s="33"/>
      <c r="M11" s="33"/>
      <c r="N11" s="33">
        <v>26600</v>
      </c>
      <c r="O11" s="35"/>
      <c r="P11" s="35"/>
      <c r="Q11" s="35"/>
      <c r="R11" s="35"/>
      <c r="S11" s="35"/>
    </row>
    <row r="12" ht="16.55" customHeight="1" spans="1:19">
      <c r="A12" s="147" t="s">
        <v>53</v>
      </c>
      <c r="B12" s="147" t="s">
        <v>54</v>
      </c>
      <c r="C12" s="33">
        <v>613599.49</v>
      </c>
      <c r="D12" s="33">
        <v>613599.49</v>
      </c>
      <c r="E12" s="33">
        <v>613599.49</v>
      </c>
      <c r="F12" s="33"/>
      <c r="G12" s="33"/>
      <c r="H12" s="33"/>
      <c r="I12" s="33"/>
      <c r="J12" s="33"/>
      <c r="K12" s="33"/>
      <c r="L12" s="33"/>
      <c r="M12" s="33"/>
      <c r="N12" s="33"/>
      <c r="O12" s="35"/>
      <c r="P12" s="35"/>
      <c r="Q12" s="35"/>
      <c r="R12" s="35"/>
      <c r="S12" s="35"/>
    </row>
    <row r="13" ht="18" customHeight="1" spans="1:19">
      <c r="A13" s="147" t="s">
        <v>55</v>
      </c>
      <c r="B13" s="147" t="s">
        <v>56</v>
      </c>
      <c r="C13" s="33">
        <v>6929419.48</v>
      </c>
      <c r="D13" s="33">
        <v>6929419.48</v>
      </c>
      <c r="E13" s="33">
        <v>6929419.48</v>
      </c>
      <c r="F13" s="33"/>
      <c r="G13" s="33"/>
      <c r="H13" s="33"/>
      <c r="I13" s="33"/>
      <c r="J13" s="33"/>
      <c r="K13" s="33"/>
      <c r="L13" s="33"/>
      <c r="M13" s="33"/>
      <c r="N13" s="33"/>
      <c r="O13" s="35"/>
      <c r="P13" s="35"/>
      <c r="Q13" s="35"/>
      <c r="R13" s="35"/>
      <c r="S13" s="35"/>
    </row>
    <row r="14" ht="16.55" customHeight="1" spans="1:19">
      <c r="A14" s="173" t="s">
        <v>32</v>
      </c>
      <c r="B14" s="174"/>
      <c r="C14" s="33">
        <v>37532064.55</v>
      </c>
      <c r="D14" s="33">
        <v>37505464.55</v>
      </c>
      <c r="E14" s="33">
        <v>36185464.55</v>
      </c>
      <c r="F14" s="33">
        <v>1320000</v>
      </c>
      <c r="G14" s="33"/>
      <c r="H14" s="33"/>
      <c r="I14" s="33">
        <v>26600</v>
      </c>
      <c r="J14" s="33"/>
      <c r="K14" s="33"/>
      <c r="L14" s="33"/>
      <c r="M14" s="33"/>
      <c r="N14" s="33">
        <v>26600</v>
      </c>
      <c r="O14" s="33"/>
      <c r="P14" s="33"/>
      <c r="Q14" s="33"/>
      <c r="R14" s="33"/>
      <c r="S14" s="33"/>
    </row>
    <row r="15" customHeight="1" spans="3:3">
      <c r="C15" s="31"/>
    </row>
    <row r="16" customHeight="1" spans="3:3">
      <c r="C16" s="31"/>
    </row>
    <row r="17" customHeight="1" spans="3:3">
      <c r="C17" s="31"/>
    </row>
  </sheetData>
  <mergeCells count="20">
    <mergeCell ref="R2:S2"/>
    <mergeCell ref="A3:S3"/>
    <mergeCell ref="A4:D4"/>
    <mergeCell ref="R4:S4"/>
    <mergeCell ref="D5:N5"/>
    <mergeCell ref="O5:S5"/>
    <mergeCell ref="I6:N6"/>
    <mergeCell ref="A5:A7"/>
    <mergeCell ref="B5:B7"/>
    <mergeCell ref="C5:C7"/>
    <mergeCell ref="D6:D7"/>
    <mergeCell ref="E6:E7"/>
    <mergeCell ref="F6:F7"/>
    <mergeCell ref="G6:G7"/>
    <mergeCell ref="H6:H7"/>
    <mergeCell ref="O6:O7"/>
    <mergeCell ref="P6:P7"/>
    <mergeCell ref="Q6:Q7"/>
    <mergeCell ref="R6:R7"/>
    <mergeCell ref="S6:S7"/>
  </mergeCells>
  <pageMargins left="0.75" right="0.75" top="1" bottom="1" header="0.5" footer="0.5"/>
  <pageSetup paperSize="9" scale="40"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O88"/>
  <sheetViews>
    <sheetView showZeros="0" zoomScale="70" zoomScaleNormal="70" workbookViewId="0">
      <pane ySplit="1" topLeftCell="A8" activePane="bottomLeft" state="frozen"/>
      <selection/>
      <selection pane="bottomLeft" activeCell="C8" sqref="C8:O88"/>
    </sheetView>
  </sheetViews>
  <sheetFormatPr defaultColWidth="9.10833333333333" defaultRowHeight="14.25" customHeight="1"/>
  <cols>
    <col min="1" max="1" width="14.2166666666667" customWidth="1"/>
    <col min="2" max="2" width="32.55" customWidth="1"/>
    <col min="3" max="6" width="18.8916666666667" customWidth="1"/>
    <col min="7" max="7" width="21.2166666666667" customWidth="1"/>
    <col min="8" max="9" width="18.8916666666667" customWidth="1"/>
    <col min="10" max="10" width="17.8916666666667" customWidth="1"/>
    <col min="11" max="15" width="18.8916666666667" customWidth="1"/>
  </cols>
  <sheetData>
    <row r="1" customHeight="1" spans="1:15">
      <c r="A1" s="1"/>
      <c r="B1" s="1"/>
      <c r="C1" s="1"/>
      <c r="D1" s="1"/>
      <c r="E1" s="1"/>
      <c r="F1" s="1"/>
      <c r="G1" s="1"/>
      <c r="H1" s="1"/>
      <c r="I1" s="1"/>
      <c r="J1" s="1"/>
      <c r="K1" s="1"/>
      <c r="L1" s="1"/>
      <c r="M1" s="1"/>
      <c r="N1" s="1"/>
      <c r="O1" s="1"/>
    </row>
    <row r="2" ht="15.75" customHeight="1" spans="15:15">
      <c r="O2" s="55" t="s">
        <v>57</v>
      </c>
    </row>
    <row r="3" ht="28.5" customHeight="1" spans="1:15">
      <c r="A3" s="26" t="s">
        <v>58</v>
      </c>
      <c r="B3" s="26"/>
      <c r="C3" s="26"/>
      <c r="D3" s="26"/>
      <c r="E3" s="26"/>
      <c r="F3" s="26"/>
      <c r="G3" s="26"/>
      <c r="H3" s="26"/>
      <c r="I3" s="26"/>
      <c r="J3" s="26"/>
      <c r="K3" s="26"/>
      <c r="L3" s="26"/>
      <c r="M3" s="26"/>
      <c r="N3" s="26"/>
      <c r="O3" s="26"/>
    </row>
    <row r="4" ht="15.05" customHeight="1" spans="1:15">
      <c r="A4" s="102" t="str">
        <f>'部门财务收支预算总表01-1'!A4</f>
        <v>单位名称：漠沙镇</v>
      </c>
      <c r="B4" s="103"/>
      <c r="C4" s="58"/>
      <c r="D4" s="58"/>
      <c r="E4" s="58"/>
      <c r="F4" s="58"/>
      <c r="G4" s="18"/>
      <c r="H4" s="58"/>
      <c r="I4" s="58"/>
      <c r="J4" s="18"/>
      <c r="K4" s="58"/>
      <c r="L4" s="58"/>
      <c r="M4" s="18"/>
      <c r="N4" s="18"/>
      <c r="O4" s="110" t="s">
        <v>3</v>
      </c>
    </row>
    <row r="5" ht="18.85" customHeight="1" spans="1:15">
      <c r="A5" s="7" t="s">
        <v>59</v>
      </c>
      <c r="B5" s="7" t="s">
        <v>60</v>
      </c>
      <c r="C5" s="23" t="s">
        <v>32</v>
      </c>
      <c r="D5" s="61" t="s">
        <v>35</v>
      </c>
      <c r="E5" s="61"/>
      <c r="F5" s="61"/>
      <c r="G5" s="162" t="s">
        <v>36</v>
      </c>
      <c r="H5" s="7" t="s">
        <v>37</v>
      </c>
      <c r="I5" s="7" t="s">
        <v>61</v>
      </c>
      <c r="J5" s="20" t="s">
        <v>62</v>
      </c>
      <c r="K5" s="71" t="s">
        <v>63</v>
      </c>
      <c r="L5" s="71" t="s">
        <v>64</v>
      </c>
      <c r="M5" s="71" t="s">
        <v>65</v>
      </c>
      <c r="N5" s="71" t="s">
        <v>66</v>
      </c>
      <c r="O5" s="91" t="s">
        <v>67</v>
      </c>
    </row>
    <row r="6" ht="29.95" customHeight="1" spans="1:15">
      <c r="A6" s="24"/>
      <c r="B6" s="24"/>
      <c r="C6" s="24"/>
      <c r="D6" s="61" t="s">
        <v>34</v>
      </c>
      <c r="E6" s="61" t="s">
        <v>68</v>
      </c>
      <c r="F6" s="61" t="s">
        <v>69</v>
      </c>
      <c r="G6" s="24"/>
      <c r="H6" s="24"/>
      <c r="I6" s="24"/>
      <c r="J6" s="61" t="s">
        <v>34</v>
      </c>
      <c r="K6" s="85" t="s">
        <v>63</v>
      </c>
      <c r="L6" s="85" t="s">
        <v>64</v>
      </c>
      <c r="M6" s="85" t="s">
        <v>65</v>
      </c>
      <c r="N6" s="85" t="s">
        <v>66</v>
      </c>
      <c r="O6" s="85" t="s">
        <v>67</v>
      </c>
    </row>
    <row r="7" ht="16.55" customHeight="1" spans="1:15">
      <c r="A7" s="61">
        <v>1</v>
      </c>
      <c r="B7" s="61">
        <v>2</v>
      </c>
      <c r="C7" s="61">
        <v>3</v>
      </c>
      <c r="D7" s="61">
        <v>4</v>
      </c>
      <c r="E7" s="61">
        <v>5</v>
      </c>
      <c r="F7" s="61">
        <v>6</v>
      </c>
      <c r="G7" s="61">
        <v>7</v>
      </c>
      <c r="H7" s="51">
        <v>8</v>
      </c>
      <c r="I7" s="51">
        <v>9</v>
      </c>
      <c r="J7" s="51">
        <v>10</v>
      </c>
      <c r="K7" s="51">
        <v>11</v>
      </c>
      <c r="L7" s="51">
        <v>12</v>
      </c>
      <c r="M7" s="51">
        <v>13</v>
      </c>
      <c r="N7" s="51">
        <v>14</v>
      </c>
      <c r="O7" s="61">
        <v>15</v>
      </c>
    </row>
    <row r="8" ht="20.3" customHeight="1" spans="1:15">
      <c r="A8" s="29" t="s">
        <v>70</v>
      </c>
      <c r="B8" s="29" t="s">
        <v>71</v>
      </c>
      <c r="C8" s="33">
        <v>8855342.44</v>
      </c>
      <c r="D8" s="33">
        <v>8855342.44</v>
      </c>
      <c r="E8" s="33">
        <v>7226214.44</v>
      </c>
      <c r="F8" s="33">
        <v>1629128</v>
      </c>
      <c r="G8" s="33"/>
      <c r="H8" s="33"/>
      <c r="I8" s="33"/>
      <c r="J8" s="33"/>
      <c r="K8" s="33"/>
      <c r="L8" s="33"/>
      <c r="M8" s="33"/>
      <c r="N8" s="33"/>
      <c r="O8" s="33"/>
    </row>
    <row r="9" ht="17.2" customHeight="1" spans="1:15">
      <c r="A9" s="147" t="s">
        <v>72</v>
      </c>
      <c r="B9" s="147" t="s">
        <v>73</v>
      </c>
      <c r="C9" s="33">
        <v>282200</v>
      </c>
      <c r="D9" s="33">
        <v>282200</v>
      </c>
      <c r="E9" s="33">
        <v>0</v>
      </c>
      <c r="F9" s="33">
        <v>282200</v>
      </c>
      <c r="G9" s="33"/>
      <c r="H9" s="33"/>
      <c r="I9" s="33"/>
      <c r="J9" s="33"/>
      <c r="K9" s="33"/>
      <c r="L9" s="33"/>
      <c r="M9" s="33"/>
      <c r="N9" s="33"/>
      <c r="O9" s="33"/>
    </row>
    <row r="10" customHeight="1" spans="1:15">
      <c r="A10" s="148" t="s">
        <v>74</v>
      </c>
      <c r="B10" s="148" t="s">
        <v>75</v>
      </c>
      <c r="C10" s="33">
        <v>15200</v>
      </c>
      <c r="D10" s="33">
        <v>15200</v>
      </c>
      <c r="E10" s="33"/>
      <c r="F10" s="33">
        <v>15200</v>
      </c>
      <c r="G10" s="33"/>
      <c r="H10" s="33"/>
      <c r="I10" s="33"/>
      <c r="J10" s="33"/>
      <c r="K10" s="33"/>
      <c r="L10" s="33"/>
      <c r="M10" s="33"/>
      <c r="N10" s="33"/>
      <c r="O10" s="33"/>
    </row>
    <row r="11" customHeight="1" spans="1:15">
      <c r="A11" s="148">
        <v>2010108</v>
      </c>
      <c r="B11" s="148" t="s">
        <v>76</v>
      </c>
      <c r="C11" s="33">
        <v>162000</v>
      </c>
      <c r="D11" s="33">
        <v>162000</v>
      </c>
      <c r="E11" s="33"/>
      <c r="F11" s="33">
        <v>162000</v>
      </c>
      <c r="G11" s="33"/>
      <c r="H11" s="33"/>
      <c r="I11" s="33"/>
      <c r="J11" s="33"/>
      <c r="K11" s="33"/>
      <c r="L11" s="33"/>
      <c r="M11" s="33"/>
      <c r="N11" s="33"/>
      <c r="O11" s="33"/>
    </row>
    <row r="12" customHeight="1" spans="1:15">
      <c r="A12" s="148">
        <v>2010199</v>
      </c>
      <c r="B12" s="148" t="s">
        <v>77</v>
      </c>
      <c r="C12" s="33">
        <v>105000</v>
      </c>
      <c r="D12" s="33">
        <v>105000</v>
      </c>
      <c r="E12" s="33"/>
      <c r="F12" s="33">
        <v>105000</v>
      </c>
      <c r="G12" s="33"/>
      <c r="H12" s="33"/>
      <c r="I12" s="33"/>
      <c r="J12" s="33"/>
      <c r="K12" s="33"/>
      <c r="L12" s="33"/>
      <c r="M12" s="33"/>
      <c r="N12" s="33"/>
      <c r="O12" s="33"/>
    </row>
    <row r="13" customHeight="1" spans="1:15">
      <c r="A13" s="147" t="s">
        <v>78</v>
      </c>
      <c r="B13" s="147" t="s">
        <v>79</v>
      </c>
      <c r="C13" s="33">
        <v>6017139.43</v>
      </c>
      <c r="D13" s="33">
        <v>6017139.43</v>
      </c>
      <c r="E13" s="33">
        <v>5003139.43</v>
      </c>
      <c r="F13" s="33">
        <v>1014000</v>
      </c>
      <c r="G13" s="33"/>
      <c r="H13" s="33"/>
      <c r="I13" s="33"/>
      <c r="J13" s="33"/>
      <c r="K13" s="33"/>
      <c r="L13" s="33"/>
      <c r="M13" s="33"/>
      <c r="N13" s="33"/>
      <c r="O13" s="33"/>
    </row>
    <row r="14" customHeight="1" spans="1:15">
      <c r="A14" s="148" t="s">
        <v>80</v>
      </c>
      <c r="B14" s="148" t="s">
        <v>81</v>
      </c>
      <c r="C14" s="33">
        <v>5733639.43</v>
      </c>
      <c r="D14" s="33">
        <v>5733639.43</v>
      </c>
      <c r="E14" s="33">
        <v>4719639.43</v>
      </c>
      <c r="F14" s="33">
        <v>1014000</v>
      </c>
      <c r="G14" s="33"/>
      <c r="H14" s="33"/>
      <c r="I14" s="33"/>
      <c r="J14" s="33"/>
      <c r="K14" s="33"/>
      <c r="L14" s="33"/>
      <c r="M14" s="33"/>
      <c r="N14" s="33"/>
      <c r="O14" s="33"/>
    </row>
    <row r="15" customHeight="1" spans="1:15">
      <c r="A15" s="148" t="s">
        <v>82</v>
      </c>
      <c r="B15" s="148" t="s">
        <v>83</v>
      </c>
      <c r="C15" s="33">
        <v>283500</v>
      </c>
      <c r="D15" s="33">
        <v>283500</v>
      </c>
      <c r="E15" s="33">
        <v>283500</v>
      </c>
      <c r="F15" s="33"/>
      <c r="G15" s="33"/>
      <c r="H15" s="33"/>
      <c r="I15" s="33"/>
      <c r="J15" s="33"/>
      <c r="K15" s="33"/>
      <c r="L15" s="33"/>
      <c r="M15" s="33"/>
      <c r="N15" s="33"/>
      <c r="O15" s="33"/>
    </row>
    <row r="16" customHeight="1" spans="1:15">
      <c r="A16" s="147">
        <v>20129</v>
      </c>
      <c r="B16" s="147" t="s">
        <v>84</v>
      </c>
      <c r="C16" s="33">
        <v>5828</v>
      </c>
      <c r="D16" s="33">
        <v>5828</v>
      </c>
      <c r="E16" s="33"/>
      <c r="F16" s="33">
        <v>5828</v>
      </c>
      <c r="G16" s="33"/>
      <c r="H16" s="33"/>
      <c r="I16" s="33"/>
      <c r="J16" s="33"/>
      <c r="K16" s="33"/>
      <c r="L16" s="33"/>
      <c r="M16" s="33"/>
      <c r="N16" s="33"/>
      <c r="O16" s="33"/>
    </row>
    <row r="17" customHeight="1" spans="1:15">
      <c r="A17" s="148">
        <v>2012999</v>
      </c>
      <c r="B17" s="148" t="s">
        <v>85</v>
      </c>
      <c r="C17" s="33">
        <v>5828</v>
      </c>
      <c r="D17" s="33">
        <v>5828</v>
      </c>
      <c r="E17" s="33"/>
      <c r="F17" s="33">
        <v>5828</v>
      </c>
      <c r="G17" s="33"/>
      <c r="H17" s="33"/>
      <c r="I17" s="33"/>
      <c r="J17" s="33"/>
      <c r="K17" s="33"/>
      <c r="L17" s="33"/>
      <c r="M17" s="33"/>
      <c r="N17" s="33"/>
      <c r="O17" s="33"/>
    </row>
    <row r="18" customHeight="1" spans="1:15">
      <c r="A18" s="147" t="s">
        <v>86</v>
      </c>
      <c r="B18" s="147" t="s">
        <v>87</v>
      </c>
      <c r="C18" s="33">
        <v>321100</v>
      </c>
      <c r="D18" s="33">
        <v>321100</v>
      </c>
      <c r="E18" s="33"/>
      <c r="F18" s="33">
        <v>321100</v>
      </c>
      <c r="G18" s="33"/>
      <c r="H18" s="33"/>
      <c r="I18" s="33"/>
      <c r="J18" s="33"/>
      <c r="K18" s="33"/>
      <c r="L18" s="33"/>
      <c r="M18" s="33"/>
      <c r="N18" s="33"/>
      <c r="O18" s="33"/>
    </row>
    <row r="19" customHeight="1" spans="1:15">
      <c r="A19" s="148" t="s">
        <v>88</v>
      </c>
      <c r="B19" s="148" t="s">
        <v>89</v>
      </c>
      <c r="C19" s="33">
        <v>199820</v>
      </c>
      <c r="D19" s="33">
        <v>199820</v>
      </c>
      <c r="E19" s="33"/>
      <c r="F19" s="33">
        <v>199820</v>
      </c>
      <c r="G19" s="33"/>
      <c r="H19" s="33"/>
      <c r="I19" s="33"/>
      <c r="J19" s="33"/>
      <c r="K19" s="33"/>
      <c r="L19" s="33"/>
      <c r="M19" s="33"/>
      <c r="N19" s="33"/>
      <c r="O19" s="33"/>
    </row>
    <row r="20" customHeight="1" spans="1:15">
      <c r="A20" s="148" t="s">
        <v>90</v>
      </c>
      <c r="B20" s="148" t="s">
        <v>91</v>
      </c>
      <c r="C20" s="33">
        <v>121280</v>
      </c>
      <c r="D20" s="33">
        <v>121280</v>
      </c>
      <c r="E20" s="33"/>
      <c r="F20" s="33">
        <v>121280</v>
      </c>
      <c r="G20" s="33"/>
      <c r="H20" s="33"/>
      <c r="I20" s="33"/>
      <c r="J20" s="33"/>
      <c r="K20" s="33"/>
      <c r="L20" s="33"/>
      <c r="M20" s="33"/>
      <c r="N20" s="33"/>
      <c r="O20" s="33"/>
    </row>
    <row r="21" customHeight="1" spans="1:15">
      <c r="A21" s="147" t="s">
        <v>92</v>
      </c>
      <c r="B21" s="147" t="s">
        <v>93</v>
      </c>
      <c r="C21" s="33">
        <v>2229075.01</v>
      </c>
      <c r="D21" s="33">
        <v>2229075.01</v>
      </c>
      <c r="E21" s="33">
        <v>2223075.01</v>
      </c>
      <c r="F21" s="33">
        <v>6000</v>
      </c>
      <c r="G21" s="33"/>
      <c r="H21" s="33"/>
      <c r="I21" s="33"/>
      <c r="J21" s="33"/>
      <c r="K21" s="33"/>
      <c r="L21" s="33"/>
      <c r="M21" s="33"/>
      <c r="N21" s="33"/>
      <c r="O21" s="33"/>
    </row>
    <row r="22" customHeight="1" spans="1:15">
      <c r="A22" s="148" t="s">
        <v>94</v>
      </c>
      <c r="B22" s="148" t="s">
        <v>83</v>
      </c>
      <c r="C22" s="33">
        <v>2223075.01</v>
      </c>
      <c r="D22" s="33">
        <v>2223075.01</v>
      </c>
      <c r="E22" s="33">
        <v>2223075.01</v>
      </c>
      <c r="F22" s="33"/>
      <c r="G22" s="33"/>
      <c r="H22" s="33"/>
      <c r="I22" s="33"/>
      <c r="J22" s="33"/>
      <c r="K22" s="33"/>
      <c r="L22" s="33"/>
      <c r="M22" s="33"/>
      <c r="N22" s="33"/>
      <c r="O22" s="33"/>
    </row>
    <row r="23" customHeight="1" spans="1:15">
      <c r="A23" s="148" t="s">
        <v>95</v>
      </c>
      <c r="B23" s="148" t="s">
        <v>93</v>
      </c>
      <c r="C23" s="33">
        <v>6000</v>
      </c>
      <c r="D23" s="33">
        <v>6000</v>
      </c>
      <c r="E23" s="33"/>
      <c r="F23" s="33">
        <v>6000</v>
      </c>
      <c r="G23" s="33"/>
      <c r="H23" s="33"/>
      <c r="I23" s="33"/>
      <c r="J23" s="33"/>
      <c r="K23" s="33"/>
      <c r="L23" s="33"/>
      <c r="M23" s="33"/>
      <c r="N23" s="33"/>
      <c r="O23" s="33"/>
    </row>
    <row r="24" customHeight="1" spans="1:15">
      <c r="A24" s="29">
        <v>204</v>
      </c>
      <c r="B24" s="29" t="s">
        <v>96</v>
      </c>
      <c r="C24" s="33">
        <v>8914</v>
      </c>
      <c r="D24" s="33">
        <v>8914</v>
      </c>
      <c r="E24" s="33"/>
      <c r="F24" s="33">
        <v>8914</v>
      </c>
      <c r="G24" s="33"/>
      <c r="H24" s="33"/>
      <c r="I24" s="33"/>
      <c r="J24" s="33"/>
      <c r="K24" s="33"/>
      <c r="L24" s="33"/>
      <c r="M24" s="33"/>
      <c r="N24" s="33"/>
      <c r="O24" s="33"/>
    </row>
    <row r="25" customHeight="1" spans="1:15">
      <c r="A25" s="147">
        <v>20499</v>
      </c>
      <c r="B25" s="147" t="s">
        <v>97</v>
      </c>
      <c r="C25" s="33">
        <v>8914</v>
      </c>
      <c r="D25" s="33">
        <v>8914</v>
      </c>
      <c r="E25" s="33"/>
      <c r="F25" s="33">
        <v>8914</v>
      </c>
      <c r="G25" s="33"/>
      <c r="H25" s="33"/>
      <c r="I25" s="33"/>
      <c r="J25" s="33"/>
      <c r="K25" s="33"/>
      <c r="L25" s="33"/>
      <c r="M25" s="33"/>
      <c r="N25" s="33"/>
      <c r="O25" s="33"/>
    </row>
    <row r="26" customHeight="1" spans="1:15">
      <c r="A26" s="148">
        <v>2049999</v>
      </c>
      <c r="B26" s="148" t="s">
        <v>97</v>
      </c>
      <c r="C26" s="33">
        <v>8914</v>
      </c>
      <c r="D26" s="33">
        <v>8914</v>
      </c>
      <c r="E26" s="33"/>
      <c r="F26" s="33">
        <v>8914</v>
      </c>
      <c r="G26" s="33"/>
      <c r="H26" s="33"/>
      <c r="I26" s="33"/>
      <c r="J26" s="33"/>
      <c r="K26" s="33"/>
      <c r="L26" s="33"/>
      <c r="M26" s="33"/>
      <c r="N26" s="33"/>
      <c r="O26" s="33"/>
    </row>
    <row r="27" customHeight="1" spans="1:15">
      <c r="A27" s="29" t="s">
        <v>98</v>
      </c>
      <c r="B27" s="29" t="s">
        <v>99</v>
      </c>
      <c r="C27" s="33">
        <v>1800</v>
      </c>
      <c r="D27" s="33">
        <v>1800</v>
      </c>
      <c r="E27" s="33"/>
      <c r="F27" s="33">
        <v>1800</v>
      </c>
      <c r="G27" s="33"/>
      <c r="H27" s="33"/>
      <c r="I27" s="33"/>
      <c r="J27" s="33"/>
      <c r="K27" s="33"/>
      <c r="L27" s="33"/>
      <c r="M27" s="33"/>
      <c r="N27" s="33"/>
      <c r="O27" s="33"/>
    </row>
    <row r="28" customHeight="1" spans="1:15">
      <c r="A28" s="147" t="s">
        <v>100</v>
      </c>
      <c r="B28" s="147" t="s">
        <v>101</v>
      </c>
      <c r="C28" s="33">
        <v>1800</v>
      </c>
      <c r="D28" s="33">
        <v>1800</v>
      </c>
      <c r="E28" s="33"/>
      <c r="F28" s="33">
        <v>1800</v>
      </c>
      <c r="G28" s="33"/>
      <c r="H28" s="33"/>
      <c r="I28" s="33"/>
      <c r="J28" s="33"/>
      <c r="K28" s="33"/>
      <c r="L28" s="33"/>
      <c r="M28" s="33"/>
      <c r="N28" s="33"/>
      <c r="O28" s="33"/>
    </row>
    <row r="29" customHeight="1" spans="1:15">
      <c r="A29" s="148" t="s">
        <v>102</v>
      </c>
      <c r="B29" s="148" t="s">
        <v>103</v>
      </c>
      <c r="C29" s="33">
        <v>1800</v>
      </c>
      <c r="D29" s="33">
        <v>1800</v>
      </c>
      <c r="E29" s="33"/>
      <c r="F29" s="33">
        <v>1800</v>
      </c>
      <c r="G29" s="33"/>
      <c r="H29" s="33"/>
      <c r="I29" s="33"/>
      <c r="J29" s="33"/>
      <c r="K29" s="33"/>
      <c r="L29" s="33"/>
      <c r="M29" s="33"/>
      <c r="N29" s="33"/>
      <c r="O29" s="33"/>
    </row>
    <row r="30" customHeight="1" spans="1:15">
      <c r="A30" s="29" t="s">
        <v>104</v>
      </c>
      <c r="B30" s="29" t="s">
        <v>105</v>
      </c>
      <c r="C30" s="33">
        <v>2467439.35</v>
      </c>
      <c r="D30" s="33">
        <v>2467439.35</v>
      </c>
      <c r="E30" s="33">
        <v>1975941.15</v>
      </c>
      <c r="F30" s="33">
        <v>491498.2</v>
      </c>
      <c r="G30" s="33"/>
      <c r="H30" s="33"/>
      <c r="I30" s="33"/>
      <c r="J30" s="33"/>
      <c r="K30" s="33"/>
      <c r="L30" s="33"/>
      <c r="M30" s="33"/>
      <c r="N30" s="33"/>
      <c r="O30" s="33"/>
    </row>
    <row r="31" customHeight="1" spans="1:15">
      <c r="A31" s="147" t="s">
        <v>106</v>
      </c>
      <c r="B31" s="147" t="s">
        <v>107</v>
      </c>
      <c r="C31" s="33">
        <v>1975941.15</v>
      </c>
      <c r="D31" s="33">
        <v>1975941.15</v>
      </c>
      <c r="E31" s="33">
        <v>1975941.15</v>
      </c>
      <c r="F31" s="33"/>
      <c r="G31" s="33"/>
      <c r="H31" s="33"/>
      <c r="I31" s="33"/>
      <c r="J31" s="33"/>
      <c r="K31" s="33"/>
      <c r="L31" s="33"/>
      <c r="M31" s="33"/>
      <c r="N31" s="33"/>
      <c r="O31" s="33"/>
    </row>
    <row r="32" customHeight="1" spans="1:15">
      <c r="A32" s="148" t="s">
        <v>108</v>
      </c>
      <c r="B32" s="148" t="s">
        <v>109</v>
      </c>
      <c r="C32" s="33">
        <v>24450</v>
      </c>
      <c r="D32" s="33">
        <v>24450</v>
      </c>
      <c r="E32" s="33">
        <v>24450</v>
      </c>
      <c r="F32" s="33"/>
      <c r="G32" s="33"/>
      <c r="H32" s="33"/>
      <c r="I32" s="33"/>
      <c r="J32" s="33"/>
      <c r="K32" s="33"/>
      <c r="L32" s="33"/>
      <c r="M32" s="33"/>
      <c r="N32" s="33"/>
      <c r="O32" s="33"/>
    </row>
    <row r="33" customHeight="1" spans="1:15">
      <c r="A33" s="148" t="s">
        <v>110</v>
      </c>
      <c r="B33" s="148" t="s">
        <v>111</v>
      </c>
      <c r="C33" s="33">
        <v>23250</v>
      </c>
      <c r="D33" s="33">
        <v>23250</v>
      </c>
      <c r="E33" s="33">
        <v>23250</v>
      </c>
      <c r="F33" s="33"/>
      <c r="G33" s="33"/>
      <c r="H33" s="33"/>
      <c r="I33" s="33"/>
      <c r="J33" s="33"/>
      <c r="K33" s="33"/>
      <c r="L33" s="33"/>
      <c r="M33" s="33"/>
      <c r="N33" s="33"/>
      <c r="O33" s="33"/>
    </row>
    <row r="34" customHeight="1" spans="1:15">
      <c r="A34" s="148" t="s">
        <v>112</v>
      </c>
      <c r="B34" s="148" t="s">
        <v>113</v>
      </c>
      <c r="C34" s="33">
        <v>1928241.15</v>
      </c>
      <c r="D34" s="33">
        <v>1928241.15</v>
      </c>
      <c r="E34" s="33">
        <v>1928241.15</v>
      </c>
      <c r="F34" s="33"/>
      <c r="G34" s="33"/>
      <c r="H34" s="33"/>
      <c r="I34" s="33"/>
      <c r="J34" s="33"/>
      <c r="K34" s="33"/>
      <c r="L34" s="33"/>
      <c r="M34" s="33"/>
      <c r="N34" s="33"/>
      <c r="O34" s="33"/>
    </row>
    <row r="35" customHeight="1" spans="1:15">
      <c r="A35" s="147" t="s">
        <v>114</v>
      </c>
      <c r="B35" s="147" t="s">
        <v>115</v>
      </c>
      <c r="C35" s="33">
        <v>319498.2</v>
      </c>
      <c r="D35" s="33">
        <v>319498.2</v>
      </c>
      <c r="E35" s="33"/>
      <c r="F35" s="33">
        <v>319498.2</v>
      </c>
      <c r="G35" s="33"/>
      <c r="H35" s="33"/>
      <c r="I35" s="33"/>
      <c r="J35" s="33"/>
      <c r="K35" s="33"/>
      <c r="L35" s="33"/>
      <c r="M35" s="33"/>
      <c r="N35" s="33"/>
      <c r="O35" s="33"/>
    </row>
    <row r="36" customHeight="1" spans="1:15">
      <c r="A36" s="148" t="s">
        <v>116</v>
      </c>
      <c r="B36" s="148" t="s">
        <v>117</v>
      </c>
      <c r="C36" s="33">
        <v>319498.2</v>
      </c>
      <c r="D36" s="33">
        <v>319498.2</v>
      </c>
      <c r="E36" s="33"/>
      <c r="F36" s="33">
        <v>319498.2</v>
      </c>
      <c r="G36" s="33"/>
      <c r="H36" s="33"/>
      <c r="I36" s="33"/>
      <c r="J36" s="33"/>
      <c r="K36" s="33"/>
      <c r="L36" s="33"/>
      <c r="M36" s="33"/>
      <c r="N36" s="33"/>
      <c r="O36" s="33"/>
    </row>
    <row r="37" customHeight="1" spans="1:15">
      <c r="A37" s="147">
        <v>20810</v>
      </c>
      <c r="B37" s="147" t="s">
        <v>118</v>
      </c>
      <c r="C37" s="33">
        <v>172000</v>
      </c>
      <c r="D37" s="33">
        <v>172000</v>
      </c>
      <c r="E37" s="33"/>
      <c r="F37" s="33">
        <v>172000</v>
      </c>
      <c r="G37" s="33"/>
      <c r="H37" s="33"/>
      <c r="I37" s="33"/>
      <c r="J37" s="33"/>
      <c r="K37" s="33"/>
      <c r="L37" s="33"/>
      <c r="M37" s="33"/>
      <c r="N37" s="33"/>
      <c r="O37" s="33"/>
    </row>
    <row r="38" customHeight="1" spans="1:15">
      <c r="A38" s="148">
        <v>2081004</v>
      </c>
      <c r="B38" s="148" t="s">
        <v>119</v>
      </c>
      <c r="C38" s="33">
        <v>160000</v>
      </c>
      <c r="D38" s="33">
        <v>160000</v>
      </c>
      <c r="E38" s="33"/>
      <c r="F38" s="33">
        <v>160000</v>
      </c>
      <c r="G38" s="33"/>
      <c r="H38" s="33"/>
      <c r="I38" s="33"/>
      <c r="J38" s="33"/>
      <c r="K38" s="33"/>
      <c r="L38" s="33"/>
      <c r="M38" s="33"/>
      <c r="N38" s="33"/>
      <c r="O38" s="33"/>
    </row>
    <row r="39" customHeight="1" spans="1:15">
      <c r="A39" s="148">
        <v>2081006</v>
      </c>
      <c r="B39" s="148" t="s">
        <v>120</v>
      </c>
      <c r="C39" s="33">
        <v>12000</v>
      </c>
      <c r="D39" s="33">
        <v>12000</v>
      </c>
      <c r="E39" s="33"/>
      <c r="F39" s="33">
        <v>12000</v>
      </c>
      <c r="G39" s="33"/>
      <c r="H39" s="33"/>
      <c r="I39" s="33"/>
      <c r="J39" s="33"/>
      <c r="K39" s="33"/>
      <c r="L39" s="33"/>
      <c r="M39" s="33"/>
      <c r="N39" s="33"/>
      <c r="O39" s="33"/>
    </row>
    <row r="40" customHeight="1" spans="1:15">
      <c r="A40" s="29" t="s">
        <v>121</v>
      </c>
      <c r="B40" s="29" t="s">
        <v>122</v>
      </c>
      <c r="C40" s="33">
        <v>1459444.87</v>
      </c>
      <c r="D40" s="33">
        <v>1449444.87</v>
      </c>
      <c r="E40" s="33">
        <v>1433244.87</v>
      </c>
      <c r="F40" s="33">
        <v>16200</v>
      </c>
      <c r="G40" s="33"/>
      <c r="H40" s="33"/>
      <c r="I40" s="33"/>
      <c r="J40" s="33">
        <v>10000</v>
      </c>
      <c r="K40" s="33"/>
      <c r="L40" s="33"/>
      <c r="M40" s="33"/>
      <c r="N40" s="33"/>
      <c r="O40" s="33">
        <v>10000</v>
      </c>
    </row>
    <row r="41" customHeight="1" spans="1:15">
      <c r="A41" s="147" t="s">
        <v>123</v>
      </c>
      <c r="B41" s="147" t="s">
        <v>124</v>
      </c>
      <c r="C41" s="33">
        <v>10000</v>
      </c>
      <c r="D41" s="33">
        <v>0</v>
      </c>
      <c r="E41" s="33"/>
      <c r="F41" s="33"/>
      <c r="G41" s="33"/>
      <c r="H41" s="33"/>
      <c r="I41" s="33"/>
      <c r="J41" s="33">
        <v>10000</v>
      </c>
      <c r="K41" s="33"/>
      <c r="L41" s="33"/>
      <c r="M41" s="33"/>
      <c r="N41" s="33"/>
      <c r="O41" s="33">
        <v>10000</v>
      </c>
    </row>
    <row r="42" customHeight="1" spans="1:15">
      <c r="A42" s="148" t="s">
        <v>125</v>
      </c>
      <c r="B42" s="148" t="s">
        <v>126</v>
      </c>
      <c r="C42" s="33">
        <v>10000</v>
      </c>
      <c r="D42" s="33">
        <v>0</v>
      </c>
      <c r="E42" s="33"/>
      <c r="F42" s="33"/>
      <c r="G42" s="33"/>
      <c r="H42" s="33"/>
      <c r="I42" s="33"/>
      <c r="J42" s="33">
        <v>10000</v>
      </c>
      <c r="K42" s="33"/>
      <c r="L42" s="33"/>
      <c r="M42" s="33"/>
      <c r="N42" s="33"/>
      <c r="O42" s="33">
        <v>10000</v>
      </c>
    </row>
    <row r="43" customHeight="1" spans="1:15">
      <c r="A43" s="147" t="s">
        <v>127</v>
      </c>
      <c r="B43" s="147" t="s">
        <v>128</v>
      </c>
      <c r="C43" s="33">
        <v>1433244.87</v>
      </c>
      <c r="D43" s="33">
        <v>1433244.87</v>
      </c>
      <c r="E43" s="33">
        <v>1433244.87</v>
      </c>
      <c r="F43" s="33"/>
      <c r="G43" s="33"/>
      <c r="H43" s="33"/>
      <c r="I43" s="33"/>
      <c r="J43" s="33"/>
      <c r="K43" s="33"/>
      <c r="L43" s="33"/>
      <c r="M43" s="33"/>
      <c r="N43" s="33"/>
      <c r="O43" s="33"/>
    </row>
    <row r="44" customHeight="1" spans="1:15">
      <c r="A44" s="148" t="s">
        <v>129</v>
      </c>
      <c r="B44" s="148" t="s">
        <v>130</v>
      </c>
      <c r="C44" s="33">
        <v>294772.19</v>
      </c>
      <c r="D44" s="33">
        <v>294772.19</v>
      </c>
      <c r="E44" s="33">
        <v>294772.19</v>
      </c>
      <c r="F44" s="33"/>
      <c r="G44" s="33"/>
      <c r="H44" s="33"/>
      <c r="I44" s="33"/>
      <c r="J44" s="33"/>
      <c r="K44" s="33"/>
      <c r="L44" s="33"/>
      <c r="M44" s="33"/>
      <c r="N44" s="33"/>
      <c r="O44" s="33"/>
    </row>
    <row r="45" customHeight="1" spans="1:15">
      <c r="A45" s="148" t="s">
        <v>131</v>
      </c>
      <c r="B45" s="148" t="s">
        <v>132</v>
      </c>
      <c r="C45" s="33">
        <v>610111.39</v>
      </c>
      <c r="D45" s="33">
        <v>610111.39</v>
      </c>
      <c r="E45" s="33">
        <v>610111.39</v>
      </c>
      <c r="F45" s="33"/>
      <c r="G45" s="33"/>
      <c r="H45" s="33"/>
      <c r="I45" s="33"/>
      <c r="J45" s="33"/>
      <c r="K45" s="33"/>
      <c r="L45" s="33"/>
      <c r="M45" s="33"/>
      <c r="N45" s="33"/>
      <c r="O45" s="33"/>
    </row>
    <row r="46" customHeight="1" spans="1:15">
      <c r="A46" s="148" t="s">
        <v>133</v>
      </c>
      <c r="B46" s="148" t="s">
        <v>134</v>
      </c>
      <c r="C46" s="33">
        <v>496127.55</v>
      </c>
      <c r="D46" s="33">
        <v>496127.55</v>
      </c>
      <c r="E46" s="33">
        <v>496127.55</v>
      </c>
      <c r="F46" s="33"/>
      <c r="G46" s="33"/>
      <c r="H46" s="33"/>
      <c r="I46" s="33"/>
      <c r="J46" s="33"/>
      <c r="K46" s="33"/>
      <c r="L46" s="33"/>
      <c r="M46" s="33"/>
      <c r="N46" s="33"/>
      <c r="O46" s="33"/>
    </row>
    <row r="47" customHeight="1" spans="1:15">
      <c r="A47" s="148" t="s">
        <v>135</v>
      </c>
      <c r="B47" s="148" t="s">
        <v>136</v>
      </c>
      <c r="C47" s="33">
        <v>32233.74</v>
      </c>
      <c r="D47" s="33">
        <v>32233.74</v>
      </c>
      <c r="E47" s="33">
        <v>32233.74</v>
      </c>
      <c r="F47" s="33"/>
      <c r="G47" s="33"/>
      <c r="H47" s="33"/>
      <c r="I47" s="33"/>
      <c r="J47" s="33"/>
      <c r="K47" s="33"/>
      <c r="L47" s="33"/>
      <c r="M47" s="33"/>
      <c r="N47" s="33"/>
      <c r="O47" s="33"/>
    </row>
    <row r="48" customHeight="1" spans="1:15">
      <c r="A48" s="147">
        <v>21099</v>
      </c>
      <c r="B48" s="147" t="s">
        <v>137</v>
      </c>
      <c r="C48" s="33">
        <v>16200</v>
      </c>
      <c r="D48" s="33">
        <v>16200</v>
      </c>
      <c r="E48" s="33"/>
      <c r="F48" s="33">
        <v>16200</v>
      </c>
      <c r="G48" s="33"/>
      <c r="H48" s="33"/>
      <c r="I48" s="33"/>
      <c r="J48" s="33"/>
      <c r="K48" s="33"/>
      <c r="L48" s="33"/>
      <c r="M48" s="33"/>
      <c r="N48" s="33"/>
      <c r="O48" s="33"/>
    </row>
    <row r="49" customHeight="1" spans="1:15">
      <c r="A49" s="148">
        <v>2109999</v>
      </c>
      <c r="B49" s="148" t="s">
        <v>137</v>
      </c>
      <c r="C49" s="33">
        <v>16200</v>
      </c>
      <c r="D49" s="33">
        <v>16200</v>
      </c>
      <c r="E49" s="33"/>
      <c r="F49" s="33">
        <v>16200</v>
      </c>
      <c r="G49" s="33"/>
      <c r="H49" s="33"/>
      <c r="I49" s="33"/>
      <c r="J49" s="33"/>
      <c r="K49" s="33"/>
      <c r="L49" s="33"/>
      <c r="M49" s="33"/>
      <c r="N49" s="33"/>
      <c r="O49" s="33"/>
    </row>
    <row r="50" customHeight="1" spans="1:15">
      <c r="A50" s="29" t="s">
        <v>138</v>
      </c>
      <c r="B50" s="29" t="s">
        <v>139</v>
      </c>
      <c r="C50" s="33">
        <v>2541.13</v>
      </c>
      <c r="D50" s="33">
        <v>2541.13</v>
      </c>
      <c r="E50" s="33">
        <v>2541.13</v>
      </c>
      <c r="F50" s="33"/>
      <c r="G50" s="33"/>
      <c r="H50" s="33"/>
      <c r="I50" s="33"/>
      <c r="J50" s="33"/>
      <c r="K50" s="33"/>
      <c r="L50" s="33"/>
      <c r="M50" s="33"/>
      <c r="N50" s="33"/>
      <c r="O50" s="33"/>
    </row>
    <row r="51" customHeight="1" spans="1:15">
      <c r="A51" s="147" t="s">
        <v>140</v>
      </c>
      <c r="B51" s="147" t="s">
        <v>141</v>
      </c>
      <c r="C51" s="33">
        <v>2541.13</v>
      </c>
      <c r="D51" s="33">
        <v>2541.13</v>
      </c>
      <c r="E51" s="33">
        <v>2541.13</v>
      </c>
      <c r="F51" s="33"/>
      <c r="G51" s="33"/>
      <c r="H51" s="33"/>
      <c r="I51" s="33"/>
      <c r="J51" s="33"/>
      <c r="K51" s="33"/>
      <c r="L51" s="33"/>
      <c r="M51" s="33"/>
      <c r="N51" s="33"/>
      <c r="O51" s="33"/>
    </row>
    <row r="52" customHeight="1" spans="1:15">
      <c r="A52" s="148" t="s">
        <v>142</v>
      </c>
      <c r="B52" s="148" t="s">
        <v>143</v>
      </c>
      <c r="C52" s="33">
        <v>2541.13</v>
      </c>
      <c r="D52" s="33">
        <v>2541.13</v>
      </c>
      <c r="E52" s="33">
        <v>2541.13</v>
      </c>
      <c r="F52" s="33"/>
      <c r="G52" s="33"/>
      <c r="H52" s="33"/>
      <c r="I52" s="33"/>
      <c r="J52" s="33"/>
      <c r="K52" s="33"/>
      <c r="L52" s="33"/>
      <c r="M52" s="33"/>
      <c r="N52" s="33"/>
      <c r="O52" s="33"/>
    </row>
    <row r="53" customHeight="1" spans="1:15">
      <c r="A53" s="29" t="s">
        <v>144</v>
      </c>
      <c r="B53" s="29" t="s">
        <v>145</v>
      </c>
      <c r="C53" s="33">
        <v>422552</v>
      </c>
      <c r="D53" s="33">
        <v>422552</v>
      </c>
      <c r="E53" s="33">
        <v>422552</v>
      </c>
      <c r="F53" s="33"/>
      <c r="G53" s="33"/>
      <c r="H53" s="33"/>
      <c r="I53" s="33"/>
      <c r="J53" s="33"/>
      <c r="K53" s="33"/>
      <c r="L53" s="33"/>
      <c r="M53" s="33"/>
      <c r="N53" s="33"/>
      <c r="O53" s="33"/>
    </row>
    <row r="54" customHeight="1" spans="1:15">
      <c r="A54" s="147" t="s">
        <v>146</v>
      </c>
      <c r="B54" s="147" t="s">
        <v>147</v>
      </c>
      <c r="C54" s="33">
        <v>422552</v>
      </c>
      <c r="D54" s="33">
        <v>422552</v>
      </c>
      <c r="E54" s="33">
        <v>422552</v>
      </c>
      <c r="F54" s="33"/>
      <c r="G54" s="33"/>
      <c r="H54" s="33"/>
      <c r="I54" s="33"/>
      <c r="J54" s="33"/>
      <c r="K54" s="33"/>
      <c r="L54" s="33"/>
      <c r="M54" s="33"/>
      <c r="N54" s="33"/>
      <c r="O54" s="33"/>
    </row>
    <row r="55" customHeight="1" spans="1:15">
      <c r="A55" s="148" t="s">
        <v>148</v>
      </c>
      <c r="B55" s="148" t="s">
        <v>149</v>
      </c>
      <c r="C55" s="33">
        <v>422552</v>
      </c>
      <c r="D55" s="33">
        <v>422552</v>
      </c>
      <c r="E55" s="33">
        <v>422552</v>
      </c>
      <c r="F55" s="33"/>
      <c r="G55" s="33"/>
      <c r="H55" s="33"/>
      <c r="I55" s="33"/>
      <c r="J55" s="33"/>
      <c r="K55" s="33"/>
      <c r="L55" s="33"/>
      <c r="M55" s="33"/>
      <c r="N55" s="33"/>
      <c r="O55" s="33"/>
    </row>
    <row r="56" customHeight="1" spans="1:15">
      <c r="A56" s="29" t="s">
        <v>150</v>
      </c>
      <c r="B56" s="29" t="s">
        <v>151</v>
      </c>
      <c r="C56" s="33">
        <v>19837182.76</v>
      </c>
      <c r="D56" s="33">
        <v>19820582.76</v>
      </c>
      <c r="E56" s="33">
        <v>4733800.54</v>
      </c>
      <c r="F56" s="33">
        <v>15086782.22</v>
      </c>
      <c r="G56" s="33"/>
      <c r="H56" s="33"/>
      <c r="I56" s="33"/>
      <c r="J56" s="33">
        <v>16600</v>
      </c>
      <c r="K56" s="33"/>
      <c r="L56" s="33"/>
      <c r="M56" s="33"/>
      <c r="N56" s="33"/>
      <c r="O56" s="33">
        <v>16600</v>
      </c>
    </row>
    <row r="57" customHeight="1" spans="1:15">
      <c r="A57" s="147" t="s">
        <v>152</v>
      </c>
      <c r="B57" s="147" t="s">
        <v>153</v>
      </c>
      <c r="C57" s="33">
        <v>4700360.34</v>
      </c>
      <c r="D57" s="33">
        <v>4683760.34</v>
      </c>
      <c r="E57" s="33">
        <v>4683760.34</v>
      </c>
      <c r="F57" s="33"/>
      <c r="G57" s="33"/>
      <c r="H57" s="33"/>
      <c r="I57" s="33"/>
      <c r="J57" s="33">
        <v>16600</v>
      </c>
      <c r="K57" s="33"/>
      <c r="L57" s="33"/>
      <c r="M57" s="33"/>
      <c r="N57" s="33"/>
      <c r="O57" s="33">
        <v>16600</v>
      </c>
    </row>
    <row r="58" customHeight="1" spans="1:15">
      <c r="A58" s="148" t="s">
        <v>154</v>
      </c>
      <c r="B58" s="148" t="s">
        <v>83</v>
      </c>
      <c r="C58" s="33">
        <v>4683760.34</v>
      </c>
      <c r="D58" s="33">
        <v>4683760.34</v>
      </c>
      <c r="E58" s="33">
        <v>4683760.34</v>
      </c>
      <c r="F58" s="33"/>
      <c r="G58" s="33"/>
      <c r="H58" s="33"/>
      <c r="I58" s="33"/>
      <c r="J58" s="33"/>
      <c r="K58" s="33"/>
      <c r="L58" s="33"/>
      <c r="M58" s="33"/>
      <c r="N58" s="33"/>
      <c r="O58" s="33"/>
    </row>
    <row r="59" customHeight="1" spans="1:15">
      <c r="A59" s="148" t="s">
        <v>155</v>
      </c>
      <c r="B59" s="148" t="s">
        <v>156</v>
      </c>
      <c r="C59" s="33">
        <v>16600</v>
      </c>
      <c r="D59" s="33">
        <v>0</v>
      </c>
      <c r="E59" s="33"/>
      <c r="F59" s="33"/>
      <c r="G59" s="33"/>
      <c r="H59" s="33"/>
      <c r="I59" s="33"/>
      <c r="J59" s="33">
        <v>16600</v>
      </c>
      <c r="K59" s="33"/>
      <c r="L59" s="33"/>
      <c r="M59" s="33"/>
      <c r="N59" s="33"/>
      <c r="O59" s="33">
        <v>16600</v>
      </c>
    </row>
    <row r="60" customHeight="1" spans="1:15">
      <c r="A60" s="147">
        <v>21302</v>
      </c>
      <c r="B60" s="147" t="s">
        <v>157</v>
      </c>
      <c r="C60" s="33">
        <v>820382.22</v>
      </c>
      <c r="D60" s="33">
        <v>820382.22</v>
      </c>
      <c r="E60" s="33"/>
      <c r="F60" s="33">
        <v>820382.22</v>
      </c>
      <c r="G60" s="33"/>
      <c r="H60" s="33"/>
      <c r="I60" s="33"/>
      <c r="J60" s="33"/>
      <c r="K60" s="33"/>
      <c r="L60" s="33"/>
      <c r="M60" s="33"/>
      <c r="N60" s="33"/>
      <c r="O60" s="33"/>
    </row>
    <row r="61" customHeight="1" spans="1:15">
      <c r="A61" s="148">
        <v>2130205</v>
      </c>
      <c r="B61" s="148" t="s">
        <v>158</v>
      </c>
      <c r="C61" s="33">
        <v>74000</v>
      </c>
      <c r="D61" s="33">
        <v>74000</v>
      </c>
      <c r="E61" s="33"/>
      <c r="F61" s="33">
        <v>74000</v>
      </c>
      <c r="G61" s="33"/>
      <c r="H61" s="33"/>
      <c r="I61" s="33"/>
      <c r="J61" s="33"/>
      <c r="K61" s="33"/>
      <c r="L61" s="33"/>
      <c r="M61" s="33"/>
      <c r="N61" s="33"/>
      <c r="O61" s="33"/>
    </row>
    <row r="62" customHeight="1" spans="1:15">
      <c r="A62" s="148">
        <v>2130209</v>
      </c>
      <c r="B62" s="148" t="s">
        <v>159</v>
      </c>
      <c r="C62" s="33">
        <v>688382.22</v>
      </c>
      <c r="D62" s="33">
        <v>688382.22</v>
      </c>
      <c r="E62" s="33"/>
      <c r="F62" s="33">
        <v>688382.22</v>
      </c>
      <c r="G62" s="33"/>
      <c r="H62" s="33"/>
      <c r="I62" s="33"/>
      <c r="J62" s="33"/>
      <c r="K62" s="33"/>
      <c r="L62" s="33"/>
      <c r="M62" s="33"/>
      <c r="N62" s="33"/>
      <c r="O62" s="33"/>
    </row>
    <row r="63" customHeight="1" spans="1:15">
      <c r="A63" s="148">
        <v>2130234</v>
      </c>
      <c r="B63" s="148" t="s">
        <v>160</v>
      </c>
      <c r="C63" s="33">
        <v>52000</v>
      </c>
      <c r="D63" s="33">
        <v>52000</v>
      </c>
      <c r="E63" s="33"/>
      <c r="F63" s="33">
        <v>52000</v>
      </c>
      <c r="G63" s="33"/>
      <c r="H63" s="33"/>
      <c r="I63" s="33"/>
      <c r="J63" s="33"/>
      <c r="K63" s="33"/>
      <c r="L63" s="33"/>
      <c r="M63" s="33"/>
      <c r="N63" s="33"/>
      <c r="O63" s="33"/>
    </row>
    <row r="64" customHeight="1" spans="1:15">
      <c r="A64" s="148">
        <v>2130299</v>
      </c>
      <c r="B64" s="148" t="s">
        <v>161</v>
      </c>
      <c r="C64" s="33">
        <v>6000</v>
      </c>
      <c r="D64" s="33">
        <v>6000</v>
      </c>
      <c r="E64" s="33"/>
      <c r="F64" s="33">
        <v>6000</v>
      </c>
      <c r="G64" s="33"/>
      <c r="H64" s="33"/>
      <c r="I64" s="33"/>
      <c r="J64" s="33"/>
      <c r="K64" s="33"/>
      <c r="L64" s="33"/>
      <c r="M64" s="33"/>
      <c r="N64" s="33"/>
      <c r="O64" s="33"/>
    </row>
    <row r="65" customHeight="1" spans="1:15">
      <c r="A65" s="147" t="s">
        <v>162</v>
      </c>
      <c r="B65" s="147" t="s">
        <v>163</v>
      </c>
      <c r="C65" s="33">
        <v>215400</v>
      </c>
      <c r="D65" s="33">
        <v>215400</v>
      </c>
      <c r="E65" s="33"/>
      <c r="F65" s="33">
        <v>215400</v>
      </c>
      <c r="G65" s="33"/>
      <c r="H65" s="33"/>
      <c r="I65" s="33"/>
      <c r="J65" s="33"/>
      <c r="K65" s="33"/>
      <c r="L65" s="33"/>
      <c r="M65" s="33"/>
      <c r="N65" s="33"/>
      <c r="O65" s="33"/>
    </row>
    <row r="66" customHeight="1" spans="1:15">
      <c r="A66" s="148" t="s">
        <v>164</v>
      </c>
      <c r="B66" s="148" t="s">
        <v>165</v>
      </c>
      <c r="C66" s="33">
        <v>50400</v>
      </c>
      <c r="D66" s="33">
        <v>50400</v>
      </c>
      <c r="E66" s="33"/>
      <c r="F66" s="33">
        <v>50400</v>
      </c>
      <c r="G66" s="33"/>
      <c r="H66" s="33"/>
      <c r="I66" s="33"/>
      <c r="J66" s="33"/>
      <c r="K66" s="33"/>
      <c r="L66" s="33"/>
      <c r="M66" s="33"/>
      <c r="N66" s="33"/>
      <c r="O66" s="33"/>
    </row>
    <row r="67" customHeight="1" spans="1:15">
      <c r="A67" s="148">
        <v>2130315</v>
      </c>
      <c r="B67" s="148" t="s">
        <v>166</v>
      </c>
      <c r="C67" s="33">
        <v>165000</v>
      </c>
      <c r="D67" s="33">
        <v>165000</v>
      </c>
      <c r="E67" s="33"/>
      <c r="F67" s="33">
        <v>165000</v>
      </c>
      <c r="G67" s="33"/>
      <c r="H67" s="33"/>
      <c r="I67" s="33"/>
      <c r="J67" s="33"/>
      <c r="K67" s="33"/>
      <c r="L67" s="33"/>
      <c r="M67" s="33"/>
      <c r="N67" s="33"/>
      <c r="O67" s="33"/>
    </row>
    <row r="68" customHeight="1" spans="1:15">
      <c r="A68" s="147" t="s">
        <v>167</v>
      </c>
      <c r="B68" s="147" t="s">
        <v>168</v>
      </c>
      <c r="C68" s="33">
        <v>14101040.2</v>
      </c>
      <c r="D68" s="33">
        <v>14101040.2</v>
      </c>
      <c r="E68" s="33">
        <v>50040.2</v>
      </c>
      <c r="F68" s="33">
        <v>14051000</v>
      </c>
      <c r="G68" s="33"/>
      <c r="H68" s="33"/>
      <c r="I68" s="33"/>
      <c r="J68" s="33"/>
      <c r="K68" s="33"/>
      <c r="L68" s="33"/>
      <c r="M68" s="33"/>
      <c r="N68" s="33"/>
      <c r="O68" s="33"/>
    </row>
    <row r="69" customHeight="1" spans="1:15">
      <c r="A69" s="148">
        <v>2130701</v>
      </c>
      <c r="B69" s="148" t="s">
        <v>169</v>
      </c>
      <c r="C69" s="33">
        <v>1040000</v>
      </c>
      <c r="D69" s="33">
        <v>1040000</v>
      </c>
      <c r="E69" s="33"/>
      <c r="F69" s="33">
        <v>1040000</v>
      </c>
      <c r="G69" s="33"/>
      <c r="H69" s="33"/>
      <c r="I69" s="33"/>
      <c r="J69" s="33"/>
      <c r="K69" s="33"/>
      <c r="L69" s="33"/>
      <c r="M69" s="33"/>
      <c r="N69" s="33"/>
      <c r="O69" s="33"/>
    </row>
    <row r="70" customHeight="1" spans="1:15">
      <c r="A70" s="148" t="s">
        <v>170</v>
      </c>
      <c r="B70" s="148" t="s">
        <v>171</v>
      </c>
      <c r="C70" s="33">
        <v>12561040.2</v>
      </c>
      <c r="D70" s="33">
        <v>12561040.2</v>
      </c>
      <c r="E70" s="33">
        <v>50040.2</v>
      </c>
      <c r="F70" s="33">
        <v>12511000</v>
      </c>
      <c r="G70" s="33"/>
      <c r="H70" s="33"/>
      <c r="I70" s="33"/>
      <c r="J70" s="33"/>
      <c r="K70" s="33"/>
      <c r="L70" s="33"/>
      <c r="M70" s="33"/>
      <c r="N70" s="33"/>
      <c r="O70" s="33"/>
    </row>
    <row r="71" customHeight="1" spans="1:15">
      <c r="A71" s="148">
        <v>2130799</v>
      </c>
      <c r="B71" s="148" t="s">
        <v>172</v>
      </c>
      <c r="C71" s="33">
        <v>500000</v>
      </c>
      <c r="D71" s="33">
        <v>500000</v>
      </c>
      <c r="E71" s="33"/>
      <c r="F71" s="33">
        <v>500000</v>
      </c>
      <c r="G71" s="33"/>
      <c r="H71" s="33"/>
      <c r="I71" s="33"/>
      <c r="J71" s="33"/>
      <c r="K71" s="33"/>
      <c r="L71" s="33"/>
      <c r="M71" s="33"/>
      <c r="N71" s="33"/>
      <c r="O71" s="33"/>
    </row>
    <row r="72" customHeight="1" spans="1:15">
      <c r="A72" s="29">
        <v>214</v>
      </c>
      <c r="B72" s="29" t="s">
        <v>173</v>
      </c>
      <c r="C72" s="33">
        <v>648700</v>
      </c>
      <c r="D72" s="33">
        <v>648700</v>
      </c>
      <c r="E72" s="33"/>
      <c r="F72" s="33">
        <v>648700</v>
      </c>
      <c r="G72" s="33"/>
      <c r="H72" s="33"/>
      <c r="I72" s="33"/>
      <c r="J72" s="33"/>
      <c r="K72" s="33"/>
      <c r="L72" s="33"/>
      <c r="M72" s="33"/>
      <c r="N72" s="33"/>
      <c r="O72" s="33"/>
    </row>
    <row r="73" customHeight="1" spans="1:15">
      <c r="A73" s="147">
        <v>21401</v>
      </c>
      <c r="B73" s="147" t="s">
        <v>174</v>
      </c>
      <c r="C73" s="33">
        <v>648700</v>
      </c>
      <c r="D73" s="33">
        <v>648700</v>
      </c>
      <c r="E73" s="33"/>
      <c r="F73" s="33">
        <v>648700</v>
      </c>
      <c r="G73" s="33"/>
      <c r="H73" s="33"/>
      <c r="I73" s="33"/>
      <c r="J73" s="33"/>
      <c r="K73" s="33"/>
      <c r="L73" s="33"/>
      <c r="M73" s="33"/>
      <c r="N73" s="33"/>
      <c r="O73" s="33"/>
    </row>
    <row r="74" customHeight="1" spans="1:15">
      <c r="A74" s="148">
        <v>2140106</v>
      </c>
      <c r="B74" s="148" t="s">
        <v>175</v>
      </c>
      <c r="C74" s="33">
        <v>648700</v>
      </c>
      <c r="D74" s="33">
        <v>648700</v>
      </c>
      <c r="E74" s="33"/>
      <c r="F74" s="33">
        <v>648700</v>
      </c>
      <c r="G74" s="33"/>
      <c r="H74" s="33"/>
      <c r="I74" s="33"/>
      <c r="J74" s="33"/>
      <c r="K74" s="33"/>
      <c r="L74" s="33"/>
      <c r="M74" s="33"/>
      <c r="N74" s="33"/>
      <c r="O74" s="33"/>
    </row>
    <row r="75" customHeight="1" spans="1:15">
      <c r="A75" s="29" t="s">
        <v>176</v>
      </c>
      <c r="B75" s="29" t="s">
        <v>177</v>
      </c>
      <c r="C75" s="33">
        <v>166000</v>
      </c>
      <c r="D75" s="33">
        <v>166000</v>
      </c>
      <c r="E75" s="33"/>
      <c r="F75" s="33">
        <v>166000</v>
      </c>
      <c r="G75" s="33"/>
      <c r="H75" s="33"/>
      <c r="I75" s="33"/>
      <c r="J75" s="33"/>
      <c r="K75" s="33"/>
      <c r="L75" s="33"/>
      <c r="M75" s="33"/>
      <c r="N75" s="33"/>
      <c r="O75" s="33"/>
    </row>
    <row r="76" customHeight="1" spans="1:15">
      <c r="A76" s="147" t="s">
        <v>178</v>
      </c>
      <c r="B76" s="147" t="s">
        <v>179</v>
      </c>
      <c r="C76" s="33">
        <v>166000</v>
      </c>
      <c r="D76" s="33">
        <v>166000</v>
      </c>
      <c r="E76" s="33"/>
      <c r="F76" s="33">
        <v>166000</v>
      </c>
      <c r="G76" s="33"/>
      <c r="H76" s="33"/>
      <c r="I76" s="33"/>
      <c r="J76" s="33"/>
      <c r="K76" s="33"/>
      <c r="L76" s="33"/>
      <c r="M76" s="33"/>
      <c r="N76" s="33"/>
      <c r="O76" s="33"/>
    </row>
    <row r="77" customHeight="1" spans="1:15">
      <c r="A77" s="148" t="s">
        <v>180</v>
      </c>
      <c r="B77" s="148" t="s">
        <v>81</v>
      </c>
      <c r="C77" s="33">
        <v>166000</v>
      </c>
      <c r="D77" s="33">
        <v>166000</v>
      </c>
      <c r="E77" s="33"/>
      <c r="F77" s="33">
        <v>166000</v>
      </c>
      <c r="G77" s="33"/>
      <c r="H77" s="33"/>
      <c r="I77" s="33"/>
      <c r="J77" s="33"/>
      <c r="K77" s="33"/>
      <c r="L77" s="33"/>
      <c r="M77" s="33"/>
      <c r="N77" s="33"/>
      <c r="O77" s="33"/>
    </row>
    <row r="78" customHeight="1" spans="1:15">
      <c r="A78" s="29" t="s">
        <v>181</v>
      </c>
      <c r="B78" s="29" t="s">
        <v>182</v>
      </c>
      <c r="C78" s="33">
        <v>469988</v>
      </c>
      <c r="D78" s="33">
        <v>469988</v>
      </c>
      <c r="E78" s="33"/>
      <c r="F78" s="33">
        <v>469988</v>
      </c>
      <c r="G78" s="33"/>
      <c r="H78" s="33"/>
      <c r="I78" s="33"/>
      <c r="J78" s="33"/>
      <c r="K78" s="33"/>
      <c r="L78" s="33"/>
      <c r="M78" s="33"/>
      <c r="N78" s="33"/>
      <c r="O78" s="33"/>
    </row>
    <row r="79" customHeight="1" spans="1:15">
      <c r="A79" s="147" t="s">
        <v>183</v>
      </c>
      <c r="B79" s="147" t="s">
        <v>184</v>
      </c>
      <c r="C79" s="33">
        <v>469988</v>
      </c>
      <c r="D79" s="33">
        <v>469988</v>
      </c>
      <c r="E79" s="33"/>
      <c r="F79" s="33">
        <v>469988</v>
      </c>
      <c r="G79" s="33"/>
      <c r="H79" s="33"/>
      <c r="I79" s="33"/>
      <c r="J79" s="33"/>
      <c r="K79" s="33"/>
      <c r="L79" s="33"/>
      <c r="M79" s="33"/>
      <c r="N79" s="33"/>
      <c r="O79" s="33"/>
    </row>
    <row r="80" customHeight="1" spans="1:15">
      <c r="A80" s="148" t="s">
        <v>185</v>
      </c>
      <c r="B80" s="148" t="s">
        <v>186</v>
      </c>
      <c r="C80" s="33">
        <v>469988</v>
      </c>
      <c r="D80" s="33">
        <v>469988</v>
      </c>
      <c r="E80" s="33"/>
      <c r="F80" s="33">
        <v>469988</v>
      </c>
      <c r="G80" s="33"/>
      <c r="H80" s="33"/>
      <c r="I80" s="33"/>
      <c r="J80" s="33"/>
      <c r="K80" s="33"/>
      <c r="L80" s="33"/>
      <c r="M80" s="33"/>
      <c r="N80" s="33"/>
      <c r="O80" s="33"/>
    </row>
    <row r="81" customHeight="1" spans="1:15">
      <c r="A81" s="29" t="s">
        <v>187</v>
      </c>
      <c r="B81" s="29" t="s">
        <v>188</v>
      </c>
      <c r="C81" s="33">
        <v>1872160</v>
      </c>
      <c r="D81" s="33">
        <v>1872160</v>
      </c>
      <c r="E81" s="33">
        <v>1872160</v>
      </c>
      <c r="F81" s="33"/>
      <c r="G81" s="33"/>
      <c r="H81" s="33"/>
      <c r="I81" s="33"/>
      <c r="J81" s="33"/>
      <c r="K81" s="33"/>
      <c r="L81" s="33"/>
      <c r="M81" s="33"/>
      <c r="N81" s="33"/>
      <c r="O81" s="33"/>
    </row>
    <row r="82" customHeight="1" spans="1:15">
      <c r="A82" s="147" t="s">
        <v>189</v>
      </c>
      <c r="B82" s="147" t="s">
        <v>190</v>
      </c>
      <c r="C82" s="33">
        <v>1872160</v>
      </c>
      <c r="D82" s="33">
        <v>1872160</v>
      </c>
      <c r="E82" s="33">
        <v>1872160</v>
      </c>
      <c r="F82" s="33"/>
      <c r="G82" s="33"/>
      <c r="H82" s="33"/>
      <c r="I82" s="33"/>
      <c r="J82" s="33"/>
      <c r="K82" s="33"/>
      <c r="L82" s="33"/>
      <c r="M82" s="33"/>
      <c r="N82" s="33"/>
      <c r="O82" s="33"/>
    </row>
    <row r="83" customHeight="1" spans="1:15">
      <c r="A83" s="148" t="s">
        <v>191</v>
      </c>
      <c r="B83" s="148" t="s">
        <v>192</v>
      </c>
      <c r="C83" s="33">
        <v>1872160</v>
      </c>
      <c r="D83" s="33">
        <v>1872160</v>
      </c>
      <c r="E83" s="33">
        <v>1872160</v>
      </c>
      <c r="F83" s="33"/>
      <c r="G83" s="33"/>
      <c r="H83" s="33"/>
      <c r="I83" s="33"/>
      <c r="J83" s="33"/>
      <c r="K83" s="33"/>
      <c r="L83" s="33"/>
      <c r="M83" s="33"/>
      <c r="N83" s="33"/>
      <c r="O83" s="33"/>
    </row>
    <row r="84" customHeight="1" spans="1:15">
      <c r="A84" s="29">
        <v>229</v>
      </c>
      <c r="B84" s="29" t="s">
        <v>67</v>
      </c>
      <c r="C84" s="33">
        <v>1320000</v>
      </c>
      <c r="D84" s="33"/>
      <c r="E84" s="33"/>
      <c r="F84" s="33"/>
      <c r="G84" s="33">
        <v>1320000</v>
      </c>
      <c r="H84" s="33"/>
      <c r="I84" s="33"/>
      <c r="J84" s="33"/>
      <c r="K84" s="33"/>
      <c r="L84" s="33"/>
      <c r="M84" s="33"/>
      <c r="N84" s="33"/>
      <c r="O84" s="33"/>
    </row>
    <row r="85" customHeight="1" spans="1:15">
      <c r="A85" s="147">
        <v>22960</v>
      </c>
      <c r="B85" s="147" t="s">
        <v>193</v>
      </c>
      <c r="C85" s="33">
        <v>1320000</v>
      </c>
      <c r="D85" s="33"/>
      <c r="E85" s="33"/>
      <c r="F85" s="33"/>
      <c r="G85" s="33">
        <v>1320000</v>
      </c>
      <c r="H85" s="33"/>
      <c r="I85" s="33"/>
      <c r="J85" s="33"/>
      <c r="K85" s="33"/>
      <c r="L85" s="33"/>
      <c r="M85" s="33"/>
      <c r="N85" s="33"/>
      <c r="O85" s="33"/>
    </row>
    <row r="86" customHeight="1" spans="1:15">
      <c r="A86" s="148">
        <v>2296002</v>
      </c>
      <c r="B86" s="148" t="s">
        <v>194</v>
      </c>
      <c r="C86" s="33">
        <v>570000</v>
      </c>
      <c r="D86" s="33"/>
      <c r="E86" s="33"/>
      <c r="F86" s="33"/>
      <c r="G86" s="33">
        <v>570000</v>
      </c>
      <c r="H86" s="33"/>
      <c r="I86" s="33"/>
      <c r="J86" s="33"/>
      <c r="K86" s="33"/>
      <c r="L86" s="33"/>
      <c r="M86" s="33"/>
      <c r="N86" s="33"/>
      <c r="O86" s="33"/>
    </row>
    <row r="87" customHeight="1" spans="1:15">
      <c r="A87" s="148">
        <v>2296099</v>
      </c>
      <c r="B87" s="148" t="s">
        <v>195</v>
      </c>
      <c r="C87" s="33">
        <v>750000</v>
      </c>
      <c r="D87" s="33"/>
      <c r="E87" s="33"/>
      <c r="F87" s="33"/>
      <c r="G87" s="33">
        <v>750000</v>
      </c>
      <c r="H87" s="33"/>
      <c r="I87" s="33"/>
      <c r="J87" s="33"/>
      <c r="K87" s="33"/>
      <c r="L87" s="33"/>
      <c r="M87" s="33"/>
      <c r="N87" s="33"/>
      <c r="O87" s="33"/>
    </row>
    <row r="88" customHeight="1" spans="1:15">
      <c r="A88" s="149" t="s">
        <v>196</v>
      </c>
      <c r="B88" s="149"/>
      <c r="C88" s="33">
        <v>37532064.55</v>
      </c>
      <c r="D88" s="33">
        <v>36185464.55</v>
      </c>
      <c r="E88" s="33">
        <v>17666454.13</v>
      </c>
      <c r="F88" s="33">
        <v>18519010.42</v>
      </c>
      <c r="G88" s="33">
        <v>1320000</v>
      </c>
      <c r="H88" s="33"/>
      <c r="I88" s="33"/>
      <c r="J88" s="33">
        <v>26600</v>
      </c>
      <c r="K88" s="33"/>
      <c r="L88" s="33"/>
      <c r="M88" s="33"/>
      <c r="N88" s="33"/>
      <c r="O88" s="33">
        <v>26600</v>
      </c>
    </row>
  </sheetData>
  <mergeCells count="11">
    <mergeCell ref="A3:O3"/>
    <mergeCell ref="A4:L4"/>
    <mergeCell ref="D5:F5"/>
    <mergeCell ref="J5:O5"/>
    <mergeCell ref="A88:B88"/>
    <mergeCell ref="A5:A6"/>
    <mergeCell ref="B5:B6"/>
    <mergeCell ref="C5:C6"/>
    <mergeCell ref="G5:G6"/>
    <mergeCell ref="H5:H6"/>
    <mergeCell ref="I5:I6"/>
  </mergeCells>
  <pageMargins left="0.75" right="0.75" top="1" bottom="1" header="0.5" footer="0.5"/>
  <pageSetup paperSize="9" scale="45"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23"/>
  <sheetViews>
    <sheetView showZeros="0" workbookViewId="0">
      <pane ySplit="1" topLeftCell="A5" activePane="bottomLeft" state="frozen"/>
      <selection/>
      <selection pane="bottomLeft" activeCell="B23" sqref="B23"/>
    </sheetView>
  </sheetViews>
  <sheetFormatPr defaultColWidth="9.10833333333333" defaultRowHeight="14.25" customHeight="1" outlineLevelCol="3"/>
  <cols>
    <col min="1" max="1" width="49.2166666666667" customWidth="1"/>
    <col min="2" max="2" width="43.3333333333333" customWidth="1"/>
    <col min="3" max="3" width="48.55" customWidth="1"/>
    <col min="4" max="4" width="41.2166666666667" customWidth="1"/>
    <col min="5" max="5" width="12.625"/>
    <col min="6" max="6" width="11.5"/>
    <col min="7" max="7" width="12.625"/>
  </cols>
  <sheetData>
    <row r="1" customHeight="1" spans="1:4">
      <c r="A1" s="1"/>
      <c r="B1" s="1"/>
      <c r="C1" s="1"/>
      <c r="D1" s="1"/>
    </row>
    <row r="2" customHeight="1" spans="4:4">
      <c r="D2" s="100" t="s">
        <v>197</v>
      </c>
    </row>
    <row r="3" ht="31.6" customHeight="1" spans="1:4">
      <c r="A3" s="45" t="s">
        <v>198</v>
      </c>
      <c r="B3" s="151"/>
      <c r="C3" s="151"/>
      <c r="D3" s="151"/>
    </row>
    <row r="4" ht="17.2" customHeight="1" spans="1:4">
      <c r="A4" s="4" t="str">
        <f>'部门财务收支预算总表01-1'!A4</f>
        <v>单位名称：漠沙镇</v>
      </c>
      <c r="B4" s="152"/>
      <c r="C4" s="152"/>
      <c r="D4" s="101" t="s">
        <v>3</v>
      </c>
    </row>
    <row r="5" ht="24.75" customHeight="1" spans="1:4">
      <c r="A5" s="20" t="s">
        <v>4</v>
      </c>
      <c r="B5" s="22"/>
      <c r="C5" s="20" t="s">
        <v>5</v>
      </c>
      <c r="D5" s="22"/>
    </row>
    <row r="6" ht="15.75" customHeight="1" spans="1:4">
      <c r="A6" s="23" t="s">
        <v>6</v>
      </c>
      <c r="B6" s="153" t="s">
        <v>7</v>
      </c>
      <c r="C6" s="23" t="s">
        <v>199</v>
      </c>
      <c r="D6" s="153" t="s">
        <v>7</v>
      </c>
    </row>
    <row r="7" ht="14.1" customHeight="1" spans="1:4">
      <c r="A7" s="24"/>
      <c r="B7" s="11"/>
      <c r="C7" s="24"/>
      <c r="D7" s="11"/>
    </row>
    <row r="8" ht="29.15" customHeight="1" spans="1:4">
      <c r="A8" s="154" t="s">
        <v>200</v>
      </c>
      <c r="B8" s="33">
        <v>37505464.55</v>
      </c>
      <c r="C8" s="28" t="s">
        <v>201</v>
      </c>
      <c r="D8" s="33">
        <v>37505464.55</v>
      </c>
    </row>
    <row r="9" ht="29.15" customHeight="1" spans="1:4">
      <c r="A9" s="155" t="s">
        <v>202</v>
      </c>
      <c r="B9" s="33">
        <v>36185464.55</v>
      </c>
      <c r="C9" s="28" t="str">
        <f>"（"&amp;"一"&amp;"）"&amp;"一般公共服务支出"</f>
        <v>（一）一般公共服务支出</v>
      </c>
      <c r="D9" s="33">
        <v>8855342.44</v>
      </c>
    </row>
    <row r="10" ht="29.15" customHeight="1" spans="1:4">
      <c r="A10" s="155" t="s">
        <v>203</v>
      </c>
      <c r="B10" s="86">
        <v>1320000</v>
      </c>
      <c r="C10" s="28" t="str">
        <f>"（"&amp;"二"&amp;"）"&amp;"公共安全支出"</f>
        <v>（二）公共安全支出</v>
      </c>
      <c r="D10" s="33">
        <v>8914</v>
      </c>
    </row>
    <row r="11" ht="29.15" customHeight="1" spans="1:4">
      <c r="A11" s="155" t="s">
        <v>204</v>
      </c>
      <c r="B11" s="86"/>
      <c r="C11" s="28" t="str">
        <f>"（"&amp;"三"&amp;"）"&amp;"文化旅游体育与传媒支出"</f>
        <v>（三）文化旅游体育与传媒支出</v>
      </c>
      <c r="D11" s="33">
        <v>1800</v>
      </c>
    </row>
    <row r="12" ht="29.15" customHeight="1" spans="1:4">
      <c r="A12" s="154" t="s">
        <v>205</v>
      </c>
      <c r="B12" s="156"/>
      <c r="C12" s="28" t="str">
        <f>"（"&amp;"四"&amp;"）"&amp;"社会保障和就业支出"</f>
        <v>（四）社会保障和就业支出</v>
      </c>
      <c r="D12" s="33">
        <v>2467439.35</v>
      </c>
    </row>
    <row r="13" ht="29.15" customHeight="1" spans="1:4">
      <c r="A13" s="155" t="s">
        <v>202</v>
      </c>
      <c r="B13" s="157"/>
      <c r="C13" s="28" t="str">
        <f>"（"&amp;"五"&amp;"）"&amp;"卫生健康支出"</f>
        <v>（五）卫生健康支出</v>
      </c>
      <c r="D13" s="33">
        <v>1449444.87</v>
      </c>
    </row>
    <row r="14" ht="29.15" customHeight="1" spans="1:4">
      <c r="A14" s="158" t="s">
        <v>203</v>
      </c>
      <c r="B14" s="157"/>
      <c r="C14" s="28" t="str">
        <f>"（"&amp;"六"&amp;"）"&amp;"节能环保支出"</f>
        <v>（六）节能环保支出</v>
      </c>
      <c r="D14" s="33">
        <v>2541.13</v>
      </c>
    </row>
    <row r="15" ht="29.15" customHeight="1" spans="1:4">
      <c r="A15" s="158" t="s">
        <v>204</v>
      </c>
      <c r="B15" s="156"/>
      <c r="C15" s="28" t="str">
        <f>"（"&amp;"七"&amp;"）"&amp;"城乡社区支出"</f>
        <v>（七）城乡社区支出</v>
      </c>
      <c r="D15" s="33">
        <v>422552</v>
      </c>
    </row>
    <row r="16" ht="29.15" customHeight="1" spans="1:4">
      <c r="A16" s="158"/>
      <c r="B16" s="156"/>
      <c r="C16" s="28" t="str">
        <f>"（"&amp;"八"&amp;"）"&amp;"农林水支出"</f>
        <v>（八）农林水支出</v>
      </c>
      <c r="D16" s="33">
        <v>19820582.76</v>
      </c>
    </row>
    <row r="17" ht="29.15" customHeight="1" spans="1:4">
      <c r="A17" s="158"/>
      <c r="B17" s="156"/>
      <c r="C17" s="28" t="str">
        <f>"（"&amp;"九"&amp;"）"&amp;"交通运输支出"</f>
        <v>（九）交通运输支出</v>
      </c>
      <c r="D17" s="33">
        <v>648700</v>
      </c>
    </row>
    <row r="18" ht="29.15" customHeight="1" spans="1:4">
      <c r="A18" s="158"/>
      <c r="B18" s="156"/>
      <c r="C18" s="28" t="str">
        <f>"（"&amp;"十"&amp;"）"&amp;"商业服务业等支出"</f>
        <v>（十）商业服务业等支出</v>
      </c>
      <c r="D18" s="33">
        <v>166000</v>
      </c>
    </row>
    <row r="19" ht="29.15" customHeight="1" spans="1:4">
      <c r="A19" s="158"/>
      <c r="B19" s="156"/>
      <c r="C19" s="28" t="str">
        <f>"（"&amp;"十一"&amp;"）"&amp;"自然资源海洋气象等支出"</f>
        <v>（十一）自然资源海洋气象等支出</v>
      </c>
      <c r="D19" s="33">
        <v>469988</v>
      </c>
    </row>
    <row r="20" ht="29.15" customHeight="1" spans="1:4">
      <c r="A20" s="158"/>
      <c r="B20" s="156"/>
      <c r="C20" s="28" t="str">
        <f>"（"&amp;"十二"&amp;"）"&amp;"住房保障支出"</f>
        <v>（十二）住房保障支出</v>
      </c>
      <c r="D20" s="33">
        <v>1872160</v>
      </c>
    </row>
    <row r="21" ht="29.15" customHeight="1" spans="1:4">
      <c r="A21" s="158"/>
      <c r="B21" s="156"/>
      <c r="C21" s="28" t="str">
        <f>"（"&amp;"十三"&amp;"）"&amp;"其他支出"</f>
        <v>（十三）其他支出</v>
      </c>
      <c r="D21" s="33">
        <v>1320000</v>
      </c>
    </row>
    <row r="22" ht="29.15" customHeight="1" spans="1:4">
      <c r="A22" s="159"/>
      <c r="B22" s="156"/>
      <c r="C22" s="28" t="s">
        <v>206</v>
      </c>
      <c r="D22" s="33"/>
    </row>
    <row r="23" ht="29.15" customHeight="1" spans="1:4">
      <c r="A23" s="159" t="s">
        <v>207</v>
      </c>
      <c r="B23" s="160">
        <v>37505464.55</v>
      </c>
      <c r="C23" s="161" t="s">
        <v>27</v>
      </c>
      <c r="D23" s="160">
        <v>37505464.55</v>
      </c>
    </row>
  </sheetData>
  <mergeCells count="8">
    <mergeCell ref="A3:D3"/>
    <mergeCell ref="A4:B4"/>
    <mergeCell ref="A5:B5"/>
    <mergeCell ref="C5:D5"/>
    <mergeCell ref="A6:A7"/>
    <mergeCell ref="B6:B7"/>
    <mergeCell ref="C6:C7"/>
    <mergeCell ref="D6:D7"/>
  </mergeCells>
  <pageMargins left="0.75" right="0.75" top="1" bottom="1" header="0.5" footer="0.5"/>
  <pageSetup paperSize="9" scale="72"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81"/>
  <sheetViews>
    <sheetView showZeros="0" workbookViewId="0">
      <pane ySplit="1" topLeftCell="A8" activePane="bottomLeft" state="frozen"/>
      <selection/>
      <selection pane="bottomLeft" activeCell="C8" sqref="C8:G81"/>
    </sheetView>
  </sheetViews>
  <sheetFormatPr defaultColWidth="9.10833333333333" defaultRowHeight="14.25" customHeight="1" outlineLevelCol="6"/>
  <cols>
    <col min="1" max="1" width="20.1083333333333" customWidth="1"/>
    <col min="2" max="2" width="37.3333333333333" customWidth="1"/>
    <col min="3" max="3" width="24.2166666666667" customWidth="1"/>
    <col min="4" max="6" width="25" customWidth="1"/>
    <col min="7" max="7" width="24.2166666666667" customWidth="1"/>
  </cols>
  <sheetData>
    <row r="1" customHeight="1" spans="1:7">
      <c r="A1" s="1"/>
      <c r="B1" s="1"/>
      <c r="C1" s="1"/>
      <c r="D1" s="1"/>
      <c r="E1" s="1"/>
      <c r="F1" s="1"/>
      <c r="G1" s="1"/>
    </row>
    <row r="2" ht="11.95" customHeight="1" spans="4:7">
      <c r="D2" s="130"/>
      <c r="F2" s="55"/>
      <c r="G2" s="55" t="s">
        <v>208</v>
      </c>
    </row>
    <row r="3" ht="38.95" customHeight="1" spans="1:7">
      <c r="A3" s="3" t="s">
        <v>209</v>
      </c>
      <c r="B3" s="3"/>
      <c r="C3" s="3"/>
      <c r="D3" s="3"/>
      <c r="E3" s="3"/>
      <c r="F3" s="3"/>
      <c r="G3" s="3"/>
    </row>
    <row r="4" ht="18" customHeight="1" spans="1:7">
      <c r="A4" s="4" t="str">
        <f>'部门财务收支预算总表01-1'!A4</f>
        <v>单位名称：漠沙镇</v>
      </c>
      <c r="F4" s="110"/>
      <c r="G4" s="110" t="s">
        <v>3</v>
      </c>
    </row>
    <row r="5" ht="20.3" customHeight="1" spans="1:7">
      <c r="A5" s="141" t="s">
        <v>210</v>
      </c>
      <c r="B5" s="142"/>
      <c r="C5" s="143" t="s">
        <v>32</v>
      </c>
      <c r="D5" s="21" t="s">
        <v>68</v>
      </c>
      <c r="E5" s="21"/>
      <c r="F5" s="22"/>
      <c r="G5" s="143" t="s">
        <v>69</v>
      </c>
    </row>
    <row r="6" ht="20.3" customHeight="1" spans="1:7">
      <c r="A6" s="144" t="s">
        <v>59</v>
      </c>
      <c r="B6" s="145" t="s">
        <v>60</v>
      </c>
      <c r="C6" s="94"/>
      <c r="D6" s="94" t="s">
        <v>34</v>
      </c>
      <c r="E6" s="94" t="s">
        <v>211</v>
      </c>
      <c r="F6" s="94" t="s">
        <v>212</v>
      </c>
      <c r="G6" s="94"/>
    </row>
    <row r="7" ht="13.6" customHeight="1" spans="1:7">
      <c r="A7" s="146" t="s">
        <v>213</v>
      </c>
      <c r="B7" s="146" t="s">
        <v>214</v>
      </c>
      <c r="C7" s="146" t="s">
        <v>46</v>
      </c>
      <c r="D7" s="61"/>
      <c r="E7" s="146" t="s">
        <v>215</v>
      </c>
      <c r="F7" s="146" t="s">
        <v>216</v>
      </c>
      <c r="G7" s="146" t="s">
        <v>217</v>
      </c>
    </row>
    <row r="8" ht="18" customHeight="1" spans="1:7">
      <c r="A8" s="29" t="s">
        <v>70</v>
      </c>
      <c r="B8" s="29" t="s">
        <v>71</v>
      </c>
      <c r="C8" s="33">
        <v>8855342.44</v>
      </c>
      <c r="D8" s="33">
        <v>7226214.44</v>
      </c>
      <c r="E8" s="33">
        <v>6118414.44</v>
      </c>
      <c r="F8" s="33">
        <v>1107800</v>
      </c>
      <c r="G8" s="33">
        <v>1629128</v>
      </c>
    </row>
    <row r="9" ht="18" customHeight="1" spans="1:7">
      <c r="A9" s="147" t="s">
        <v>72</v>
      </c>
      <c r="B9" s="147" t="s">
        <v>73</v>
      </c>
      <c r="C9" s="33">
        <v>282200</v>
      </c>
      <c r="D9" s="33"/>
      <c r="E9" s="33"/>
      <c r="F9" s="33"/>
      <c r="G9" s="33">
        <v>282200</v>
      </c>
    </row>
    <row r="10" customHeight="1" spans="1:7">
      <c r="A10" s="148" t="s">
        <v>74</v>
      </c>
      <c r="B10" s="148" t="s">
        <v>75</v>
      </c>
      <c r="C10" s="33">
        <v>15200</v>
      </c>
      <c r="D10" s="33"/>
      <c r="E10" s="33"/>
      <c r="F10" s="33"/>
      <c r="G10" s="33">
        <v>15200</v>
      </c>
    </row>
    <row r="11" customHeight="1" spans="1:7">
      <c r="A11" s="148" t="s">
        <v>218</v>
      </c>
      <c r="B11" s="148" t="s">
        <v>76</v>
      </c>
      <c r="C11" s="33">
        <v>162000</v>
      </c>
      <c r="D11" s="33"/>
      <c r="E11" s="33"/>
      <c r="F11" s="33"/>
      <c r="G11" s="33">
        <v>162000</v>
      </c>
    </row>
    <row r="12" customHeight="1" spans="1:7">
      <c r="A12" s="148">
        <v>2010199</v>
      </c>
      <c r="B12" s="148" t="s">
        <v>77</v>
      </c>
      <c r="C12" s="33">
        <v>105000</v>
      </c>
      <c r="D12" s="33"/>
      <c r="E12" s="33"/>
      <c r="F12" s="33"/>
      <c r="G12" s="33">
        <v>105000</v>
      </c>
    </row>
    <row r="13" customHeight="1" spans="1:7">
      <c r="A13" s="147" t="s">
        <v>78</v>
      </c>
      <c r="B13" s="147" t="s">
        <v>79</v>
      </c>
      <c r="C13" s="33">
        <v>6017139.43</v>
      </c>
      <c r="D13" s="33">
        <v>5003139.43</v>
      </c>
      <c r="E13" s="33">
        <v>3939039.43</v>
      </c>
      <c r="F13" s="33">
        <v>1064100</v>
      </c>
      <c r="G13" s="33">
        <v>1014000</v>
      </c>
    </row>
    <row r="14" customHeight="1" spans="1:7">
      <c r="A14" s="148" t="s">
        <v>80</v>
      </c>
      <c r="B14" s="148" t="s">
        <v>81</v>
      </c>
      <c r="C14" s="33">
        <v>5733639.43</v>
      </c>
      <c r="D14" s="33">
        <v>4719639.43</v>
      </c>
      <c r="E14" s="33">
        <v>3939039.43</v>
      </c>
      <c r="F14" s="33">
        <v>780600</v>
      </c>
      <c r="G14" s="33">
        <v>1014000</v>
      </c>
    </row>
    <row r="15" customHeight="1" spans="1:7">
      <c r="A15" s="148" t="s">
        <v>82</v>
      </c>
      <c r="B15" s="148" t="s">
        <v>83</v>
      </c>
      <c r="C15" s="33">
        <v>283500</v>
      </c>
      <c r="D15" s="33">
        <v>283500</v>
      </c>
      <c r="E15" s="33"/>
      <c r="F15" s="33">
        <v>283500</v>
      </c>
      <c r="G15" s="33"/>
    </row>
    <row r="16" customHeight="1" spans="1:7">
      <c r="A16" s="147">
        <v>20129</v>
      </c>
      <c r="B16" s="147" t="s">
        <v>84</v>
      </c>
      <c r="C16" s="33">
        <v>5828</v>
      </c>
      <c r="D16" s="33"/>
      <c r="E16" s="33"/>
      <c r="F16" s="33"/>
      <c r="G16" s="33">
        <v>5828</v>
      </c>
    </row>
    <row r="17" customHeight="1" spans="1:7">
      <c r="A17" s="148">
        <v>2012999</v>
      </c>
      <c r="B17" s="148" t="s">
        <v>85</v>
      </c>
      <c r="C17" s="33">
        <v>5828</v>
      </c>
      <c r="D17" s="33"/>
      <c r="E17" s="33"/>
      <c r="F17" s="33"/>
      <c r="G17" s="33">
        <v>5828</v>
      </c>
    </row>
    <row r="18" customHeight="1" spans="1:7">
      <c r="A18" s="147" t="s">
        <v>86</v>
      </c>
      <c r="B18" s="147" t="s">
        <v>87</v>
      </c>
      <c r="C18" s="33">
        <v>321100</v>
      </c>
      <c r="D18" s="33"/>
      <c r="E18" s="33"/>
      <c r="F18" s="33"/>
      <c r="G18" s="33">
        <v>321100</v>
      </c>
    </row>
    <row r="19" customHeight="1" spans="1:7">
      <c r="A19" s="148" t="s">
        <v>88</v>
      </c>
      <c r="B19" s="148" t="s">
        <v>89</v>
      </c>
      <c r="C19" s="33">
        <v>199820</v>
      </c>
      <c r="D19" s="33"/>
      <c r="E19" s="33"/>
      <c r="F19" s="33"/>
      <c r="G19" s="33">
        <v>199820</v>
      </c>
    </row>
    <row r="20" customHeight="1" spans="1:7">
      <c r="A20" s="148" t="s">
        <v>90</v>
      </c>
      <c r="B20" s="148" t="s">
        <v>91</v>
      </c>
      <c r="C20" s="33">
        <v>121280</v>
      </c>
      <c r="D20" s="33"/>
      <c r="E20" s="33"/>
      <c r="F20" s="33"/>
      <c r="G20" s="33">
        <v>121280</v>
      </c>
    </row>
    <row r="21" customHeight="1" spans="1:7">
      <c r="A21" s="147" t="s">
        <v>92</v>
      </c>
      <c r="B21" s="147" t="s">
        <v>93</v>
      </c>
      <c r="C21" s="33">
        <v>2229075.01</v>
      </c>
      <c r="D21" s="33">
        <v>2223075.01</v>
      </c>
      <c r="E21" s="33">
        <v>2179375.01</v>
      </c>
      <c r="F21" s="33">
        <v>43700</v>
      </c>
      <c r="G21" s="33">
        <v>6000</v>
      </c>
    </row>
    <row r="22" customHeight="1" spans="1:7">
      <c r="A22" s="148" t="s">
        <v>94</v>
      </c>
      <c r="B22" s="148" t="s">
        <v>83</v>
      </c>
      <c r="C22" s="33">
        <v>2223075.01</v>
      </c>
      <c r="D22" s="33">
        <v>2223075.01</v>
      </c>
      <c r="E22" s="33">
        <v>2179375.01</v>
      </c>
      <c r="F22" s="33">
        <v>43700</v>
      </c>
      <c r="G22" s="33"/>
    </row>
    <row r="23" customHeight="1" spans="1:7">
      <c r="A23" s="148" t="s">
        <v>95</v>
      </c>
      <c r="B23" s="148" t="s">
        <v>93</v>
      </c>
      <c r="C23" s="33">
        <v>6000</v>
      </c>
      <c r="D23" s="33"/>
      <c r="E23" s="33"/>
      <c r="F23" s="33"/>
      <c r="G23" s="33">
        <v>6000</v>
      </c>
    </row>
    <row r="24" customHeight="1" spans="1:7">
      <c r="A24" s="29">
        <v>204</v>
      </c>
      <c r="B24" s="29" t="s">
        <v>96</v>
      </c>
      <c r="C24" s="33">
        <v>8914</v>
      </c>
      <c r="D24" s="33"/>
      <c r="E24" s="33"/>
      <c r="F24" s="33"/>
      <c r="G24" s="33">
        <v>8914</v>
      </c>
    </row>
    <row r="25" customHeight="1" spans="1:7">
      <c r="A25" s="147">
        <v>20499</v>
      </c>
      <c r="B25" s="147" t="s">
        <v>97</v>
      </c>
      <c r="C25" s="33">
        <v>8914</v>
      </c>
      <c r="D25" s="33"/>
      <c r="E25" s="33"/>
      <c r="F25" s="33"/>
      <c r="G25" s="33">
        <v>8914</v>
      </c>
    </row>
    <row r="26" customHeight="1" spans="1:7">
      <c r="A26" s="148">
        <v>2049999</v>
      </c>
      <c r="B26" s="148" t="s">
        <v>97</v>
      </c>
      <c r="C26" s="33">
        <v>8914</v>
      </c>
      <c r="D26" s="33"/>
      <c r="E26" s="33"/>
      <c r="F26" s="33"/>
      <c r="G26" s="33">
        <v>8914</v>
      </c>
    </row>
    <row r="27" customHeight="1" spans="1:7">
      <c r="A27" s="29" t="s">
        <v>98</v>
      </c>
      <c r="B27" s="29" t="s">
        <v>99</v>
      </c>
      <c r="C27" s="33">
        <v>1800</v>
      </c>
      <c r="D27" s="33"/>
      <c r="E27" s="33"/>
      <c r="F27" s="33"/>
      <c r="G27" s="33">
        <v>1800</v>
      </c>
    </row>
    <row r="28" customHeight="1" spans="1:7">
      <c r="A28" s="147" t="s">
        <v>100</v>
      </c>
      <c r="B28" s="147" t="s">
        <v>101</v>
      </c>
      <c r="C28" s="33">
        <v>1800</v>
      </c>
      <c r="D28" s="33"/>
      <c r="E28" s="33"/>
      <c r="F28" s="33"/>
      <c r="G28" s="33">
        <v>1800</v>
      </c>
    </row>
    <row r="29" customHeight="1" spans="1:7">
      <c r="A29" s="148" t="s">
        <v>102</v>
      </c>
      <c r="B29" s="148" t="s">
        <v>103</v>
      </c>
      <c r="C29" s="33">
        <v>1800</v>
      </c>
      <c r="D29" s="33"/>
      <c r="E29" s="33"/>
      <c r="F29" s="33"/>
      <c r="G29" s="33">
        <v>1800</v>
      </c>
    </row>
    <row r="30" customHeight="1" spans="1:7">
      <c r="A30" s="29" t="s">
        <v>104</v>
      </c>
      <c r="B30" s="29" t="s">
        <v>105</v>
      </c>
      <c r="C30" s="33">
        <v>2467439.35</v>
      </c>
      <c r="D30" s="33">
        <v>1975941.15</v>
      </c>
      <c r="E30" s="33">
        <v>1928241.15</v>
      </c>
      <c r="F30" s="33">
        <v>47700</v>
      </c>
      <c r="G30" s="33">
        <v>491498.2</v>
      </c>
    </row>
    <row r="31" customHeight="1" spans="1:7">
      <c r="A31" s="147" t="s">
        <v>106</v>
      </c>
      <c r="B31" s="147" t="s">
        <v>107</v>
      </c>
      <c r="C31" s="33">
        <v>1975941.15</v>
      </c>
      <c r="D31" s="33">
        <v>1975941.15</v>
      </c>
      <c r="E31" s="33">
        <v>1928241.15</v>
      </c>
      <c r="F31" s="33">
        <v>47700</v>
      </c>
      <c r="G31" s="33"/>
    </row>
    <row r="32" customHeight="1" spans="1:7">
      <c r="A32" s="148" t="s">
        <v>108</v>
      </c>
      <c r="B32" s="148" t="s">
        <v>109</v>
      </c>
      <c r="C32" s="33">
        <v>24450</v>
      </c>
      <c r="D32" s="33">
        <v>24450</v>
      </c>
      <c r="E32" s="33"/>
      <c r="F32" s="33">
        <v>24450</v>
      </c>
      <c r="G32" s="33"/>
    </row>
    <row r="33" customHeight="1" spans="1:7">
      <c r="A33" s="148" t="s">
        <v>110</v>
      </c>
      <c r="B33" s="148" t="s">
        <v>111</v>
      </c>
      <c r="C33" s="33">
        <v>23250</v>
      </c>
      <c r="D33" s="33">
        <v>23250</v>
      </c>
      <c r="E33" s="33"/>
      <c r="F33" s="33">
        <v>23250</v>
      </c>
      <c r="G33" s="33"/>
    </row>
    <row r="34" customHeight="1" spans="1:7">
      <c r="A34" s="148" t="s">
        <v>112</v>
      </c>
      <c r="B34" s="148" t="s">
        <v>113</v>
      </c>
      <c r="C34" s="33">
        <v>1928241.15</v>
      </c>
      <c r="D34" s="33">
        <v>1928241.15</v>
      </c>
      <c r="E34" s="33">
        <v>1928241.15</v>
      </c>
      <c r="F34" s="33"/>
      <c r="G34" s="33"/>
    </row>
    <row r="35" customHeight="1" spans="1:7">
      <c r="A35" s="147" t="s">
        <v>114</v>
      </c>
      <c r="B35" s="147" t="s">
        <v>115</v>
      </c>
      <c r="C35" s="33">
        <v>319498.2</v>
      </c>
      <c r="D35" s="33"/>
      <c r="E35" s="33"/>
      <c r="F35" s="33"/>
      <c r="G35" s="33">
        <v>319498.2</v>
      </c>
    </row>
    <row r="36" customHeight="1" spans="1:7">
      <c r="A36" s="148" t="s">
        <v>116</v>
      </c>
      <c r="B36" s="148" t="s">
        <v>117</v>
      </c>
      <c r="C36" s="33">
        <v>319498.2</v>
      </c>
      <c r="D36" s="33"/>
      <c r="E36" s="33"/>
      <c r="F36" s="33"/>
      <c r="G36" s="33">
        <v>319498.2</v>
      </c>
    </row>
    <row r="37" customHeight="1" spans="1:7">
      <c r="A37" s="147">
        <v>20810</v>
      </c>
      <c r="B37" s="147" t="s">
        <v>118</v>
      </c>
      <c r="C37" s="33">
        <v>172000</v>
      </c>
      <c r="D37" s="33"/>
      <c r="E37" s="33"/>
      <c r="F37" s="33"/>
      <c r="G37" s="33">
        <v>172000</v>
      </c>
    </row>
    <row r="38" customHeight="1" spans="1:7">
      <c r="A38" s="148">
        <v>2081004</v>
      </c>
      <c r="B38" s="148" t="s">
        <v>119</v>
      </c>
      <c r="C38" s="33">
        <v>160000</v>
      </c>
      <c r="D38" s="33"/>
      <c r="E38" s="33"/>
      <c r="F38" s="33"/>
      <c r="G38" s="33">
        <v>160000</v>
      </c>
    </row>
    <row r="39" customHeight="1" spans="1:7">
      <c r="A39" s="148">
        <v>2081006</v>
      </c>
      <c r="B39" s="148" t="s">
        <v>120</v>
      </c>
      <c r="C39" s="33">
        <v>12000</v>
      </c>
      <c r="D39" s="33"/>
      <c r="E39" s="33"/>
      <c r="F39" s="33"/>
      <c r="G39" s="33">
        <v>12000</v>
      </c>
    </row>
    <row r="40" customHeight="1" spans="1:7">
      <c r="A40" s="29" t="s">
        <v>121</v>
      </c>
      <c r="B40" s="29" t="s">
        <v>122</v>
      </c>
      <c r="C40" s="33">
        <v>1449444.87</v>
      </c>
      <c r="D40" s="33">
        <v>1433244.87</v>
      </c>
      <c r="E40" s="33">
        <v>1433244.87</v>
      </c>
      <c r="F40" s="33">
        <v>0</v>
      </c>
      <c r="G40" s="33">
        <v>16200</v>
      </c>
    </row>
    <row r="41" customHeight="1" spans="1:7">
      <c r="A41" s="147" t="s">
        <v>127</v>
      </c>
      <c r="B41" s="147" t="s">
        <v>128</v>
      </c>
      <c r="C41" s="33">
        <v>1433244.87</v>
      </c>
      <c r="D41" s="33">
        <v>1433244.87</v>
      </c>
      <c r="E41" s="33">
        <v>1433244.87</v>
      </c>
      <c r="F41" s="33"/>
      <c r="G41" s="33"/>
    </row>
    <row r="42" customHeight="1" spans="1:7">
      <c r="A42" s="148" t="s">
        <v>129</v>
      </c>
      <c r="B42" s="148" t="s">
        <v>130</v>
      </c>
      <c r="C42" s="33">
        <v>294772.19</v>
      </c>
      <c r="D42" s="33">
        <v>294772.19</v>
      </c>
      <c r="E42" s="33">
        <v>294772.19</v>
      </c>
      <c r="F42" s="33"/>
      <c r="G42" s="33"/>
    </row>
    <row r="43" customHeight="1" spans="1:7">
      <c r="A43" s="148" t="s">
        <v>131</v>
      </c>
      <c r="B43" s="148" t="s">
        <v>132</v>
      </c>
      <c r="C43" s="33">
        <v>610111.39</v>
      </c>
      <c r="D43" s="33">
        <v>610111.39</v>
      </c>
      <c r="E43" s="33">
        <v>610111.39</v>
      </c>
      <c r="F43" s="33"/>
      <c r="G43" s="33"/>
    </row>
    <row r="44" customHeight="1" spans="1:7">
      <c r="A44" s="148" t="s">
        <v>133</v>
      </c>
      <c r="B44" s="148" t="s">
        <v>134</v>
      </c>
      <c r="C44" s="33">
        <v>496127.55</v>
      </c>
      <c r="D44" s="33">
        <v>496127.55</v>
      </c>
      <c r="E44" s="33">
        <v>496127.55</v>
      </c>
      <c r="F44" s="33"/>
      <c r="G44" s="33"/>
    </row>
    <row r="45" customHeight="1" spans="1:7">
      <c r="A45" s="148" t="s">
        <v>135</v>
      </c>
      <c r="B45" s="148" t="s">
        <v>136</v>
      </c>
      <c r="C45" s="33">
        <v>32233.74</v>
      </c>
      <c r="D45" s="33">
        <v>32233.74</v>
      </c>
      <c r="E45" s="33">
        <v>32233.74</v>
      </c>
      <c r="F45" s="33"/>
      <c r="G45" s="33"/>
    </row>
    <row r="46" customHeight="1" spans="1:7">
      <c r="A46" s="147">
        <v>21099</v>
      </c>
      <c r="B46" s="147" t="s">
        <v>137</v>
      </c>
      <c r="C46" s="33">
        <v>16200</v>
      </c>
      <c r="D46" s="33"/>
      <c r="E46" s="33"/>
      <c r="F46" s="33"/>
      <c r="G46" s="33">
        <v>16200</v>
      </c>
    </row>
    <row r="47" customHeight="1" spans="1:7">
      <c r="A47" s="148">
        <v>2109999</v>
      </c>
      <c r="B47" s="148" t="s">
        <v>137</v>
      </c>
      <c r="C47" s="33">
        <v>16200</v>
      </c>
      <c r="D47" s="33"/>
      <c r="E47" s="33"/>
      <c r="F47" s="33"/>
      <c r="G47" s="33">
        <v>16200</v>
      </c>
    </row>
    <row r="48" customHeight="1" spans="1:7">
      <c r="A48" s="29" t="s">
        <v>138</v>
      </c>
      <c r="B48" s="29" t="s">
        <v>139</v>
      </c>
      <c r="C48" s="33">
        <v>2541.13</v>
      </c>
      <c r="D48" s="33">
        <v>2541.13</v>
      </c>
      <c r="E48" s="33">
        <v>2541.13</v>
      </c>
      <c r="F48" s="33"/>
      <c r="G48" s="33"/>
    </row>
    <row r="49" customHeight="1" spans="1:7">
      <c r="A49" s="147" t="s">
        <v>140</v>
      </c>
      <c r="B49" s="147" t="s">
        <v>141</v>
      </c>
      <c r="C49" s="33">
        <v>2541.13</v>
      </c>
      <c r="D49" s="33">
        <v>2541.13</v>
      </c>
      <c r="E49" s="33">
        <v>2541.13</v>
      </c>
      <c r="F49" s="33"/>
      <c r="G49" s="33"/>
    </row>
    <row r="50" customHeight="1" spans="1:7">
      <c r="A50" s="148" t="s">
        <v>142</v>
      </c>
      <c r="B50" s="148" t="s">
        <v>143</v>
      </c>
      <c r="C50" s="33">
        <v>2541.13</v>
      </c>
      <c r="D50" s="33">
        <v>2541.13</v>
      </c>
      <c r="E50" s="33">
        <v>2541.13</v>
      </c>
      <c r="F50" s="33"/>
      <c r="G50" s="33"/>
    </row>
    <row r="51" customHeight="1" spans="1:7">
      <c r="A51" s="29" t="s">
        <v>144</v>
      </c>
      <c r="B51" s="29" t="s">
        <v>145</v>
      </c>
      <c r="C51" s="33">
        <v>422552</v>
      </c>
      <c r="D51" s="33">
        <v>422552</v>
      </c>
      <c r="E51" s="33">
        <v>413352</v>
      </c>
      <c r="F51" s="33">
        <v>9200</v>
      </c>
      <c r="G51" s="33"/>
    </row>
    <row r="52" customHeight="1" spans="1:7">
      <c r="A52" s="147" t="s">
        <v>146</v>
      </c>
      <c r="B52" s="147" t="s">
        <v>147</v>
      </c>
      <c r="C52" s="33">
        <v>422552</v>
      </c>
      <c r="D52" s="33">
        <v>422552</v>
      </c>
      <c r="E52" s="33">
        <v>413352</v>
      </c>
      <c r="F52" s="33">
        <v>9200</v>
      </c>
      <c r="G52" s="33"/>
    </row>
    <row r="53" customHeight="1" spans="1:7">
      <c r="A53" s="148" t="s">
        <v>148</v>
      </c>
      <c r="B53" s="148" t="s">
        <v>149</v>
      </c>
      <c r="C53" s="33">
        <v>422552</v>
      </c>
      <c r="D53" s="33">
        <v>422552</v>
      </c>
      <c r="E53" s="33">
        <v>413352</v>
      </c>
      <c r="F53" s="33">
        <v>9200</v>
      </c>
      <c r="G53" s="33"/>
    </row>
    <row r="54" customHeight="1" spans="1:7">
      <c r="A54" s="29" t="s">
        <v>150</v>
      </c>
      <c r="B54" s="29" t="s">
        <v>151</v>
      </c>
      <c r="C54" s="33">
        <v>19820582.76</v>
      </c>
      <c r="D54" s="33">
        <v>4733800.54</v>
      </c>
      <c r="E54" s="33">
        <v>4641800.54</v>
      </c>
      <c r="F54" s="33">
        <v>92000</v>
      </c>
      <c r="G54" s="33">
        <v>15086782.22</v>
      </c>
    </row>
    <row r="55" customHeight="1" spans="1:7">
      <c r="A55" s="147" t="s">
        <v>152</v>
      </c>
      <c r="B55" s="147" t="s">
        <v>153</v>
      </c>
      <c r="C55" s="33">
        <v>4683760.34</v>
      </c>
      <c r="D55" s="33">
        <v>4683760.34</v>
      </c>
      <c r="E55" s="33">
        <v>4591760.34</v>
      </c>
      <c r="F55" s="33">
        <v>92000</v>
      </c>
      <c r="G55" s="33"/>
    </row>
    <row r="56" customHeight="1" spans="1:7">
      <c r="A56" s="148" t="s">
        <v>154</v>
      </c>
      <c r="B56" s="148" t="s">
        <v>83</v>
      </c>
      <c r="C56" s="33">
        <v>4683760.34</v>
      </c>
      <c r="D56" s="33">
        <v>4683760.34</v>
      </c>
      <c r="E56" s="33">
        <v>4591760.34</v>
      </c>
      <c r="F56" s="33">
        <v>92000</v>
      </c>
      <c r="G56" s="33"/>
    </row>
    <row r="57" customHeight="1" spans="1:7">
      <c r="A57" s="147">
        <v>21302</v>
      </c>
      <c r="B57" s="147" t="s">
        <v>157</v>
      </c>
      <c r="C57" s="33">
        <v>820382.22</v>
      </c>
      <c r="D57" s="33"/>
      <c r="E57" s="33"/>
      <c r="F57" s="33"/>
      <c r="G57" s="33">
        <v>820382.22</v>
      </c>
    </row>
    <row r="58" customHeight="1" spans="1:7">
      <c r="A58" s="148">
        <v>2130205</v>
      </c>
      <c r="B58" s="148" t="s">
        <v>158</v>
      </c>
      <c r="C58" s="33">
        <v>74000</v>
      </c>
      <c r="D58" s="33"/>
      <c r="E58" s="33"/>
      <c r="F58" s="33"/>
      <c r="G58" s="33">
        <v>74000</v>
      </c>
    </row>
    <row r="59" customHeight="1" spans="1:7">
      <c r="A59" s="148">
        <v>2130209</v>
      </c>
      <c r="B59" s="148" t="s">
        <v>159</v>
      </c>
      <c r="C59" s="33">
        <v>688382.22</v>
      </c>
      <c r="D59" s="33"/>
      <c r="E59" s="33"/>
      <c r="F59" s="33"/>
      <c r="G59" s="33">
        <v>688382.22</v>
      </c>
    </row>
    <row r="60" customHeight="1" spans="1:7">
      <c r="A60" s="148">
        <v>2130234</v>
      </c>
      <c r="B60" s="148" t="s">
        <v>160</v>
      </c>
      <c r="C60" s="33">
        <v>52000</v>
      </c>
      <c r="D60" s="33"/>
      <c r="E60" s="33"/>
      <c r="F60" s="33"/>
      <c r="G60" s="33">
        <v>52000</v>
      </c>
    </row>
    <row r="61" customHeight="1" spans="1:7">
      <c r="A61" s="148">
        <v>2130299</v>
      </c>
      <c r="B61" s="148" t="s">
        <v>161</v>
      </c>
      <c r="C61" s="33">
        <v>6000</v>
      </c>
      <c r="D61" s="33"/>
      <c r="E61" s="33"/>
      <c r="F61" s="33"/>
      <c r="G61" s="33">
        <v>6000</v>
      </c>
    </row>
    <row r="62" customHeight="1" spans="1:7">
      <c r="A62" s="147" t="s">
        <v>162</v>
      </c>
      <c r="B62" s="147" t="s">
        <v>163</v>
      </c>
      <c r="C62" s="33">
        <v>215400</v>
      </c>
      <c r="D62" s="33"/>
      <c r="E62" s="33"/>
      <c r="F62" s="33"/>
      <c r="G62" s="33">
        <v>215400</v>
      </c>
    </row>
    <row r="63" customHeight="1" spans="1:7">
      <c r="A63" s="148" t="s">
        <v>164</v>
      </c>
      <c r="B63" s="148" t="s">
        <v>165</v>
      </c>
      <c r="C63" s="33">
        <v>50400</v>
      </c>
      <c r="D63" s="33"/>
      <c r="E63" s="33"/>
      <c r="F63" s="33"/>
      <c r="G63" s="33">
        <v>50400</v>
      </c>
    </row>
    <row r="64" customHeight="1" spans="1:7">
      <c r="A64" s="148">
        <v>2130315</v>
      </c>
      <c r="B64" s="148" t="s">
        <v>166</v>
      </c>
      <c r="C64" s="33">
        <v>165000</v>
      </c>
      <c r="D64" s="33"/>
      <c r="E64" s="33"/>
      <c r="F64" s="33"/>
      <c r="G64" s="33">
        <v>165000</v>
      </c>
    </row>
    <row r="65" customHeight="1" spans="1:7">
      <c r="A65" s="147" t="s">
        <v>167</v>
      </c>
      <c r="B65" s="147" t="s">
        <v>168</v>
      </c>
      <c r="C65" s="33">
        <v>14101040.2</v>
      </c>
      <c r="D65" s="33">
        <v>50040.2</v>
      </c>
      <c r="E65" s="33">
        <v>50040.2</v>
      </c>
      <c r="F65" s="33"/>
      <c r="G65" s="33">
        <v>14051000</v>
      </c>
    </row>
    <row r="66" customHeight="1" spans="1:7">
      <c r="A66" s="148">
        <v>2130701</v>
      </c>
      <c r="B66" s="148" t="s">
        <v>169</v>
      </c>
      <c r="C66" s="33">
        <v>1040000</v>
      </c>
      <c r="D66" s="33"/>
      <c r="E66" s="33"/>
      <c r="F66" s="33"/>
      <c r="G66" s="33">
        <v>1040000</v>
      </c>
    </row>
    <row r="67" customHeight="1" spans="1:7">
      <c r="A67" s="148" t="s">
        <v>170</v>
      </c>
      <c r="B67" s="148" t="s">
        <v>171</v>
      </c>
      <c r="C67" s="33">
        <v>12561040.2</v>
      </c>
      <c r="D67" s="33">
        <v>50040.2</v>
      </c>
      <c r="E67" s="33">
        <v>50040.2</v>
      </c>
      <c r="F67" s="33"/>
      <c r="G67" s="33">
        <v>12511000</v>
      </c>
    </row>
    <row r="68" customHeight="1" spans="1:7">
      <c r="A68" s="148">
        <v>2130799</v>
      </c>
      <c r="B68" s="148" t="s">
        <v>172</v>
      </c>
      <c r="C68" s="33">
        <v>500000</v>
      </c>
      <c r="D68" s="33"/>
      <c r="E68" s="33"/>
      <c r="F68" s="33"/>
      <c r="G68" s="33">
        <v>500000</v>
      </c>
    </row>
    <row r="69" customHeight="1" spans="1:7">
      <c r="A69" s="29">
        <v>214</v>
      </c>
      <c r="B69" s="29" t="s">
        <v>173</v>
      </c>
      <c r="C69" s="33">
        <v>648700</v>
      </c>
      <c r="D69" s="33"/>
      <c r="E69" s="33"/>
      <c r="F69" s="33"/>
      <c r="G69" s="33">
        <v>648700</v>
      </c>
    </row>
    <row r="70" customHeight="1" spans="1:7">
      <c r="A70" s="147">
        <v>21401</v>
      </c>
      <c r="B70" s="147" t="s">
        <v>174</v>
      </c>
      <c r="C70" s="33">
        <v>648700</v>
      </c>
      <c r="D70" s="33"/>
      <c r="E70" s="33"/>
      <c r="F70" s="33"/>
      <c r="G70" s="33">
        <v>648700</v>
      </c>
    </row>
    <row r="71" customHeight="1" spans="1:7">
      <c r="A71" s="148">
        <v>2140106</v>
      </c>
      <c r="B71" s="148" t="s">
        <v>175</v>
      </c>
      <c r="C71" s="33">
        <v>648700</v>
      </c>
      <c r="D71" s="33"/>
      <c r="E71" s="33"/>
      <c r="F71" s="33"/>
      <c r="G71" s="33">
        <v>648700</v>
      </c>
    </row>
    <row r="72" customHeight="1" spans="1:7">
      <c r="A72" s="29" t="s">
        <v>176</v>
      </c>
      <c r="B72" s="29" t="s">
        <v>177</v>
      </c>
      <c r="C72" s="33">
        <v>166000</v>
      </c>
      <c r="D72" s="33"/>
      <c r="E72" s="33"/>
      <c r="F72" s="33"/>
      <c r="G72" s="33">
        <v>166000</v>
      </c>
    </row>
    <row r="73" customHeight="1" spans="1:7">
      <c r="A73" s="147" t="s">
        <v>178</v>
      </c>
      <c r="B73" s="147" t="s">
        <v>179</v>
      </c>
      <c r="C73" s="33">
        <v>166000</v>
      </c>
      <c r="D73" s="33"/>
      <c r="E73" s="33"/>
      <c r="F73" s="33"/>
      <c r="G73" s="33">
        <v>166000</v>
      </c>
    </row>
    <row r="74" customHeight="1" spans="1:7">
      <c r="A74" s="148" t="s">
        <v>180</v>
      </c>
      <c r="B74" s="148" t="s">
        <v>81</v>
      </c>
      <c r="C74" s="33">
        <v>166000</v>
      </c>
      <c r="D74" s="33"/>
      <c r="E74" s="33"/>
      <c r="F74" s="33"/>
      <c r="G74" s="33">
        <v>166000</v>
      </c>
    </row>
    <row r="75" customHeight="1" spans="1:7">
      <c r="A75" s="29" t="s">
        <v>181</v>
      </c>
      <c r="B75" s="29" t="s">
        <v>182</v>
      </c>
      <c r="C75" s="33">
        <v>469988</v>
      </c>
      <c r="D75" s="33"/>
      <c r="E75" s="33"/>
      <c r="F75" s="33"/>
      <c r="G75" s="33">
        <v>469988</v>
      </c>
    </row>
    <row r="76" customHeight="1" spans="1:7">
      <c r="A76" s="147" t="s">
        <v>183</v>
      </c>
      <c r="B76" s="147" t="s">
        <v>184</v>
      </c>
      <c r="C76" s="33">
        <v>469988</v>
      </c>
      <c r="D76" s="33"/>
      <c r="E76" s="33"/>
      <c r="F76" s="33"/>
      <c r="G76" s="33">
        <v>469988</v>
      </c>
    </row>
    <row r="77" customHeight="1" spans="1:7">
      <c r="A77" s="148" t="s">
        <v>185</v>
      </c>
      <c r="B77" s="148" t="s">
        <v>186</v>
      </c>
      <c r="C77" s="33">
        <v>469988</v>
      </c>
      <c r="D77" s="33"/>
      <c r="E77" s="33"/>
      <c r="F77" s="33"/>
      <c r="G77" s="33">
        <v>469988</v>
      </c>
    </row>
    <row r="78" customHeight="1" spans="1:7">
      <c r="A78" s="29" t="s">
        <v>187</v>
      </c>
      <c r="B78" s="29" t="s">
        <v>188</v>
      </c>
      <c r="C78" s="33">
        <v>1872160</v>
      </c>
      <c r="D78" s="33">
        <v>1872160</v>
      </c>
      <c r="E78" s="33">
        <v>1872160</v>
      </c>
      <c r="F78" s="33"/>
      <c r="G78" s="33"/>
    </row>
    <row r="79" customHeight="1" spans="1:7">
      <c r="A79" s="147" t="s">
        <v>189</v>
      </c>
      <c r="B79" s="147" t="s">
        <v>190</v>
      </c>
      <c r="C79" s="33">
        <v>1872160</v>
      </c>
      <c r="D79" s="33">
        <v>1872160</v>
      </c>
      <c r="E79" s="33">
        <v>1872160</v>
      </c>
      <c r="F79" s="33"/>
      <c r="G79" s="33"/>
    </row>
    <row r="80" customHeight="1" spans="1:7">
      <c r="A80" s="148" t="s">
        <v>191</v>
      </c>
      <c r="B80" s="148" t="s">
        <v>192</v>
      </c>
      <c r="C80" s="33">
        <v>1872160</v>
      </c>
      <c r="D80" s="33">
        <v>1872160</v>
      </c>
      <c r="E80" s="33">
        <v>1872160</v>
      </c>
      <c r="F80" s="33"/>
      <c r="G80" s="33"/>
    </row>
    <row r="81" customHeight="1" spans="1:7">
      <c r="A81" s="149" t="s">
        <v>196</v>
      </c>
      <c r="B81" s="149"/>
      <c r="C81" s="150">
        <v>36185464.55</v>
      </c>
      <c r="D81" s="150">
        <v>17666454.13</v>
      </c>
      <c r="E81" s="150">
        <v>16409754.13</v>
      </c>
      <c r="F81" s="150">
        <v>1256700</v>
      </c>
      <c r="G81" s="150">
        <v>18519010.42</v>
      </c>
    </row>
  </sheetData>
  <mergeCells count="7">
    <mergeCell ref="A3:G3"/>
    <mergeCell ref="A4:E4"/>
    <mergeCell ref="A5:B5"/>
    <mergeCell ref="D5:F5"/>
    <mergeCell ref="A81:B81"/>
    <mergeCell ref="C5:C6"/>
    <mergeCell ref="G5:G6"/>
  </mergeCells>
  <pageMargins left="0.75" right="0.75" top="1" bottom="1" header="0.5" footer="0.5"/>
  <pageSetup paperSize="9" scale="73"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17"/>
  <sheetViews>
    <sheetView showZeros="0" workbookViewId="0">
      <pane ySplit="1" topLeftCell="A2" activePane="bottomLeft" state="frozen"/>
      <selection/>
      <selection pane="bottomLeft" activeCell="D18" sqref="D18"/>
    </sheetView>
  </sheetViews>
  <sheetFormatPr defaultColWidth="9.10833333333333" defaultRowHeight="14.25" customHeight="1" outlineLevelCol="5"/>
  <cols>
    <col min="1" max="1" width="27.4416666666667" customWidth="1"/>
    <col min="2" max="6" width="31.2166666666667" customWidth="1"/>
  </cols>
  <sheetData>
    <row r="1" customHeight="1" spans="1:6">
      <c r="A1" s="1"/>
      <c r="B1" s="1"/>
      <c r="C1" s="1"/>
      <c r="D1" s="1"/>
      <c r="E1" s="1"/>
      <c r="F1" s="1"/>
    </row>
    <row r="2" ht="11.95" customHeight="1" spans="1:6">
      <c r="A2" s="137"/>
      <c r="B2" s="137"/>
      <c r="C2" s="68"/>
      <c r="F2" s="59" t="s">
        <v>219</v>
      </c>
    </row>
    <row r="3" ht="25.55" customHeight="1" spans="1:6">
      <c r="A3" s="138" t="s">
        <v>220</v>
      </c>
      <c r="B3" s="138"/>
      <c r="C3" s="138"/>
      <c r="D3" s="138"/>
      <c r="E3" s="138"/>
      <c r="F3" s="138"/>
    </row>
    <row r="4" ht="15.75" customHeight="1" spans="1:6">
      <c r="A4" s="4" t="str">
        <f>'部门财务收支预算总表01-1'!A4</f>
        <v>单位名称：漠沙镇</v>
      </c>
      <c r="B4" s="137"/>
      <c r="C4" s="68"/>
      <c r="F4" s="59" t="s">
        <v>221</v>
      </c>
    </row>
    <row r="5" ht="19.5" customHeight="1" spans="1:6">
      <c r="A5" s="7" t="s">
        <v>222</v>
      </c>
      <c r="B5" s="23" t="s">
        <v>223</v>
      </c>
      <c r="C5" s="20" t="s">
        <v>224</v>
      </c>
      <c r="D5" s="21"/>
      <c r="E5" s="22"/>
      <c r="F5" s="23" t="s">
        <v>225</v>
      </c>
    </row>
    <row r="6" ht="19.5" customHeight="1" spans="1:6">
      <c r="A6" s="11"/>
      <c r="B6" s="24"/>
      <c r="C6" s="61" t="s">
        <v>34</v>
      </c>
      <c r="D6" s="61" t="s">
        <v>226</v>
      </c>
      <c r="E6" s="61" t="s">
        <v>227</v>
      </c>
      <c r="F6" s="24"/>
    </row>
    <row r="7" ht="18.85" customHeight="1" spans="1:6">
      <c r="A7" s="139">
        <v>1</v>
      </c>
      <c r="B7" s="139">
        <v>2</v>
      </c>
      <c r="C7" s="140">
        <v>3</v>
      </c>
      <c r="D7" s="139">
        <v>4</v>
      </c>
      <c r="E7" s="139">
        <v>5</v>
      </c>
      <c r="F7" s="139">
        <v>6</v>
      </c>
    </row>
    <row r="8" ht="18.85" customHeight="1" spans="1:6">
      <c r="A8" s="33">
        <v>307000</v>
      </c>
      <c r="B8" s="33"/>
      <c r="C8" s="33">
        <v>297000</v>
      </c>
      <c r="D8" s="33"/>
      <c r="E8" s="33">
        <v>297000</v>
      </c>
      <c r="F8" s="33">
        <v>10000</v>
      </c>
    </row>
    <row r="9" customHeight="1" spans="3:3">
      <c r="C9" s="31"/>
    </row>
    <row r="10" customHeight="1" spans="3:3">
      <c r="C10" s="31"/>
    </row>
    <row r="11" customHeight="1" spans="3:3">
      <c r="C11" s="31"/>
    </row>
    <row r="12" customHeight="1" spans="3:3">
      <c r="C12" s="31"/>
    </row>
    <row r="13" customHeight="1" spans="3:3">
      <c r="C13" s="31"/>
    </row>
    <row r="14" customHeight="1" spans="3:3">
      <c r="C14" s="31"/>
    </row>
    <row r="15" customHeight="1" spans="3:3">
      <c r="C15" s="31"/>
    </row>
    <row r="16" customHeight="1" spans="3:3">
      <c r="C16" s="31"/>
    </row>
    <row r="17" customHeight="1" spans="3:3">
      <c r="C17" s="31"/>
    </row>
  </sheetData>
  <mergeCells count="6">
    <mergeCell ref="A3:F3"/>
    <mergeCell ref="A4:D4"/>
    <mergeCell ref="C5:E5"/>
    <mergeCell ref="A5:A6"/>
    <mergeCell ref="B5:B6"/>
    <mergeCell ref="F5:F6"/>
  </mergeCells>
  <pageMargins left="0.75" right="0.75" top="1" bottom="1" header="0.5" footer="0.5"/>
  <pageSetup paperSize="9" scale="72"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90"/>
  <sheetViews>
    <sheetView showZeros="0" zoomScale="55" zoomScaleNormal="55" workbookViewId="0">
      <pane ySplit="1" topLeftCell="A23" activePane="bottomLeft" state="frozen"/>
      <selection/>
      <selection pane="bottomLeft" activeCell="L38" sqref="L38"/>
    </sheetView>
  </sheetViews>
  <sheetFormatPr defaultColWidth="9.10833333333333" defaultRowHeight="14.25" customHeight="1"/>
  <cols>
    <col min="1" max="1" width="36.625" customWidth="1"/>
    <col min="2" max="3" width="23.8916666666667" customWidth="1"/>
    <col min="4" max="4" width="14.55" customWidth="1"/>
    <col min="5" max="5" width="18.4416666666667" customWidth="1"/>
    <col min="6" max="6" width="14.7833333333333" customWidth="1"/>
    <col min="7" max="7" width="18.8916666666667" customWidth="1"/>
    <col min="8" max="13" width="15.3333333333333" customWidth="1"/>
    <col min="14" max="16" width="14.7833333333333" customWidth="1"/>
    <col min="17" max="17" width="14.8916666666667" customWidth="1"/>
    <col min="18" max="23" width="15"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3.6" customHeight="1" spans="4:23">
      <c r="D2" s="2"/>
      <c r="E2" s="2"/>
      <c r="F2" s="2"/>
      <c r="G2" s="2"/>
      <c r="U2" s="130"/>
      <c r="W2" s="55" t="s">
        <v>228</v>
      </c>
    </row>
    <row r="3" ht="27.85" customHeight="1" spans="1:23">
      <c r="A3" s="26" t="s">
        <v>229</v>
      </c>
      <c r="B3" s="26"/>
      <c r="C3" s="26"/>
      <c r="D3" s="26"/>
      <c r="E3" s="26"/>
      <c r="F3" s="26"/>
      <c r="G3" s="26"/>
      <c r="H3" s="26"/>
      <c r="I3" s="26"/>
      <c r="J3" s="26"/>
      <c r="K3" s="26"/>
      <c r="L3" s="26"/>
      <c r="M3" s="26"/>
      <c r="N3" s="26"/>
      <c r="O3" s="26"/>
      <c r="P3" s="26"/>
      <c r="Q3" s="26"/>
      <c r="R3" s="26"/>
      <c r="S3" s="26"/>
      <c r="T3" s="26"/>
      <c r="U3" s="26"/>
      <c r="V3" s="26"/>
      <c r="W3" s="26"/>
    </row>
    <row r="4" ht="13.6" customHeight="1" spans="1:23">
      <c r="A4" s="4" t="str">
        <f>'部门财务收支预算总表01-1'!A4</f>
        <v>单位名称：漠沙镇</v>
      </c>
      <c r="B4" s="5"/>
      <c r="C4" s="5"/>
      <c r="D4" s="5"/>
      <c r="E4" s="5"/>
      <c r="F4" s="5"/>
      <c r="G4" s="5"/>
      <c r="H4" s="18"/>
      <c r="I4" s="18"/>
      <c r="J4" s="18"/>
      <c r="K4" s="18"/>
      <c r="L4" s="18"/>
      <c r="M4" s="18"/>
      <c r="N4" s="18"/>
      <c r="O4" s="18"/>
      <c r="P4" s="18"/>
      <c r="Q4" s="18"/>
      <c r="U4" s="130"/>
      <c r="W4" s="110" t="s">
        <v>221</v>
      </c>
    </row>
    <row r="5" ht="21.8" customHeight="1" spans="1:23">
      <c r="A5" s="6" t="s">
        <v>230</v>
      </c>
      <c r="B5" s="6" t="s">
        <v>231</v>
      </c>
      <c r="C5" s="132"/>
      <c r="D5" s="7" t="s">
        <v>232</v>
      </c>
      <c r="E5" s="7" t="s">
        <v>233</v>
      </c>
      <c r="F5" s="7" t="s">
        <v>234</v>
      </c>
      <c r="G5" s="7" t="s">
        <v>235</v>
      </c>
      <c r="H5" s="61" t="s">
        <v>236</v>
      </c>
      <c r="I5" s="61"/>
      <c r="J5" s="61"/>
      <c r="K5" s="61"/>
      <c r="L5" s="128"/>
      <c r="M5" s="128"/>
      <c r="N5" s="128"/>
      <c r="O5" s="128"/>
      <c r="P5" s="128"/>
      <c r="Q5" s="46"/>
      <c r="R5" s="61"/>
      <c r="S5" s="61"/>
      <c r="T5" s="61"/>
      <c r="U5" s="61"/>
      <c r="V5" s="61"/>
      <c r="W5" s="61"/>
    </row>
    <row r="6" ht="21.8" customHeight="1" spans="1:23">
      <c r="A6" s="8"/>
      <c r="B6" s="8"/>
      <c r="C6" s="133">
        <v>3</v>
      </c>
      <c r="D6" s="9"/>
      <c r="E6" s="9"/>
      <c r="F6" s="9"/>
      <c r="G6" s="9"/>
      <c r="H6" s="61" t="s">
        <v>32</v>
      </c>
      <c r="I6" s="46" t="s">
        <v>35</v>
      </c>
      <c r="J6" s="46"/>
      <c r="K6" s="46"/>
      <c r="L6" s="128"/>
      <c r="M6" s="128"/>
      <c r="N6" s="128" t="s">
        <v>237</v>
      </c>
      <c r="O6" s="128"/>
      <c r="P6" s="128"/>
      <c r="Q6" s="46" t="s">
        <v>38</v>
      </c>
      <c r="R6" s="61" t="s">
        <v>62</v>
      </c>
      <c r="S6" s="46"/>
      <c r="T6" s="46"/>
      <c r="U6" s="46"/>
      <c r="V6" s="46"/>
      <c r="W6" s="46"/>
    </row>
    <row r="7" ht="15.05" customHeight="1" spans="1:23">
      <c r="A7" s="10"/>
      <c r="B7" s="10"/>
      <c r="C7" s="15"/>
      <c r="D7" s="11"/>
      <c r="E7" s="11"/>
      <c r="F7" s="11"/>
      <c r="G7" s="11"/>
      <c r="H7" s="61"/>
      <c r="I7" s="46" t="s">
        <v>238</v>
      </c>
      <c r="J7" s="46" t="s">
        <v>239</v>
      </c>
      <c r="K7" s="46" t="s">
        <v>240</v>
      </c>
      <c r="L7" s="136" t="s">
        <v>241</v>
      </c>
      <c r="M7" s="136" t="s">
        <v>242</v>
      </c>
      <c r="N7" s="136" t="s">
        <v>35</v>
      </c>
      <c r="O7" s="136" t="s">
        <v>36</v>
      </c>
      <c r="P7" s="136" t="s">
        <v>37</v>
      </c>
      <c r="Q7" s="46"/>
      <c r="R7" s="46" t="s">
        <v>34</v>
      </c>
      <c r="S7" s="46" t="s">
        <v>45</v>
      </c>
      <c r="T7" s="46" t="s">
        <v>243</v>
      </c>
      <c r="U7" s="46" t="s">
        <v>41</v>
      </c>
      <c r="V7" s="46" t="s">
        <v>42</v>
      </c>
      <c r="W7" s="46" t="s">
        <v>43</v>
      </c>
    </row>
    <row r="8" ht="27.85" customHeight="1" spans="1:23">
      <c r="A8" s="10"/>
      <c r="B8" s="10"/>
      <c r="C8" s="15" t="s">
        <v>244</v>
      </c>
      <c r="D8" s="11"/>
      <c r="E8" s="11"/>
      <c r="F8" s="11"/>
      <c r="G8" s="11"/>
      <c r="H8" s="61"/>
      <c r="I8" s="46"/>
      <c r="J8" s="46"/>
      <c r="K8" s="46"/>
      <c r="L8" s="136"/>
      <c r="M8" s="136"/>
      <c r="N8" s="136"/>
      <c r="O8" s="136"/>
      <c r="P8" s="136"/>
      <c r="Q8" s="46"/>
      <c r="R8" s="46"/>
      <c r="S8" s="46"/>
      <c r="T8" s="46"/>
      <c r="U8" s="46"/>
      <c r="V8" s="46"/>
      <c r="W8" s="46"/>
    </row>
    <row r="9" ht="15.05" customHeight="1" spans="1:23">
      <c r="A9" s="134">
        <v>1</v>
      </c>
      <c r="B9" s="134">
        <v>2</v>
      </c>
      <c r="C9" s="15" t="s">
        <v>244</v>
      </c>
      <c r="D9" s="134">
        <v>4</v>
      </c>
      <c r="E9" s="134">
        <v>5</v>
      </c>
      <c r="F9" s="134">
        <v>6</v>
      </c>
      <c r="G9" s="134">
        <v>7</v>
      </c>
      <c r="H9" s="134">
        <v>8</v>
      </c>
      <c r="I9" s="134">
        <v>9</v>
      </c>
      <c r="J9" s="134">
        <v>10</v>
      </c>
      <c r="K9" s="134">
        <v>11</v>
      </c>
      <c r="L9" s="134">
        <v>12</v>
      </c>
      <c r="M9" s="134">
        <v>13</v>
      </c>
      <c r="N9" s="134">
        <v>14</v>
      </c>
      <c r="O9" s="134">
        <v>15</v>
      </c>
      <c r="P9" s="134">
        <v>16</v>
      </c>
      <c r="Q9" s="134">
        <v>17</v>
      </c>
      <c r="R9" s="134">
        <v>18</v>
      </c>
      <c r="S9" s="134">
        <v>19</v>
      </c>
      <c r="T9" s="134">
        <v>20</v>
      </c>
      <c r="U9" s="134">
        <v>21</v>
      </c>
      <c r="V9" s="134">
        <v>22</v>
      </c>
      <c r="W9" s="134">
        <v>23</v>
      </c>
    </row>
    <row r="10" ht="18.85" customHeight="1" spans="1:23">
      <c r="A10" s="14" t="s">
        <v>48</v>
      </c>
      <c r="B10" s="14"/>
      <c r="C10" s="15" t="s">
        <v>244</v>
      </c>
      <c r="D10" s="14"/>
      <c r="E10" s="14"/>
      <c r="F10" s="14"/>
      <c r="G10" s="14"/>
      <c r="H10" s="33">
        <v>17666454.13</v>
      </c>
      <c r="I10" s="33">
        <v>17666454.13</v>
      </c>
      <c r="J10" s="33"/>
      <c r="K10" s="33"/>
      <c r="L10" s="33">
        <v>17666454.13</v>
      </c>
      <c r="M10" s="33"/>
      <c r="N10" s="33"/>
      <c r="O10" s="33"/>
      <c r="P10" s="33"/>
      <c r="Q10" s="33"/>
      <c r="R10" s="33"/>
      <c r="S10" s="33"/>
      <c r="T10" s="33"/>
      <c r="U10" s="33"/>
      <c r="V10" s="33"/>
      <c r="W10" s="33"/>
    </row>
    <row r="11" ht="31.45" customHeight="1" spans="1:23">
      <c r="A11" s="135" t="s">
        <v>50</v>
      </c>
      <c r="B11" s="14" t="s">
        <v>245</v>
      </c>
      <c r="C11" s="15" t="s">
        <v>244</v>
      </c>
      <c r="D11" s="14" t="s">
        <v>94</v>
      </c>
      <c r="E11" s="14" t="s">
        <v>83</v>
      </c>
      <c r="F11" s="14" t="s">
        <v>246</v>
      </c>
      <c r="G11" s="14" t="s">
        <v>247</v>
      </c>
      <c r="H11" s="33">
        <v>748572</v>
      </c>
      <c r="I11" s="33">
        <v>748572</v>
      </c>
      <c r="J11" s="33"/>
      <c r="K11" s="33"/>
      <c r="L11" s="33">
        <v>748572</v>
      </c>
      <c r="M11" s="33"/>
      <c r="N11" s="33"/>
      <c r="O11" s="33"/>
      <c r="P11" s="35"/>
      <c r="Q11" s="33"/>
      <c r="R11" s="33"/>
      <c r="S11" s="33"/>
      <c r="T11" s="33"/>
      <c r="U11" s="33"/>
      <c r="V11" s="33"/>
      <c r="W11" s="33"/>
    </row>
    <row r="12" ht="18.85" customHeight="1" spans="1:23">
      <c r="A12" s="135" t="s">
        <v>50</v>
      </c>
      <c r="B12" s="14" t="s">
        <v>245</v>
      </c>
      <c r="C12" s="15" t="s">
        <v>244</v>
      </c>
      <c r="D12" s="14" t="s">
        <v>94</v>
      </c>
      <c r="E12" s="14" t="s">
        <v>83</v>
      </c>
      <c r="F12" s="14" t="s">
        <v>248</v>
      </c>
      <c r="G12" s="14" t="s">
        <v>249</v>
      </c>
      <c r="H12" s="33">
        <v>114000</v>
      </c>
      <c r="I12" s="33">
        <v>114000</v>
      </c>
      <c r="J12" s="33"/>
      <c r="K12" s="33"/>
      <c r="L12" s="33">
        <v>114000</v>
      </c>
      <c r="M12" s="33"/>
      <c r="N12" s="33"/>
      <c r="O12" s="33"/>
      <c r="P12" s="35"/>
      <c r="Q12" s="33"/>
      <c r="R12" s="33"/>
      <c r="S12" s="33"/>
      <c r="T12" s="33"/>
      <c r="U12" s="33"/>
      <c r="V12" s="33"/>
      <c r="W12" s="33"/>
    </row>
    <row r="13" customHeight="1" spans="1:23">
      <c r="A13" s="135" t="s">
        <v>50</v>
      </c>
      <c r="B13" s="14" t="s">
        <v>245</v>
      </c>
      <c r="C13" s="15" t="s">
        <v>250</v>
      </c>
      <c r="D13" s="14" t="s">
        <v>94</v>
      </c>
      <c r="E13" s="14" t="s">
        <v>83</v>
      </c>
      <c r="F13" s="14" t="s">
        <v>248</v>
      </c>
      <c r="G13" s="14" t="s">
        <v>249</v>
      </c>
      <c r="H13" s="33">
        <v>93120</v>
      </c>
      <c r="I13" s="33">
        <v>93120</v>
      </c>
      <c r="J13" s="33"/>
      <c r="K13" s="33"/>
      <c r="L13" s="33">
        <v>93120</v>
      </c>
      <c r="M13" s="33"/>
      <c r="N13" s="33"/>
      <c r="O13" s="33"/>
      <c r="P13" s="35"/>
      <c r="Q13" s="33"/>
      <c r="R13" s="33"/>
      <c r="S13" s="33"/>
      <c r="T13" s="33"/>
      <c r="U13" s="33"/>
      <c r="V13" s="33"/>
      <c r="W13" s="33"/>
    </row>
    <row r="14" customHeight="1" spans="1:23">
      <c r="A14" s="135" t="s">
        <v>50</v>
      </c>
      <c r="B14" s="14" t="s">
        <v>245</v>
      </c>
      <c r="C14" s="15" t="s">
        <v>251</v>
      </c>
      <c r="D14" s="14" t="s">
        <v>94</v>
      </c>
      <c r="E14" s="14" t="s">
        <v>83</v>
      </c>
      <c r="F14" s="14" t="s">
        <v>252</v>
      </c>
      <c r="G14" s="14" t="s">
        <v>253</v>
      </c>
      <c r="H14" s="33">
        <v>570000</v>
      </c>
      <c r="I14" s="33">
        <v>570000</v>
      </c>
      <c r="J14" s="33"/>
      <c r="K14" s="33"/>
      <c r="L14" s="33">
        <v>570000</v>
      </c>
      <c r="M14" s="33"/>
      <c r="N14" s="33"/>
      <c r="O14" s="33"/>
      <c r="P14" s="35"/>
      <c r="Q14" s="33"/>
      <c r="R14" s="33"/>
      <c r="S14" s="33"/>
      <c r="T14" s="33"/>
      <c r="U14" s="33"/>
      <c r="V14" s="33"/>
      <c r="W14" s="33"/>
    </row>
    <row r="15" customHeight="1" spans="1:23">
      <c r="A15" s="135" t="s">
        <v>50</v>
      </c>
      <c r="B15" s="14" t="s">
        <v>245</v>
      </c>
      <c r="C15" s="15" t="s">
        <v>244</v>
      </c>
      <c r="D15" s="14" t="s">
        <v>94</v>
      </c>
      <c r="E15" s="14" t="s">
        <v>83</v>
      </c>
      <c r="F15" s="14" t="s">
        <v>252</v>
      </c>
      <c r="G15" s="14" t="s">
        <v>253</v>
      </c>
      <c r="H15" s="33">
        <v>296880</v>
      </c>
      <c r="I15" s="33">
        <v>296880</v>
      </c>
      <c r="J15" s="33"/>
      <c r="K15" s="33"/>
      <c r="L15" s="33">
        <v>296880</v>
      </c>
      <c r="M15" s="33"/>
      <c r="N15" s="33"/>
      <c r="O15" s="33"/>
      <c r="P15" s="35"/>
      <c r="Q15" s="33"/>
      <c r="R15" s="33"/>
      <c r="S15" s="33"/>
      <c r="T15" s="33"/>
      <c r="U15" s="33"/>
      <c r="V15" s="33"/>
      <c r="W15" s="33"/>
    </row>
    <row r="16" customHeight="1" spans="1:23">
      <c r="A16" s="135" t="s">
        <v>50</v>
      </c>
      <c r="B16" s="14" t="s">
        <v>254</v>
      </c>
      <c r="C16" s="15" t="s">
        <v>250</v>
      </c>
      <c r="D16" s="14" t="s">
        <v>94</v>
      </c>
      <c r="E16" s="14" t="s">
        <v>83</v>
      </c>
      <c r="F16" s="14" t="s">
        <v>255</v>
      </c>
      <c r="G16" s="14" t="s">
        <v>256</v>
      </c>
      <c r="H16" s="33">
        <v>13300</v>
      </c>
      <c r="I16" s="33">
        <v>13300</v>
      </c>
      <c r="J16" s="33"/>
      <c r="K16" s="33"/>
      <c r="L16" s="33">
        <v>13300</v>
      </c>
      <c r="M16" s="33"/>
      <c r="N16" s="33"/>
      <c r="O16" s="33"/>
      <c r="P16" s="35"/>
      <c r="Q16" s="33"/>
      <c r="R16" s="33"/>
      <c r="S16" s="33"/>
      <c r="T16" s="33"/>
      <c r="U16" s="33"/>
      <c r="V16" s="33"/>
      <c r="W16" s="33"/>
    </row>
    <row r="17" customHeight="1" spans="1:23">
      <c r="A17" s="135" t="s">
        <v>50</v>
      </c>
      <c r="B17" s="14" t="s">
        <v>257</v>
      </c>
      <c r="C17" s="15" t="s">
        <v>251</v>
      </c>
      <c r="D17" s="14" t="s">
        <v>131</v>
      </c>
      <c r="E17" s="14" t="s">
        <v>132</v>
      </c>
      <c r="F17" s="14" t="s">
        <v>258</v>
      </c>
      <c r="G17" s="14" t="s">
        <v>259</v>
      </c>
      <c r="H17" s="33">
        <v>6707</v>
      </c>
      <c r="I17" s="33">
        <v>6707</v>
      </c>
      <c r="J17" s="33"/>
      <c r="K17" s="33"/>
      <c r="L17" s="33">
        <v>6707</v>
      </c>
      <c r="M17" s="33"/>
      <c r="N17" s="33"/>
      <c r="O17" s="33"/>
      <c r="P17" s="35"/>
      <c r="Q17" s="33"/>
      <c r="R17" s="33"/>
      <c r="S17" s="33"/>
      <c r="T17" s="33"/>
      <c r="U17" s="33"/>
      <c r="V17" s="33"/>
      <c r="W17" s="33"/>
    </row>
    <row r="18" customHeight="1" spans="1:23">
      <c r="A18" s="135" t="s">
        <v>50</v>
      </c>
      <c r="B18" s="14" t="s">
        <v>260</v>
      </c>
      <c r="C18" s="15" t="s">
        <v>192</v>
      </c>
      <c r="D18" s="14" t="s">
        <v>191</v>
      </c>
      <c r="E18" s="14" t="s">
        <v>192</v>
      </c>
      <c r="F18" s="14" t="s">
        <v>261</v>
      </c>
      <c r="G18" s="14" t="s">
        <v>192</v>
      </c>
      <c r="H18" s="33">
        <v>373520</v>
      </c>
      <c r="I18" s="33">
        <v>373520</v>
      </c>
      <c r="J18" s="33"/>
      <c r="K18" s="33"/>
      <c r="L18" s="33">
        <v>373520</v>
      </c>
      <c r="M18" s="33"/>
      <c r="N18" s="33"/>
      <c r="O18" s="33"/>
      <c r="P18" s="35"/>
      <c r="Q18" s="33"/>
      <c r="R18" s="33"/>
      <c r="S18" s="33"/>
      <c r="T18" s="33"/>
      <c r="U18" s="33"/>
      <c r="V18" s="33"/>
      <c r="W18" s="33"/>
    </row>
    <row r="19" customHeight="1" spans="1:23">
      <c r="A19" s="135" t="s">
        <v>50</v>
      </c>
      <c r="B19" s="14" t="s">
        <v>262</v>
      </c>
      <c r="C19" s="15" t="s">
        <v>263</v>
      </c>
      <c r="D19" s="14" t="s">
        <v>94</v>
      </c>
      <c r="E19" s="14" t="s">
        <v>83</v>
      </c>
      <c r="F19" s="14" t="s">
        <v>264</v>
      </c>
      <c r="G19" s="14" t="s">
        <v>263</v>
      </c>
      <c r="H19" s="33">
        <v>30400</v>
      </c>
      <c r="I19" s="33">
        <v>30400</v>
      </c>
      <c r="J19" s="33"/>
      <c r="K19" s="33"/>
      <c r="L19" s="33">
        <v>30400</v>
      </c>
      <c r="M19" s="33"/>
      <c r="N19" s="33"/>
      <c r="O19" s="33"/>
      <c r="P19" s="35"/>
      <c r="Q19" s="33"/>
      <c r="R19" s="33"/>
      <c r="S19" s="33"/>
      <c r="T19" s="33"/>
      <c r="U19" s="33"/>
      <c r="V19" s="33"/>
      <c r="W19" s="33"/>
    </row>
    <row r="20" customHeight="1" spans="1:23">
      <c r="A20" s="135" t="s">
        <v>50</v>
      </c>
      <c r="B20" s="14" t="s">
        <v>265</v>
      </c>
      <c r="C20" s="15" t="s">
        <v>266</v>
      </c>
      <c r="D20" s="14" t="s">
        <v>94</v>
      </c>
      <c r="E20" s="14" t="s">
        <v>83</v>
      </c>
      <c r="F20" s="14" t="s">
        <v>252</v>
      </c>
      <c r="G20" s="14" t="s">
        <v>253</v>
      </c>
      <c r="H20" s="33">
        <v>228000</v>
      </c>
      <c r="I20" s="33">
        <v>228000</v>
      </c>
      <c r="J20" s="33"/>
      <c r="K20" s="33"/>
      <c r="L20" s="33">
        <v>228000</v>
      </c>
      <c r="M20" s="33"/>
      <c r="N20" s="33"/>
      <c r="O20" s="33"/>
      <c r="P20" s="35"/>
      <c r="Q20" s="33"/>
      <c r="R20" s="33"/>
      <c r="S20" s="33"/>
      <c r="T20" s="33"/>
      <c r="U20" s="33"/>
      <c r="V20" s="33"/>
      <c r="W20" s="33"/>
    </row>
    <row r="21" customHeight="1" spans="1:23">
      <c r="A21" s="135" t="s">
        <v>50</v>
      </c>
      <c r="B21" s="14" t="s">
        <v>265</v>
      </c>
      <c r="C21" s="15" t="s">
        <v>266</v>
      </c>
      <c r="D21" s="14" t="s">
        <v>94</v>
      </c>
      <c r="E21" s="14" t="s">
        <v>83</v>
      </c>
      <c r="F21" s="14" t="s">
        <v>252</v>
      </c>
      <c r="G21" s="14" t="s">
        <v>253</v>
      </c>
      <c r="H21" s="33">
        <v>114000</v>
      </c>
      <c r="I21" s="33">
        <v>114000</v>
      </c>
      <c r="J21" s="33"/>
      <c r="K21" s="33"/>
      <c r="L21" s="33">
        <v>114000</v>
      </c>
      <c r="M21" s="33"/>
      <c r="N21" s="33"/>
      <c r="O21" s="33"/>
      <c r="P21" s="35"/>
      <c r="Q21" s="33"/>
      <c r="R21" s="33"/>
      <c r="S21" s="33"/>
      <c r="T21" s="33"/>
      <c r="U21" s="33"/>
      <c r="V21" s="33"/>
      <c r="W21" s="33"/>
    </row>
    <row r="22" customHeight="1" spans="1:23">
      <c r="A22" s="135" t="s">
        <v>50</v>
      </c>
      <c r="B22" s="14" t="s">
        <v>267</v>
      </c>
      <c r="C22" s="15" t="s">
        <v>268</v>
      </c>
      <c r="D22" s="14" t="s">
        <v>94</v>
      </c>
      <c r="E22" s="14" t="s">
        <v>83</v>
      </c>
      <c r="F22" s="14" t="s">
        <v>269</v>
      </c>
      <c r="G22" s="14" t="s">
        <v>270</v>
      </c>
      <c r="H22" s="33">
        <v>14803.01</v>
      </c>
      <c r="I22" s="33">
        <v>14803.01</v>
      </c>
      <c r="J22" s="33"/>
      <c r="K22" s="33"/>
      <c r="L22" s="33">
        <v>14803.01</v>
      </c>
      <c r="M22" s="33"/>
      <c r="N22" s="33"/>
      <c r="O22" s="33"/>
      <c r="P22" s="35"/>
      <c r="Q22" s="33"/>
      <c r="R22" s="33"/>
      <c r="S22" s="33"/>
      <c r="T22" s="33"/>
      <c r="U22" s="33"/>
      <c r="V22" s="33"/>
      <c r="W22" s="33"/>
    </row>
    <row r="23" customHeight="1" spans="1:23">
      <c r="A23" s="135" t="s">
        <v>50</v>
      </c>
      <c r="B23" s="14" t="s">
        <v>267</v>
      </c>
      <c r="C23" s="15" t="s">
        <v>268</v>
      </c>
      <c r="D23" s="14" t="s">
        <v>112</v>
      </c>
      <c r="E23" s="14" t="s">
        <v>113</v>
      </c>
      <c r="F23" s="14" t="s">
        <v>271</v>
      </c>
      <c r="G23" s="14" t="s">
        <v>272</v>
      </c>
      <c r="H23" s="33">
        <v>401431.95</v>
      </c>
      <c r="I23" s="33">
        <v>401431.95</v>
      </c>
      <c r="J23" s="33"/>
      <c r="K23" s="33"/>
      <c r="L23" s="33">
        <v>401431.95</v>
      </c>
      <c r="M23" s="33"/>
      <c r="N23" s="33"/>
      <c r="O23" s="33"/>
      <c r="P23" s="35"/>
      <c r="Q23" s="33"/>
      <c r="R23" s="33"/>
      <c r="S23" s="33"/>
      <c r="T23" s="33"/>
      <c r="U23" s="33"/>
      <c r="V23" s="33"/>
      <c r="W23" s="33"/>
    </row>
    <row r="24" customHeight="1" spans="1:23">
      <c r="A24" s="135" t="s">
        <v>50</v>
      </c>
      <c r="B24" s="14" t="s">
        <v>267</v>
      </c>
      <c r="C24" s="15" t="s">
        <v>268</v>
      </c>
      <c r="D24" s="14" t="s">
        <v>131</v>
      </c>
      <c r="E24" s="14" t="s">
        <v>132</v>
      </c>
      <c r="F24" s="14" t="s">
        <v>258</v>
      </c>
      <c r="G24" s="14" t="s">
        <v>259</v>
      </c>
      <c r="H24" s="33">
        <v>179415.72</v>
      </c>
      <c r="I24" s="33">
        <v>179415.72</v>
      </c>
      <c r="J24" s="33"/>
      <c r="K24" s="33"/>
      <c r="L24" s="33">
        <v>179415.72</v>
      </c>
      <c r="M24" s="33"/>
      <c r="N24" s="33"/>
      <c r="O24" s="33"/>
      <c r="P24" s="35"/>
      <c r="Q24" s="33"/>
      <c r="R24" s="33"/>
      <c r="S24" s="33"/>
      <c r="T24" s="33"/>
      <c r="U24" s="33"/>
      <c r="V24" s="33"/>
      <c r="W24" s="33"/>
    </row>
    <row r="25" customHeight="1" spans="1:23">
      <c r="A25" s="135" t="s">
        <v>50</v>
      </c>
      <c r="B25" s="14" t="s">
        <v>267</v>
      </c>
      <c r="C25" s="15" t="s">
        <v>268</v>
      </c>
      <c r="D25" s="14" t="s">
        <v>133</v>
      </c>
      <c r="E25" s="14" t="s">
        <v>134</v>
      </c>
      <c r="F25" s="14" t="s">
        <v>273</v>
      </c>
      <c r="G25" s="14" t="s">
        <v>274</v>
      </c>
      <c r="H25" s="33">
        <v>92726.3</v>
      </c>
      <c r="I25" s="33">
        <v>92726.3</v>
      </c>
      <c r="J25" s="33"/>
      <c r="K25" s="33"/>
      <c r="L25" s="33">
        <v>92726.3</v>
      </c>
      <c r="M25" s="33"/>
      <c r="N25" s="33"/>
      <c r="O25" s="33"/>
      <c r="P25" s="35"/>
      <c r="Q25" s="33"/>
      <c r="R25" s="33"/>
      <c r="S25" s="33"/>
      <c r="T25" s="33"/>
      <c r="U25" s="33"/>
      <c r="V25" s="33"/>
      <c r="W25" s="33"/>
    </row>
    <row r="26" customHeight="1" spans="1:23">
      <c r="A26" s="135" t="s">
        <v>50</v>
      </c>
      <c r="B26" s="14" t="s">
        <v>267</v>
      </c>
      <c r="C26" s="15" t="s">
        <v>268</v>
      </c>
      <c r="D26" s="14" t="s">
        <v>135</v>
      </c>
      <c r="E26" s="14" t="s">
        <v>136</v>
      </c>
      <c r="F26" s="14" t="s">
        <v>269</v>
      </c>
      <c r="G26" s="14" t="s">
        <v>270</v>
      </c>
      <c r="H26" s="33">
        <v>6886.57</v>
      </c>
      <c r="I26" s="33">
        <v>6886.57</v>
      </c>
      <c r="J26" s="33"/>
      <c r="K26" s="33"/>
      <c r="L26" s="33">
        <v>6886.57</v>
      </c>
      <c r="M26" s="33"/>
      <c r="N26" s="33"/>
      <c r="O26" s="33"/>
      <c r="P26" s="35"/>
      <c r="Q26" s="33"/>
      <c r="R26" s="33"/>
      <c r="S26" s="33"/>
      <c r="T26" s="33"/>
      <c r="U26" s="33"/>
      <c r="V26" s="33"/>
      <c r="W26" s="33"/>
    </row>
    <row r="27" customHeight="1" spans="1:23">
      <c r="A27" s="135" t="s">
        <v>52</v>
      </c>
      <c r="B27" s="14" t="s">
        <v>275</v>
      </c>
      <c r="C27" s="15" t="s">
        <v>250</v>
      </c>
      <c r="D27" s="14" t="s">
        <v>80</v>
      </c>
      <c r="E27" s="14" t="s">
        <v>81</v>
      </c>
      <c r="F27" s="14" t="s">
        <v>255</v>
      </c>
      <c r="G27" s="14" t="s">
        <v>256</v>
      </c>
      <c r="H27" s="33">
        <v>20300</v>
      </c>
      <c r="I27" s="33">
        <v>20300</v>
      </c>
      <c r="J27" s="33"/>
      <c r="K27" s="33"/>
      <c r="L27" s="33">
        <v>20300</v>
      </c>
      <c r="M27" s="33"/>
      <c r="N27" s="33"/>
      <c r="O27" s="33"/>
      <c r="P27" s="35"/>
      <c r="Q27" s="33"/>
      <c r="R27" s="33"/>
      <c r="S27" s="33"/>
      <c r="T27" s="33"/>
      <c r="U27" s="33"/>
      <c r="V27" s="33"/>
      <c r="W27" s="33"/>
    </row>
    <row r="28" customHeight="1" spans="1:23">
      <c r="A28" s="135" t="s">
        <v>52</v>
      </c>
      <c r="B28" s="14" t="s">
        <v>276</v>
      </c>
      <c r="C28" s="15" t="s">
        <v>277</v>
      </c>
      <c r="D28" s="14" t="s">
        <v>80</v>
      </c>
      <c r="E28" s="14" t="s">
        <v>81</v>
      </c>
      <c r="F28" s="14" t="s">
        <v>246</v>
      </c>
      <c r="G28" s="14" t="s">
        <v>247</v>
      </c>
      <c r="H28" s="33">
        <v>1110012</v>
      </c>
      <c r="I28" s="33">
        <v>1110012</v>
      </c>
      <c r="J28" s="33"/>
      <c r="K28" s="33"/>
      <c r="L28" s="33">
        <v>1110012</v>
      </c>
      <c r="M28" s="33"/>
      <c r="N28" s="33"/>
      <c r="O28" s="33"/>
      <c r="P28" s="35"/>
      <c r="Q28" s="33"/>
      <c r="R28" s="33"/>
      <c r="S28" s="33"/>
      <c r="T28" s="33"/>
      <c r="U28" s="33"/>
      <c r="V28" s="33"/>
      <c r="W28" s="33"/>
    </row>
    <row r="29" customHeight="1" spans="1:23">
      <c r="A29" s="135" t="s">
        <v>52</v>
      </c>
      <c r="B29" s="14" t="s">
        <v>276</v>
      </c>
      <c r="C29" s="15" t="s">
        <v>277</v>
      </c>
      <c r="D29" s="14" t="s">
        <v>80</v>
      </c>
      <c r="E29" s="14" t="s">
        <v>81</v>
      </c>
      <c r="F29" s="14" t="s">
        <v>248</v>
      </c>
      <c r="G29" s="14" t="s">
        <v>249</v>
      </c>
      <c r="H29" s="33">
        <v>174000</v>
      </c>
      <c r="I29" s="33">
        <v>174000</v>
      </c>
      <c r="J29" s="33"/>
      <c r="K29" s="33"/>
      <c r="L29" s="33">
        <v>174000</v>
      </c>
      <c r="M29" s="33"/>
      <c r="N29" s="33"/>
      <c r="O29" s="33"/>
      <c r="P29" s="35"/>
      <c r="Q29" s="33"/>
      <c r="R29" s="33"/>
      <c r="S29" s="33"/>
      <c r="T29" s="33"/>
      <c r="U29" s="33"/>
      <c r="V29" s="33"/>
      <c r="W29" s="33"/>
    </row>
    <row r="30" customHeight="1" spans="1:23">
      <c r="A30" s="135" t="s">
        <v>52</v>
      </c>
      <c r="B30" s="14" t="s">
        <v>276</v>
      </c>
      <c r="C30" s="15" t="s">
        <v>277</v>
      </c>
      <c r="D30" s="14" t="s">
        <v>80</v>
      </c>
      <c r="E30" s="14" t="s">
        <v>81</v>
      </c>
      <c r="F30" s="14" t="s">
        <v>248</v>
      </c>
      <c r="G30" s="14" t="s">
        <v>249</v>
      </c>
      <c r="H30" s="33">
        <v>1717658.64</v>
      </c>
      <c r="I30" s="33">
        <v>1717658.64</v>
      </c>
      <c r="J30" s="33"/>
      <c r="K30" s="33"/>
      <c r="L30" s="33">
        <v>1717658.64</v>
      </c>
      <c r="M30" s="33"/>
      <c r="N30" s="33"/>
      <c r="O30" s="33"/>
      <c r="P30" s="35"/>
      <c r="Q30" s="33"/>
      <c r="R30" s="33"/>
      <c r="S30" s="33"/>
      <c r="T30" s="33"/>
      <c r="U30" s="33"/>
      <c r="V30" s="33"/>
      <c r="W30" s="33"/>
    </row>
    <row r="31" customHeight="1" spans="1:23">
      <c r="A31" s="135" t="s">
        <v>52</v>
      </c>
      <c r="B31" s="14" t="s">
        <v>278</v>
      </c>
      <c r="C31" s="15" t="s">
        <v>251</v>
      </c>
      <c r="D31" s="14" t="s">
        <v>129</v>
      </c>
      <c r="E31" s="14" t="s">
        <v>130</v>
      </c>
      <c r="F31" s="14" t="s">
        <v>258</v>
      </c>
      <c r="G31" s="14" t="s">
        <v>259</v>
      </c>
      <c r="H31" s="33">
        <v>15532</v>
      </c>
      <c r="I31" s="33">
        <v>15532</v>
      </c>
      <c r="J31" s="33"/>
      <c r="K31" s="33"/>
      <c r="L31" s="33">
        <v>15532</v>
      </c>
      <c r="M31" s="33"/>
      <c r="N31" s="33"/>
      <c r="O31" s="33"/>
      <c r="P31" s="35"/>
      <c r="Q31" s="33"/>
      <c r="R31" s="33"/>
      <c r="S31" s="33"/>
      <c r="T31" s="33"/>
      <c r="U31" s="33"/>
      <c r="V31" s="33"/>
      <c r="W31" s="33"/>
    </row>
    <row r="32" customHeight="1" spans="1:23">
      <c r="A32" s="135" t="s">
        <v>52</v>
      </c>
      <c r="B32" s="14" t="s">
        <v>278</v>
      </c>
      <c r="C32" s="15" t="s">
        <v>251</v>
      </c>
      <c r="D32" s="14" t="s">
        <v>131</v>
      </c>
      <c r="E32" s="14" t="s">
        <v>132</v>
      </c>
      <c r="F32" s="14" t="s">
        <v>258</v>
      </c>
      <c r="G32" s="14" t="s">
        <v>259</v>
      </c>
      <c r="H32" s="33">
        <v>3883</v>
      </c>
      <c r="I32" s="33">
        <v>3883</v>
      </c>
      <c r="J32" s="33"/>
      <c r="K32" s="33"/>
      <c r="L32" s="33">
        <v>3883</v>
      </c>
      <c r="M32" s="33"/>
      <c r="N32" s="33"/>
      <c r="O32" s="33"/>
      <c r="P32" s="35"/>
      <c r="Q32" s="33"/>
      <c r="R32" s="33"/>
      <c r="S32" s="33"/>
      <c r="T32" s="33"/>
      <c r="U32" s="33"/>
      <c r="V32" s="33"/>
      <c r="W32" s="33"/>
    </row>
    <row r="33" customHeight="1" spans="1:23">
      <c r="A33" s="135" t="s">
        <v>52</v>
      </c>
      <c r="B33" s="14" t="s">
        <v>279</v>
      </c>
      <c r="C33" s="15" t="s">
        <v>192</v>
      </c>
      <c r="D33" s="14" t="s">
        <v>191</v>
      </c>
      <c r="E33" s="14" t="s">
        <v>192</v>
      </c>
      <c r="F33" s="14" t="s">
        <v>261</v>
      </c>
      <c r="G33" s="14" t="s">
        <v>192</v>
      </c>
      <c r="H33" s="33">
        <v>630096</v>
      </c>
      <c r="I33" s="33">
        <v>630096</v>
      </c>
      <c r="J33" s="33"/>
      <c r="K33" s="33"/>
      <c r="L33" s="33">
        <v>630096</v>
      </c>
      <c r="M33" s="33"/>
      <c r="N33" s="33"/>
      <c r="O33" s="33"/>
      <c r="P33" s="35"/>
      <c r="Q33" s="33"/>
      <c r="R33" s="33"/>
      <c r="S33" s="33"/>
      <c r="T33" s="33"/>
      <c r="U33" s="33"/>
      <c r="V33" s="33"/>
      <c r="W33" s="33"/>
    </row>
    <row r="34" customHeight="1" spans="1:23">
      <c r="A34" s="135" t="s">
        <v>52</v>
      </c>
      <c r="B34" s="14" t="s">
        <v>280</v>
      </c>
      <c r="C34" s="15" t="s">
        <v>281</v>
      </c>
      <c r="D34" s="14" t="s">
        <v>80</v>
      </c>
      <c r="E34" s="14" t="s">
        <v>81</v>
      </c>
      <c r="F34" s="14" t="s">
        <v>282</v>
      </c>
      <c r="G34" s="14" t="s">
        <v>283</v>
      </c>
      <c r="H34" s="33">
        <v>257400</v>
      </c>
      <c r="I34" s="33">
        <v>257400</v>
      </c>
      <c r="J34" s="33"/>
      <c r="K34" s="33"/>
      <c r="L34" s="33">
        <v>257400</v>
      </c>
      <c r="M34" s="33"/>
      <c r="N34" s="33"/>
      <c r="O34" s="33"/>
      <c r="P34" s="35"/>
      <c r="Q34" s="33"/>
      <c r="R34" s="33"/>
      <c r="S34" s="33"/>
      <c r="T34" s="33"/>
      <c r="U34" s="33"/>
      <c r="V34" s="33"/>
      <c r="W34" s="33"/>
    </row>
    <row r="35" customHeight="1" spans="1:23">
      <c r="A35" s="135" t="s">
        <v>52</v>
      </c>
      <c r="B35" s="14" t="s">
        <v>284</v>
      </c>
      <c r="C35" s="15" t="s">
        <v>263</v>
      </c>
      <c r="D35" s="14" t="s">
        <v>80</v>
      </c>
      <c r="E35" s="14" t="s">
        <v>81</v>
      </c>
      <c r="F35" s="14" t="s">
        <v>264</v>
      </c>
      <c r="G35" s="14" t="s">
        <v>263</v>
      </c>
      <c r="H35" s="33">
        <v>46400</v>
      </c>
      <c r="I35" s="33">
        <v>46400</v>
      </c>
      <c r="J35" s="33"/>
      <c r="K35" s="33"/>
      <c r="L35" s="33">
        <v>46400</v>
      </c>
      <c r="M35" s="33"/>
      <c r="N35" s="33"/>
      <c r="O35" s="33"/>
      <c r="P35" s="35"/>
      <c r="Q35" s="33"/>
      <c r="R35" s="33"/>
      <c r="S35" s="33"/>
      <c r="T35" s="33"/>
      <c r="U35" s="33"/>
      <c r="V35" s="33"/>
      <c r="W35" s="33"/>
    </row>
    <row r="36" customHeight="1" spans="1:23">
      <c r="A36" s="135" t="s">
        <v>52</v>
      </c>
      <c r="B36" s="14" t="s">
        <v>285</v>
      </c>
      <c r="C36" s="15" t="s">
        <v>286</v>
      </c>
      <c r="D36" s="14" t="s">
        <v>108</v>
      </c>
      <c r="E36" s="14" t="s">
        <v>109</v>
      </c>
      <c r="F36" s="14" t="s">
        <v>287</v>
      </c>
      <c r="G36" s="14" t="s">
        <v>288</v>
      </c>
      <c r="H36" s="33">
        <v>24450</v>
      </c>
      <c r="I36" s="33">
        <v>24450</v>
      </c>
      <c r="J36" s="33"/>
      <c r="K36" s="33"/>
      <c r="L36" s="33">
        <v>24450</v>
      </c>
      <c r="M36" s="33"/>
      <c r="N36" s="33"/>
      <c r="O36" s="33"/>
      <c r="P36" s="35"/>
      <c r="Q36" s="33"/>
      <c r="R36" s="33"/>
      <c r="S36" s="33"/>
      <c r="T36" s="33"/>
      <c r="U36" s="33"/>
      <c r="V36" s="33"/>
      <c r="W36" s="33"/>
    </row>
    <row r="37" customHeight="1" spans="1:23">
      <c r="A37" s="135" t="s">
        <v>52</v>
      </c>
      <c r="B37" s="14" t="s">
        <v>285</v>
      </c>
      <c r="C37" s="15" t="s">
        <v>286</v>
      </c>
      <c r="D37" s="14" t="s">
        <v>110</v>
      </c>
      <c r="E37" s="14" t="s">
        <v>111</v>
      </c>
      <c r="F37" s="14" t="s">
        <v>287</v>
      </c>
      <c r="G37" s="14" t="s">
        <v>288</v>
      </c>
      <c r="H37" s="33">
        <v>23250</v>
      </c>
      <c r="I37" s="33">
        <v>23250</v>
      </c>
      <c r="J37" s="33"/>
      <c r="K37" s="33"/>
      <c r="L37" s="33">
        <v>23250</v>
      </c>
      <c r="M37" s="33"/>
      <c r="N37" s="33"/>
      <c r="O37" s="33"/>
      <c r="P37" s="35"/>
      <c r="Q37" s="33"/>
      <c r="R37" s="33"/>
      <c r="S37" s="33"/>
      <c r="T37" s="33"/>
      <c r="U37" s="33"/>
      <c r="V37" s="33"/>
      <c r="W37" s="33"/>
    </row>
    <row r="38" customHeight="1" spans="1:23">
      <c r="A38" s="135" t="s">
        <v>52</v>
      </c>
      <c r="B38" s="14" t="s">
        <v>289</v>
      </c>
      <c r="C38" s="15" t="s">
        <v>290</v>
      </c>
      <c r="D38" s="14" t="s">
        <v>80</v>
      </c>
      <c r="E38" s="14" t="s">
        <v>81</v>
      </c>
      <c r="F38" s="14" t="s">
        <v>291</v>
      </c>
      <c r="G38" s="14" t="s">
        <v>292</v>
      </c>
      <c r="H38" s="33">
        <v>463860</v>
      </c>
      <c r="I38" s="33">
        <v>463860</v>
      </c>
      <c r="J38" s="33"/>
      <c r="K38" s="33"/>
      <c r="L38" s="33">
        <v>463860</v>
      </c>
      <c r="M38" s="33"/>
      <c r="N38" s="33"/>
      <c r="O38" s="33"/>
      <c r="P38" s="35"/>
      <c r="Q38" s="33"/>
      <c r="R38" s="33"/>
      <c r="S38" s="33"/>
      <c r="T38" s="33"/>
      <c r="U38" s="33"/>
      <c r="V38" s="33"/>
      <c r="W38" s="33"/>
    </row>
    <row r="39" customHeight="1" spans="1:23">
      <c r="A39" s="135" t="s">
        <v>52</v>
      </c>
      <c r="B39" s="14" t="s">
        <v>293</v>
      </c>
      <c r="C39" s="15" t="s">
        <v>294</v>
      </c>
      <c r="D39" s="14" t="s">
        <v>80</v>
      </c>
      <c r="E39" s="14" t="s">
        <v>81</v>
      </c>
      <c r="F39" s="14" t="s">
        <v>295</v>
      </c>
      <c r="G39" s="14" t="s">
        <v>296</v>
      </c>
      <c r="H39" s="33">
        <v>471000</v>
      </c>
      <c r="I39" s="33">
        <v>471000</v>
      </c>
      <c r="J39" s="33"/>
      <c r="K39" s="33"/>
      <c r="L39" s="33">
        <v>471000</v>
      </c>
      <c r="M39" s="33"/>
      <c r="N39" s="33"/>
      <c r="O39" s="33"/>
      <c r="P39" s="35"/>
      <c r="Q39" s="33"/>
      <c r="R39" s="33"/>
      <c r="S39" s="33"/>
      <c r="T39" s="33"/>
      <c r="U39" s="33"/>
      <c r="V39" s="33"/>
      <c r="W39" s="33"/>
    </row>
    <row r="40" customHeight="1" spans="1:23">
      <c r="A40" s="135" t="s">
        <v>52</v>
      </c>
      <c r="B40" s="14" t="s">
        <v>297</v>
      </c>
      <c r="C40" s="15" t="s">
        <v>268</v>
      </c>
      <c r="D40" s="14" t="s">
        <v>80</v>
      </c>
      <c r="E40" s="14" t="s">
        <v>81</v>
      </c>
      <c r="F40" s="14" t="s">
        <v>269</v>
      </c>
      <c r="G40" s="14" t="s">
        <v>270</v>
      </c>
      <c r="H40" s="33">
        <v>2508.79</v>
      </c>
      <c r="I40" s="33">
        <v>2508.79</v>
      </c>
      <c r="J40" s="33"/>
      <c r="K40" s="33"/>
      <c r="L40" s="33">
        <v>2508.79</v>
      </c>
      <c r="M40" s="33"/>
      <c r="N40" s="33"/>
      <c r="O40" s="33"/>
      <c r="P40" s="35"/>
      <c r="Q40" s="33"/>
      <c r="R40" s="33"/>
      <c r="S40" s="33"/>
      <c r="T40" s="33"/>
      <c r="U40" s="33"/>
      <c r="V40" s="33"/>
      <c r="W40" s="33"/>
    </row>
    <row r="41" customHeight="1" spans="1:23">
      <c r="A41" s="135" t="s">
        <v>52</v>
      </c>
      <c r="B41" s="14" t="s">
        <v>297</v>
      </c>
      <c r="C41" s="15" t="s">
        <v>268</v>
      </c>
      <c r="D41" s="14" t="s">
        <v>112</v>
      </c>
      <c r="E41" s="14" t="s">
        <v>113</v>
      </c>
      <c r="F41" s="14" t="s">
        <v>271</v>
      </c>
      <c r="G41" s="14" t="s">
        <v>272</v>
      </c>
      <c r="H41" s="33">
        <v>624219.45</v>
      </c>
      <c r="I41" s="33">
        <v>624219.45</v>
      </c>
      <c r="J41" s="33"/>
      <c r="K41" s="33"/>
      <c r="L41" s="33">
        <v>624219.45</v>
      </c>
      <c r="M41" s="33"/>
      <c r="N41" s="33"/>
      <c r="O41" s="33"/>
      <c r="P41" s="35"/>
      <c r="Q41" s="33"/>
      <c r="R41" s="33"/>
      <c r="S41" s="33"/>
      <c r="T41" s="33"/>
      <c r="U41" s="33"/>
      <c r="V41" s="33"/>
      <c r="W41" s="33"/>
    </row>
    <row r="42" customHeight="1" spans="1:23">
      <c r="A42" s="135" t="s">
        <v>52</v>
      </c>
      <c r="B42" s="14" t="s">
        <v>297</v>
      </c>
      <c r="C42" s="15" t="s">
        <v>268</v>
      </c>
      <c r="D42" s="14" t="s">
        <v>129</v>
      </c>
      <c r="E42" s="14" t="s">
        <v>130</v>
      </c>
      <c r="F42" s="14" t="s">
        <v>258</v>
      </c>
      <c r="G42" s="14" t="s">
        <v>259</v>
      </c>
      <c r="H42" s="33">
        <v>279240.19</v>
      </c>
      <c r="I42" s="33">
        <v>279240.19</v>
      </c>
      <c r="J42" s="33"/>
      <c r="K42" s="33"/>
      <c r="L42" s="33">
        <v>279240.19</v>
      </c>
      <c r="M42" s="33"/>
      <c r="N42" s="33"/>
      <c r="O42" s="33"/>
      <c r="P42" s="35"/>
      <c r="Q42" s="33"/>
      <c r="R42" s="33"/>
      <c r="S42" s="33"/>
      <c r="T42" s="33"/>
      <c r="U42" s="33"/>
      <c r="V42" s="33"/>
      <c r="W42" s="33"/>
    </row>
    <row r="43" customHeight="1" spans="1:23">
      <c r="A43" s="135" t="s">
        <v>52</v>
      </c>
      <c r="B43" s="14" t="s">
        <v>297</v>
      </c>
      <c r="C43" s="15" t="s">
        <v>268</v>
      </c>
      <c r="D43" s="14" t="s">
        <v>133</v>
      </c>
      <c r="E43" s="14" t="s">
        <v>134</v>
      </c>
      <c r="F43" s="14" t="s">
        <v>273</v>
      </c>
      <c r="G43" s="14" t="s">
        <v>274</v>
      </c>
      <c r="H43" s="33">
        <v>179094.04</v>
      </c>
      <c r="I43" s="33">
        <v>179094.04</v>
      </c>
      <c r="J43" s="33"/>
      <c r="K43" s="33"/>
      <c r="L43" s="33">
        <v>179094.04</v>
      </c>
      <c r="M43" s="33"/>
      <c r="N43" s="33"/>
      <c r="O43" s="33"/>
      <c r="P43" s="35"/>
      <c r="Q43" s="33"/>
      <c r="R43" s="33"/>
      <c r="S43" s="33"/>
      <c r="T43" s="33"/>
      <c r="U43" s="33"/>
      <c r="V43" s="33"/>
      <c r="W43" s="33"/>
    </row>
    <row r="44" customHeight="1" spans="1:23">
      <c r="A44" s="135" t="s">
        <v>52</v>
      </c>
      <c r="B44" s="14" t="s">
        <v>297</v>
      </c>
      <c r="C44" s="15" t="s">
        <v>268</v>
      </c>
      <c r="D44" s="14" t="s">
        <v>135</v>
      </c>
      <c r="E44" s="14" t="s">
        <v>136</v>
      </c>
      <c r="F44" s="14" t="s">
        <v>269</v>
      </c>
      <c r="G44" s="14" t="s">
        <v>270</v>
      </c>
      <c r="H44" s="33">
        <v>6728.3</v>
      </c>
      <c r="I44" s="33">
        <v>6728.3</v>
      </c>
      <c r="J44" s="33"/>
      <c r="K44" s="33"/>
      <c r="L44" s="33">
        <v>6728.3</v>
      </c>
      <c r="M44" s="33"/>
      <c r="N44" s="33"/>
      <c r="O44" s="33"/>
      <c r="P44" s="35"/>
      <c r="Q44" s="33"/>
      <c r="R44" s="33"/>
      <c r="S44" s="33"/>
      <c r="T44" s="33"/>
      <c r="U44" s="33"/>
      <c r="V44" s="33"/>
      <c r="W44" s="33"/>
    </row>
    <row r="45" customHeight="1" spans="1:23">
      <c r="A45" s="135" t="s">
        <v>52</v>
      </c>
      <c r="B45" s="14" t="s">
        <v>298</v>
      </c>
      <c r="C45" s="15" t="s">
        <v>299</v>
      </c>
      <c r="D45" s="14" t="s">
        <v>80</v>
      </c>
      <c r="E45" s="14" t="s">
        <v>81</v>
      </c>
      <c r="F45" s="14" t="s">
        <v>300</v>
      </c>
      <c r="G45" s="14" t="s">
        <v>301</v>
      </c>
      <c r="H45" s="33">
        <v>297000</v>
      </c>
      <c r="I45" s="33">
        <v>297000</v>
      </c>
      <c r="J45" s="33"/>
      <c r="K45" s="33"/>
      <c r="L45" s="33">
        <v>297000</v>
      </c>
      <c r="M45" s="33"/>
      <c r="N45" s="33"/>
      <c r="O45" s="33"/>
      <c r="P45" s="35"/>
      <c r="Q45" s="33"/>
      <c r="R45" s="33"/>
      <c r="S45" s="33"/>
      <c r="T45" s="33"/>
      <c r="U45" s="33"/>
      <c r="V45" s="33"/>
      <c r="W45" s="33"/>
    </row>
    <row r="46" customHeight="1" spans="1:23">
      <c r="A46" s="135" t="s">
        <v>52</v>
      </c>
      <c r="B46" s="14" t="s">
        <v>302</v>
      </c>
      <c r="C46" s="15" t="s">
        <v>303</v>
      </c>
      <c r="D46" s="14" t="s">
        <v>80</v>
      </c>
      <c r="E46" s="14" t="s">
        <v>81</v>
      </c>
      <c r="F46" s="14" t="s">
        <v>287</v>
      </c>
      <c r="G46" s="14" t="s">
        <v>288</v>
      </c>
      <c r="H46" s="33">
        <v>6000</v>
      </c>
      <c r="I46" s="33">
        <v>6000</v>
      </c>
      <c r="J46" s="33"/>
      <c r="K46" s="33"/>
      <c r="L46" s="33">
        <v>6000</v>
      </c>
      <c r="M46" s="33"/>
      <c r="N46" s="33"/>
      <c r="O46" s="33"/>
      <c r="P46" s="35"/>
      <c r="Q46" s="33"/>
      <c r="R46" s="33"/>
      <c r="S46" s="33"/>
      <c r="T46" s="33"/>
      <c r="U46" s="33"/>
      <c r="V46" s="33"/>
      <c r="W46" s="33"/>
    </row>
    <row r="47" customHeight="1" spans="1:23">
      <c r="A47" s="135" t="s">
        <v>52</v>
      </c>
      <c r="B47" s="14" t="s">
        <v>302</v>
      </c>
      <c r="C47" s="15" t="s">
        <v>303</v>
      </c>
      <c r="D47" s="14" t="s">
        <v>80</v>
      </c>
      <c r="E47" s="14" t="s">
        <v>81</v>
      </c>
      <c r="F47" s="14" t="s">
        <v>287</v>
      </c>
      <c r="G47" s="14" t="s">
        <v>288</v>
      </c>
      <c r="H47" s="33">
        <v>73500</v>
      </c>
      <c r="I47" s="33">
        <v>73500</v>
      </c>
      <c r="J47" s="33"/>
      <c r="K47" s="33"/>
      <c r="L47" s="33">
        <v>73500</v>
      </c>
      <c r="M47" s="33"/>
      <c r="N47" s="33"/>
      <c r="O47" s="33"/>
      <c r="P47" s="35"/>
      <c r="Q47" s="33"/>
      <c r="R47" s="33"/>
      <c r="S47" s="33"/>
      <c r="T47" s="33"/>
      <c r="U47" s="33"/>
      <c r="V47" s="33"/>
      <c r="W47" s="33"/>
    </row>
    <row r="48" customHeight="1" spans="1:23">
      <c r="A48" s="135" t="s">
        <v>52</v>
      </c>
      <c r="B48" s="14" t="s">
        <v>302</v>
      </c>
      <c r="C48" s="15" t="s">
        <v>303</v>
      </c>
      <c r="D48" s="14" t="s">
        <v>80</v>
      </c>
      <c r="E48" s="14" t="s">
        <v>81</v>
      </c>
      <c r="F48" s="14" t="s">
        <v>304</v>
      </c>
      <c r="G48" s="14" t="s">
        <v>305</v>
      </c>
      <c r="H48" s="33">
        <v>30000</v>
      </c>
      <c r="I48" s="33">
        <v>30000</v>
      </c>
      <c r="J48" s="33"/>
      <c r="K48" s="33"/>
      <c r="L48" s="33">
        <v>30000</v>
      </c>
      <c r="M48" s="33"/>
      <c r="N48" s="33"/>
      <c r="O48" s="33"/>
      <c r="P48" s="35"/>
      <c r="Q48" s="33"/>
      <c r="R48" s="33"/>
      <c r="S48" s="33"/>
      <c r="T48" s="33"/>
      <c r="U48" s="33"/>
      <c r="V48" s="33"/>
      <c r="W48" s="33"/>
    </row>
    <row r="49" customHeight="1" spans="1:23">
      <c r="A49" s="135" t="s">
        <v>52</v>
      </c>
      <c r="B49" s="14" t="s">
        <v>302</v>
      </c>
      <c r="C49" s="15" t="s">
        <v>303</v>
      </c>
      <c r="D49" s="14" t="s">
        <v>80</v>
      </c>
      <c r="E49" s="14" t="s">
        <v>81</v>
      </c>
      <c r="F49" s="14" t="s">
        <v>306</v>
      </c>
      <c r="G49" s="14" t="s">
        <v>307</v>
      </c>
      <c r="H49" s="33">
        <v>40000</v>
      </c>
      <c r="I49" s="33">
        <v>40000</v>
      </c>
      <c r="J49" s="33"/>
      <c r="K49" s="33"/>
      <c r="L49" s="33">
        <v>40000</v>
      </c>
      <c r="M49" s="33"/>
      <c r="N49" s="33"/>
      <c r="O49" s="33"/>
      <c r="P49" s="35"/>
      <c r="Q49" s="33"/>
      <c r="R49" s="33"/>
      <c r="S49" s="33"/>
      <c r="T49" s="33"/>
      <c r="U49" s="33"/>
      <c r="V49" s="33"/>
      <c r="W49" s="33"/>
    </row>
    <row r="50" customHeight="1" spans="1:23">
      <c r="A50" s="135" t="s">
        <v>52</v>
      </c>
      <c r="B50" s="14" t="s">
        <v>302</v>
      </c>
      <c r="C50" s="15" t="s">
        <v>303</v>
      </c>
      <c r="D50" s="14" t="s">
        <v>80</v>
      </c>
      <c r="E50" s="14" t="s">
        <v>81</v>
      </c>
      <c r="F50" s="14" t="s">
        <v>308</v>
      </c>
      <c r="G50" s="14" t="s">
        <v>309</v>
      </c>
      <c r="H50" s="33">
        <v>10000</v>
      </c>
      <c r="I50" s="33">
        <v>10000</v>
      </c>
      <c r="J50" s="33"/>
      <c r="K50" s="33"/>
      <c r="L50" s="33">
        <v>10000</v>
      </c>
      <c r="M50" s="33"/>
      <c r="N50" s="33"/>
      <c r="O50" s="33"/>
      <c r="P50" s="35"/>
      <c r="Q50" s="33"/>
      <c r="R50" s="33"/>
      <c r="S50" s="33"/>
      <c r="T50" s="33"/>
      <c r="U50" s="33"/>
      <c r="V50" s="33"/>
      <c r="W50" s="33"/>
    </row>
    <row r="51" customHeight="1" spans="1:23">
      <c r="A51" s="135" t="s">
        <v>52</v>
      </c>
      <c r="B51" s="14" t="s">
        <v>302</v>
      </c>
      <c r="C51" s="15" t="s">
        <v>303</v>
      </c>
      <c r="D51" s="14" t="s">
        <v>82</v>
      </c>
      <c r="E51" s="14" t="s">
        <v>83</v>
      </c>
      <c r="F51" s="14" t="s">
        <v>287</v>
      </c>
      <c r="G51" s="14" t="s">
        <v>288</v>
      </c>
      <c r="H51" s="33">
        <v>34000</v>
      </c>
      <c r="I51" s="33">
        <v>34000</v>
      </c>
      <c r="J51" s="33"/>
      <c r="K51" s="33"/>
      <c r="L51" s="33">
        <v>34000</v>
      </c>
      <c r="M51" s="33"/>
      <c r="N51" s="33"/>
      <c r="O51" s="33"/>
      <c r="P51" s="35"/>
      <c r="Q51" s="33"/>
      <c r="R51" s="33"/>
      <c r="S51" s="33"/>
      <c r="T51" s="33"/>
      <c r="U51" s="33"/>
      <c r="V51" s="33"/>
      <c r="W51" s="33"/>
    </row>
    <row r="52" customHeight="1" spans="1:23">
      <c r="A52" s="135" t="s">
        <v>52</v>
      </c>
      <c r="B52" s="14" t="s">
        <v>302</v>
      </c>
      <c r="C52" s="15" t="s">
        <v>303</v>
      </c>
      <c r="D52" s="14" t="s">
        <v>82</v>
      </c>
      <c r="E52" s="14" t="s">
        <v>83</v>
      </c>
      <c r="F52" s="14" t="s">
        <v>304</v>
      </c>
      <c r="G52" s="14" t="s">
        <v>305</v>
      </c>
      <c r="H52" s="33">
        <v>10000</v>
      </c>
      <c r="I52" s="33">
        <v>10000</v>
      </c>
      <c r="J52" s="33"/>
      <c r="K52" s="33"/>
      <c r="L52" s="33">
        <v>10000</v>
      </c>
      <c r="M52" s="33"/>
      <c r="N52" s="33"/>
      <c r="O52" s="33"/>
      <c r="P52" s="35"/>
      <c r="Q52" s="33"/>
      <c r="R52" s="33"/>
      <c r="S52" s="33"/>
      <c r="T52" s="33"/>
      <c r="U52" s="33"/>
      <c r="V52" s="33"/>
      <c r="W52" s="33"/>
    </row>
    <row r="53" customHeight="1" spans="1:23">
      <c r="A53" s="135" t="s">
        <v>52</v>
      </c>
      <c r="B53" s="14" t="s">
        <v>302</v>
      </c>
      <c r="C53" s="15" t="s">
        <v>303</v>
      </c>
      <c r="D53" s="14" t="s">
        <v>82</v>
      </c>
      <c r="E53" s="14" t="s">
        <v>83</v>
      </c>
      <c r="F53" s="14" t="s">
        <v>310</v>
      </c>
      <c r="G53" s="14" t="s">
        <v>311</v>
      </c>
      <c r="H53" s="33">
        <v>101704.06</v>
      </c>
      <c r="I53" s="33">
        <v>101704.06</v>
      </c>
      <c r="J53" s="33"/>
      <c r="K53" s="33"/>
      <c r="L53" s="33">
        <v>101704.06</v>
      </c>
      <c r="M53" s="33"/>
      <c r="N53" s="33"/>
      <c r="O53" s="33"/>
      <c r="P53" s="35"/>
      <c r="Q53" s="33"/>
      <c r="R53" s="33"/>
      <c r="S53" s="33"/>
      <c r="T53" s="33"/>
      <c r="U53" s="33"/>
      <c r="V53" s="33"/>
      <c r="W53" s="33"/>
    </row>
    <row r="54" customHeight="1" spans="1:23">
      <c r="A54" s="135" t="s">
        <v>52</v>
      </c>
      <c r="B54" s="14" t="s">
        <v>302</v>
      </c>
      <c r="C54" s="15" t="s">
        <v>303</v>
      </c>
      <c r="D54" s="14" t="s">
        <v>82</v>
      </c>
      <c r="E54" s="14" t="s">
        <v>83</v>
      </c>
      <c r="F54" s="14" t="s">
        <v>306</v>
      </c>
      <c r="G54" s="14" t="s">
        <v>307</v>
      </c>
      <c r="H54" s="33">
        <v>3920</v>
      </c>
      <c r="I54" s="33">
        <v>3920</v>
      </c>
      <c r="J54" s="33"/>
      <c r="K54" s="33"/>
      <c r="L54" s="33">
        <v>3920</v>
      </c>
      <c r="M54" s="33"/>
      <c r="N54" s="33"/>
      <c r="O54" s="33"/>
      <c r="P54" s="35"/>
      <c r="Q54" s="33"/>
      <c r="R54" s="33"/>
      <c r="S54" s="33"/>
      <c r="T54" s="33"/>
      <c r="U54" s="33"/>
      <c r="V54" s="33"/>
      <c r="W54" s="33"/>
    </row>
    <row r="55" customHeight="1" spans="1:23">
      <c r="A55" s="135" t="s">
        <v>52</v>
      </c>
      <c r="B55" s="14" t="s">
        <v>302</v>
      </c>
      <c r="C55" s="15" t="s">
        <v>303</v>
      </c>
      <c r="D55" s="14" t="s">
        <v>82</v>
      </c>
      <c r="E55" s="14" t="s">
        <v>83</v>
      </c>
      <c r="F55" s="14" t="s">
        <v>312</v>
      </c>
      <c r="G55" s="14" t="s">
        <v>313</v>
      </c>
      <c r="H55" s="33">
        <v>133875.94</v>
      </c>
      <c r="I55" s="33">
        <v>133875.94</v>
      </c>
      <c r="J55" s="33"/>
      <c r="K55" s="33"/>
      <c r="L55" s="33">
        <v>133875.94</v>
      </c>
      <c r="M55" s="33"/>
      <c r="N55" s="33"/>
      <c r="O55" s="33"/>
      <c r="P55" s="35"/>
      <c r="Q55" s="33"/>
      <c r="R55" s="33"/>
      <c r="S55" s="33"/>
      <c r="T55" s="33"/>
      <c r="U55" s="33"/>
      <c r="V55" s="33"/>
      <c r="W55" s="33"/>
    </row>
    <row r="56" customHeight="1" spans="1:23">
      <c r="A56" s="135" t="s">
        <v>52</v>
      </c>
      <c r="B56" s="14" t="s">
        <v>314</v>
      </c>
      <c r="C56" s="15" t="s">
        <v>315</v>
      </c>
      <c r="D56" s="14" t="s">
        <v>170</v>
      </c>
      <c r="E56" s="14" t="s">
        <v>171</v>
      </c>
      <c r="F56" s="14" t="s">
        <v>316</v>
      </c>
      <c r="G56" s="14" t="s">
        <v>317</v>
      </c>
      <c r="H56" s="33">
        <v>50040.2</v>
      </c>
      <c r="I56" s="33">
        <v>50040.2</v>
      </c>
      <c r="J56" s="33"/>
      <c r="K56" s="33"/>
      <c r="L56" s="33">
        <v>50040.2</v>
      </c>
      <c r="M56" s="33"/>
      <c r="N56" s="33"/>
      <c r="O56" s="33"/>
      <c r="P56" s="35"/>
      <c r="Q56" s="33"/>
      <c r="R56" s="33"/>
      <c r="S56" s="33"/>
      <c r="T56" s="33"/>
      <c r="U56" s="33"/>
      <c r="V56" s="33"/>
      <c r="W56" s="33"/>
    </row>
    <row r="57" customHeight="1" spans="1:23">
      <c r="A57" s="135" t="s">
        <v>54</v>
      </c>
      <c r="B57" s="14" t="s">
        <v>318</v>
      </c>
      <c r="C57" s="15" t="s">
        <v>266</v>
      </c>
      <c r="D57" s="14" t="s">
        <v>148</v>
      </c>
      <c r="E57" s="14" t="s">
        <v>149</v>
      </c>
      <c r="F57" s="14" t="s">
        <v>252</v>
      </c>
      <c r="G57" s="14" t="s">
        <v>253</v>
      </c>
      <c r="H57" s="33">
        <v>24000</v>
      </c>
      <c r="I57" s="33">
        <v>24000</v>
      </c>
      <c r="J57" s="33"/>
      <c r="K57" s="33"/>
      <c r="L57" s="33">
        <v>24000</v>
      </c>
      <c r="M57" s="33"/>
      <c r="N57" s="33"/>
      <c r="O57" s="33"/>
      <c r="P57" s="35"/>
      <c r="Q57" s="33"/>
      <c r="R57" s="33"/>
      <c r="S57" s="33"/>
      <c r="T57" s="33"/>
      <c r="U57" s="33"/>
      <c r="V57" s="33"/>
      <c r="W57" s="33"/>
    </row>
    <row r="58" customHeight="1" spans="1:23">
      <c r="A58" s="135" t="s">
        <v>54</v>
      </c>
      <c r="B58" s="14" t="s">
        <v>318</v>
      </c>
      <c r="C58" s="15" t="s">
        <v>266</v>
      </c>
      <c r="D58" s="14" t="s">
        <v>148</v>
      </c>
      <c r="E58" s="14" t="s">
        <v>149</v>
      </c>
      <c r="F58" s="14" t="s">
        <v>252</v>
      </c>
      <c r="G58" s="14" t="s">
        <v>253</v>
      </c>
      <c r="H58" s="33">
        <v>48000</v>
      </c>
      <c r="I58" s="33">
        <v>48000</v>
      </c>
      <c r="J58" s="33"/>
      <c r="K58" s="33"/>
      <c r="L58" s="33">
        <v>48000</v>
      </c>
      <c r="M58" s="33"/>
      <c r="N58" s="33"/>
      <c r="O58" s="33"/>
      <c r="P58" s="35"/>
      <c r="Q58" s="33"/>
      <c r="R58" s="33"/>
      <c r="S58" s="33"/>
      <c r="T58" s="33"/>
      <c r="U58" s="33"/>
      <c r="V58" s="33"/>
      <c r="W58" s="33"/>
    </row>
    <row r="59" customHeight="1" spans="1:23">
      <c r="A59" s="135" t="s">
        <v>54</v>
      </c>
      <c r="B59" s="14" t="s">
        <v>319</v>
      </c>
      <c r="C59" s="15" t="s">
        <v>244</v>
      </c>
      <c r="D59" s="14" t="s">
        <v>148</v>
      </c>
      <c r="E59" s="14" t="s">
        <v>149</v>
      </c>
      <c r="F59" s="14" t="s">
        <v>246</v>
      </c>
      <c r="G59" s="14" t="s">
        <v>247</v>
      </c>
      <c r="H59" s="33">
        <v>119352</v>
      </c>
      <c r="I59" s="33">
        <v>119352</v>
      </c>
      <c r="J59" s="33"/>
      <c r="K59" s="33"/>
      <c r="L59" s="33">
        <v>119352</v>
      </c>
      <c r="M59" s="33"/>
      <c r="N59" s="33"/>
      <c r="O59" s="33"/>
      <c r="P59" s="35"/>
      <c r="Q59" s="33"/>
      <c r="R59" s="33"/>
      <c r="S59" s="33"/>
      <c r="T59" s="33"/>
      <c r="U59" s="33"/>
      <c r="V59" s="33"/>
      <c r="W59" s="33"/>
    </row>
    <row r="60" customHeight="1" spans="1:23">
      <c r="A60" s="135" t="s">
        <v>54</v>
      </c>
      <c r="B60" s="14" t="s">
        <v>319</v>
      </c>
      <c r="C60" s="15" t="s">
        <v>244</v>
      </c>
      <c r="D60" s="14" t="s">
        <v>148</v>
      </c>
      <c r="E60" s="14" t="s">
        <v>149</v>
      </c>
      <c r="F60" s="14" t="s">
        <v>248</v>
      </c>
      <c r="G60" s="14" t="s">
        <v>249</v>
      </c>
      <c r="H60" s="33">
        <v>18000</v>
      </c>
      <c r="I60" s="33">
        <v>18000</v>
      </c>
      <c r="J60" s="33"/>
      <c r="K60" s="33"/>
      <c r="L60" s="33">
        <v>18000</v>
      </c>
      <c r="M60" s="33"/>
      <c r="N60" s="33"/>
      <c r="O60" s="33"/>
      <c r="P60" s="35"/>
      <c r="Q60" s="33"/>
      <c r="R60" s="33"/>
      <c r="S60" s="33"/>
      <c r="T60" s="33"/>
      <c r="U60" s="33"/>
      <c r="V60" s="33"/>
      <c r="W60" s="33"/>
    </row>
    <row r="61" customHeight="1" spans="1:23">
      <c r="A61" s="135" t="s">
        <v>54</v>
      </c>
      <c r="B61" s="14" t="s">
        <v>319</v>
      </c>
      <c r="C61" s="15" t="s">
        <v>244</v>
      </c>
      <c r="D61" s="14" t="s">
        <v>148</v>
      </c>
      <c r="E61" s="14" t="s">
        <v>149</v>
      </c>
      <c r="F61" s="14" t="s">
        <v>248</v>
      </c>
      <c r="G61" s="14" t="s">
        <v>249</v>
      </c>
      <c r="H61" s="33">
        <v>24000</v>
      </c>
      <c r="I61" s="33">
        <v>24000</v>
      </c>
      <c r="J61" s="33"/>
      <c r="K61" s="33"/>
      <c r="L61" s="33">
        <v>24000</v>
      </c>
      <c r="M61" s="33"/>
      <c r="N61" s="33"/>
      <c r="O61" s="33"/>
      <c r="P61" s="35"/>
      <c r="Q61" s="33"/>
      <c r="R61" s="33"/>
      <c r="S61" s="33"/>
      <c r="T61" s="33"/>
      <c r="U61" s="33"/>
      <c r="V61" s="33"/>
      <c r="W61" s="33"/>
    </row>
    <row r="62" customHeight="1" spans="1:23">
      <c r="A62" s="135" t="s">
        <v>54</v>
      </c>
      <c r="B62" s="14" t="s">
        <v>319</v>
      </c>
      <c r="C62" s="15" t="s">
        <v>244</v>
      </c>
      <c r="D62" s="14" t="s">
        <v>148</v>
      </c>
      <c r="E62" s="14" t="s">
        <v>149</v>
      </c>
      <c r="F62" s="14" t="s">
        <v>252</v>
      </c>
      <c r="G62" s="14" t="s">
        <v>253</v>
      </c>
      <c r="H62" s="33">
        <v>120000</v>
      </c>
      <c r="I62" s="33">
        <v>120000</v>
      </c>
      <c r="J62" s="33"/>
      <c r="K62" s="33"/>
      <c r="L62" s="33">
        <v>120000</v>
      </c>
      <c r="M62" s="33"/>
      <c r="N62" s="33"/>
      <c r="O62" s="33"/>
      <c r="P62" s="35"/>
      <c r="Q62" s="33"/>
      <c r="R62" s="33"/>
      <c r="S62" s="33"/>
      <c r="T62" s="33"/>
      <c r="U62" s="33"/>
      <c r="V62" s="33"/>
      <c r="W62" s="33"/>
    </row>
    <row r="63" customHeight="1" spans="1:23">
      <c r="A63" s="135" t="s">
        <v>54</v>
      </c>
      <c r="B63" s="14" t="s">
        <v>319</v>
      </c>
      <c r="C63" s="15" t="s">
        <v>244</v>
      </c>
      <c r="D63" s="14" t="s">
        <v>148</v>
      </c>
      <c r="E63" s="14" t="s">
        <v>149</v>
      </c>
      <c r="F63" s="14" t="s">
        <v>252</v>
      </c>
      <c r="G63" s="14" t="s">
        <v>253</v>
      </c>
      <c r="H63" s="33">
        <v>60000</v>
      </c>
      <c r="I63" s="33">
        <v>60000</v>
      </c>
      <c r="J63" s="33"/>
      <c r="K63" s="33"/>
      <c r="L63" s="33">
        <v>60000</v>
      </c>
      <c r="M63" s="33"/>
      <c r="N63" s="33"/>
      <c r="O63" s="33"/>
      <c r="P63" s="35"/>
      <c r="Q63" s="33"/>
      <c r="R63" s="33"/>
      <c r="S63" s="33"/>
      <c r="T63" s="33"/>
      <c r="U63" s="33"/>
      <c r="V63" s="33"/>
      <c r="W63" s="33"/>
    </row>
    <row r="64" customHeight="1" spans="1:23">
      <c r="A64" s="135" t="s">
        <v>54</v>
      </c>
      <c r="B64" s="14" t="s">
        <v>320</v>
      </c>
      <c r="C64" s="15" t="s">
        <v>251</v>
      </c>
      <c r="D64" s="14" t="s">
        <v>131</v>
      </c>
      <c r="E64" s="14" t="s">
        <v>132</v>
      </c>
      <c r="F64" s="14" t="s">
        <v>258</v>
      </c>
      <c r="G64" s="14" t="s">
        <v>259</v>
      </c>
      <c r="H64" s="33">
        <v>1412</v>
      </c>
      <c r="I64" s="33">
        <v>1412</v>
      </c>
      <c r="J64" s="33"/>
      <c r="K64" s="33"/>
      <c r="L64" s="33">
        <v>1412</v>
      </c>
      <c r="M64" s="33"/>
      <c r="N64" s="33"/>
      <c r="O64" s="33"/>
      <c r="P64" s="35"/>
      <c r="Q64" s="33"/>
      <c r="R64" s="33"/>
      <c r="S64" s="33"/>
      <c r="T64" s="33"/>
      <c r="U64" s="33"/>
      <c r="V64" s="33"/>
      <c r="W64" s="33"/>
    </row>
    <row r="65" customHeight="1" spans="1:23">
      <c r="A65" s="135" t="s">
        <v>54</v>
      </c>
      <c r="B65" s="14" t="s">
        <v>321</v>
      </c>
      <c r="C65" s="15" t="s">
        <v>192</v>
      </c>
      <c r="D65" s="14" t="s">
        <v>191</v>
      </c>
      <c r="E65" s="14" t="s">
        <v>192</v>
      </c>
      <c r="F65" s="14" t="s">
        <v>261</v>
      </c>
      <c r="G65" s="14" t="s">
        <v>192</v>
      </c>
      <c r="H65" s="33">
        <v>66288</v>
      </c>
      <c r="I65" s="33">
        <v>66288</v>
      </c>
      <c r="J65" s="33"/>
      <c r="K65" s="33"/>
      <c r="L65" s="33">
        <v>66288</v>
      </c>
      <c r="M65" s="33"/>
      <c r="N65" s="33"/>
      <c r="O65" s="33"/>
      <c r="P65" s="35"/>
      <c r="Q65" s="33"/>
      <c r="R65" s="33"/>
      <c r="S65" s="33"/>
      <c r="T65" s="33"/>
      <c r="U65" s="33"/>
      <c r="V65" s="33"/>
      <c r="W65" s="33"/>
    </row>
    <row r="66" customHeight="1" spans="1:23">
      <c r="A66" s="135" t="s">
        <v>54</v>
      </c>
      <c r="B66" s="14" t="s">
        <v>322</v>
      </c>
      <c r="C66" s="15" t="s">
        <v>263</v>
      </c>
      <c r="D66" s="14" t="s">
        <v>148</v>
      </c>
      <c r="E66" s="14" t="s">
        <v>149</v>
      </c>
      <c r="F66" s="14" t="s">
        <v>264</v>
      </c>
      <c r="G66" s="14" t="s">
        <v>263</v>
      </c>
      <c r="H66" s="33">
        <v>6400</v>
      </c>
      <c r="I66" s="33">
        <v>6400</v>
      </c>
      <c r="J66" s="33"/>
      <c r="K66" s="33"/>
      <c r="L66" s="33">
        <v>6400</v>
      </c>
      <c r="M66" s="33"/>
      <c r="N66" s="33"/>
      <c r="O66" s="33"/>
      <c r="P66" s="35"/>
      <c r="Q66" s="33"/>
      <c r="R66" s="33"/>
      <c r="S66" s="33"/>
      <c r="T66" s="33"/>
      <c r="U66" s="33"/>
      <c r="V66" s="33"/>
      <c r="W66" s="33"/>
    </row>
    <row r="67" customHeight="1" spans="1:23">
      <c r="A67" s="135" t="s">
        <v>54</v>
      </c>
      <c r="B67" s="14" t="s">
        <v>323</v>
      </c>
      <c r="C67" s="15" t="s">
        <v>250</v>
      </c>
      <c r="D67" s="14" t="s">
        <v>148</v>
      </c>
      <c r="E67" s="14" t="s">
        <v>149</v>
      </c>
      <c r="F67" s="14" t="s">
        <v>255</v>
      </c>
      <c r="G67" s="14" t="s">
        <v>256</v>
      </c>
      <c r="H67" s="33">
        <v>2800</v>
      </c>
      <c r="I67" s="33">
        <v>2800</v>
      </c>
      <c r="J67" s="33"/>
      <c r="K67" s="33"/>
      <c r="L67" s="33">
        <v>2800</v>
      </c>
      <c r="M67" s="33"/>
      <c r="N67" s="33"/>
      <c r="O67" s="33"/>
      <c r="P67" s="35"/>
      <c r="Q67" s="33"/>
      <c r="R67" s="33"/>
      <c r="S67" s="33"/>
      <c r="T67" s="33"/>
      <c r="U67" s="33"/>
      <c r="V67" s="33"/>
      <c r="W67" s="33"/>
    </row>
    <row r="68" customHeight="1" spans="1:23">
      <c r="A68" s="135" t="s">
        <v>54</v>
      </c>
      <c r="B68" s="14" t="s">
        <v>324</v>
      </c>
      <c r="C68" s="15" t="s">
        <v>268</v>
      </c>
      <c r="D68" s="14" t="s">
        <v>112</v>
      </c>
      <c r="E68" s="14" t="s">
        <v>113</v>
      </c>
      <c r="F68" s="14" t="s">
        <v>271</v>
      </c>
      <c r="G68" s="14" t="s">
        <v>272</v>
      </c>
      <c r="H68" s="33">
        <v>75393.6</v>
      </c>
      <c r="I68" s="33">
        <v>75393.6</v>
      </c>
      <c r="J68" s="33"/>
      <c r="K68" s="33"/>
      <c r="L68" s="33">
        <v>75393.6</v>
      </c>
      <c r="M68" s="33"/>
      <c r="N68" s="33"/>
      <c r="O68" s="33"/>
      <c r="P68" s="35"/>
      <c r="Q68" s="33"/>
      <c r="R68" s="33"/>
      <c r="S68" s="33"/>
      <c r="T68" s="33"/>
      <c r="U68" s="33"/>
      <c r="V68" s="33"/>
      <c r="W68" s="33"/>
    </row>
    <row r="69" customHeight="1" spans="1:23">
      <c r="A69" s="135" t="s">
        <v>54</v>
      </c>
      <c r="B69" s="14" t="s">
        <v>324</v>
      </c>
      <c r="C69" s="15" t="s">
        <v>268</v>
      </c>
      <c r="D69" s="14" t="s">
        <v>131</v>
      </c>
      <c r="E69" s="14" t="s">
        <v>132</v>
      </c>
      <c r="F69" s="14" t="s">
        <v>258</v>
      </c>
      <c r="G69" s="14" t="s">
        <v>259</v>
      </c>
      <c r="H69" s="33">
        <v>30130.06</v>
      </c>
      <c r="I69" s="33">
        <v>30130.06</v>
      </c>
      <c r="J69" s="33"/>
      <c r="K69" s="33"/>
      <c r="L69" s="33">
        <v>30130.06</v>
      </c>
      <c r="M69" s="33"/>
      <c r="N69" s="33"/>
      <c r="O69" s="33"/>
      <c r="P69" s="35"/>
      <c r="Q69" s="33"/>
      <c r="R69" s="33"/>
      <c r="S69" s="33"/>
      <c r="T69" s="33"/>
      <c r="U69" s="33"/>
      <c r="V69" s="33"/>
      <c r="W69" s="33"/>
    </row>
    <row r="70" customHeight="1" spans="1:23">
      <c r="A70" s="135" t="s">
        <v>54</v>
      </c>
      <c r="B70" s="14" t="s">
        <v>324</v>
      </c>
      <c r="C70" s="15" t="s">
        <v>268</v>
      </c>
      <c r="D70" s="14" t="s">
        <v>133</v>
      </c>
      <c r="E70" s="14" t="s">
        <v>134</v>
      </c>
      <c r="F70" s="14" t="s">
        <v>273</v>
      </c>
      <c r="G70" s="14" t="s">
        <v>274</v>
      </c>
      <c r="H70" s="33">
        <v>14556.83</v>
      </c>
      <c r="I70" s="33">
        <v>14556.83</v>
      </c>
      <c r="J70" s="33"/>
      <c r="K70" s="33"/>
      <c r="L70" s="33">
        <v>14556.83</v>
      </c>
      <c r="M70" s="33"/>
      <c r="N70" s="33"/>
      <c r="O70" s="33"/>
      <c r="P70" s="35"/>
      <c r="Q70" s="33"/>
      <c r="R70" s="33"/>
      <c r="S70" s="33"/>
      <c r="T70" s="33"/>
      <c r="U70" s="33"/>
      <c r="V70" s="33"/>
      <c r="W70" s="33"/>
    </row>
    <row r="71" customHeight="1" spans="1:23">
      <c r="A71" s="135" t="s">
        <v>54</v>
      </c>
      <c r="B71" s="14" t="s">
        <v>324</v>
      </c>
      <c r="C71" s="15" t="s">
        <v>268</v>
      </c>
      <c r="D71" s="14" t="s">
        <v>135</v>
      </c>
      <c r="E71" s="14" t="s">
        <v>136</v>
      </c>
      <c r="F71" s="14" t="s">
        <v>269</v>
      </c>
      <c r="G71" s="14" t="s">
        <v>270</v>
      </c>
      <c r="H71" s="33">
        <v>725.87</v>
      </c>
      <c r="I71" s="33">
        <v>725.87</v>
      </c>
      <c r="J71" s="33"/>
      <c r="K71" s="33"/>
      <c r="L71" s="33">
        <v>725.87</v>
      </c>
      <c r="M71" s="33"/>
      <c r="N71" s="33"/>
      <c r="O71" s="33"/>
      <c r="P71" s="35"/>
      <c r="Q71" s="33"/>
      <c r="R71" s="33"/>
      <c r="S71" s="33"/>
      <c r="T71" s="33"/>
      <c r="U71" s="33"/>
      <c r="V71" s="33"/>
      <c r="W71" s="33"/>
    </row>
    <row r="72" customHeight="1" spans="1:23">
      <c r="A72" s="135" t="s">
        <v>54</v>
      </c>
      <c r="B72" s="14" t="s">
        <v>324</v>
      </c>
      <c r="C72" s="15" t="s">
        <v>268</v>
      </c>
      <c r="D72" s="14" t="s">
        <v>142</v>
      </c>
      <c r="E72" s="14" t="s">
        <v>143</v>
      </c>
      <c r="F72" s="14" t="s">
        <v>269</v>
      </c>
      <c r="G72" s="14" t="s">
        <v>270</v>
      </c>
      <c r="H72" s="33">
        <v>2541.13</v>
      </c>
      <c r="I72" s="33">
        <v>2541.13</v>
      </c>
      <c r="J72" s="33"/>
      <c r="K72" s="33"/>
      <c r="L72" s="33">
        <v>2541.13</v>
      </c>
      <c r="M72" s="33"/>
      <c r="N72" s="33"/>
      <c r="O72" s="33"/>
      <c r="P72" s="35"/>
      <c r="Q72" s="33"/>
      <c r="R72" s="33"/>
      <c r="S72" s="33"/>
      <c r="T72" s="33"/>
      <c r="U72" s="33"/>
      <c r="V72" s="33"/>
      <c r="W72" s="33"/>
    </row>
    <row r="73" customHeight="1" spans="1:23">
      <c r="A73" s="135" t="s">
        <v>56</v>
      </c>
      <c r="B73" s="14" t="s">
        <v>325</v>
      </c>
      <c r="C73" s="15" t="s">
        <v>268</v>
      </c>
      <c r="D73" s="14" t="s">
        <v>112</v>
      </c>
      <c r="E73" s="14" t="s">
        <v>113</v>
      </c>
      <c r="F73" s="14" t="s">
        <v>271</v>
      </c>
      <c r="G73" s="14" t="s">
        <v>272</v>
      </c>
      <c r="H73" s="33">
        <v>827196.15</v>
      </c>
      <c r="I73" s="33">
        <v>827196.15</v>
      </c>
      <c r="J73" s="33"/>
      <c r="K73" s="33"/>
      <c r="L73" s="33">
        <v>827196.15</v>
      </c>
      <c r="M73" s="33"/>
      <c r="N73" s="33"/>
      <c r="O73" s="33"/>
      <c r="P73" s="35"/>
      <c r="Q73" s="33"/>
      <c r="R73" s="33"/>
      <c r="S73" s="33"/>
      <c r="T73" s="33"/>
      <c r="U73" s="33"/>
      <c r="V73" s="33"/>
      <c r="W73" s="33"/>
    </row>
    <row r="74" customHeight="1" spans="1:23">
      <c r="A74" s="135" t="s">
        <v>56</v>
      </c>
      <c r="B74" s="14" t="s">
        <v>325</v>
      </c>
      <c r="C74" s="15" t="s">
        <v>268</v>
      </c>
      <c r="D74" s="14" t="s">
        <v>131</v>
      </c>
      <c r="E74" s="14" t="s">
        <v>132</v>
      </c>
      <c r="F74" s="14" t="s">
        <v>258</v>
      </c>
      <c r="G74" s="14" t="s">
        <v>259</v>
      </c>
      <c r="H74" s="33">
        <v>374443.61</v>
      </c>
      <c r="I74" s="33">
        <v>374443.61</v>
      </c>
      <c r="J74" s="33"/>
      <c r="K74" s="33"/>
      <c r="L74" s="33">
        <v>374443.61</v>
      </c>
      <c r="M74" s="33"/>
      <c r="N74" s="33"/>
      <c r="O74" s="33"/>
      <c r="P74" s="35"/>
      <c r="Q74" s="33"/>
      <c r="R74" s="33"/>
      <c r="S74" s="33"/>
      <c r="T74" s="33"/>
      <c r="U74" s="33"/>
      <c r="V74" s="33"/>
      <c r="W74" s="33"/>
    </row>
    <row r="75" customHeight="1" spans="1:23">
      <c r="A75" s="135" t="s">
        <v>56</v>
      </c>
      <c r="B75" s="14" t="s">
        <v>325</v>
      </c>
      <c r="C75" s="15" t="s">
        <v>268</v>
      </c>
      <c r="D75" s="14" t="s">
        <v>133</v>
      </c>
      <c r="E75" s="14" t="s">
        <v>134</v>
      </c>
      <c r="F75" s="14" t="s">
        <v>273</v>
      </c>
      <c r="G75" s="14" t="s">
        <v>274</v>
      </c>
      <c r="H75" s="33">
        <v>5507.7</v>
      </c>
      <c r="I75" s="33">
        <v>5507.7</v>
      </c>
      <c r="J75" s="33"/>
      <c r="K75" s="33"/>
      <c r="L75" s="33">
        <v>5507.7</v>
      </c>
      <c r="M75" s="33"/>
      <c r="N75" s="33"/>
      <c r="O75" s="33"/>
      <c r="P75" s="35"/>
      <c r="Q75" s="33"/>
      <c r="R75" s="33"/>
      <c r="S75" s="33"/>
      <c r="T75" s="33"/>
      <c r="U75" s="33"/>
      <c r="V75" s="33"/>
      <c r="W75" s="33"/>
    </row>
    <row r="76" customHeight="1" spans="1:23">
      <c r="A76" s="135" t="s">
        <v>56</v>
      </c>
      <c r="B76" s="14" t="s">
        <v>325</v>
      </c>
      <c r="C76" s="15" t="s">
        <v>268</v>
      </c>
      <c r="D76" s="14" t="s">
        <v>133</v>
      </c>
      <c r="E76" s="14" t="s">
        <v>134</v>
      </c>
      <c r="F76" s="14" t="s">
        <v>273</v>
      </c>
      <c r="G76" s="14" t="s">
        <v>274</v>
      </c>
      <c r="H76" s="33">
        <v>204242.68</v>
      </c>
      <c r="I76" s="33">
        <v>204242.68</v>
      </c>
      <c r="J76" s="33"/>
      <c r="K76" s="33"/>
      <c r="L76" s="33">
        <v>204242.68</v>
      </c>
      <c r="M76" s="33"/>
      <c r="N76" s="33"/>
      <c r="O76" s="33"/>
      <c r="P76" s="35"/>
      <c r="Q76" s="33"/>
      <c r="R76" s="33"/>
      <c r="S76" s="33"/>
      <c r="T76" s="33"/>
      <c r="U76" s="33"/>
      <c r="V76" s="33"/>
      <c r="W76" s="33"/>
    </row>
    <row r="77" customHeight="1" spans="1:23">
      <c r="A77" s="135" t="s">
        <v>56</v>
      </c>
      <c r="B77" s="14" t="s">
        <v>325</v>
      </c>
      <c r="C77" s="15" t="s">
        <v>268</v>
      </c>
      <c r="D77" s="14" t="s">
        <v>135</v>
      </c>
      <c r="E77" s="14" t="s">
        <v>136</v>
      </c>
      <c r="F77" s="14" t="s">
        <v>269</v>
      </c>
      <c r="G77" s="14" t="s">
        <v>270</v>
      </c>
      <c r="H77" s="33">
        <v>17893</v>
      </c>
      <c r="I77" s="33">
        <v>17893</v>
      </c>
      <c r="J77" s="33"/>
      <c r="K77" s="33"/>
      <c r="L77" s="33">
        <v>17893</v>
      </c>
      <c r="M77" s="33"/>
      <c r="N77" s="33"/>
      <c r="O77" s="33"/>
      <c r="P77" s="35"/>
      <c r="Q77" s="33"/>
      <c r="R77" s="33"/>
      <c r="S77" s="33"/>
      <c r="T77" s="33"/>
      <c r="U77" s="33"/>
      <c r="V77" s="33"/>
      <c r="W77" s="33"/>
    </row>
    <row r="78" customHeight="1" spans="1:23">
      <c r="A78" s="135" t="s">
        <v>56</v>
      </c>
      <c r="B78" s="14" t="s">
        <v>325</v>
      </c>
      <c r="C78" s="15" t="s">
        <v>268</v>
      </c>
      <c r="D78" s="14" t="s">
        <v>154</v>
      </c>
      <c r="E78" s="14" t="s">
        <v>83</v>
      </c>
      <c r="F78" s="14" t="s">
        <v>269</v>
      </c>
      <c r="G78" s="14" t="s">
        <v>270</v>
      </c>
      <c r="H78" s="33">
        <v>31580.34</v>
      </c>
      <c r="I78" s="33">
        <v>31580.34</v>
      </c>
      <c r="J78" s="33"/>
      <c r="K78" s="33"/>
      <c r="L78" s="33">
        <v>31580.34</v>
      </c>
      <c r="M78" s="33"/>
      <c r="N78" s="33"/>
      <c r="O78" s="33"/>
      <c r="P78" s="35"/>
      <c r="Q78" s="33"/>
      <c r="R78" s="33"/>
      <c r="S78" s="33"/>
      <c r="T78" s="33"/>
      <c r="U78" s="33"/>
      <c r="V78" s="33"/>
      <c r="W78" s="33"/>
    </row>
    <row r="79" customHeight="1" spans="1:23">
      <c r="A79" s="135" t="s">
        <v>56</v>
      </c>
      <c r="B79" s="14" t="s">
        <v>326</v>
      </c>
      <c r="C79" s="15" t="s">
        <v>263</v>
      </c>
      <c r="D79" s="14" t="s">
        <v>154</v>
      </c>
      <c r="E79" s="14" t="s">
        <v>83</v>
      </c>
      <c r="F79" s="14" t="s">
        <v>264</v>
      </c>
      <c r="G79" s="14" t="s">
        <v>263</v>
      </c>
      <c r="H79" s="33">
        <v>64000</v>
      </c>
      <c r="I79" s="33">
        <v>64000</v>
      </c>
      <c r="J79" s="33"/>
      <c r="K79" s="33"/>
      <c r="L79" s="33">
        <v>64000</v>
      </c>
      <c r="M79" s="33"/>
      <c r="N79" s="33"/>
      <c r="O79" s="33"/>
      <c r="P79" s="35"/>
      <c r="Q79" s="33"/>
      <c r="R79" s="33"/>
      <c r="S79" s="33"/>
      <c r="T79" s="33"/>
      <c r="U79" s="33"/>
      <c r="V79" s="33"/>
      <c r="W79" s="33"/>
    </row>
    <row r="80" customHeight="1" spans="1:23">
      <c r="A80" s="135" t="s">
        <v>56</v>
      </c>
      <c r="B80" s="14" t="s">
        <v>327</v>
      </c>
      <c r="C80" s="15" t="s">
        <v>266</v>
      </c>
      <c r="D80" s="14" t="s">
        <v>154</v>
      </c>
      <c r="E80" s="14" t="s">
        <v>83</v>
      </c>
      <c r="F80" s="14" t="s">
        <v>252</v>
      </c>
      <c r="G80" s="14" t="s">
        <v>253</v>
      </c>
      <c r="H80" s="33">
        <v>480000</v>
      </c>
      <c r="I80" s="33">
        <v>480000</v>
      </c>
      <c r="J80" s="33"/>
      <c r="K80" s="33"/>
      <c r="L80" s="33">
        <v>480000</v>
      </c>
      <c r="M80" s="33"/>
      <c r="N80" s="33"/>
      <c r="O80" s="33"/>
      <c r="P80" s="35"/>
      <c r="Q80" s="33"/>
      <c r="R80" s="33"/>
      <c r="S80" s="33"/>
      <c r="T80" s="33"/>
      <c r="U80" s="33"/>
      <c r="V80" s="33"/>
      <c r="W80" s="33"/>
    </row>
    <row r="81" customHeight="1" spans="1:23">
      <c r="A81" s="135" t="s">
        <v>56</v>
      </c>
      <c r="B81" s="14" t="s">
        <v>327</v>
      </c>
      <c r="C81" s="15" t="s">
        <v>266</v>
      </c>
      <c r="D81" s="14" t="s">
        <v>154</v>
      </c>
      <c r="E81" s="14" t="s">
        <v>83</v>
      </c>
      <c r="F81" s="14" t="s">
        <v>252</v>
      </c>
      <c r="G81" s="14" t="s">
        <v>253</v>
      </c>
      <c r="H81" s="33">
        <v>240000</v>
      </c>
      <c r="I81" s="33">
        <v>240000</v>
      </c>
      <c r="J81" s="33"/>
      <c r="K81" s="33"/>
      <c r="L81" s="33">
        <v>240000</v>
      </c>
      <c r="M81" s="33"/>
      <c r="N81" s="33"/>
      <c r="O81" s="33"/>
      <c r="P81" s="35"/>
      <c r="Q81" s="33"/>
      <c r="R81" s="33"/>
      <c r="S81" s="33"/>
      <c r="T81" s="33"/>
      <c r="U81" s="33"/>
      <c r="V81" s="33"/>
      <c r="W81" s="33"/>
    </row>
    <row r="82" customHeight="1" spans="1:23">
      <c r="A82" s="135" t="s">
        <v>56</v>
      </c>
      <c r="B82" s="14" t="s">
        <v>328</v>
      </c>
      <c r="C82" s="15" t="s">
        <v>244</v>
      </c>
      <c r="D82" s="14" t="s">
        <v>154</v>
      </c>
      <c r="E82" s="14" t="s">
        <v>83</v>
      </c>
      <c r="F82" s="14" t="s">
        <v>246</v>
      </c>
      <c r="G82" s="14" t="s">
        <v>247</v>
      </c>
      <c r="H82" s="33">
        <v>1511916</v>
      </c>
      <c r="I82" s="33">
        <v>1511916</v>
      </c>
      <c r="J82" s="33"/>
      <c r="K82" s="33"/>
      <c r="L82" s="33">
        <v>1511916</v>
      </c>
      <c r="M82" s="33"/>
      <c r="N82" s="33"/>
      <c r="O82" s="33"/>
      <c r="P82" s="35"/>
      <c r="Q82" s="33"/>
      <c r="R82" s="33"/>
      <c r="S82" s="33"/>
      <c r="T82" s="33"/>
      <c r="U82" s="33"/>
      <c r="V82" s="33"/>
      <c r="W82" s="33"/>
    </row>
    <row r="83" customHeight="1" spans="1:23">
      <c r="A83" s="135" t="s">
        <v>56</v>
      </c>
      <c r="B83" s="14" t="s">
        <v>328</v>
      </c>
      <c r="C83" s="15" t="s">
        <v>244</v>
      </c>
      <c r="D83" s="14" t="s">
        <v>154</v>
      </c>
      <c r="E83" s="14" t="s">
        <v>83</v>
      </c>
      <c r="F83" s="14" t="s">
        <v>248</v>
      </c>
      <c r="G83" s="14" t="s">
        <v>249</v>
      </c>
      <c r="H83" s="33">
        <v>264624</v>
      </c>
      <c r="I83" s="33">
        <v>264624</v>
      </c>
      <c r="J83" s="33"/>
      <c r="K83" s="33"/>
      <c r="L83" s="33">
        <v>264624</v>
      </c>
      <c r="M83" s="33"/>
      <c r="N83" s="33"/>
      <c r="O83" s="33"/>
      <c r="P83" s="35"/>
      <c r="Q83" s="33"/>
      <c r="R83" s="33"/>
      <c r="S83" s="33"/>
      <c r="T83" s="33"/>
      <c r="U83" s="33"/>
      <c r="V83" s="33"/>
      <c r="W83" s="33"/>
    </row>
    <row r="84" customHeight="1" spans="1:23">
      <c r="A84" s="135" t="s">
        <v>56</v>
      </c>
      <c r="B84" s="14" t="s">
        <v>328</v>
      </c>
      <c r="C84" s="15" t="s">
        <v>244</v>
      </c>
      <c r="D84" s="14" t="s">
        <v>154</v>
      </c>
      <c r="E84" s="14" t="s">
        <v>83</v>
      </c>
      <c r="F84" s="14" t="s">
        <v>248</v>
      </c>
      <c r="G84" s="14" t="s">
        <v>249</v>
      </c>
      <c r="H84" s="33">
        <v>240000</v>
      </c>
      <c r="I84" s="33">
        <v>240000</v>
      </c>
      <c r="J84" s="33"/>
      <c r="K84" s="33"/>
      <c r="L84" s="33">
        <v>240000</v>
      </c>
      <c r="M84" s="33"/>
      <c r="N84" s="33"/>
      <c r="O84" s="33"/>
      <c r="P84" s="35"/>
      <c r="Q84" s="33"/>
      <c r="R84" s="33"/>
      <c r="S84" s="33"/>
      <c r="T84" s="33"/>
      <c r="U84" s="33"/>
      <c r="V84" s="33"/>
      <c r="W84" s="33"/>
    </row>
    <row r="85" customHeight="1" spans="1:23">
      <c r="A85" s="135" t="s">
        <v>56</v>
      </c>
      <c r="B85" s="14" t="s">
        <v>328</v>
      </c>
      <c r="C85" s="15" t="s">
        <v>244</v>
      </c>
      <c r="D85" s="14" t="s">
        <v>154</v>
      </c>
      <c r="E85" s="14" t="s">
        <v>83</v>
      </c>
      <c r="F85" s="14" t="s">
        <v>252</v>
      </c>
      <c r="G85" s="14" t="s">
        <v>253</v>
      </c>
      <c r="H85" s="33">
        <v>623640</v>
      </c>
      <c r="I85" s="33">
        <v>623640</v>
      </c>
      <c r="J85" s="33"/>
      <c r="K85" s="33"/>
      <c r="L85" s="33">
        <v>623640</v>
      </c>
      <c r="M85" s="33"/>
      <c r="N85" s="33"/>
      <c r="O85" s="33"/>
      <c r="P85" s="35"/>
      <c r="Q85" s="33"/>
      <c r="R85" s="33"/>
      <c r="S85" s="33"/>
      <c r="T85" s="33"/>
      <c r="U85" s="33"/>
      <c r="V85" s="33"/>
      <c r="W85" s="33"/>
    </row>
    <row r="86" customHeight="1" spans="1:23">
      <c r="A86" s="135" t="s">
        <v>56</v>
      </c>
      <c r="B86" s="14" t="s">
        <v>328</v>
      </c>
      <c r="C86" s="15" t="s">
        <v>244</v>
      </c>
      <c r="D86" s="14" t="s">
        <v>154</v>
      </c>
      <c r="E86" s="14" t="s">
        <v>83</v>
      </c>
      <c r="F86" s="14" t="s">
        <v>252</v>
      </c>
      <c r="G86" s="14" t="s">
        <v>253</v>
      </c>
      <c r="H86" s="33">
        <v>1200000</v>
      </c>
      <c r="I86" s="33">
        <v>1200000</v>
      </c>
      <c r="J86" s="33"/>
      <c r="K86" s="33"/>
      <c r="L86" s="33">
        <v>1200000</v>
      </c>
      <c r="M86" s="33"/>
      <c r="N86" s="33"/>
      <c r="O86" s="33"/>
      <c r="P86" s="35"/>
      <c r="Q86" s="33"/>
      <c r="R86" s="33"/>
      <c r="S86" s="33"/>
      <c r="T86" s="33"/>
      <c r="U86" s="33"/>
      <c r="V86" s="33"/>
      <c r="W86" s="33"/>
    </row>
    <row r="87" customHeight="1" spans="1:23">
      <c r="A87" s="135" t="s">
        <v>56</v>
      </c>
      <c r="B87" s="14" t="s">
        <v>329</v>
      </c>
      <c r="C87" s="15" t="s">
        <v>251</v>
      </c>
      <c r="D87" s="14" t="s">
        <v>131</v>
      </c>
      <c r="E87" s="14" t="s">
        <v>132</v>
      </c>
      <c r="F87" s="14" t="s">
        <v>258</v>
      </c>
      <c r="G87" s="14" t="s">
        <v>259</v>
      </c>
      <c r="H87" s="33">
        <v>14120</v>
      </c>
      <c r="I87" s="33">
        <v>14120</v>
      </c>
      <c r="J87" s="33"/>
      <c r="K87" s="33"/>
      <c r="L87" s="33">
        <v>14120</v>
      </c>
      <c r="M87" s="33"/>
      <c r="N87" s="33"/>
      <c r="O87" s="33"/>
      <c r="P87" s="35"/>
      <c r="Q87" s="33"/>
      <c r="R87" s="33"/>
      <c r="S87" s="33"/>
      <c r="T87" s="33"/>
      <c r="U87" s="33"/>
      <c r="V87" s="33"/>
      <c r="W87" s="33"/>
    </row>
    <row r="88" customHeight="1" spans="1:23">
      <c r="A88" s="135" t="s">
        <v>56</v>
      </c>
      <c r="B88" s="14" t="s">
        <v>330</v>
      </c>
      <c r="C88" s="15" t="s">
        <v>192</v>
      </c>
      <c r="D88" s="14" t="s">
        <v>191</v>
      </c>
      <c r="E88" s="14" t="s">
        <v>192</v>
      </c>
      <c r="F88" s="14" t="s">
        <v>261</v>
      </c>
      <c r="G88" s="14" t="s">
        <v>192</v>
      </c>
      <c r="H88" s="33">
        <v>802256</v>
      </c>
      <c r="I88" s="33">
        <v>802256</v>
      </c>
      <c r="J88" s="33"/>
      <c r="K88" s="33"/>
      <c r="L88" s="33">
        <v>802256</v>
      </c>
      <c r="M88" s="33"/>
      <c r="N88" s="33"/>
      <c r="O88" s="33"/>
      <c r="P88" s="35"/>
      <c r="Q88" s="33"/>
      <c r="R88" s="33"/>
      <c r="S88" s="33"/>
      <c r="T88" s="33"/>
      <c r="U88" s="33"/>
      <c r="V88" s="33"/>
      <c r="W88" s="33"/>
    </row>
    <row r="89" customHeight="1" spans="1:23">
      <c r="A89" s="135" t="s">
        <v>56</v>
      </c>
      <c r="B89" s="14" t="s">
        <v>331</v>
      </c>
      <c r="C89" s="15" t="s">
        <v>250</v>
      </c>
      <c r="D89" s="14" t="s">
        <v>154</v>
      </c>
      <c r="E89" s="14" t="s">
        <v>83</v>
      </c>
      <c r="F89" s="14" t="s">
        <v>255</v>
      </c>
      <c r="G89" s="14" t="s">
        <v>256</v>
      </c>
      <c r="H89" s="33">
        <v>28000</v>
      </c>
      <c r="I89" s="33">
        <v>28000</v>
      </c>
      <c r="J89" s="33"/>
      <c r="K89" s="33"/>
      <c r="L89" s="33">
        <v>28000</v>
      </c>
      <c r="M89" s="33"/>
      <c r="N89" s="33"/>
      <c r="O89" s="33"/>
      <c r="P89" s="35"/>
      <c r="Q89" s="33"/>
      <c r="R89" s="33"/>
      <c r="S89" s="33"/>
      <c r="T89" s="33"/>
      <c r="U89" s="33"/>
      <c r="V89" s="33"/>
      <c r="W89" s="33"/>
    </row>
    <row r="90" customHeight="1" spans="1:23">
      <c r="A90" s="16" t="s">
        <v>32</v>
      </c>
      <c r="B90" s="16"/>
      <c r="C90" s="16"/>
      <c r="D90" s="16"/>
      <c r="E90" s="16"/>
      <c r="F90" s="16"/>
      <c r="G90" s="16"/>
      <c r="H90" s="33">
        <v>17666454.13</v>
      </c>
      <c r="I90" s="33">
        <v>17666454.13</v>
      </c>
      <c r="J90" s="33"/>
      <c r="K90" s="33"/>
      <c r="L90" s="33">
        <v>17666454.13</v>
      </c>
      <c r="M90" s="33"/>
      <c r="N90" s="33"/>
      <c r="O90" s="33"/>
      <c r="P90" s="33"/>
      <c r="Q90" s="33"/>
      <c r="R90" s="33"/>
      <c r="S90" s="33"/>
      <c r="T90" s="33"/>
      <c r="U90" s="33"/>
      <c r="V90" s="33"/>
      <c r="W90" s="33"/>
    </row>
  </sheetData>
  <mergeCells count="29">
    <mergeCell ref="A3:W3"/>
    <mergeCell ref="A4:G4"/>
    <mergeCell ref="H5:W5"/>
    <mergeCell ref="I6:M6"/>
    <mergeCell ref="N6:P6"/>
    <mergeCell ref="R6:W6"/>
    <mergeCell ref="A90:G90"/>
    <mergeCell ref="A5:A8"/>
    <mergeCell ref="B5:B8"/>
    <mergeCell ref="D5:D8"/>
    <mergeCell ref="E5:E8"/>
    <mergeCell ref="F5:F8"/>
    <mergeCell ref="G5:G8"/>
    <mergeCell ref="H6:H8"/>
    <mergeCell ref="I7:I8"/>
    <mergeCell ref="J7:J8"/>
    <mergeCell ref="K7:K8"/>
    <mergeCell ref="L7:L8"/>
    <mergeCell ref="M7:M8"/>
    <mergeCell ref="N7:N8"/>
    <mergeCell ref="O7:O8"/>
    <mergeCell ref="P7:P8"/>
    <mergeCell ref="Q6:Q8"/>
    <mergeCell ref="R7:R8"/>
    <mergeCell ref="S7:S8"/>
    <mergeCell ref="T7:T8"/>
    <mergeCell ref="U7:U8"/>
    <mergeCell ref="V7:V8"/>
    <mergeCell ref="W7:W8"/>
  </mergeCells>
  <pageMargins left="0.75" right="0.75" top="1" bottom="1" header="0.5" footer="0.5"/>
  <pageSetup paperSize="9" scale="34"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140"/>
  <sheetViews>
    <sheetView showZeros="0" zoomScale="115" zoomScaleNormal="115" topLeftCell="E1" workbookViewId="0">
      <pane ySplit="1" topLeftCell="A130" activePane="bottomLeft" state="frozen"/>
      <selection/>
      <selection pane="bottomLeft" activeCell="I140" sqref="I140"/>
    </sheetView>
  </sheetViews>
  <sheetFormatPr defaultColWidth="9.10833333333333" defaultRowHeight="14.25" customHeight="1"/>
  <cols>
    <col min="1" max="1" width="14.55" customWidth="1"/>
    <col min="2" max="2" width="21" customWidth="1"/>
    <col min="3" max="3" width="64.125" customWidth="1"/>
    <col min="4" max="4" width="28.375" customWidth="1"/>
    <col min="5" max="5" width="15.55" customWidth="1"/>
    <col min="6" max="6" width="30.5" customWidth="1"/>
    <col min="7" max="7" width="14.8916666666667" customWidth="1"/>
    <col min="8" max="8" width="19.7833333333333" customWidth="1"/>
    <col min="9" max="16" width="14.2166666666667" customWidth="1"/>
    <col min="17" max="17" width="13.55" customWidth="1"/>
    <col min="18" max="23" width="15.2166666666667"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3.6" customHeight="1" spans="5:23">
      <c r="E2" s="2"/>
      <c r="F2" s="2"/>
      <c r="G2" s="2"/>
      <c r="H2" s="2"/>
      <c r="U2" s="130"/>
      <c r="W2" s="55" t="s">
        <v>332</v>
      </c>
    </row>
    <row r="3" ht="27.85" customHeight="1" spans="1:23">
      <c r="A3" s="26" t="s">
        <v>333</v>
      </c>
      <c r="B3" s="26"/>
      <c r="C3" s="26"/>
      <c r="D3" s="26"/>
      <c r="E3" s="26"/>
      <c r="F3" s="26"/>
      <c r="G3" s="26"/>
      <c r="H3" s="26"/>
      <c r="I3" s="26"/>
      <c r="J3" s="26"/>
      <c r="K3" s="26"/>
      <c r="L3" s="26"/>
      <c r="M3" s="26"/>
      <c r="N3" s="26"/>
      <c r="O3" s="26"/>
      <c r="P3" s="26"/>
      <c r="Q3" s="26"/>
      <c r="R3" s="26"/>
      <c r="S3" s="26"/>
      <c r="T3" s="26"/>
      <c r="U3" s="26"/>
      <c r="V3" s="26"/>
      <c r="W3" s="26"/>
    </row>
    <row r="4" ht="13.6" customHeight="1" spans="1:23">
      <c r="A4" s="4" t="str">
        <f>'部门财务收支预算总表01-1'!A4</f>
        <v>单位名称：漠沙镇</v>
      </c>
      <c r="B4" s="126" t="str">
        <f t="shared" ref="B4" si="0">"单位名称："&amp;"绩效评价中心"</f>
        <v>单位名称：绩效评价中心</v>
      </c>
      <c r="C4" s="126"/>
      <c r="D4" s="126"/>
      <c r="E4" s="126"/>
      <c r="F4" s="126"/>
      <c r="G4" s="126"/>
      <c r="H4" s="126"/>
      <c r="I4" s="126"/>
      <c r="J4" s="18"/>
      <c r="K4" s="18"/>
      <c r="L4" s="18"/>
      <c r="M4" s="18"/>
      <c r="N4" s="18"/>
      <c r="O4" s="18"/>
      <c r="P4" s="18"/>
      <c r="Q4" s="18"/>
      <c r="U4" s="130"/>
      <c r="W4" s="110" t="s">
        <v>221</v>
      </c>
    </row>
    <row r="5" ht="21.8" customHeight="1" spans="1:23">
      <c r="A5" s="6" t="s">
        <v>334</v>
      </c>
      <c r="B5" s="6" t="s">
        <v>231</v>
      </c>
      <c r="C5" s="6" t="s">
        <v>335</v>
      </c>
      <c r="D5" s="6" t="s">
        <v>336</v>
      </c>
      <c r="E5" s="7" t="s">
        <v>232</v>
      </c>
      <c r="F5" s="7" t="s">
        <v>233</v>
      </c>
      <c r="G5" s="7" t="s">
        <v>234</v>
      </c>
      <c r="H5" s="7" t="s">
        <v>235</v>
      </c>
      <c r="I5" s="61" t="s">
        <v>32</v>
      </c>
      <c r="J5" s="61" t="s">
        <v>337</v>
      </c>
      <c r="K5" s="61"/>
      <c r="L5" s="61"/>
      <c r="M5" s="61"/>
      <c r="N5" s="128" t="s">
        <v>237</v>
      </c>
      <c r="O5" s="128"/>
      <c r="P5" s="128"/>
      <c r="Q5" s="7" t="s">
        <v>38</v>
      </c>
      <c r="R5" s="20" t="s">
        <v>62</v>
      </c>
      <c r="S5" s="21"/>
      <c r="T5" s="21"/>
      <c r="U5" s="21"/>
      <c r="V5" s="21"/>
      <c r="W5" s="22"/>
    </row>
    <row r="6" ht="21.8" customHeight="1" spans="1:23">
      <c r="A6" s="8"/>
      <c r="B6" s="8"/>
      <c r="C6" s="8"/>
      <c r="D6" s="8"/>
      <c r="E6" s="9"/>
      <c r="F6" s="9"/>
      <c r="G6" s="9"/>
      <c r="H6" s="9"/>
      <c r="I6" s="61"/>
      <c r="J6" s="46" t="s">
        <v>35</v>
      </c>
      <c r="K6" s="46"/>
      <c r="L6" s="46" t="s">
        <v>36</v>
      </c>
      <c r="M6" s="46" t="s">
        <v>37</v>
      </c>
      <c r="N6" s="129" t="s">
        <v>35</v>
      </c>
      <c r="O6" s="129" t="s">
        <v>36</v>
      </c>
      <c r="P6" s="129" t="s">
        <v>37</v>
      </c>
      <c r="Q6" s="9"/>
      <c r="R6" s="7" t="s">
        <v>34</v>
      </c>
      <c r="S6" s="7" t="s">
        <v>45</v>
      </c>
      <c r="T6" s="7" t="s">
        <v>243</v>
      </c>
      <c r="U6" s="7" t="s">
        <v>41</v>
      </c>
      <c r="V6" s="7" t="s">
        <v>42</v>
      </c>
      <c r="W6" s="7" t="s">
        <v>43</v>
      </c>
    </row>
    <row r="7" ht="40.6" customHeight="1" spans="1:23">
      <c r="A7" s="10"/>
      <c r="B7" s="10"/>
      <c r="C7" s="10"/>
      <c r="D7" s="10"/>
      <c r="E7" s="11"/>
      <c r="F7" s="11"/>
      <c r="G7" s="11"/>
      <c r="H7" s="11"/>
      <c r="I7" s="61"/>
      <c r="J7" s="46" t="s">
        <v>34</v>
      </c>
      <c r="K7" s="46" t="s">
        <v>338</v>
      </c>
      <c r="L7" s="46"/>
      <c r="M7" s="46"/>
      <c r="N7" s="11"/>
      <c r="O7" s="11"/>
      <c r="P7" s="11"/>
      <c r="Q7" s="11"/>
      <c r="R7" s="11"/>
      <c r="S7" s="11"/>
      <c r="T7" s="11"/>
      <c r="U7" s="24"/>
      <c r="V7" s="11"/>
      <c r="W7" s="11"/>
    </row>
    <row r="8" ht="15.05" customHeight="1" spans="1:23">
      <c r="A8" s="12">
        <v>1</v>
      </c>
      <c r="B8" s="12">
        <v>2</v>
      </c>
      <c r="C8" s="127">
        <v>3</v>
      </c>
      <c r="D8" s="12">
        <v>4</v>
      </c>
      <c r="E8" s="12">
        <v>5</v>
      </c>
      <c r="F8" s="12">
        <v>6</v>
      </c>
      <c r="G8" s="12">
        <v>7</v>
      </c>
      <c r="H8" s="12">
        <v>8</v>
      </c>
      <c r="I8" s="12">
        <v>9</v>
      </c>
      <c r="J8" s="12">
        <v>10</v>
      </c>
      <c r="K8" s="12">
        <v>11</v>
      </c>
      <c r="L8" s="12">
        <v>12</v>
      </c>
      <c r="M8" s="12">
        <v>13</v>
      </c>
      <c r="N8" s="12">
        <v>14</v>
      </c>
      <c r="O8" s="12">
        <v>15</v>
      </c>
      <c r="P8" s="12">
        <v>16</v>
      </c>
      <c r="Q8" s="12">
        <v>17</v>
      </c>
      <c r="R8" s="12">
        <v>18</v>
      </c>
      <c r="S8" s="12">
        <v>19</v>
      </c>
      <c r="T8" s="12">
        <v>20</v>
      </c>
      <c r="U8" s="12">
        <v>21</v>
      </c>
      <c r="V8" s="12">
        <v>22</v>
      </c>
      <c r="W8" s="12">
        <v>23</v>
      </c>
    </row>
    <row r="9" ht="32.9" customHeight="1" spans="1:23">
      <c r="A9" s="14"/>
      <c r="B9" s="14"/>
      <c r="C9" s="15" t="s">
        <v>339</v>
      </c>
      <c r="D9" s="14"/>
      <c r="E9" s="14"/>
      <c r="F9" s="14"/>
      <c r="G9" s="14"/>
      <c r="H9" s="14"/>
      <c r="I9" s="25">
        <v>10000</v>
      </c>
      <c r="J9" s="25"/>
      <c r="K9" s="25"/>
      <c r="L9" s="25"/>
      <c r="M9" s="25"/>
      <c r="N9" s="25"/>
      <c r="O9" s="25"/>
      <c r="P9" s="25"/>
      <c r="Q9" s="25"/>
      <c r="R9" s="25">
        <v>10000</v>
      </c>
      <c r="S9" s="25"/>
      <c r="T9" s="25"/>
      <c r="U9" s="25"/>
      <c r="V9" s="25"/>
      <c r="W9" s="25">
        <v>10000</v>
      </c>
    </row>
    <row r="10" ht="32.9" customHeight="1" spans="1:23">
      <c r="A10" s="14" t="s">
        <v>340</v>
      </c>
      <c r="B10" s="14" t="s">
        <v>341</v>
      </c>
      <c r="C10" s="15" t="s">
        <v>339</v>
      </c>
      <c r="D10" s="14" t="s">
        <v>52</v>
      </c>
      <c r="E10" s="14" t="s">
        <v>125</v>
      </c>
      <c r="F10" s="14" t="s">
        <v>126</v>
      </c>
      <c r="G10" s="14" t="s">
        <v>342</v>
      </c>
      <c r="H10" s="14" t="s">
        <v>343</v>
      </c>
      <c r="I10" s="25">
        <v>10000</v>
      </c>
      <c r="J10" s="25"/>
      <c r="K10" s="25"/>
      <c r="L10" s="25"/>
      <c r="M10" s="25"/>
      <c r="N10" s="25"/>
      <c r="O10" s="25"/>
      <c r="P10" s="25"/>
      <c r="Q10" s="25"/>
      <c r="R10" s="25">
        <v>10000</v>
      </c>
      <c r="S10" s="25"/>
      <c r="T10" s="25"/>
      <c r="U10" s="25"/>
      <c r="V10" s="25"/>
      <c r="W10" s="25">
        <v>10000</v>
      </c>
    </row>
    <row r="11" ht="18.85" customHeight="1" spans="1:23">
      <c r="A11" s="35"/>
      <c r="B11" s="35"/>
      <c r="C11" s="15" t="s">
        <v>344</v>
      </c>
      <c r="D11" s="35"/>
      <c r="E11" s="35"/>
      <c r="F11" s="35"/>
      <c r="G11" s="35"/>
      <c r="H11" s="35"/>
      <c r="I11" s="25">
        <v>16600</v>
      </c>
      <c r="J11" s="25"/>
      <c r="K11" s="25"/>
      <c r="L11" s="25"/>
      <c r="M11" s="25"/>
      <c r="N11" s="25"/>
      <c r="O11" s="25"/>
      <c r="P11" s="35"/>
      <c r="Q11" s="25"/>
      <c r="R11" s="25">
        <v>16600</v>
      </c>
      <c r="S11" s="25"/>
      <c r="T11" s="25"/>
      <c r="U11" s="25"/>
      <c r="V11" s="25"/>
      <c r="W11" s="25">
        <v>16600</v>
      </c>
    </row>
    <row r="12" customHeight="1" spans="1:23">
      <c r="A12" s="14" t="s">
        <v>345</v>
      </c>
      <c r="B12" s="14" t="s">
        <v>346</v>
      </c>
      <c r="C12" s="15" t="s">
        <v>344</v>
      </c>
      <c r="D12" s="14" t="s">
        <v>52</v>
      </c>
      <c r="E12" s="14" t="s">
        <v>155</v>
      </c>
      <c r="F12" s="14" t="s">
        <v>156</v>
      </c>
      <c r="G12" s="14" t="s">
        <v>287</v>
      </c>
      <c r="H12" s="14" t="s">
        <v>288</v>
      </c>
      <c r="I12" s="25">
        <v>16600</v>
      </c>
      <c r="J12" s="25"/>
      <c r="K12" s="25"/>
      <c r="L12" s="25"/>
      <c r="M12" s="25"/>
      <c r="N12" s="25"/>
      <c r="O12" s="25"/>
      <c r="P12" s="35"/>
      <c r="Q12" s="25"/>
      <c r="R12" s="25">
        <v>16600</v>
      </c>
      <c r="S12" s="25"/>
      <c r="T12" s="25"/>
      <c r="U12" s="25"/>
      <c r="V12" s="25"/>
      <c r="W12" s="25">
        <v>16600</v>
      </c>
    </row>
    <row r="13" customHeight="1" spans="1:23">
      <c r="A13" s="35"/>
      <c r="B13" s="35"/>
      <c r="C13" s="15" t="s">
        <v>347</v>
      </c>
      <c r="D13" s="35"/>
      <c r="E13" s="35"/>
      <c r="F13" s="35"/>
      <c r="G13" s="35"/>
      <c r="H13" s="35"/>
      <c r="I13" s="25">
        <v>3848400</v>
      </c>
      <c r="J13" s="25">
        <v>3848400</v>
      </c>
      <c r="K13" s="25">
        <v>3848400</v>
      </c>
      <c r="L13" s="25"/>
      <c r="M13" s="25"/>
      <c r="N13" s="25"/>
      <c r="O13" s="25"/>
      <c r="P13" s="35"/>
      <c r="Q13" s="25"/>
      <c r="R13" s="25"/>
      <c r="S13" s="25"/>
      <c r="T13" s="25"/>
      <c r="U13" s="25"/>
      <c r="V13" s="25"/>
      <c r="W13" s="25"/>
    </row>
    <row r="14" customHeight="1" spans="1:23">
      <c r="A14" s="14" t="s">
        <v>348</v>
      </c>
      <c r="B14" s="14" t="s">
        <v>349</v>
      </c>
      <c r="C14" s="15" t="s">
        <v>347</v>
      </c>
      <c r="D14" s="14" t="s">
        <v>52</v>
      </c>
      <c r="E14" s="14" t="s">
        <v>170</v>
      </c>
      <c r="F14" s="14" t="s">
        <v>171</v>
      </c>
      <c r="G14" s="14" t="s">
        <v>316</v>
      </c>
      <c r="H14" s="14" t="s">
        <v>317</v>
      </c>
      <c r="I14" s="25">
        <v>641400</v>
      </c>
      <c r="J14" s="25">
        <v>641400</v>
      </c>
      <c r="K14" s="25">
        <v>641400</v>
      </c>
      <c r="L14" s="25"/>
      <c r="M14" s="25"/>
      <c r="N14" s="25"/>
      <c r="O14" s="25"/>
      <c r="P14" s="35"/>
      <c r="Q14" s="25"/>
      <c r="R14" s="25"/>
      <c r="S14" s="25"/>
      <c r="T14" s="25"/>
      <c r="U14" s="25"/>
      <c r="V14" s="25"/>
      <c r="W14" s="25"/>
    </row>
    <row r="15" customHeight="1" spans="1:23">
      <c r="A15" s="14" t="s">
        <v>348</v>
      </c>
      <c r="B15" s="14" t="s">
        <v>349</v>
      </c>
      <c r="C15" s="15" t="s">
        <v>347</v>
      </c>
      <c r="D15" s="14" t="s">
        <v>52</v>
      </c>
      <c r="E15" s="14" t="s">
        <v>170</v>
      </c>
      <c r="F15" s="14" t="s">
        <v>171</v>
      </c>
      <c r="G15" s="14" t="s">
        <v>316</v>
      </c>
      <c r="H15" s="14" t="s">
        <v>317</v>
      </c>
      <c r="I15" s="25">
        <v>3207000</v>
      </c>
      <c r="J15" s="25">
        <v>3207000</v>
      </c>
      <c r="K15" s="25">
        <v>3207000</v>
      </c>
      <c r="L15" s="25"/>
      <c r="M15" s="25"/>
      <c r="N15" s="25"/>
      <c r="O15" s="25"/>
      <c r="P15" s="35"/>
      <c r="Q15" s="25"/>
      <c r="R15" s="25"/>
      <c r="S15" s="25"/>
      <c r="T15" s="25"/>
      <c r="U15" s="25"/>
      <c r="V15" s="25"/>
      <c r="W15" s="25"/>
    </row>
    <row r="16" customHeight="1" spans="1:23">
      <c r="A16" s="35"/>
      <c r="B16" s="35"/>
      <c r="C16" s="15" t="s">
        <v>350</v>
      </c>
      <c r="D16" s="35"/>
      <c r="E16" s="35"/>
      <c r="F16" s="35"/>
      <c r="G16" s="35"/>
      <c r="H16" s="35"/>
      <c r="I16" s="25">
        <v>3054000</v>
      </c>
      <c r="J16" s="25">
        <v>3054000</v>
      </c>
      <c r="K16" s="25">
        <v>3054000</v>
      </c>
      <c r="L16" s="25"/>
      <c r="M16" s="25"/>
      <c r="N16" s="25"/>
      <c r="O16" s="25"/>
      <c r="P16" s="35"/>
      <c r="Q16" s="25"/>
      <c r="R16" s="25"/>
      <c r="S16" s="25"/>
      <c r="T16" s="25"/>
      <c r="U16" s="25"/>
      <c r="V16" s="25"/>
      <c r="W16" s="25"/>
    </row>
    <row r="17" customHeight="1" spans="1:23">
      <c r="A17" s="14" t="s">
        <v>348</v>
      </c>
      <c r="B17" s="14" t="s">
        <v>351</v>
      </c>
      <c r="C17" s="15" t="s">
        <v>350</v>
      </c>
      <c r="D17" s="14" t="s">
        <v>52</v>
      </c>
      <c r="E17" s="14" t="s">
        <v>170</v>
      </c>
      <c r="F17" s="14" t="s">
        <v>171</v>
      </c>
      <c r="G17" s="14" t="s">
        <v>316</v>
      </c>
      <c r="H17" s="14" t="s">
        <v>317</v>
      </c>
      <c r="I17" s="25">
        <v>3054000</v>
      </c>
      <c r="J17" s="25">
        <v>3054000</v>
      </c>
      <c r="K17" s="25">
        <v>3054000</v>
      </c>
      <c r="L17" s="25"/>
      <c r="M17" s="25"/>
      <c r="N17" s="25"/>
      <c r="O17" s="25"/>
      <c r="P17" s="35"/>
      <c r="Q17" s="25"/>
      <c r="R17" s="25"/>
      <c r="S17" s="25"/>
      <c r="T17" s="25"/>
      <c r="U17" s="25"/>
      <c r="V17" s="25"/>
      <c r="W17" s="25"/>
    </row>
    <row r="18" customHeight="1" spans="1:23">
      <c r="A18" s="35"/>
      <c r="B18" s="35"/>
      <c r="C18" s="15" t="s">
        <v>352</v>
      </c>
      <c r="D18" s="35"/>
      <c r="E18" s="35"/>
      <c r="F18" s="35"/>
      <c r="G18" s="35"/>
      <c r="H18" s="35"/>
      <c r="I18" s="25">
        <v>886000</v>
      </c>
      <c r="J18" s="25">
        <v>886000</v>
      </c>
      <c r="K18" s="25">
        <v>886000</v>
      </c>
      <c r="L18" s="25"/>
      <c r="M18" s="25"/>
      <c r="N18" s="25"/>
      <c r="O18" s="25"/>
      <c r="P18" s="35"/>
      <c r="Q18" s="25"/>
      <c r="R18" s="25"/>
      <c r="S18" s="25"/>
      <c r="T18" s="25"/>
      <c r="U18" s="25"/>
      <c r="V18" s="25"/>
      <c r="W18" s="25"/>
    </row>
    <row r="19" customHeight="1" spans="1:23">
      <c r="A19" s="14" t="s">
        <v>348</v>
      </c>
      <c r="B19" s="14" t="s">
        <v>353</v>
      </c>
      <c r="C19" s="15" t="s">
        <v>352</v>
      </c>
      <c r="D19" s="14" t="s">
        <v>52</v>
      </c>
      <c r="E19" s="14" t="s">
        <v>170</v>
      </c>
      <c r="F19" s="14" t="s">
        <v>171</v>
      </c>
      <c r="G19" s="14" t="s">
        <v>287</v>
      </c>
      <c r="H19" s="14" t="s">
        <v>288</v>
      </c>
      <c r="I19" s="25">
        <v>150000</v>
      </c>
      <c r="J19" s="25">
        <v>150000</v>
      </c>
      <c r="K19" s="25">
        <v>150000</v>
      </c>
      <c r="L19" s="25"/>
      <c r="M19" s="25"/>
      <c r="N19" s="25"/>
      <c r="O19" s="25"/>
      <c r="P19" s="35"/>
      <c r="Q19" s="25"/>
      <c r="R19" s="25"/>
      <c r="S19" s="25"/>
      <c r="T19" s="25"/>
      <c r="U19" s="25"/>
      <c r="V19" s="25"/>
      <c r="W19" s="25"/>
    </row>
    <row r="20" customHeight="1" spans="1:23">
      <c r="A20" s="14" t="s">
        <v>348</v>
      </c>
      <c r="B20" s="14" t="s">
        <v>353</v>
      </c>
      <c r="C20" s="15" t="s">
        <v>352</v>
      </c>
      <c r="D20" s="14" t="s">
        <v>52</v>
      </c>
      <c r="E20" s="14" t="s">
        <v>170</v>
      </c>
      <c r="F20" s="14" t="s">
        <v>171</v>
      </c>
      <c r="G20" s="14" t="s">
        <v>287</v>
      </c>
      <c r="H20" s="14" t="s">
        <v>288</v>
      </c>
      <c r="I20" s="25">
        <v>286000</v>
      </c>
      <c r="J20" s="25">
        <v>286000</v>
      </c>
      <c r="K20" s="25">
        <v>286000</v>
      </c>
      <c r="L20" s="25"/>
      <c r="M20" s="25"/>
      <c r="N20" s="25"/>
      <c r="O20" s="25"/>
      <c r="P20" s="35"/>
      <c r="Q20" s="25"/>
      <c r="R20" s="25"/>
      <c r="S20" s="25"/>
      <c r="T20" s="25"/>
      <c r="U20" s="25"/>
      <c r="V20" s="25"/>
      <c r="W20" s="25"/>
    </row>
    <row r="21" customHeight="1" spans="1:23">
      <c r="A21" s="14" t="s">
        <v>348</v>
      </c>
      <c r="B21" s="14" t="s">
        <v>353</v>
      </c>
      <c r="C21" s="15" t="s">
        <v>352</v>
      </c>
      <c r="D21" s="14" t="s">
        <v>52</v>
      </c>
      <c r="E21" s="14" t="s">
        <v>170</v>
      </c>
      <c r="F21" s="14" t="s">
        <v>171</v>
      </c>
      <c r="G21" s="14" t="s">
        <v>287</v>
      </c>
      <c r="H21" s="14" t="s">
        <v>288</v>
      </c>
      <c r="I21" s="25">
        <v>450000</v>
      </c>
      <c r="J21" s="25">
        <v>450000</v>
      </c>
      <c r="K21" s="25">
        <v>450000</v>
      </c>
      <c r="L21" s="25"/>
      <c r="M21" s="25"/>
      <c r="N21" s="25"/>
      <c r="O21" s="25"/>
      <c r="P21" s="35"/>
      <c r="Q21" s="25"/>
      <c r="R21" s="25"/>
      <c r="S21" s="25"/>
      <c r="T21" s="25"/>
      <c r="U21" s="25"/>
      <c r="V21" s="25"/>
      <c r="W21" s="25"/>
    </row>
    <row r="22" customHeight="1" spans="1:23">
      <c r="A22" s="35"/>
      <c r="B22" s="35"/>
      <c r="C22" s="15" t="s">
        <v>354</v>
      </c>
      <c r="D22" s="35"/>
      <c r="E22" s="35"/>
      <c r="F22" s="35"/>
      <c r="G22" s="35"/>
      <c r="H22" s="35"/>
      <c r="I22" s="25">
        <v>166000</v>
      </c>
      <c r="J22" s="25">
        <v>166000</v>
      </c>
      <c r="K22" s="25">
        <v>166000</v>
      </c>
      <c r="L22" s="25"/>
      <c r="M22" s="25"/>
      <c r="N22" s="25"/>
      <c r="O22" s="25"/>
      <c r="P22" s="35"/>
      <c r="Q22" s="25"/>
      <c r="R22" s="25"/>
      <c r="S22" s="25"/>
      <c r="T22" s="25"/>
      <c r="U22" s="25"/>
      <c r="V22" s="25"/>
      <c r="W22" s="25"/>
    </row>
    <row r="23" customHeight="1" spans="1:23">
      <c r="A23" s="14" t="s">
        <v>340</v>
      </c>
      <c r="B23" s="14" t="s">
        <v>355</v>
      </c>
      <c r="C23" s="15" t="s">
        <v>354</v>
      </c>
      <c r="D23" s="14" t="s">
        <v>52</v>
      </c>
      <c r="E23" s="14" t="s">
        <v>180</v>
      </c>
      <c r="F23" s="14" t="s">
        <v>81</v>
      </c>
      <c r="G23" s="14" t="s">
        <v>356</v>
      </c>
      <c r="H23" s="14" t="s">
        <v>357</v>
      </c>
      <c r="I23" s="25">
        <v>166000</v>
      </c>
      <c r="J23" s="25">
        <v>166000</v>
      </c>
      <c r="K23" s="25">
        <v>166000</v>
      </c>
      <c r="L23" s="25"/>
      <c r="M23" s="25"/>
      <c r="N23" s="25"/>
      <c r="O23" s="25"/>
      <c r="P23" s="35"/>
      <c r="Q23" s="25"/>
      <c r="R23" s="25"/>
      <c r="S23" s="25"/>
      <c r="T23" s="25"/>
      <c r="U23" s="25"/>
      <c r="V23" s="25"/>
      <c r="W23" s="25"/>
    </row>
    <row r="24" customHeight="1" spans="1:23">
      <c r="A24" s="35"/>
      <c r="B24" s="35"/>
      <c r="C24" s="15" t="s">
        <v>358</v>
      </c>
      <c r="D24" s="35"/>
      <c r="E24" s="35"/>
      <c r="F24" s="35"/>
      <c r="G24" s="35"/>
      <c r="H24" s="35"/>
      <c r="I24" s="25">
        <v>315600</v>
      </c>
      <c r="J24" s="25">
        <v>315600</v>
      </c>
      <c r="K24" s="25">
        <v>315600</v>
      </c>
      <c r="L24" s="25"/>
      <c r="M24" s="25"/>
      <c r="N24" s="25"/>
      <c r="O24" s="25"/>
      <c r="P24" s="35"/>
      <c r="Q24" s="25"/>
      <c r="R24" s="25"/>
      <c r="S24" s="25"/>
      <c r="T24" s="25"/>
      <c r="U24" s="25"/>
      <c r="V24" s="25"/>
      <c r="W24" s="25"/>
    </row>
    <row r="25" customHeight="1" spans="1:23">
      <c r="A25" s="14" t="s">
        <v>348</v>
      </c>
      <c r="B25" s="14" t="s">
        <v>359</v>
      </c>
      <c r="C25" s="15" t="s">
        <v>358</v>
      </c>
      <c r="D25" s="14" t="s">
        <v>52</v>
      </c>
      <c r="E25" s="14" t="s">
        <v>170</v>
      </c>
      <c r="F25" s="14" t="s">
        <v>171</v>
      </c>
      <c r="G25" s="14" t="s">
        <v>316</v>
      </c>
      <c r="H25" s="14" t="s">
        <v>317</v>
      </c>
      <c r="I25" s="25">
        <v>144000</v>
      </c>
      <c r="J25" s="25">
        <v>144000</v>
      </c>
      <c r="K25" s="25">
        <v>144000</v>
      </c>
      <c r="L25" s="25"/>
      <c r="M25" s="25"/>
      <c r="N25" s="25"/>
      <c r="O25" s="25"/>
      <c r="P25" s="35"/>
      <c r="Q25" s="25"/>
      <c r="R25" s="25"/>
      <c r="S25" s="25"/>
      <c r="T25" s="25"/>
      <c r="U25" s="25"/>
      <c r="V25" s="25"/>
      <c r="W25" s="25"/>
    </row>
    <row r="26" customHeight="1" spans="1:23">
      <c r="A26" s="14" t="s">
        <v>348</v>
      </c>
      <c r="B26" s="14" t="s">
        <v>359</v>
      </c>
      <c r="C26" s="15" t="s">
        <v>358</v>
      </c>
      <c r="D26" s="14" t="s">
        <v>52</v>
      </c>
      <c r="E26" s="14" t="s">
        <v>170</v>
      </c>
      <c r="F26" s="14" t="s">
        <v>171</v>
      </c>
      <c r="G26" s="14" t="s">
        <v>316</v>
      </c>
      <c r="H26" s="14" t="s">
        <v>317</v>
      </c>
      <c r="I26" s="25">
        <v>54000</v>
      </c>
      <c r="J26" s="25">
        <v>54000</v>
      </c>
      <c r="K26" s="25">
        <v>54000</v>
      </c>
      <c r="L26" s="25"/>
      <c r="M26" s="25"/>
      <c r="N26" s="25"/>
      <c r="O26" s="25"/>
      <c r="P26" s="35"/>
      <c r="Q26" s="25"/>
      <c r="R26" s="25"/>
      <c r="S26" s="25"/>
      <c r="T26" s="25"/>
      <c r="U26" s="25"/>
      <c r="V26" s="25"/>
      <c r="W26" s="25"/>
    </row>
    <row r="27" customHeight="1" spans="1:23">
      <c r="A27" s="14" t="s">
        <v>348</v>
      </c>
      <c r="B27" s="14" t="s">
        <v>359</v>
      </c>
      <c r="C27" s="15" t="s">
        <v>358</v>
      </c>
      <c r="D27" s="14" t="s">
        <v>52</v>
      </c>
      <c r="E27" s="14" t="s">
        <v>170</v>
      </c>
      <c r="F27" s="14" t="s">
        <v>171</v>
      </c>
      <c r="G27" s="14" t="s">
        <v>316</v>
      </c>
      <c r="H27" s="14" t="s">
        <v>317</v>
      </c>
      <c r="I27" s="25">
        <v>117600</v>
      </c>
      <c r="J27" s="25">
        <v>117600</v>
      </c>
      <c r="K27" s="25">
        <v>117600</v>
      </c>
      <c r="L27" s="25"/>
      <c r="M27" s="25"/>
      <c r="N27" s="25"/>
      <c r="O27" s="25"/>
      <c r="P27" s="35"/>
      <c r="Q27" s="25"/>
      <c r="R27" s="25"/>
      <c r="S27" s="25"/>
      <c r="T27" s="25"/>
      <c r="U27" s="25"/>
      <c r="V27" s="25"/>
      <c r="W27" s="25"/>
    </row>
    <row r="28" customHeight="1" spans="1:23">
      <c r="A28" s="35"/>
      <c r="B28" s="35"/>
      <c r="C28" s="15" t="s">
        <v>360</v>
      </c>
      <c r="D28" s="35"/>
      <c r="E28" s="35"/>
      <c r="F28" s="35"/>
      <c r="G28" s="35"/>
      <c r="H28" s="35"/>
      <c r="I28" s="25">
        <v>469988</v>
      </c>
      <c r="J28" s="25">
        <v>469988</v>
      </c>
      <c r="K28" s="25"/>
      <c r="L28" s="25"/>
      <c r="M28" s="25"/>
      <c r="N28" s="25"/>
      <c r="O28" s="25"/>
      <c r="P28" s="35"/>
      <c r="Q28" s="25"/>
      <c r="R28" s="25"/>
      <c r="S28" s="25"/>
      <c r="T28" s="25"/>
      <c r="U28" s="25"/>
      <c r="V28" s="25"/>
      <c r="W28" s="25"/>
    </row>
    <row r="29" customHeight="1" spans="1:23">
      <c r="A29" s="14" t="s">
        <v>345</v>
      </c>
      <c r="B29" s="14" t="s">
        <v>361</v>
      </c>
      <c r="C29" s="15" t="s">
        <v>360</v>
      </c>
      <c r="D29" s="14" t="s">
        <v>52</v>
      </c>
      <c r="E29" s="14" t="s">
        <v>185</v>
      </c>
      <c r="F29" s="14" t="s">
        <v>186</v>
      </c>
      <c r="G29" s="14" t="s">
        <v>362</v>
      </c>
      <c r="H29" s="14" t="s">
        <v>363</v>
      </c>
      <c r="I29" s="25">
        <v>39988</v>
      </c>
      <c r="J29" s="25">
        <v>39988</v>
      </c>
      <c r="K29" s="25"/>
      <c r="L29" s="25"/>
      <c r="M29" s="25"/>
      <c r="N29" s="25"/>
      <c r="O29" s="25"/>
      <c r="P29" s="35"/>
      <c r="Q29" s="25"/>
      <c r="R29" s="25"/>
      <c r="S29" s="25"/>
      <c r="T29" s="25"/>
      <c r="U29" s="25"/>
      <c r="V29" s="25"/>
      <c r="W29" s="25"/>
    </row>
    <row r="30" customHeight="1" spans="1:23">
      <c r="A30" s="14" t="s">
        <v>345</v>
      </c>
      <c r="B30" s="14" t="s">
        <v>361</v>
      </c>
      <c r="C30" s="15" t="s">
        <v>360</v>
      </c>
      <c r="D30" s="14" t="s">
        <v>52</v>
      </c>
      <c r="E30" s="14" t="s">
        <v>185</v>
      </c>
      <c r="F30" s="14" t="s">
        <v>186</v>
      </c>
      <c r="G30" s="14" t="s">
        <v>364</v>
      </c>
      <c r="H30" s="14" t="s">
        <v>365</v>
      </c>
      <c r="I30" s="25">
        <v>270000</v>
      </c>
      <c r="J30" s="25">
        <v>270000</v>
      </c>
      <c r="K30" s="25"/>
      <c r="L30" s="25"/>
      <c r="M30" s="25"/>
      <c r="N30" s="25"/>
      <c r="O30" s="25"/>
      <c r="P30" s="35"/>
      <c r="Q30" s="25"/>
      <c r="R30" s="25"/>
      <c r="S30" s="25"/>
      <c r="T30" s="25"/>
      <c r="U30" s="25"/>
      <c r="V30" s="25"/>
      <c r="W30" s="25"/>
    </row>
    <row r="31" customHeight="1" spans="1:23">
      <c r="A31" s="14" t="s">
        <v>345</v>
      </c>
      <c r="B31" s="14" t="s">
        <v>361</v>
      </c>
      <c r="C31" s="15" t="s">
        <v>360</v>
      </c>
      <c r="D31" s="14" t="s">
        <v>52</v>
      </c>
      <c r="E31" s="14" t="s">
        <v>185</v>
      </c>
      <c r="F31" s="14" t="s">
        <v>186</v>
      </c>
      <c r="G31" s="14" t="s">
        <v>312</v>
      </c>
      <c r="H31" s="14" t="s">
        <v>313</v>
      </c>
      <c r="I31" s="25">
        <v>160000</v>
      </c>
      <c r="J31" s="25">
        <v>160000</v>
      </c>
      <c r="K31" s="25"/>
      <c r="L31" s="25"/>
      <c r="M31" s="25"/>
      <c r="N31" s="25"/>
      <c r="O31" s="25"/>
      <c r="P31" s="35"/>
      <c r="Q31" s="25"/>
      <c r="R31" s="25"/>
      <c r="S31" s="25"/>
      <c r="T31" s="25"/>
      <c r="U31" s="25"/>
      <c r="V31" s="25"/>
      <c r="W31" s="25"/>
    </row>
    <row r="32" customHeight="1" spans="1:23">
      <c r="A32" s="35"/>
      <c r="B32" s="35"/>
      <c r="C32" s="15" t="s">
        <v>366</v>
      </c>
      <c r="D32" s="35"/>
      <c r="E32" s="35"/>
      <c r="F32" s="35"/>
      <c r="G32" s="35"/>
      <c r="H32" s="35"/>
      <c r="I32" s="25">
        <v>21280</v>
      </c>
      <c r="J32" s="25">
        <v>21280</v>
      </c>
      <c r="K32" s="25">
        <v>21280</v>
      </c>
      <c r="L32" s="25"/>
      <c r="M32" s="25"/>
      <c r="N32" s="25"/>
      <c r="O32" s="25"/>
      <c r="P32" s="35"/>
      <c r="Q32" s="25"/>
      <c r="R32" s="25"/>
      <c r="S32" s="25"/>
      <c r="T32" s="25"/>
      <c r="U32" s="25"/>
      <c r="V32" s="25"/>
      <c r="W32" s="25"/>
    </row>
    <row r="33" customHeight="1" spans="1:23">
      <c r="A33" s="14" t="s">
        <v>345</v>
      </c>
      <c r="B33" s="14" t="s">
        <v>367</v>
      </c>
      <c r="C33" s="15" t="s">
        <v>366</v>
      </c>
      <c r="D33" s="14" t="s">
        <v>52</v>
      </c>
      <c r="E33" s="14" t="s">
        <v>90</v>
      </c>
      <c r="F33" s="14" t="s">
        <v>91</v>
      </c>
      <c r="G33" s="14" t="s">
        <v>316</v>
      </c>
      <c r="H33" s="14" t="s">
        <v>317</v>
      </c>
      <c r="I33" s="25">
        <v>9500</v>
      </c>
      <c r="J33" s="25">
        <v>9500</v>
      </c>
      <c r="K33" s="25">
        <v>9500</v>
      </c>
      <c r="L33" s="25"/>
      <c r="M33" s="25"/>
      <c r="N33" s="25"/>
      <c r="O33" s="25"/>
      <c r="P33" s="35"/>
      <c r="Q33" s="25"/>
      <c r="R33" s="25"/>
      <c r="S33" s="25"/>
      <c r="T33" s="25"/>
      <c r="U33" s="25"/>
      <c r="V33" s="25"/>
      <c r="W33" s="25"/>
    </row>
    <row r="34" customHeight="1" spans="1:23">
      <c r="A34" s="14" t="s">
        <v>345</v>
      </c>
      <c r="B34" s="14" t="s">
        <v>367</v>
      </c>
      <c r="C34" s="15" t="s">
        <v>366</v>
      </c>
      <c r="D34" s="14" t="s">
        <v>52</v>
      </c>
      <c r="E34" s="14" t="s">
        <v>90</v>
      </c>
      <c r="F34" s="14" t="s">
        <v>91</v>
      </c>
      <c r="G34" s="14" t="s">
        <v>316</v>
      </c>
      <c r="H34" s="14" t="s">
        <v>317</v>
      </c>
      <c r="I34" s="25">
        <v>11780</v>
      </c>
      <c r="J34" s="25">
        <v>11780</v>
      </c>
      <c r="K34" s="25">
        <v>11780</v>
      </c>
      <c r="L34" s="25"/>
      <c r="M34" s="25"/>
      <c r="N34" s="25"/>
      <c r="O34" s="25"/>
      <c r="P34" s="35"/>
      <c r="Q34" s="25"/>
      <c r="R34" s="25"/>
      <c r="S34" s="25"/>
      <c r="T34" s="25"/>
      <c r="U34" s="25"/>
      <c r="V34" s="25"/>
      <c r="W34" s="25"/>
    </row>
    <row r="35" customHeight="1" spans="1:23">
      <c r="A35" s="35"/>
      <c r="B35" s="35"/>
      <c r="C35" s="15" t="s">
        <v>368</v>
      </c>
      <c r="D35" s="35"/>
      <c r="E35" s="35"/>
      <c r="F35" s="35"/>
      <c r="G35" s="35"/>
      <c r="H35" s="35"/>
      <c r="I35" s="25">
        <v>1800</v>
      </c>
      <c r="J35" s="25">
        <v>1800</v>
      </c>
      <c r="K35" s="25">
        <v>1800</v>
      </c>
      <c r="L35" s="25"/>
      <c r="M35" s="25"/>
      <c r="N35" s="25"/>
      <c r="O35" s="25"/>
      <c r="P35" s="35"/>
      <c r="Q35" s="25"/>
      <c r="R35" s="25"/>
      <c r="S35" s="25"/>
      <c r="T35" s="25"/>
      <c r="U35" s="25"/>
      <c r="V35" s="25"/>
      <c r="W35" s="25"/>
    </row>
    <row r="36" customHeight="1" spans="1:23">
      <c r="A36" s="14" t="s">
        <v>345</v>
      </c>
      <c r="B36" s="14" t="s">
        <v>369</v>
      </c>
      <c r="C36" s="15" t="s">
        <v>368</v>
      </c>
      <c r="D36" s="14" t="s">
        <v>52</v>
      </c>
      <c r="E36" s="14" t="s">
        <v>102</v>
      </c>
      <c r="F36" s="14" t="s">
        <v>103</v>
      </c>
      <c r="G36" s="14" t="s">
        <v>362</v>
      </c>
      <c r="H36" s="14" t="s">
        <v>363</v>
      </c>
      <c r="I36" s="25">
        <v>1800</v>
      </c>
      <c r="J36" s="25">
        <v>1800</v>
      </c>
      <c r="K36" s="25">
        <v>1800</v>
      </c>
      <c r="L36" s="25"/>
      <c r="M36" s="25"/>
      <c r="N36" s="25"/>
      <c r="O36" s="25"/>
      <c r="P36" s="35"/>
      <c r="Q36" s="25"/>
      <c r="R36" s="25"/>
      <c r="S36" s="25"/>
      <c r="T36" s="25"/>
      <c r="U36" s="25"/>
      <c r="V36" s="25"/>
      <c r="W36" s="25"/>
    </row>
    <row r="37" customHeight="1" spans="1:23">
      <c r="A37" s="35"/>
      <c r="B37" s="35"/>
      <c r="C37" s="15" t="s">
        <v>370</v>
      </c>
      <c r="D37" s="35"/>
      <c r="E37" s="35"/>
      <c r="F37" s="35"/>
      <c r="G37" s="35"/>
      <c r="H37" s="35"/>
      <c r="I37" s="25">
        <v>6000</v>
      </c>
      <c r="J37" s="25">
        <v>6000</v>
      </c>
      <c r="K37" s="25"/>
      <c r="L37" s="25"/>
      <c r="M37" s="25"/>
      <c r="N37" s="25"/>
      <c r="O37" s="25"/>
      <c r="P37" s="35"/>
      <c r="Q37" s="25"/>
      <c r="R37" s="25"/>
      <c r="S37" s="25"/>
      <c r="T37" s="25"/>
      <c r="U37" s="25"/>
      <c r="V37" s="25"/>
      <c r="W37" s="25"/>
    </row>
    <row r="38" customHeight="1" spans="1:23">
      <c r="A38" s="14" t="s">
        <v>340</v>
      </c>
      <c r="B38" s="14" t="s">
        <v>371</v>
      </c>
      <c r="C38" s="15" t="s">
        <v>370</v>
      </c>
      <c r="D38" s="14" t="s">
        <v>52</v>
      </c>
      <c r="E38" s="14" t="s">
        <v>95</v>
      </c>
      <c r="F38" s="14" t="s">
        <v>93</v>
      </c>
      <c r="G38" s="14" t="s">
        <v>356</v>
      </c>
      <c r="H38" s="14" t="s">
        <v>357</v>
      </c>
      <c r="I38" s="25">
        <v>6000</v>
      </c>
      <c r="J38" s="25">
        <v>6000</v>
      </c>
      <c r="K38" s="25"/>
      <c r="L38" s="25"/>
      <c r="M38" s="25"/>
      <c r="N38" s="25"/>
      <c r="O38" s="25"/>
      <c r="P38" s="35"/>
      <c r="Q38" s="25"/>
      <c r="R38" s="25"/>
      <c r="S38" s="25"/>
      <c r="T38" s="25"/>
      <c r="U38" s="25"/>
      <c r="V38" s="25"/>
      <c r="W38" s="25"/>
    </row>
    <row r="39" customHeight="1" spans="1:23">
      <c r="A39" s="35"/>
      <c r="B39" s="35"/>
      <c r="C39" s="15" t="s">
        <v>372</v>
      </c>
      <c r="D39" s="35"/>
      <c r="E39" s="35"/>
      <c r="F39" s="35"/>
      <c r="G39" s="35"/>
      <c r="H39" s="35"/>
      <c r="I39" s="25">
        <v>169200</v>
      </c>
      <c r="J39" s="25">
        <v>169200</v>
      </c>
      <c r="K39" s="25">
        <v>169200</v>
      </c>
      <c r="L39" s="25"/>
      <c r="M39" s="25"/>
      <c r="N39" s="25"/>
      <c r="O39" s="25"/>
      <c r="P39" s="35"/>
      <c r="Q39" s="25"/>
      <c r="R39" s="25"/>
      <c r="S39" s="25"/>
      <c r="T39" s="25"/>
      <c r="U39" s="25"/>
      <c r="V39" s="25"/>
      <c r="W39" s="25"/>
    </row>
    <row r="40" customHeight="1" spans="1:23">
      <c r="A40" s="14" t="s">
        <v>340</v>
      </c>
      <c r="B40" s="14" t="s">
        <v>373</v>
      </c>
      <c r="C40" s="15" t="s">
        <v>372</v>
      </c>
      <c r="D40" s="14" t="s">
        <v>52</v>
      </c>
      <c r="E40" s="14" t="s">
        <v>88</v>
      </c>
      <c r="F40" s="14" t="s">
        <v>89</v>
      </c>
      <c r="G40" s="14" t="s">
        <v>316</v>
      </c>
      <c r="H40" s="14" t="s">
        <v>317</v>
      </c>
      <c r="I40" s="25">
        <v>169200</v>
      </c>
      <c r="J40" s="25">
        <v>169200</v>
      </c>
      <c r="K40" s="25">
        <v>169200</v>
      </c>
      <c r="L40" s="25"/>
      <c r="M40" s="25"/>
      <c r="N40" s="25"/>
      <c r="O40" s="25"/>
      <c r="P40" s="35"/>
      <c r="Q40" s="25"/>
      <c r="R40" s="25"/>
      <c r="S40" s="25"/>
      <c r="T40" s="25"/>
      <c r="U40" s="25"/>
      <c r="V40" s="25"/>
      <c r="W40" s="25"/>
    </row>
    <row r="41" customHeight="1" spans="1:23">
      <c r="A41" s="35"/>
      <c r="B41" s="35"/>
      <c r="C41" s="15" t="s">
        <v>374</v>
      </c>
      <c r="D41" s="35"/>
      <c r="E41" s="35"/>
      <c r="F41" s="35"/>
      <c r="G41" s="35"/>
      <c r="H41" s="35"/>
      <c r="I41" s="25">
        <v>76000</v>
      </c>
      <c r="J41" s="25">
        <v>76000</v>
      </c>
      <c r="K41" s="25">
        <v>76000</v>
      </c>
      <c r="L41" s="25"/>
      <c r="M41" s="25"/>
      <c r="N41" s="25"/>
      <c r="O41" s="25"/>
      <c r="P41" s="35"/>
      <c r="Q41" s="25"/>
      <c r="R41" s="25"/>
      <c r="S41" s="25"/>
      <c r="T41" s="25"/>
      <c r="U41" s="25"/>
      <c r="V41" s="25"/>
      <c r="W41" s="25"/>
    </row>
    <row r="42" customHeight="1" spans="1:23">
      <c r="A42" s="14" t="s">
        <v>340</v>
      </c>
      <c r="B42" s="14" t="s">
        <v>375</v>
      </c>
      <c r="C42" s="15" t="s">
        <v>374</v>
      </c>
      <c r="D42" s="14" t="s">
        <v>52</v>
      </c>
      <c r="E42" s="14" t="s">
        <v>74</v>
      </c>
      <c r="F42" s="14" t="s">
        <v>75</v>
      </c>
      <c r="G42" s="14" t="s">
        <v>362</v>
      </c>
      <c r="H42" s="14" t="s">
        <v>363</v>
      </c>
      <c r="I42" s="25">
        <v>15200</v>
      </c>
      <c r="J42" s="25">
        <v>15200</v>
      </c>
      <c r="K42" s="25">
        <v>15200</v>
      </c>
      <c r="L42" s="25"/>
      <c r="M42" s="25"/>
      <c r="N42" s="25"/>
      <c r="O42" s="25"/>
      <c r="P42" s="35"/>
      <c r="Q42" s="25"/>
      <c r="R42" s="25"/>
      <c r="S42" s="25"/>
      <c r="T42" s="25"/>
      <c r="U42" s="25"/>
      <c r="V42" s="25"/>
      <c r="W42" s="25"/>
    </row>
    <row r="43" customHeight="1" spans="1:23">
      <c r="A43" s="14" t="s">
        <v>340</v>
      </c>
      <c r="B43" s="14" t="s">
        <v>375</v>
      </c>
      <c r="C43" s="15" t="s">
        <v>374</v>
      </c>
      <c r="D43" s="14" t="s">
        <v>52</v>
      </c>
      <c r="E43" s="14" t="s">
        <v>218</v>
      </c>
      <c r="F43" s="14" t="s">
        <v>76</v>
      </c>
      <c r="G43" s="14" t="s">
        <v>287</v>
      </c>
      <c r="H43" s="14" t="s">
        <v>288</v>
      </c>
      <c r="I43" s="25">
        <v>30400</v>
      </c>
      <c r="J43" s="25">
        <v>30400</v>
      </c>
      <c r="K43" s="25">
        <v>30400</v>
      </c>
      <c r="L43" s="25"/>
      <c r="M43" s="25"/>
      <c r="N43" s="25"/>
      <c r="O43" s="25"/>
      <c r="P43" s="35"/>
      <c r="Q43" s="25"/>
      <c r="R43" s="25"/>
      <c r="S43" s="25"/>
      <c r="T43" s="25"/>
      <c r="U43" s="25"/>
      <c r="V43" s="25"/>
      <c r="W43" s="25"/>
    </row>
    <row r="44" customHeight="1" spans="1:23">
      <c r="A44" s="14" t="s">
        <v>340</v>
      </c>
      <c r="B44" s="14" t="s">
        <v>375</v>
      </c>
      <c r="C44" s="15" t="s">
        <v>374</v>
      </c>
      <c r="D44" s="14" t="s">
        <v>52</v>
      </c>
      <c r="E44" s="14" t="s">
        <v>218</v>
      </c>
      <c r="F44" s="14" t="s">
        <v>76</v>
      </c>
      <c r="G44" s="14" t="s">
        <v>376</v>
      </c>
      <c r="H44" s="14" t="s">
        <v>377</v>
      </c>
      <c r="I44" s="25">
        <v>30400</v>
      </c>
      <c r="J44" s="25">
        <v>30400</v>
      </c>
      <c r="K44" s="25">
        <v>30400</v>
      </c>
      <c r="L44" s="25"/>
      <c r="M44" s="25"/>
      <c r="N44" s="25"/>
      <c r="O44" s="25"/>
      <c r="P44" s="35"/>
      <c r="Q44" s="25"/>
      <c r="R44" s="25"/>
      <c r="S44" s="25"/>
      <c r="T44" s="25"/>
      <c r="U44" s="25"/>
      <c r="V44" s="25"/>
      <c r="W44" s="25"/>
    </row>
    <row r="45" customHeight="1" spans="1:23">
      <c r="A45" s="35"/>
      <c r="B45" s="35"/>
      <c r="C45" s="15" t="s">
        <v>378</v>
      </c>
      <c r="D45" s="35"/>
      <c r="E45" s="35"/>
      <c r="F45" s="35"/>
      <c r="G45" s="35"/>
      <c r="H45" s="35"/>
      <c r="I45" s="25">
        <v>4407000</v>
      </c>
      <c r="J45" s="25">
        <v>4407000</v>
      </c>
      <c r="K45" s="25">
        <v>4407000</v>
      </c>
      <c r="L45" s="25"/>
      <c r="M45" s="25"/>
      <c r="N45" s="25"/>
      <c r="O45" s="25"/>
      <c r="P45" s="35"/>
      <c r="Q45" s="25"/>
      <c r="R45" s="25"/>
      <c r="S45" s="25"/>
      <c r="T45" s="25"/>
      <c r="U45" s="25"/>
      <c r="V45" s="25"/>
      <c r="W45" s="25"/>
    </row>
    <row r="46" customHeight="1" spans="1:23">
      <c r="A46" s="14" t="s">
        <v>348</v>
      </c>
      <c r="B46" s="14" t="s">
        <v>379</v>
      </c>
      <c r="C46" s="15" t="s">
        <v>378</v>
      </c>
      <c r="D46" s="14" t="s">
        <v>52</v>
      </c>
      <c r="E46" s="14" t="s">
        <v>170</v>
      </c>
      <c r="F46" s="14" t="s">
        <v>171</v>
      </c>
      <c r="G46" s="14" t="s">
        <v>316</v>
      </c>
      <c r="H46" s="14" t="s">
        <v>317</v>
      </c>
      <c r="I46" s="25">
        <v>4407000</v>
      </c>
      <c r="J46" s="25">
        <v>4407000</v>
      </c>
      <c r="K46" s="25">
        <v>4407000</v>
      </c>
      <c r="L46" s="25"/>
      <c r="M46" s="25"/>
      <c r="N46" s="25"/>
      <c r="O46" s="25"/>
      <c r="P46" s="35"/>
      <c r="Q46" s="25"/>
      <c r="R46" s="25"/>
      <c r="S46" s="25"/>
      <c r="T46" s="25"/>
      <c r="U46" s="25"/>
      <c r="V46" s="25"/>
      <c r="W46" s="25"/>
    </row>
    <row r="47" customHeight="1" spans="1:23">
      <c r="A47" s="35"/>
      <c r="B47" s="35"/>
      <c r="C47" s="15" t="s">
        <v>380</v>
      </c>
      <c r="D47" s="35"/>
      <c r="E47" s="35"/>
      <c r="F47" s="35"/>
      <c r="G47" s="35"/>
      <c r="H47" s="35"/>
      <c r="I47" s="25">
        <v>96200</v>
      </c>
      <c r="J47" s="25">
        <v>96200</v>
      </c>
      <c r="K47" s="25">
        <v>96200</v>
      </c>
      <c r="L47" s="25"/>
      <c r="M47" s="25"/>
      <c r="N47" s="25"/>
      <c r="O47" s="25"/>
      <c r="P47" s="35"/>
      <c r="Q47" s="25"/>
      <c r="R47" s="25"/>
      <c r="S47" s="25"/>
      <c r="T47" s="25"/>
      <c r="U47" s="25"/>
      <c r="V47" s="25"/>
      <c r="W47" s="25"/>
    </row>
    <row r="48" customHeight="1" spans="1:23">
      <c r="A48" s="14" t="s">
        <v>348</v>
      </c>
      <c r="B48" s="14" t="s">
        <v>381</v>
      </c>
      <c r="C48" s="15" t="s">
        <v>380</v>
      </c>
      <c r="D48" s="14" t="s">
        <v>52</v>
      </c>
      <c r="E48" s="14" t="s">
        <v>218</v>
      </c>
      <c r="F48" s="14" t="s">
        <v>76</v>
      </c>
      <c r="G48" s="14" t="s">
        <v>316</v>
      </c>
      <c r="H48" s="14" t="s">
        <v>317</v>
      </c>
      <c r="I48" s="25">
        <v>91200</v>
      </c>
      <c r="J48" s="25">
        <v>91200</v>
      </c>
      <c r="K48" s="25">
        <v>91200</v>
      </c>
      <c r="L48" s="25"/>
      <c r="M48" s="25"/>
      <c r="N48" s="25"/>
      <c r="O48" s="25"/>
      <c r="P48" s="35"/>
      <c r="Q48" s="25"/>
      <c r="R48" s="25"/>
      <c r="S48" s="25"/>
      <c r="T48" s="25"/>
      <c r="U48" s="25"/>
      <c r="V48" s="25"/>
      <c r="W48" s="25"/>
    </row>
    <row r="49" customHeight="1" spans="1:23">
      <c r="A49" s="14" t="s">
        <v>348</v>
      </c>
      <c r="B49" s="14" t="s">
        <v>381</v>
      </c>
      <c r="C49" s="15" t="s">
        <v>380</v>
      </c>
      <c r="D49" s="14" t="s">
        <v>52</v>
      </c>
      <c r="E49" s="14" t="s">
        <v>218</v>
      </c>
      <c r="F49" s="14" t="s">
        <v>76</v>
      </c>
      <c r="G49" s="14" t="s">
        <v>316</v>
      </c>
      <c r="H49" s="14" t="s">
        <v>317</v>
      </c>
      <c r="I49" s="25">
        <v>5000</v>
      </c>
      <c r="J49" s="25">
        <v>5000</v>
      </c>
      <c r="K49" s="25">
        <v>5000</v>
      </c>
      <c r="L49" s="25"/>
      <c r="M49" s="25"/>
      <c r="N49" s="25"/>
      <c r="O49" s="25"/>
      <c r="P49" s="35"/>
      <c r="Q49" s="25"/>
      <c r="R49" s="25"/>
      <c r="S49" s="25"/>
      <c r="T49" s="25"/>
      <c r="U49" s="25"/>
      <c r="V49" s="25"/>
      <c r="W49" s="25"/>
    </row>
    <row r="50" customHeight="1" spans="1:23">
      <c r="A50" s="35"/>
      <c r="B50" s="35"/>
      <c r="C50" s="15" t="s">
        <v>382</v>
      </c>
      <c r="D50" s="35"/>
      <c r="E50" s="35"/>
      <c r="F50" s="35"/>
      <c r="G50" s="35"/>
      <c r="H50" s="35"/>
      <c r="I50" s="25">
        <v>50400</v>
      </c>
      <c r="J50" s="25">
        <v>50400</v>
      </c>
      <c r="K50" s="25">
        <v>50400</v>
      </c>
      <c r="L50" s="25"/>
      <c r="M50" s="25"/>
      <c r="N50" s="25"/>
      <c r="O50" s="25"/>
      <c r="P50" s="35"/>
      <c r="Q50" s="25"/>
      <c r="R50" s="25"/>
      <c r="S50" s="25"/>
      <c r="T50" s="25"/>
      <c r="U50" s="25"/>
      <c r="V50" s="25"/>
      <c r="W50" s="25"/>
    </row>
    <row r="51" customHeight="1" spans="1:23">
      <c r="A51" s="14" t="s">
        <v>348</v>
      </c>
      <c r="B51" s="14" t="s">
        <v>383</v>
      </c>
      <c r="C51" s="15" t="s">
        <v>382</v>
      </c>
      <c r="D51" s="14" t="s">
        <v>52</v>
      </c>
      <c r="E51" s="14" t="s">
        <v>164</v>
      </c>
      <c r="F51" s="14" t="s">
        <v>165</v>
      </c>
      <c r="G51" s="14" t="s">
        <v>316</v>
      </c>
      <c r="H51" s="14" t="s">
        <v>317</v>
      </c>
      <c r="I51" s="25">
        <v>32400</v>
      </c>
      <c r="J51" s="25">
        <v>32400</v>
      </c>
      <c r="K51" s="25">
        <v>32400</v>
      </c>
      <c r="L51" s="25"/>
      <c r="M51" s="25"/>
      <c r="N51" s="25"/>
      <c r="O51" s="25"/>
      <c r="P51" s="35"/>
      <c r="Q51" s="25"/>
      <c r="R51" s="25"/>
      <c r="S51" s="25"/>
      <c r="T51" s="25"/>
      <c r="U51" s="25"/>
      <c r="V51" s="25"/>
      <c r="W51" s="25"/>
    </row>
    <row r="52" customHeight="1" spans="1:23">
      <c r="A52" s="14" t="s">
        <v>348</v>
      </c>
      <c r="B52" s="14" t="s">
        <v>383</v>
      </c>
      <c r="C52" s="15" t="s">
        <v>382</v>
      </c>
      <c r="D52" s="14" t="s">
        <v>52</v>
      </c>
      <c r="E52" s="14" t="s">
        <v>164</v>
      </c>
      <c r="F52" s="14" t="s">
        <v>165</v>
      </c>
      <c r="G52" s="14" t="s">
        <v>316</v>
      </c>
      <c r="H52" s="14" t="s">
        <v>317</v>
      </c>
      <c r="I52" s="25">
        <v>14400</v>
      </c>
      <c r="J52" s="25">
        <v>14400</v>
      </c>
      <c r="K52" s="25">
        <v>14400</v>
      </c>
      <c r="L52" s="25"/>
      <c r="M52" s="25"/>
      <c r="N52" s="25"/>
      <c r="O52" s="25"/>
      <c r="P52" s="35"/>
      <c r="Q52" s="25"/>
      <c r="R52" s="25"/>
      <c r="S52" s="25"/>
      <c r="T52" s="25"/>
      <c r="U52" s="25"/>
      <c r="V52" s="25"/>
      <c r="W52" s="25"/>
    </row>
    <row r="53" customHeight="1" spans="1:23">
      <c r="A53" s="14" t="s">
        <v>348</v>
      </c>
      <c r="B53" s="14" t="s">
        <v>383</v>
      </c>
      <c r="C53" s="15" t="s">
        <v>382</v>
      </c>
      <c r="D53" s="14" t="s">
        <v>52</v>
      </c>
      <c r="E53" s="14" t="s">
        <v>164</v>
      </c>
      <c r="F53" s="14" t="s">
        <v>165</v>
      </c>
      <c r="G53" s="14" t="s">
        <v>316</v>
      </c>
      <c r="H53" s="14" t="s">
        <v>317</v>
      </c>
      <c r="I53" s="25">
        <v>3600</v>
      </c>
      <c r="J53" s="25">
        <v>3600</v>
      </c>
      <c r="K53" s="25">
        <v>3600</v>
      </c>
      <c r="L53" s="25"/>
      <c r="M53" s="25"/>
      <c r="N53" s="25"/>
      <c r="O53" s="25"/>
      <c r="P53" s="35"/>
      <c r="Q53" s="25"/>
      <c r="R53" s="25"/>
      <c r="S53" s="25"/>
      <c r="T53" s="25"/>
      <c r="U53" s="25"/>
      <c r="V53" s="25"/>
      <c r="W53" s="25"/>
    </row>
    <row r="54" customHeight="1" spans="1:23">
      <c r="A54" s="35"/>
      <c r="B54" s="35"/>
      <c r="C54" s="15" t="s">
        <v>384</v>
      </c>
      <c r="D54" s="35"/>
      <c r="E54" s="35"/>
      <c r="F54" s="35"/>
      <c r="G54" s="35"/>
      <c r="H54" s="35"/>
      <c r="I54" s="25">
        <v>250915.2</v>
      </c>
      <c r="J54" s="25">
        <v>250915.2</v>
      </c>
      <c r="K54" s="25">
        <v>250915.2</v>
      </c>
      <c r="L54" s="25"/>
      <c r="M54" s="25"/>
      <c r="N54" s="25"/>
      <c r="O54" s="25"/>
      <c r="P54" s="35"/>
      <c r="Q54" s="25"/>
      <c r="R54" s="25"/>
      <c r="S54" s="25"/>
      <c r="T54" s="25"/>
      <c r="U54" s="25"/>
      <c r="V54" s="25"/>
      <c r="W54" s="25"/>
    </row>
    <row r="55" customHeight="1" spans="1:23">
      <c r="A55" s="14" t="s">
        <v>348</v>
      </c>
      <c r="B55" s="14" t="s">
        <v>385</v>
      </c>
      <c r="C55" s="15" t="s">
        <v>384</v>
      </c>
      <c r="D55" s="14" t="s">
        <v>52</v>
      </c>
      <c r="E55" s="14" t="s">
        <v>116</v>
      </c>
      <c r="F55" s="14" t="s">
        <v>117</v>
      </c>
      <c r="G55" s="14" t="s">
        <v>386</v>
      </c>
      <c r="H55" s="14" t="s">
        <v>387</v>
      </c>
      <c r="I55" s="25">
        <v>249715.2</v>
      </c>
      <c r="J55" s="25">
        <v>249715.2</v>
      </c>
      <c r="K55" s="25">
        <v>249715.2</v>
      </c>
      <c r="L55" s="25"/>
      <c r="M55" s="25"/>
      <c r="N55" s="25"/>
      <c r="O55" s="25"/>
      <c r="P55" s="35"/>
      <c r="Q55" s="25"/>
      <c r="R55" s="25"/>
      <c r="S55" s="25"/>
      <c r="T55" s="25"/>
      <c r="U55" s="25"/>
      <c r="V55" s="25"/>
      <c r="W55" s="25"/>
    </row>
    <row r="56" customHeight="1" spans="1:23">
      <c r="A56" s="14" t="s">
        <v>348</v>
      </c>
      <c r="B56" s="14" t="s">
        <v>385</v>
      </c>
      <c r="C56" s="15" t="s">
        <v>384</v>
      </c>
      <c r="D56" s="14" t="s">
        <v>52</v>
      </c>
      <c r="E56" s="14" t="s">
        <v>116</v>
      </c>
      <c r="F56" s="14" t="s">
        <v>117</v>
      </c>
      <c r="G56" s="14" t="s">
        <v>342</v>
      </c>
      <c r="H56" s="14" t="s">
        <v>343</v>
      </c>
      <c r="I56" s="25">
        <v>1200</v>
      </c>
      <c r="J56" s="25">
        <v>1200</v>
      </c>
      <c r="K56" s="25">
        <v>1200</v>
      </c>
      <c r="L56" s="25"/>
      <c r="M56" s="25"/>
      <c r="N56" s="25"/>
      <c r="O56" s="25"/>
      <c r="P56" s="35"/>
      <c r="Q56" s="25"/>
      <c r="R56" s="25"/>
      <c r="S56" s="25"/>
      <c r="T56" s="25"/>
      <c r="U56" s="25"/>
      <c r="V56" s="25"/>
      <c r="W56" s="25"/>
    </row>
    <row r="57" customHeight="1" spans="1:23">
      <c r="A57" s="35"/>
      <c r="B57" s="35"/>
      <c r="C57" s="15" t="s">
        <v>388</v>
      </c>
      <c r="D57" s="35"/>
      <c r="E57" s="35"/>
      <c r="F57" s="35"/>
      <c r="G57" s="35"/>
      <c r="H57" s="35"/>
      <c r="I57" s="25">
        <v>1014000</v>
      </c>
      <c r="J57" s="25">
        <v>1014000</v>
      </c>
      <c r="K57" s="25">
        <v>1014000</v>
      </c>
      <c r="L57" s="25"/>
      <c r="M57" s="25"/>
      <c r="N57" s="25"/>
      <c r="O57" s="25"/>
      <c r="P57" s="35"/>
      <c r="Q57" s="25"/>
      <c r="R57" s="25"/>
      <c r="S57" s="25"/>
      <c r="T57" s="25"/>
      <c r="U57" s="25"/>
      <c r="V57" s="25"/>
      <c r="W57" s="25"/>
    </row>
    <row r="58" customHeight="1" spans="1:23">
      <c r="A58" s="14" t="s">
        <v>340</v>
      </c>
      <c r="B58" s="14" t="s">
        <v>389</v>
      </c>
      <c r="C58" s="15" t="s">
        <v>388</v>
      </c>
      <c r="D58" s="14" t="s">
        <v>52</v>
      </c>
      <c r="E58" s="14" t="s">
        <v>80</v>
      </c>
      <c r="F58" s="14" t="s">
        <v>81</v>
      </c>
      <c r="G58" s="14" t="s">
        <v>287</v>
      </c>
      <c r="H58" s="14" t="s">
        <v>288</v>
      </c>
      <c r="I58" s="25">
        <v>10000</v>
      </c>
      <c r="J58" s="25">
        <v>10000</v>
      </c>
      <c r="K58" s="25">
        <v>10000</v>
      </c>
      <c r="L58" s="25"/>
      <c r="M58" s="25"/>
      <c r="N58" s="25"/>
      <c r="O58" s="25"/>
      <c r="P58" s="35"/>
      <c r="Q58" s="25"/>
      <c r="R58" s="25"/>
      <c r="S58" s="25"/>
      <c r="T58" s="25"/>
      <c r="U58" s="25"/>
      <c r="V58" s="25"/>
      <c r="W58" s="25"/>
    </row>
    <row r="59" customHeight="1" spans="1:23">
      <c r="A59" s="14" t="s">
        <v>340</v>
      </c>
      <c r="B59" s="14" t="s">
        <v>389</v>
      </c>
      <c r="C59" s="15" t="s">
        <v>388</v>
      </c>
      <c r="D59" s="14" t="s">
        <v>52</v>
      </c>
      <c r="E59" s="14" t="s">
        <v>80</v>
      </c>
      <c r="F59" s="14" t="s">
        <v>81</v>
      </c>
      <c r="G59" s="14" t="s">
        <v>287</v>
      </c>
      <c r="H59" s="14" t="s">
        <v>288</v>
      </c>
      <c r="I59" s="25">
        <v>630000</v>
      </c>
      <c r="J59" s="25">
        <v>630000</v>
      </c>
      <c r="K59" s="25">
        <v>630000</v>
      </c>
      <c r="L59" s="25"/>
      <c r="M59" s="25"/>
      <c r="N59" s="25"/>
      <c r="O59" s="25"/>
      <c r="P59" s="35"/>
      <c r="Q59" s="25"/>
      <c r="R59" s="25"/>
      <c r="S59" s="25"/>
      <c r="T59" s="25"/>
      <c r="U59" s="25"/>
      <c r="V59" s="25"/>
      <c r="W59" s="25"/>
    </row>
    <row r="60" customHeight="1" spans="1:23">
      <c r="A60" s="14" t="s">
        <v>340</v>
      </c>
      <c r="B60" s="14" t="s">
        <v>389</v>
      </c>
      <c r="C60" s="15" t="s">
        <v>388</v>
      </c>
      <c r="D60" s="14" t="s">
        <v>52</v>
      </c>
      <c r="E60" s="14" t="s">
        <v>80</v>
      </c>
      <c r="F60" s="14" t="s">
        <v>81</v>
      </c>
      <c r="G60" s="14" t="s">
        <v>287</v>
      </c>
      <c r="H60" s="14" t="s">
        <v>288</v>
      </c>
      <c r="I60" s="25">
        <v>25000</v>
      </c>
      <c r="J60" s="25">
        <v>25000</v>
      </c>
      <c r="K60" s="25">
        <v>25000</v>
      </c>
      <c r="L60" s="25"/>
      <c r="M60" s="25"/>
      <c r="N60" s="25"/>
      <c r="O60" s="25"/>
      <c r="P60" s="35"/>
      <c r="Q60" s="25"/>
      <c r="R60" s="25"/>
      <c r="S60" s="25"/>
      <c r="T60" s="25"/>
      <c r="U60" s="25"/>
      <c r="V60" s="25"/>
      <c r="W60" s="25"/>
    </row>
    <row r="61" customHeight="1" spans="1:23">
      <c r="A61" s="14" t="s">
        <v>340</v>
      </c>
      <c r="B61" s="14" t="s">
        <v>389</v>
      </c>
      <c r="C61" s="15" t="s">
        <v>388</v>
      </c>
      <c r="D61" s="14" t="s">
        <v>52</v>
      </c>
      <c r="E61" s="14" t="s">
        <v>80</v>
      </c>
      <c r="F61" s="14" t="s">
        <v>81</v>
      </c>
      <c r="G61" s="14" t="s">
        <v>287</v>
      </c>
      <c r="H61" s="14" t="s">
        <v>288</v>
      </c>
      <c r="I61" s="25">
        <v>100000</v>
      </c>
      <c r="J61" s="25">
        <v>100000</v>
      </c>
      <c r="K61" s="25">
        <v>100000</v>
      </c>
      <c r="L61" s="25"/>
      <c r="M61" s="25"/>
      <c r="N61" s="25"/>
      <c r="O61" s="25"/>
      <c r="P61" s="35"/>
      <c r="Q61" s="25"/>
      <c r="R61" s="25"/>
      <c r="S61" s="25"/>
      <c r="T61" s="25"/>
      <c r="U61" s="25"/>
      <c r="V61" s="25"/>
      <c r="W61" s="25"/>
    </row>
    <row r="62" customHeight="1" spans="1:23">
      <c r="A62" s="14" t="s">
        <v>340</v>
      </c>
      <c r="B62" s="14" t="s">
        <v>389</v>
      </c>
      <c r="C62" s="15" t="s">
        <v>388</v>
      </c>
      <c r="D62" s="14" t="s">
        <v>52</v>
      </c>
      <c r="E62" s="14" t="s">
        <v>80</v>
      </c>
      <c r="F62" s="14" t="s">
        <v>81</v>
      </c>
      <c r="G62" s="14" t="s">
        <v>287</v>
      </c>
      <c r="H62" s="14" t="s">
        <v>288</v>
      </c>
      <c r="I62" s="25">
        <v>34000</v>
      </c>
      <c r="J62" s="25">
        <v>34000</v>
      </c>
      <c r="K62" s="25">
        <v>34000</v>
      </c>
      <c r="L62" s="25"/>
      <c r="M62" s="25"/>
      <c r="N62" s="25"/>
      <c r="O62" s="25"/>
      <c r="P62" s="35"/>
      <c r="Q62" s="25"/>
      <c r="R62" s="25"/>
      <c r="S62" s="25"/>
      <c r="T62" s="25"/>
      <c r="U62" s="25"/>
      <c r="V62" s="25"/>
      <c r="W62" s="25"/>
    </row>
    <row r="63" customHeight="1" spans="1:23">
      <c r="A63" s="14" t="s">
        <v>340</v>
      </c>
      <c r="B63" s="14" t="s">
        <v>389</v>
      </c>
      <c r="C63" s="15" t="s">
        <v>388</v>
      </c>
      <c r="D63" s="14" t="s">
        <v>52</v>
      </c>
      <c r="E63" s="14" t="s">
        <v>80</v>
      </c>
      <c r="F63" s="14" t="s">
        <v>81</v>
      </c>
      <c r="G63" s="14" t="s">
        <v>376</v>
      </c>
      <c r="H63" s="14" t="s">
        <v>377</v>
      </c>
      <c r="I63" s="25">
        <v>100000</v>
      </c>
      <c r="J63" s="25">
        <v>100000</v>
      </c>
      <c r="K63" s="25">
        <v>100000</v>
      </c>
      <c r="L63" s="25"/>
      <c r="M63" s="25"/>
      <c r="N63" s="25"/>
      <c r="O63" s="25"/>
      <c r="P63" s="35"/>
      <c r="Q63" s="25"/>
      <c r="R63" s="25"/>
      <c r="S63" s="25"/>
      <c r="T63" s="25"/>
      <c r="U63" s="25"/>
      <c r="V63" s="25"/>
      <c r="W63" s="25"/>
    </row>
    <row r="64" customHeight="1" spans="1:23">
      <c r="A64" s="14" t="s">
        <v>340</v>
      </c>
      <c r="B64" s="14" t="s">
        <v>389</v>
      </c>
      <c r="C64" s="15" t="s">
        <v>388</v>
      </c>
      <c r="D64" s="14" t="s">
        <v>52</v>
      </c>
      <c r="E64" s="14" t="s">
        <v>80</v>
      </c>
      <c r="F64" s="14" t="s">
        <v>81</v>
      </c>
      <c r="G64" s="14" t="s">
        <v>362</v>
      </c>
      <c r="H64" s="14" t="s">
        <v>363</v>
      </c>
      <c r="I64" s="25">
        <v>25000</v>
      </c>
      <c r="J64" s="25">
        <v>25000</v>
      </c>
      <c r="K64" s="25">
        <v>25000</v>
      </c>
      <c r="L64" s="25"/>
      <c r="M64" s="25"/>
      <c r="N64" s="25"/>
      <c r="O64" s="25"/>
      <c r="P64" s="35"/>
      <c r="Q64" s="25"/>
      <c r="R64" s="25"/>
      <c r="S64" s="25"/>
      <c r="T64" s="25"/>
      <c r="U64" s="25"/>
      <c r="V64" s="25"/>
      <c r="W64" s="25"/>
    </row>
    <row r="65" customHeight="1" spans="1:23">
      <c r="A65" s="14" t="s">
        <v>340</v>
      </c>
      <c r="B65" s="14" t="s">
        <v>389</v>
      </c>
      <c r="C65" s="15" t="s">
        <v>388</v>
      </c>
      <c r="D65" s="14" t="s">
        <v>52</v>
      </c>
      <c r="E65" s="14" t="s">
        <v>80</v>
      </c>
      <c r="F65" s="14" t="s">
        <v>81</v>
      </c>
      <c r="G65" s="14" t="s">
        <v>364</v>
      </c>
      <c r="H65" s="14" t="s">
        <v>365</v>
      </c>
      <c r="I65" s="25">
        <v>90000</v>
      </c>
      <c r="J65" s="25">
        <v>90000</v>
      </c>
      <c r="K65" s="25">
        <v>90000</v>
      </c>
      <c r="L65" s="25"/>
      <c r="M65" s="25"/>
      <c r="N65" s="25"/>
      <c r="O65" s="25"/>
      <c r="P65" s="35"/>
      <c r="Q65" s="25"/>
      <c r="R65" s="25"/>
      <c r="S65" s="25"/>
      <c r="T65" s="25"/>
      <c r="U65" s="25"/>
      <c r="V65" s="25"/>
      <c r="W65" s="25"/>
    </row>
    <row r="66" customHeight="1" spans="1:23">
      <c r="A66" s="35"/>
      <c r="B66" s="35"/>
      <c r="C66" s="15" t="s">
        <v>390</v>
      </c>
      <c r="D66" s="35"/>
      <c r="E66" s="35"/>
      <c r="F66" s="35"/>
      <c r="G66" s="35"/>
      <c r="H66" s="35"/>
      <c r="I66" s="25">
        <v>68583</v>
      </c>
      <c r="J66" s="25">
        <v>68583</v>
      </c>
      <c r="K66" s="25">
        <v>68583</v>
      </c>
      <c r="L66" s="25"/>
      <c r="M66" s="25"/>
      <c r="N66" s="25"/>
      <c r="O66" s="25"/>
      <c r="P66" s="35"/>
      <c r="Q66" s="25"/>
      <c r="R66" s="25"/>
      <c r="S66" s="25"/>
      <c r="T66" s="25"/>
      <c r="U66" s="25"/>
      <c r="V66" s="25"/>
      <c r="W66" s="25"/>
    </row>
    <row r="67" customHeight="1" spans="1:23">
      <c r="A67" s="14" t="s">
        <v>348</v>
      </c>
      <c r="B67" s="14" t="s">
        <v>391</v>
      </c>
      <c r="C67" s="15" t="s">
        <v>390</v>
      </c>
      <c r="D67" s="14" t="s">
        <v>52</v>
      </c>
      <c r="E67" s="14" t="s">
        <v>116</v>
      </c>
      <c r="F67" s="14" t="s">
        <v>117</v>
      </c>
      <c r="G67" s="14" t="s">
        <v>316</v>
      </c>
      <c r="H67" s="14" t="s">
        <v>317</v>
      </c>
      <c r="I67" s="25">
        <v>903</v>
      </c>
      <c r="J67" s="25">
        <v>903</v>
      </c>
      <c r="K67" s="25">
        <v>903</v>
      </c>
      <c r="L67" s="25"/>
      <c r="M67" s="25"/>
      <c r="N67" s="25"/>
      <c r="O67" s="25"/>
      <c r="P67" s="35"/>
      <c r="Q67" s="25"/>
      <c r="R67" s="25"/>
      <c r="S67" s="25"/>
      <c r="T67" s="25"/>
      <c r="U67" s="25"/>
      <c r="V67" s="25"/>
      <c r="W67" s="25"/>
    </row>
    <row r="68" customHeight="1" spans="1:23">
      <c r="A68" s="14" t="s">
        <v>348</v>
      </c>
      <c r="B68" s="14" t="s">
        <v>391</v>
      </c>
      <c r="C68" s="15" t="s">
        <v>390</v>
      </c>
      <c r="D68" s="14" t="s">
        <v>52</v>
      </c>
      <c r="E68" s="14" t="s">
        <v>116</v>
      </c>
      <c r="F68" s="14" t="s">
        <v>117</v>
      </c>
      <c r="G68" s="14" t="s">
        <v>316</v>
      </c>
      <c r="H68" s="14" t="s">
        <v>317</v>
      </c>
      <c r="I68" s="25">
        <v>67680</v>
      </c>
      <c r="J68" s="25">
        <v>67680</v>
      </c>
      <c r="K68" s="25">
        <v>67680</v>
      </c>
      <c r="L68" s="25"/>
      <c r="M68" s="25"/>
      <c r="N68" s="25"/>
      <c r="O68" s="25"/>
      <c r="P68" s="35"/>
      <c r="Q68" s="25"/>
      <c r="R68" s="25"/>
      <c r="S68" s="25"/>
      <c r="T68" s="25"/>
      <c r="U68" s="25"/>
      <c r="V68" s="25"/>
      <c r="W68" s="25"/>
    </row>
    <row r="69" customHeight="1" spans="1:23">
      <c r="A69" s="14"/>
      <c r="B69" s="14"/>
      <c r="C69" s="120" t="s">
        <v>392</v>
      </c>
      <c r="D69" s="14"/>
      <c r="E69" s="14"/>
      <c r="F69" s="14"/>
      <c r="G69" s="14"/>
      <c r="H69" s="14"/>
      <c r="I69" s="25">
        <v>8914</v>
      </c>
      <c r="J69" s="25">
        <v>8914</v>
      </c>
      <c r="K69" s="25">
        <v>8914</v>
      </c>
      <c r="L69" s="25"/>
      <c r="M69" s="25"/>
      <c r="N69" s="25"/>
      <c r="O69" s="25"/>
      <c r="P69" s="35"/>
      <c r="Q69" s="25"/>
      <c r="R69" s="25"/>
      <c r="S69" s="25"/>
      <c r="T69" s="25"/>
      <c r="U69" s="25"/>
      <c r="V69" s="25"/>
      <c r="W69" s="25"/>
    </row>
    <row r="70" customHeight="1" spans="1:23">
      <c r="A70" s="14" t="str">
        <f>VLOOKUP(C70,[1]Sheet1!$G$5:$L$75,6,FALSE)</f>
        <v>313 事业发展类</v>
      </c>
      <c r="B70" s="14" t="str">
        <f>VLOOKUP(C70,[1]Sheet1!$G$5:$L$75,2,FALSE)</f>
        <v>530427231100001948732</v>
      </c>
      <c r="C70" s="120" t="s">
        <v>392</v>
      </c>
      <c r="D70" s="14" t="s">
        <v>52</v>
      </c>
      <c r="E70" s="14">
        <v>2049999</v>
      </c>
      <c r="F70" s="14" t="s">
        <v>97</v>
      </c>
      <c r="G70" s="14">
        <v>31002</v>
      </c>
      <c r="H70" s="14" t="s">
        <v>357</v>
      </c>
      <c r="I70" s="25">
        <v>3600</v>
      </c>
      <c r="J70" s="25">
        <v>3600</v>
      </c>
      <c r="K70" s="25">
        <v>3600</v>
      </c>
      <c r="L70" s="25"/>
      <c r="M70" s="25"/>
      <c r="N70" s="25"/>
      <c r="O70" s="25"/>
      <c r="P70" s="35"/>
      <c r="Q70" s="25"/>
      <c r="R70" s="25"/>
      <c r="S70" s="25"/>
      <c r="T70" s="25"/>
      <c r="U70" s="25"/>
      <c r="V70" s="25"/>
      <c r="W70" s="25"/>
    </row>
    <row r="71" customHeight="1" spans="1:23">
      <c r="A71" s="14" t="str">
        <f>VLOOKUP(C71,[1]Sheet1!$G$5:$L$75,6,FALSE)</f>
        <v>313 事业发展类</v>
      </c>
      <c r="B71" s="14" t="str">
        <f>VLOOKUP(C71,[1]Sheet1!$G$5:$L$75,2,FALSE)</f>
        <v>530427231100001948732</v>
      </c>
      <c r="C71" s="120" t="s">
        <v>392</v>
      </c>
      <c r="D71" s="14" t="s">
        <v>52</v>
      </c>
      <c r="E71" s="14">
        <v>2049999</v>
      </c>
      <c r="F71" s="14" t="s">
        <v>97</v>
      </c>
      <c r="G71" s="14">
        <v>30207</v>
      </c>
      <c r="H71" s="14" t="s">
        <v>307</v>
      </c>
      <c r="I71" s="25">
        <v>900</v>
      </c>
      <c r="J71" s="25">
        <v>900</v>
      </c>
      <c r="K71" s="25">
        <v>900</v>
      </c>
      <c r="L71" s="25"/>
      <c r="M71" s="25"/>
      <c r="N71" s="25"/>
      <c r="O71" s="25"/>
      <c r="P71" s="35"/>
      <c r="Q71" s="25"/>
      <c r="R71" s="25"/>
      <c r="S71" s="25"/>
      <c r="T71" s="25"/>
      <c r="U71" s="25"/>
      <c r="V71" s="25"/>
      <c r="W71" s="25"/>
    </row>
    <row r="72" customHeight="1" spans="1:23">
      <c r="A72" s="14" t="str">
        <f>VLOOKUP(C72,[1]Sheet1!$G$5:$L$75,6,FALSE)</f>
        <v>313 事业发展类</v>
      </c>
      <c r="B72" s="14" t="str">
        <f>VLOOKUP(C72,[1]Sheet1!$G$5:$L$75,2,FALSE)</f>
        <v>530427231100001948732</v>
      </c>
      <c r="C72" s="120" t="s">
        <v>392</v>
      </c>
      <c r="D72" s="14" t="s">
        <v>52</v>
      </c>
      <c r="E72" s="14">
        <v>2049999</v>
      </c>
      <c r="F72" s="14" t="s">
        <v>97</v>
      </c>
      <c r="G72" s="14">
        <v>30201</v>
      </c>
      <c r="H72" s="14" t="s">
        <v>288</v>
      </c>
      <c r="I72" s="25">
        <v>4414</v>
      </c>
      <c r="J72" s="25">
        <v>4414</v>
      </c>
      <c r="K72" s="25">
        <v>4414</v>
      </c>
      <c r="L72" s="25"/>
      <c r="M72" s="25"/>
      <c r="N72" s="25"/>
      <c r="O72" s="25"/>
      <c r="P72" s="35"/>
      <c r="Q72" s="25"/>
      <c r="R72" s="25"/>
      <c r="S72" s="25"/>
      <c r="T72" s="25"/>
      <c r="U72" s="25"/>
      <c r="V72" s="25"/>
      <c r="W72" s="25"/>
    </row>
    <row r="73" customHeight="1" spans="1:23">
      <c r="A73" s="14"/>
      <c r="B73" s="14"/>
      <c r="C73" s="120" t="s">
        <v>393</v>
      </c>
      <c r="D73" s="14"/>
      <c r="E73" s="14"/>
      <c r="F73" s="14"/>
      <c r="G73" s="14"/>
      <c r="H73" s="14"/>
      <c r="I73" s="25">
        <v>105000</v>
      </c>
      <c r="J73" s="25">
        <v>105000</v>
      </c>
      <c r="K73" s="25">
        <v>105000</v>
      </c>
      <c r="L73" s="25"/>
      <c r="M73" s="25"/>
      <c r="N73" s="25"/>
      <c r="O73" s="25"/>
      <c r="P73" s="35"/>
      <c r="Q73" s="25"/>
      <c r="R73" s="25"/>
      <c r="S73" s="25"/>
      <c r="T73" s="25"/>
      <c r="U73" s="25"/>
      <c r="V73" s="25"/>
      <c r="W73" s="25"/>
    </row>
    <row r="74" customHeight="1" spans="1:23">
      <c r="A74" s="14" t="str">
        <f>VLOOKUP(C74,[1]Sheet1!$G$5:$L$75,6,FALSE)</f>
        <v>311 专项业务类</v>
      </c>
      <c r="B74" s="14" t="str">
        <f>VLOOKUP(C74,[1]Sheet1!$G$5:$L$75,2,FALSE)</f>
        <v>530427241100002995753</v>
      </c>
      <c r="C74" s="120" t="s">
        <v>393</v>
      </c>
      <c r="D74" s="14" t="s">
        <v>52</v>
      </c>
      <c r="E74" s="14">
        <v>2010199</v>
      </c>
      <c r="F74" s="14" t="s">
        <v>77</v>
      </c>
      <c r="G74" s="14">
        <v>31005</v>
      </c>
      <c r="H74" s="14" t="s">
        <v>394</v>
      </c>
      <c r="I74" s="25">
        <v>105000</v>
      </c>
      <c r="J74" s="25">
        <v>105000</v>
      </c>
      <c r="K74" s="25">
        <v>105000</v>
      </c>
      <c r="L74" s="25"/>
      <c r="M74" s="25"/>
      <c r="N74" s="25"/>
      <c r="O74" s="25"/>
      <c r="P74" s="35"/>
      <c r="Q74" s="25"/>
      <c r="R74" s="25"/>
      <c r="S74" s="25"/>
      <c r="T74" s="25"/>
      <c r="U74" s="25"/>
      <c r="V74" s="25"/>
      <c r="W74" s="25"/>
    </row>
    <row r="75" customHeight="1" spans="1:23">
      <c r="A75" s="14"/>
      <c r="B75" s="14"/>
      <c r="C75" s="120" t="s">
        <v>395</v>
      </c>
      <c r="D75" s="14"/>
      <c r="E75" s="14"/>
      <c r="F75" s="14"/>
      <c r="G75" s="14"/>
      <c r="H75" s="14"/>
      <c r="I75" s="25">
        <v>100000</v>
      </c>
      <c r="J75" s="25">
        <v>100000</v>
      </c>
      <c r="K75" s="25">
        <v>100000</v>
      </c>
      <c r="L75" s="25"/>
      <c r="M75" s="25"/>
      <c r="N75" s="25"/>
      <c r="O75" s="25"/>
      <c r="P75" s="35"/>
      <c r="Q75" s="25"/>
      <c r="R75" s="25"/>
      <c r="S75" s="25"/>
      <c r="T75" s="25"/>
      <c r="U75" s="25"/>
      <c r="V75" s="25"/>
      <c r="W75" s="25"/>
    </row>
    <row r="76" customHeight="1" spans="1:23">
      <c r="A76" s="14" t="str">
        <f>VLOOKUP(C76,[1]Sheet1!$G$5:$L$75,6,FALSE)</f>
        <v>313 事业发展类</v>
      </c>
      <c r="B76" s="14" t="str">
        <f>VLOOKUP(C76,[1]Sheet1!$G$5:$L$75,2,FALSE)</f>
        <v>530427241100003062077</v>
      </c>
      <c r="C76" s="120" t="s">
        <v>395</v>
      </c>
      <c r="D76" s="14" t="s">
        <v>52</v>
      </c>
      <c r="E76" s="14">
        <v>2013299</v>
      </c>
      <c r="F76" s="14" t="s">
        <v>91</v>
      </c>
      <c r="G76" s="14">
        <v>30201</v>
      </c>
      <c r="H76" s="14" t="s">
        <v>288</v>
      </c>
      <c r="I76" s="25">
        <v>74000</v>
      </c>
      <c r="J76" s="25">
        <v>74000</v>
      </c>
      <c r="K76" s="25">
        <v>74000</v>
      </c>
      <c r="L76" s="25"/>
      <c r="M76" s="25"/>
      <c r="N76" s="25"/>
      <c r="O76" s="25"/>
      <c r="P76" s="35"/>
      <c r="Q76" s="25"/>
      <c r="R76" s="25"/>
      <c r="S76" s="25"/>
      <c r="T76" s="25"/>
      <c r="U76" s="25"/>
      <c r="V76" s="25"/>
      <c r="W76" s="25"/>
    </row>
    <row r="77" customHeight="1" spans="1:23">
      <c r="A77" s="14" t="str">
        <f>VLOOKUP(C77,[1]Sheet1!$G$5:$L$75,6,FALSE)</f>
        <v>313 事业发展类</v>
      </c>
      <c r="B77" s="14" t="str">
        <f>VLOOKUP(C77,[1]Sheet1!$G$5:$L$75,2,FALSE)</f>
        <v>530427241100003062077</v>
      </c>
      <c r="C77" s="120" t="s">
        <v>395</v>
      </c>
      <c r="D77" s="14" t="s">
        <v>52</v>
      </c>
      <c r="E77" s="14">
        <v>2013299</v>
      </c>
      <c r="F77" s="14" t="s">
        <v>91</v>
      </c>
      <c r="G77" s="14">
        <v>30215</v>
      </c>
      <c r="H77" s="14" t="s">
        <v>377</v>
      </c>
      <c r="I77" s="25">
        <v>23000</v>
      </c>
      <c r="J77" s="25">
        <v>23000</v>
      </c>
      <c r="K77" s="25">
        <v>23000</v>
      </c>
      <c r="L77" s="25"/>
      <c r="M77" s="25"/>
      <c r="N77" s="25"/>
      <c r="O77" s="25"/>
      <c r="P77" s="35"/>
      <c r="Q77" s="25"/>
      <c r="R77" s="25"/>
      <c r="S77" s="25"/>
      <c r="T77" s="25"/>
      <c r="U77" s="25"/>
      <c r="V77" s="25"/>
      <c r="W77" s="25"/>
    </row>
    <row r="78" customHeight="1" spans="1:23">
      <c r="A78" s="14" t="str">
        <f>VLOOKUP(C78,[1]Sheet1!$G$5:$L$75,6,FALSE)</f>
        <v>313 事业发展类</v>
      </c>
      <c r="B78" s="14" t="str">
        <f>VLOOKUP(C78,[1]Sheet1!$G$5:$L$75,2,FALSE)</f>
        <v>530427241100003062077</v>
      </c>
      <c r="C78" s="120" t="s">
        <v>395</v>
      </c>
      <c r="D78" s="14" t="s">
        <v>52</v>
      </c>
      <c r="E78" s="14">
        <v>2013299</v>
      </c>
      <c r="F78" s="14" t="s">
        <v>91</v>
      </c>
      <c r="G78" s="14">
        <v>30216</v>
      </c>
      <c r="H78" s="14" t="s">
        <v>363</v>
      </c>
      <c r="I78" s="25">
        <v>3000</v>
      </c>
      <c r="J78" s="25">
        <v>3000</v>
      </c>
      <c r="K78" s="25">
        <v>3000</v>
      </c>
      <c r="L78" s="25"/>
      <c r="M78" s="25"/>
      <c r="N78" s="25"/>
      <c r="O78" s="25"/>
      <c r="P78" s="35"/>
      <c r="Q78" s="25"/>
      <c r="R78" s="25"/>
      <c r="S78" s="25"/>
      <c r="T78" s="25"/>
      <c r="U78" s="25"/>
      <c r="V78" s="25"/>
      <c r="W78" s="25"/>
    </row>
    <row r="79" customHeight="1" spans="1:23">
      <c r="A79" s="14"/>
      <c r="B79" s="14"/>
      <c r="C79" s="120" t="s">
        <v>396</v>
      </c>
      <c r="D79" s="14"/>
      <c r="E79" s="14"/>
      <c r="F79" s="14"/>
      <c r="G79" s="14"/>
      <c r="H79" s="14"/>
      <c r="I79" s="25">
        <v>5000</v>
      </c>
      <c r="J79" s="25">
        <v>5000</v>
      </c>
      <c r="K79" s="25">
        <v>5000</v>
      </c>
      <c r="L79" s="25"/>
      <c r="M79" s="25"/>
      <c r="N79" s="25"/>
      <c r="O79" s="25"/>
      <c r="P79" s="35"/>
      <c r="Q79" s="25"/>
      <c r="R79" s="25"/>
      <c r="S79" s="25"/>
      <c r="T79" s="25"/>
      <c r="U79" s="25"/>
      <c r="V79" s="25"/>
      <c r="W79" s="25"/>
    </row>
    <row r="80" customHeight="1" spans="1:23">
      <c r="A80" s="14" t="str">
        <f>VLOOKUP(C80,[1]Sheet1!$G$5:$L$75,6,FALSE)</f>
        <v>313 事业发展类</v>
      </c>
      <c r="B80" s="14" t="str">
        <f>VLOOKUP(C80,[1]Sheet1!$G$5:$L$75,2,FALSE)</f>
        <v>530427241100003327388</v>
      </c>
      <c r="C80" s="120" t="s">
        <v>396</v>
      </c>
      <c r="D80" s="14" t="s">
        <v>52</v>
      </c>
      <c r="E80" s="14">
        <v>2010108</v>
      </c>
      <c r="F80" s="14" t="s">
        <v>76</v>
      </c>
      <c r="G80" s="14">
        <v>30216</v>
      </c>
      <c r="H80" s="14" t="s">
        <v>363</v>
      </c>
      <c r="I80" s="25">
        <v>5000</v>
      </c>
      <c r="J80" s="25">
        <v>5000</v>
      </c>
      <c r="K80" s="25">
        <v>5000</v>
      </c>
      <c r="L80" s="25"/>
      <c r="M80" s="25"/>
      <c r="N80" s="25"/>
      <c r="O80" s="25"/>
      <c r="P80" s="35"/>
      <c r="Q80" s="25"/>
      <c r="R80" s="25"/>
      <c r="S80" s="25"/>
      <c r="T80" s="25"/>
      <c r="U80" s="25"/>
      <c r="V80" s="25"/>
      <c r="W80" s="25"/>
    </row>
    <row r="81" customHeight="1" spans="1:23">
      <c r="A81" s="14"/>
      <c r="B81" s="14"/>
      <c r="C81" s="120" t="s">
        <v>397</v>
      </c>
      <c r="D81" s="14"/>
      <c r="E81" s="14"/>
      <c r="F81" s="14"/>
      <c r="G81" s="14"/>
      <c r="H81" s="14"/>
      <c r="I81" s="25">
        <v>5828</v>
      </c>
      <c r="J81" s="25">
        <v>5828</v>
      </c>
      <c r="K81" s="25">
        <v>5828</v>
      </c>
      <c r="L81" s="25"/>
      <c r="M81" s="25"/>
      <c r="N81" s="25"/>
      <c r="O81" s="25"/>
      <c r="P81" s="35"/>
      <c r="Q81" s="25"/>
      <c r="R81" s="25"/>
      <c r="S81" s="25"/>
      <c r="T81" s="25"/>
      <c r="U81" s="25"/>
      <c r="V81" s="25"/>
      <c r="W81" s="25"/>
    </row>
    <row r="82" customHeight="1" spans="1:23">
      <c r="A82" s="14" t="str">
        <f>VLOOKUP(C82,[1]Sheet1!$G$5:$L$75,6,FALSE)</f>
        <v>312 民生类</v>
      </c>
      <c r="B82" s="14" t="str">
        <f>VLOOKUP(C82,[1]Sheet1!$G$5:$L$75,2,FALSE)</f>
        <v>530427241100002140234</v>
      </c>
      <c r="C82" s="120" t="s">
        <v>397</v>
      </c>
      <c r="D82" s="14" t="s">
        <v>52</v>
      </c>
      <c r="E82" s="14">
        <v>2012999</v>
      </c>
      <c r="F82" s="14" t="s">
        <v>85</v>
      </c>
      <c r="G82" s="14">
        <v>30305</v>
      </c>
      <c r="H82" s="14" t="s">
        <v>317</v>
      </c>
      <c r="I82" s="25">
        <v>5828</v>
      </c>
      <c r="J82" s="25">
        <v>5828</v>
      </c>
      <c r="K82" s="25">
        <v>5828</v>
      </c>
      <c r="L82" s="25"/>
      <c r="M82" s="25"/>
      <c r="N82" s="25"/>
      <c r="O82" s="25"/>
      <c r="P82" s="35"/>
      <c r="Q82" s="25"/>
      <c r="R82" s="25"/>
      <c r="S82" s="25"/>
      <c r="T82" s="25"/>
      <c r="U82" s="25"/>
      <c r="V82" s="25"/>
      <c r="W82" s="25"/>
    </row>
    <row r="83" customHeight="1" spans="1:23">
      <c r="A83" s="14"/>
      <c r="B83" s="14"/>
      <c r="C83" s="120" t="s">
        <v>398</v>
      </c>
      <c r="D83" s="14"/>
      <c r="E83" s="14"/>
      <c r="F83" s="14"/>
      <c r="G83" s="14"/>
      <c r="H83" s="14"/>
      <c r="I83" s="25">
        <v>200000</v>
      </c>
      <c r="J83" s="25">
        <v>0</v>
      </c>
      <c r="K83" s="25"/>
      <c r="L83" s="25">
        <v>200000</v>
      </c>
      <c r="M83" s="25"/>
      <c r="N83" s="25"/>
      <c r="O83" s="25"/>
      <c r="P83" s="35"/>
      <c r="Q83" s="25"/>
      <c r="R83" s="25"/>
      <c r="S83" s="25"/>
      <c r="T83" s="25"/>
      <c r="U83" s="25"/>
      <c r="V83" s="25"/>
      <c r="W83" s="25"/>
    </row>
    <row r="84" customHeight="1" spans="1:23">
      <c r="A84" s="14" t="str">
        <f>VLOOKUP(C84,[1]Sheet1!$G$5:$L$75,6,FALSE)</f>
        <v>311 专项业务类</v>
      </c>
      <c r="B84" s="14" t="str">
        <f>VLOOKUP(C84,[1]Sheet1!$G$5:$L$75,2,FALSE)</f>
        <v>530427221100001031371</v>
      </c>
      <c r="C84" s="120" t="s">
        <v>398</v>
      </c>
      <c r="D84" s="14" t="s">
        <v>52</v>
      </c>
      <c r="E84" s="14">
        <v>2296002</v>
      </c>
      <c r="F84" s="14" t="s">
        <v>194</v>
      </c>
      <c r="G84" s="14">
        <v>31002</v>
      </c>
      <c r="H84" s="14" t="s">
        <v>357</v>
      </c>
      <c r="I84" s="25">
        <v>48000</v>
      </c>
      <c r="J84" s="25">
        <v>0</v>
      </c>
      <c r="K84" s="25"/>
      <c r="L84" s="25">
        <v>48000</v>
      </c>
      <c r="M84" s="25"/>
      <c r="N84" s="25"/>
      <c r="O84" s="25"/>
      <c r="P84" s="35"/>
      <c r="Q84" s="25"/>
      <c r="R84" s="25"/>
      <c r="S84" s="25"/>
      <c r="T84" s="25"/>
      <c r="U84" s="25"/>
      <c r="V84" s="25"/>
      <c r="W84" s="25"/>
    </row>
    <row r="85" customHeight="1" spans="1:23">
      <c r="A85" s="14" t="str">
        <f>VLOOKUP(C85,[1]Sheet1!$G$5:$L$75,6,FALSE)</f>
        <v>311 专项业务类</v>
      </c>
      <c r="B85" s="14" t="str">
        <f>VLOOKUP(C85,[1]Sheet1!$G$5:$L$75,2,FALSE)</f>
        <v>530427221100001031371</v>
      </c>
      <c r="C85" s="120" t="s">
        <v>398</v>
      </c>
      <c r="D85" s="14" t="s">
        <v>52</v>
      </c>
      <c r="E85" s="14">
        <v>2296002</v>
      </c>
      <c r="F85" s="14" t="s">
        <v>194</v>
      </c>
      <c r="G85" s="14">
        <v>31005</v>
      </c>
      <c r="H85" s="14" t="s">
        <v>394</v>
      </c>
      <c r="I85" s="25">
        <v>152000</v>
      </c>
      <c r="J85" s="25">
        <v>0</v>
      </c>
      <c r="K85" s="25"/>
      <c r="L85" s="25">
        <v>152000</v>
      </c>
      <c r="M85" s="25"/>
      <c r="N85" s="25"/>
      <c r="O85" s="25"/>
      <c r="P85" s="35"/>
      <c r="Q85" s="25"/>
      <c r="R85" s="25"/>
      <c r="S85" s="25"/>
      <c r="T85" s="25"/>
      <c r="U85" s="25"/>
      <c r="V85" s="25"/>
      <c r="W85" s="25"/>
    </row>
    <row r="86" customHeight="1" spans="1:23">
      <c r="A86" s="14"/>
      <c r="B86" s="14"/>
      <c r="C86" s="120" t="s">
        <v>378</v>
      </c>
      <c r="D86" s="14"/>
      <c r="E86" s="14"/>
      <c r="F86" s="14"/>
      <c r="G86" s="14"/>
      <c r="H86" s="14"/>
      <c r="I86" s="25">
        <v>16200</v>
      </c>
      <c r="J86" s="25">
        <v>16200</v>
      </c>
      <c r="K86" s="25">
        <v>16200</v>
      </c>
      <c r="L86" s="25"/>
      <c r="M86" s="25"/>
      <c r="N86" s="25"/>
      <c r="O86" s="25"/>
      <c r="P86" s="35"/>
      <c r="Q86" s="25"/>
      <c r="R86" s="25"/>
      <c r="S86" s="25"/>
      <c r="T86" s="25"/>
      <c r="U86" s="25"/>
      <c r="V86" s="25"/>
      <c r="W86" s="25"/>
    </row>
    <row r="87" customHeight="1" spans="1:23">
      <c r="A87" s="14" t="str">
        <f>VLOOKUP(C87,[1]Sheet1!$G$5:$L$75,6,FALSE)</f>
        <v>312 民生类</v>
      </c>
      <c r="B87" s="14" t="str">
        <f>VLOOKUP(C87,[1]Sheet1!$G$5:$L$75,2,FALSE)</f>
        <v>530427241100002138935</v>
      </c>
      <c r="C87" s="120" t="s">
        <v>378</v>
      </c>
      <c r="D87" s="14" t="s">
        <v>52</v>
      </c>
      <c r="E87" s="14">
        <v>2109999</v>
      </c>
      <c r="F87" s="14" t="s">
        <v>137</v>
      </c>
      <c r="G87" s="14">
        <v>30305</v>
      </c>
      <c r="H87" s="14" t="s">
        <v>317</v>
      </c>
      <c r="I87" s="25">
        <v>3240</v>
      </c>
      <c r="J87" s="25">
        <v>3240</v>
      </c>
      <c r="K87" s="25">
        <v>3240</v>
      </c>
      <c r="L87" s="25"/>
      <c r="M87" s="25"/>
      <c r="N87" s="25"/>
      <c r="O87" s="25"/>
      <c r="P87" s="35"/>
      <c r="Q87" s="25"/>
      <c r="R87" s="25"/>
      <c r="S87" s="25"/>
      <c r="T87" s="25"/>
      <c r="U87" s="25"/>
      <c r="V87" s="25"/>
      <c r="W87" s="25"/>
    </row>
    <row r="88" customHeight="1" spans="1:23">
      <c r="A88" s="14" t="str">
        <f>VLOOKUP(C88,[1]Sheet1!$G$5:$L$75,6,FALSE)</f>
        <v>312 民生类</v>
      </c>
      <c r="B88" s="14" t="str">
        <f>VLOOKUP(C88,[1]Sheet1!$G$5:$L$75,2,FALSE)</f>
        <v>530427241100002138935</v>
      </c>
      <c r="C88" s="131" t="s">
        <v>378</v>
      </c>
      <c r="D88" s="14" t="s">
        <v>52</v>
      </c>
      <c r="E88" s="14">
        <v>2109999</v>
      </c>
      <c r="F88" s="14" t="s">
        <v>137</v>
      </c>
      <c r="G88" s="14">
        <v>30305</v>
      </c>
      <c r="H88" s="14" t="s">
        <v>317</v>
      </c>
      <c r="I88" s="25">
        <v>12960</v>
      </c>
      <c r="J88" s="25">
        <v>12960</v>
      </c>
      <c r="K88" s="25">
        <v>12960</v>
      </c>
      <c r="L88" s="25"/>
      <c r="M88" s="25"/>
      <c r="N88" s="25"/>
      <c r="O88" s="25"/>
      <c r="P88" s="35"/>
      <c r="Q88" s="25"/>
      <c r="R88" s="25"/>
      <c r="S88" s="25"/>
      <c r="T88" s="25"/>
      <c r="U88" s="25"/>
      <c r="V88" s="25"/>
      <c r="W88" s="25"/>
    </row>
    <row r="89" customHeight="1" spans="1:23">
      <c r="A89" s="14"/>
      <c r="B89" s="14"/>
      <c r="C89" s="120" t="s">
        <v>399</v>
      </c>
      <c r="D89" s="14"/>
      <c r="E89" s="14"/>
      <c r="F89" s="14"/>
      <c r="G89" s="14"/>
      <c r="H89" s="14"/>
      <c r="I89" s="25">
        <v>120000</v>
      </c>
      <c r="J89" s="25">
        <v>0</v>
      </c>
      <c r="K89" s="25"/>
      <c r="L89" s="25">
        <v>120000</v>
      </c>
      <c r="M89" s="25"/>
      <c r="N89" s="25"/>
      <c r="O89" s="25"/>
      <c r="P89" s="35"/>
      <c r="Q89" s="25"/>
      <c r="R89" s="25"/>
      <c r="S89" s="25"/>
      <c r="T89" s="25"/>
      <c r="U89" s="25"/>
      <c r="V89" s="25"/>
      <c r="W89" s="25"/>
    </row>
    <row r="90" customHeight="1" spans="1:23">
      <c r="A90" s="14" t="str">
        <f>VLOOKUP(C90,[1]Sheet1!$G$5:$L$75,6,FALSE)</f>
        <v>313 事业发展类</v>
      </c>
      <c r="B90" s="14" t="str">
        <f>VLOOKUP(C90,[1]Sheet1!$G$5:$L$75,2,FALSE)</f>
        <v>530427241100003280475</v>
      </c>
      <c r="C90" s="120" t="s">
        <v>399</v>
      </c>
      <c r="D90" s="14" t="s">
        <v>52</v>
      </c>
      <c r="E90" s="14">
        <v>2296002</v>
      </c>
      <c r="F90" s="14" t="s">
        <v>194</v>
      </c>
      <c r="G90" s="14">
        <v>31005</v>
      </c>
      <c r="H90" s="14" t="s">
        <v>394</v>
      </c>
      <c r="I90" s="25">
        <v>120000</v>
      </c>
      <c r="J90" s="25">
        <v>0</v>
      </c>
      <c r="K90" s="25"/>
      <c r="L90" s="25">
        <v>120000</v>
      </c>
      <c r="M90" s="25"/>
      <c r="N90" s="25"/>
      <c r="O90" s="25"/>
      <c r="P90" s="35"/>
      <c r="Q90" s="25"/>
      <c r="R90" s="25"/>
      <c r="S90" s="25"/>
      <c r="T90" s="25"/>
      <c r="U90" s="25"/>
      <c r="V90" s="25"/>
      <c r="W90" s="25"/>
    </row>
    <row r="91" customHeight="1" spans="1:23">
      <c r="A91" s="14"/>
      <c r="B91" s="14"/>
      <c r="C91" s="120" t="s">
        <v>400</v>
      </c>
      <c r="D91" s="14"/>
      <c r="E91" s="14"/>
      <c r="F91" s="14"/>
      <c r="G91" s="14"/>
      <c r="H91" s="14"/>
      <c r="I91" s="25">
        <v>60000</v>
      </c>
      <c r="J91" s="25">
        <v>0</v>
      </c>
      <c r="K91" s="25"/>
      <c r="L91" s="25">
        <v>60000</v>
      </c>
      <c r="M91" s="25"/>
      <c r="N91" s="25"/>
      <c r="O91" s="25"/>
      <c r="P91" s="35"/>
      <c r="Q91" s="25"/>
      <c r="R91" s="25"/>
      <c r="S91" s="25"/>
      <c r="T91" s="25"/>
      <c r="U91" s="25"/>
      <c r="V91" s="25"/>
      <c r="W91" s="25"/>
    </row>
    <row r="92" customHeight="1" spans="1:23">
      <c r="A92" s="14" t="str">
        <f>VLOOKUP(C92,[1]Sheet1!$G$5:$L$75,6,FALSE)</f>
        <v>313 事业发展类</v>
      </c>
      <c r="B92" s="14" t="str">
        <f>VLOOKUP(C92,[1]Sheet1!$G$5:$L$75,2,FALSE)</f>
        <v>530427241100003280088</v>
      </c>
      <c r="C92" s="120" t="s">
        <v>400</v>
      </c>
      <c r="D92" s="14" t="s">
        <v>52</v>
      </c>
      <c r="E92" s="14">
        <v>2296002</v>
      </c>
      <c r="F92" s="14" t="s">
        <v>194</v>
      </c>
      <c r="G92" s="14">
        <v>31005</v>
      </c>
      <c r="H92" s="14" t="s">
        <v>394</v>
      </c>
      <c r="I92" s="25">
        <v>60000</v>
      </c>
      <c r="J92" s="25">
        <v>0</v>
      </c>
      <c r="K92" s="25"/>
      <c r="L92" s="25">
        <v>60000</v>
      </c>
      <c r="M92" s="25"/>
      <c r="N92" s="25"/>
      <c r="O92" s="25"/>
      <c r="P92" s="35"/>
      <c r="Q92" s="25"/>
      <c r="R92" s="25"/>
      <c r="S92" s="25"/>
      <c r="T92" s="25"/>
      <c r="U92" s="25"/>
      <c r="V92" s="25"/>
      <c r="W92" s="25"/>
    </row>
    <row r="93" customHeight="1" spans="1:23">
      <c r="A93" s="14"/>
      <c r="B93" s="14"/>
      <c r="C93" s="120" t="s">
        <v>401</v>
      </c>
      <c r="D93" s="14"/>
      <c r="E93" s="14"/>
      <c r="F93" s="14"/>
      <c r="G93" s="14"/>
      <c r="H93" s="14"/>
      <c r="I93" s="25">
        <v>120000</v>
      </c>
      <c r="J93" s="25">
        <v>0</v>
      </c>
      <c r="K93" s="25"/>
      <c r="L93" s="25">
        <v>120000</v>
      </c>
      <c r="M93" s="25"/>
      <c r="N93" s="25"/>
      <c r="O93" s="25"/>
      <c r="P93" s="35"/>
      <c r="Q93" s="25"/>
      <c r="R93" s="25"/>
      <c r="S93" s="25"/>
      <c r="T93" s="25"/>
      <c r="U93" s="25"/>
      <c r="V93" s="25"/>
      <c r="W93" s="25"/>
    </row>
    <row r="94" customHeight="1" spans="1:23">
      <c r="A94" s="14" t="str">
        <f>VLOOKUP(C94,[1]Sheet1!$G$5:$L$75,6,FALSE)</f>
        <v>313 事业发展类</v>
      </c>
      <c r="B94" s="14" t="str">
        <f>VLOOKUP(C94,[1]Sheet1!$G$5:$L$75,2,FALSE)</f>
        <v>530427241100003279531</v>
      </c>
      <c r="C94" s="120" t="s">
        <v>401</v>
      </c>
      <c r="D94" s="14" t="s">
        <v>52</v>
      </c>
      <c r="E94" s="14">
        <v>2296002</v>
      </c>
      <c r="F94" s="14" t="s">
        <v>194</v>
      </c>
      <c r="G94" s="14">
        <v>31005</v>
      </c>
      <c r="H94" s="14" t="s">
        <v>394</v>
      </c>
      <c r="I94" s="25">
        <v>120000</v>
      </c>
      <c r="J94" s="25">
        <v>0</v>
      </c>
      <c r="K94" s="25"/>
      <c r="L94" s="25">
        <v>120000</v>
      </c>
      <c r="M94" s="25"/>
      <c r="N94" s="25"/>
      <c r="O94" s="25"/>
      <c r="P94" s="35"/>
      <c r="Q94" s="25"/>
      <c r="R94" s="25"/>
      <c r="S94" s="25"/>
      <c r="T94" s="25"/>
      <c r="U94" s="25"/>
      <c r="V94" s="25"/>
      <c r="W94" s="25"/>
    </row>
    <row r="95" customHeight="1" spans="1:23">
      <c r="A95" s="14"/>
      <c r="B95" s="14"/>
      <c r="C95" s="120" t="s">
        <v>402</v>
      </c>
      <c r="D95" s="14"/>
      <c r="E95" s="14"/>
      <c r="F95" s="14"/>
      <c r="G95" s="14"/>
      <c r="H95" s="14"/>
      <c r="I95" s="25">
        <v>70000</v>
      </c>
      <c r="J95" s="25">
        <v>0</v>
      </c>
      <c r="K95" s="25"/>
      <c r="L95" s="25">
        <v>70000</v>
      </c>
      <c r="M95" s="25"/>
      <c r="N95" s="25"/>
      <c r="O95" s="25"/>
      <c r="P95" s="35"/>
      <c r="Q95" s="25"/>
      <c r="R95" s="25"/>
      <c r="S95" s="25"/>
      <c r="T95" s="25"/>
      <c r="U95" s="25"/>
      <c r="V95" s="25"/>
      <c r="W95" s="25"/>
    </row>
    <row r="96" customHeight="1" spans="1:23">
      <c r="A96" s="14" t="str">
        <f>VLOOKUP(C96,[1]Sheet1!$G$5:$L$75,6,FALSE)</f>
        <v>313 事业发展类</v>
      </c>
      <c r="B96" s="14" t="str">
        <f>VLOOKUP(C96,[1]Sheet1!$G$5:$L$75,2,FALSE)</f>
        <v>530427241100003255838</v>
      </c>
      <c r="C96" s="120" t="s">
        <v>402</v>
      </c>
      <c r="D96" s="14" t="s">
        <v>52</v>
      </c>
      <c r="E96" s="14">
        <v>2296002</v>
      </c>
      <c r="F96" s="14" t="s">
        <v>194</v>
      </c>
      <c r="G96" s="14">
        <v>31005</v>
      </c>
      <c r="H96" s="14" t="s">
        <v>394</v>
      </c>
      <c r="I96" s="25">
        <v>70000</v>
      </c>
      <c r="J96" s="25">
        <v>0</v>
      </c>
      <c r="K96" s="25"/>
      <c r="L96" s="25">
        <v>70000</v>
      </c>
      <c r="M96" s="25"/>
      <c r="N96" s="25"/>
      <c r="O96" s="25"/>
      <c r="P96" s="35"/>
      <c r="Q96" s="25"/>
      <c r="R96" s="25"/>
      <c r="S96" s="25"/>
      <c r="T96" s="25"/>
      <c r="U96" s="25"/>
      <c r="V96" s="25"/>
      <c r="W96" s="25"/>
    </row>
    <row r="97" customHeight="1" spans="1:23">
      <c r="A97" s="14"/>
      <c r="B97" s="14"/>
      <c r="C97" s="120" t="s">
        <v>403</v>
      </c>
      <c r="D97" s="14"/>
      <c r="E97" s="14"/>
      <c r="F97" s="14"/>
      <c r="G97" s="14"/>
      <c r="H97" s="14"/>
      <c r="I97" s="25">
        <v>80000</v>
      </c>
      <c r="J97" s="25">
        <v>80000</v>
      </c>
      <c r="K97" s="25">
        <v>80000</v>
      </c>
      <c r="L97" s="25"/>
      <c r="M97" s="25"/>
      <c r="N97" s="25"/>
      <c r="O97" s="25"/>
      <c r="P97" s="35"/>
      <c r="Q97" s="25"/>
      <c r="R97" s="25"/>
      <c r="S97" s="25"/>
      <c r="T97" s="25"/>
      <c r="U97" s="25"/>
      <c r="V97" s="25"/>
      <c r="W97" s="25"/>
    </row>
    <row r="98" customHeight="1" spans="1:23">
      <c r="A98" s="14" t="str">
        <f>VLOOKUP(C98,[1]Sheet1!$G$5:$L$75,6,FALSE)</f>
        <v>313 事业发展类</v>
      </c>
      <c r="B98" s="14" t="str">
        <f>VLOOKUP(C98,[1]Sheet1!$G$5:$L$75,2,FALSE)</f>
        <v>530427241100003089528</v>
      </c>
      <c r="C98" s="120" t="s">
        <v>403</v>
      </c>
      <c r="D98" s="14" t="s">
        <v>52</v>
      </c>
      <c r="E98" s="14">
        <v>2081004</v>
      </c>
      <c r="F98" s="14" t="s">
        <v>119</v>
      </c>
      <c r="G98" s="14">
        <v>31005</v>
      </c>
      <c r="H98" s="14" t="s">
        <v>394</v>
      </c>
      <c r="I98" s="25">
        <v>80000</v>
      </c>
      <c r="J98" s="25">
        <v>80000</v>
      </c>
      <c r="K98" s="25">
        <v>80000</v>
      </c>
      <c r="L98" s="25"/>
      <c r="M98" s="25"/>
      <c r="N98" s="25"/>
      <c r="O98" s="25"/>
      <c r="P98" s="35"/>
      <c r="Q98" s="25"/>
      <c r="R98" s="25"/>
      <c r="S98" s="25"/>
      <c r="T98" s="25"/>
      <c r="U98" s="25"/>
      <c r="V98" s="25"/>
      <c r="W98" s="25"/>
    </row>
    <row r="99" customHeight="1" spans="1:23">
      <c r="A99" s="14"/>
      <c r="B99" s="14"/>
      <c r="C99" s="120" t="s">
        <v>404</v>
      </c>
      <c r="D99" s="14"/>
      <c r="E99" s="14"/>
      <c r="F99" s="14"/>
      <c r="G99" s="14"/>
      <c r="H99" s="14"/>
      <c r="I99" s="25">
        <v>80000</v>
      </c>
      <c r="J99" s="25">
        <v>80000</v>
      </c>
      <c r="K99" s="25">
        <v>80000</v>
      </c>
      <c r="L99" s="25"/>
      <c r="M99" s="25"/>
      <c r="N99" s="25"/>
      <c r="O99" s="25"/>
      <c r="P99" s="35"/>
      <c r="Q99" s="25"/>
      <c r="R99" s="25"/>
      <c r="S99" s="25"/>
      <c r="T99" s="25"/>
      <c r="U99" s="25"/>
      <c r="V99" s="25"/>
      <c r="W99" s="25"/>
    </row>
    <row r="100" customHeight="1" spans="1:23">
      <c r="A100" s="14" t="str">
        <f>VLOOKUP(C100,[1]Sheet1!$G$5:$L$75,6,FALSE)</f>
        <v>313 事业发展类</v>
      </c>
      <c r="B100" s="14" t="str">
        <f>VLOOKUP(C100,[1]Sheet1!$G$5:$L$75,2,FALSE)</f>
        <v>530427241100003107423</v>
      </c>
      <c r="C100" s="120" t="s">
        <v>404</v>
      </c>
      <c r="D100" s="14" t="s">
        <v>52</v>
      </c>
      <c r="E100" s="14">
        <v>2081004</v>
      </c>
      <c r="F100" s="14" t="s">
        <v>119</v>
      </c>
      <c r="G100" s="14">
        <v>31005</v>
      </c>
      <c r="H100" s="14" t="s">
        <v>394</v>
      </c>
      <c r="I100" s="25">
        <v>80000</v>
      </c>
      <c r="J100" s="25">
        <v>80000</v>
      </c>
      <c r="K100" s="25">
        <v>80000</v>
      </c>
      <c r="L100" s="25"/>
      <c r="M100" s="25"/>
      <c r="N100" s="25"/>
      <c r="O100" s="25"/>
      <c r="P100" s="35"/>
      <c r="Q100" s="25"/>
      <c r="R100" s="25"/>
      <c r="S100" s="25"/>
      <c r="T100" s="25"/>
      <c r="U100" s="25"/>
      <c r="V100" s="25"/>
      <c r="W100" s="25"/>
    </row>
    <row r="101" customHeight="1" spans="1:23">
      <c r="A101" s="14"/>
      <c r="B101" s="14"/>
      <c r="C101" s="120" t="s">
        <v>405</v>
      </c>
      <c r="D101" s="14"/>
      <c r="E101" s="14"/>
      <c r="F101" s="14"/>
      <c r="G101" s="14"/>
      <c r="H101" s="14"/>
      <c r="I101" s="25">
        <v>12000</v>
      </c>
      <c r="J101" s="25">
        <v>12000</v>
      </c>
      <c r="K101" s="25">
        <v>12000</v>
      </c>
      <c r="L101" s="25"/>
      <c r="M101" s="25"/>
      <c r="N101" s="25"/>
      <c r="O101" s="25"/>
      <c r="P101" s="35"/>
      <c r="Q101" s="25"/>
      <c r="R101" s="25"/>
      <c r="S101" s="25"/>
      <c r="T101" s="25"/>
      <c r="U101" s="25"/>
      <c r="V101" s="25"/>
      <c r="W101" s="25"/>
    </row>
    <row r="102" customHeight="1" spans="1:23">
      <c r="A102" s="14" t="str">
        <f>VLOOKUP(C102,[1]Sheet1!$G$5:$L$75,6,FALSE)</f>
        <v>313 事业发展类</v>
      </c>
      <c r="B102" s="14" t="str">
        <f>VLOOKUP(C102,[1]Sheet1!$G$5:$L$75,2,FALSE)</f>
        <v>530427241100003089764</v>
      </c>
      <c r="C102" s="120" t="s">
        <v>405</v>
      </c>
      <c r="D102" s="14" t="s">
        <v>52</v>
      </c>
      <c r="E102" s="14">
        <v>2081006</v>
      </c>
      <c r="F102" s="14" t="s">
        <v>120</v>
      </c>
      <c r="G102" s="14">
        <v>30226</v>
      </c>
      <c r="H102" s="14" t="s">
        <v>365</v>
      </c>
      <c r="I102" s="25">
        <v>12000</v>
      </c>
      <c r="J102" s="25">
        <v>12000</v>
      </c>
      <c r="K102" s="25">
        <v>12000</v>
      </c>
      <c r="L102" s="25"/>
      <c r="M102" s="25"/>
      <c r="N102" s="25"/>
      <c r="O102" s="25"/>
      <c r="P102" s="35"/>
      <c r="Q102" s="25"/>
      <c r="R102" s="25"/>
      <c r="S102" s="25"/>
      <c r="T102" s="25"/>
      <c r="U102" s="25"/>
      <c r="V102" s="25"/>
      <c r="W102" s="25"/>
    </row>
    <row r="103" customHeight="1" spans="1:23">
      <c r="A103" s="14"/>
      <c r="B103" s="14"/>
      <c r="C103" s="120" t="s">
        <v>406</v>
      </c>
      <c r="D103" s="14"/>
      <c r="E103" s="14"/>
      <c r="F103" s="14"/>
      <c r="G103" s="14"/>
      <c r="H103" s="14"/>
      <c r="I103" s="25">
        <v>80000</v>
      </c>
      <c r="J103" s="25">
        <v>80000</v>
      </c>
      <c r="K103" s="25">
        <v>80000</v>
      </c>
      <c r="L103" s="25"/>
      <c r="M103" s="25"/>
      <c r="N103" s="25"/>
      <c r="O103" s="25"/>
      <c r="P103" s="35"/>
      <c r="Q103" s="25"/>
      <c r="R103" s="25"/>
      <c r="S103" s="25"/>
      <c r="T103" s="25"/>
      <c r="U103" s="25"/>
      <c r="V103" s="25"/>
      <c r="W103" s="25"/>
    </row>
    <row r="104" customHeight="1" spans="1:23">
      <c r="A104" s="14" t="str">
        <f>VLOOKUP(C104,[1]Sheet1!$G$5:$L$75,6,FALSE)</f>
        <v>313 事业发展类</v>
      </c>
      <c r="B104" s="14" t="str">
        <f>VLOOKUP(C104,[1]Sheet1!$G$5:$L$75,2,FALSE)</f>
        <v>530427241100003137257</v>
      </c>
      <c r="C104" s="120" t="s">
        <v>406</v>
      </c>
      <c r="D104" s="14" t="s">
        <v>52</v>
      </c>
      <c r="E104" s="14">
        <v>2130205</v>
      </c>
      <c r="F104" s="14" t="s">
        <v>158</v>
      </c>
      <c r="G104" s="14">
        <v>30227</v>
      </c>
      <c r="H104" s="14" t="s">
        <v>407</v>
      </c>
      <c r="I104" s="25">
        <v>2000</v>
      </c>
      <c r="J104" s="25">
        <v>2000</v>
      </c>
      <c r="K104" s="25">
        <v>2000</v>
      </c>
      <c r="L104" s="25"/>
      <c r="M104" s="25"/>
      <c r="N104" s="25"/>
      <c r="O104" s="25"/>
      <c r="P104" s="35"/>
      <c r="Q104" s="25"/>
      <c r="R104" s="25"/>
      <c r="S104" s="25"/>
      <c r="T104" s="25"/>
      <c r="U104" s="25"/>
      <c r="V104" s="25"/>
      <c r="W104" s="25"/>
    </row>
    <row r="105" customHeight="1" spans="1:23">
      <c r="A105" s="14" t="str">
        <f>VLOOKUP(C105,[1]Sheet1!$G$5:$L$75,6,FALSE)</f>
        <v>313 事业发展类</v>
      </c>
      <c r="B105" s="14" t="str">
        <f>VLOOKUP(C105,[1]Sheet1!$G$5:$L$75,2,FALSE)</f>
        <v>530427241100003137257</v>
      </c>
      <c r="C105" s="120" t="s">
        <v>406</v>
      </c>
      <c r="D105" s="14" t="s">
        <v>52</v>
      </c>
      <c r="E105" s="14">
        <v>2130205</v>
      </c>
      <c r="F105" s="14" t="s">
        <v>158</v>
      </c>
      <c r="G105" s="14">
        <v>30227</v>
      </c>
      <c r="H105" s="14" t="s">
        <v>407</v>
      </c>
      <c r="I105" s="25">
        <v>27000</v>
      </c>
      <c r="J105" s="25">
        <v>27000</v>
      </c>
      <c r="K105" s="25">
        <v>27000</v>
      </c>
      <c r="L105" s="25"/>
      <c r="M105" s="25"/>
      <c r="N105" s="25"/>
      <c r="O105" s="25"/>
      <c r="P105" s="35"/>
      <c r="Q105" s="25"/>
      <c r="R105" s="25"/>
      <c r="S105" s="25"/>
      <c r="T105" s="25"/>
      <c r="U105" s="25"/>
      <c r="V105" s="25"/>
      <c r="W105" s="25"/>
    </row>
    <row r="106" customHeight="1" spans="1:23">
      <c r="A106" s="14" t="str">
        <f>VLOOKUP(C106,[1]Sheet1!$G$5:$L$75,6,FALSE)</f>
        <v>313 事业发展类</v>
      </c>
      <c r="B106" s="14" t="str">
        <f>VLOOKUP(C106,[1]Sheet1!$G$5:$L$75,2,FALSE)</f>
        <v>530427241100003137257</v>
      </c>
      <c r="C106" s="120" t="s">
        <v>406</v>
      </c>
      <c r="D106" s="14" t="s">
        <v>52</v>
      </c>
      <c r="E106" s="14">
        <v>2130205</v>
      </c>
      <c r="F106" s="14" t="s">
        <v>158</v>
      </c>
      <c r="G106" s="14">
        <v>30227</v>
      </c>
      <c r="H106" s="14" t="s">
        <v>407</v>
      </c>
      <c r="I106" s="25">
        <v>45000</v>
      </c>
      <c r="J106" s="25">
        <v>45000</v>
      </c>
      <c r="K106" s="25">
        <v>45000</v>
      </c>
      <c r="L106" s="25"/>
      <c r="M106" s="25"/>
      <c r="N106" s="25"/>
      <c r="O106" s="25"/>
      <c r="P106" s="35"/>
      <c r="Q106" s="25"/>
      <c r="R106" s="25"/>
      <c r="S106" s="25"/>
      <c r="T106" s="25"/>
      <c r="U106" s="25"/>
      <c r="V106" s="25"/>
      <c r="W106" s="25"/>
    </row>
    <row r="107" customHeight="1" spans="1:23">
      <c r="A107" s="14" t="str">
        <f>VLOOKUP(C107,[1]Sheet1!$G$5:$L$75,6,FALSE)</f>
        <v>313 事业发展类</v>
      </c>
      <c r="B107" s="14" t="str">
        <f>VLOOKUP(C107,[1]Sheet1!$G$5:$L$75,2,FALSE)</f>
        <v>530427241100003137257</v>
      </c>
      <c r="C107" s="120" t="s">
        <v>406</v>
      </c>
      <c r="D107" s="14" t="s">
        <v>52</v>
      </c>
      <c r="E107" s="14">
        <v>2130299</v>
      </c>
      <c r="F107" s="14" t="s">
        <v>161</v>
      </c>
      <c r="G107" s="14">
        <v>30227</v>
      </c>
      <c r="H107" s="14" t="s">
        <v>407</v>
      </c>
      <c r="I107" s="25">
        <v>6000</v>
      </c>
      <c r="J107" s="25">
        <v>6000</v>
      </c>
      <c r="K107" s="25">
        <v>6000</v>
      </c>
      <c r="L107" s="25"/>
      <c r="M107" s="25"/>
      <c r="N107" s="25"/>
      <c r="O107" s="25"/>
      <c r="P107" s="35"/>
      <c r="Q107" s="25"/>
      <c r="R107" s="25"/>
      <c r="S107" s="25"/>
      <c r="T107" s="25"/>
      <c r="U107" s="25"/>
      <c r="V107" s="25"/>
      <c r="W107" s="25"/>
    </row>
    <row r="108" customHeight="1" spans="1:23">
      <c r="A108" s="14"/>
      <c r="B108" s="14"/>
      <c r="C108" s="120" t="s">
        <v>408</v>
      </c>
      <c r="D108" s="14"/>
      <c r="E108" s="14"/>
      <c r="F108" s="14"/>
      <c r="G108" s="14"/>
      <c r="H108" s="14"/>
      <c r="I108" s="25">
        <v>648700</v>
      </c>
      <c r="J108" s="25">
        <v>648700</v>
      </c>
      <c r="K108" s="25">
        <v>648700</v>
      </c>
      <c r="L108" s="25"/>
      <c r="M108" s="25"/>
      <c r="N108" s="25"/>
      <c r="O108" s="25"/>
      <c r="P108" s="35"/>
      <c r="Q108" s="25"/>
      <c r="R108" s="25"/>
      <c r="S108" s="25"/>
      <c r="T108" s="25"/>
      <c r="U108" s="25"/>
      <c r="V108" s="25"/>
      <c r="W108" s="25"/>
    </row>
    <row r="109" customHeight="1" spans="1:23">
      <c r="A109" s="14" t="str">
        <f>VLOOKUP(C109,[1]Sheet1!$G$5:$L$75,6,FALSE)</f>
        <v>313 事业发展类</v>
      </c>
      <c r="B109" s="14" t="str">
        <f>VLOOKUP(C109,[1]Sheet1!$G$5:$L$75,2,FALSE)</f>
        <v>530427241100003206118</v>
      </c>
      <c r="C109" s="120" t="s">
        <v>408</v>
      </c>
      <c r="D109" s="14" t="s">
        <v>52</v>
      </c>
      <c r="E109" s="14">
        <v>2140106</v>
      </c>
      <c r="F109" s="14" t="s">
        <v>175</v>
      </c>
      <c r="G109" s="14">
        <v>30213</v>
      </c>
      <c r="H109" s="14" t="s">
        <v>409</v>
      </c>
      <c r="I109" s="25">
        <v>137843</v>
      </c>
      <c r="J109" s="25">
        <v>137843</v>
      </c>
      <c r="K109" s="25">
        <v>137843</v>
      </c>
      <c r="L109" s="25"/>
      <c r="M109" s="25"/>
      <c r="N109" s="25"/>
      <c r="O109" s="25"/>
      <c r="P109" s="35"/>
      <c r="Q109" s="25"/>
      <c r="R109" s="25"/>
      <c r="S109" s="25"/>
      <c r="T109" s="25"/>
      <c r="U109" s="25"/>
      <c r="V109" s="25"/>
      <c r="W109" s="25"/>
    </row>
    <row r="110" customHeight="1" spans="1:23">
      <c r="A110" s="14" t="str">
        <f>VLOOKUP(C110,[1]Sheet1!$G$5:$L$75,6,FALSE)</f>
        <v>313 事业发展类</v>
      </c>
      <c r="B110" s="14" t="str">
        <f>VLOOKUP(C110,[1]Sheet1!$G$5:$L$75,2,FALSE)</f>
        <v>530427241100003206118</v>
      </c>
      <c r="C110" s="120" t="s">
        <v>408</v>
      </c>
      <c r="D110" s="14" t="s">
        <v>52</v>
      </c>
      <c r="E110" s="14">
        <v>2140106</v>
      </c>
      <c r="F110" s="14" t="s">
        <v>175</v>
      </c>
      <c r="G110" s="14">
        <v>30226</v>
      </c>
      <c r="H110" s="14" t="s">
        <v>365</v>
      </c>
      <c r="I110" s="25">
        <v>510857</v>
      </c>
      <c r="J110" s="25">
        <v>510857</v>
      </c>
      <c r="K110" s="25">
        <v>510857</v>
      </c>
      <c r="L110" s="25"/>
      <c r="M110" s="25"/>
      <c r="N110" s="25"/>
      <c r="O110" s="25"/>
      <c r="P110" s="35"/>
      <c r="Q110" s="25"/>
      <c r="R110" s="25"/>
      <c r="S110" s="25"/>
      <c r="T110" s="25"/>
      <c r="U110" s="25"/>
      <c r="V110" s="25"/>
      <c r="W110" s="25"/>
    </row>
    <row r="111" customHeight="1" spans="1:23">
      <c r="A111" s="14"/>
      <c r="B111" s="14"/>
      <c r="C111" s="120" t="s">
        <v>410</v>
      </c>
      <c r="D111" s="14"/>
      <c r="E111" s="14"/>
      <c r="F111" s="14"/>
      <c r="G111" s="14"/>
      <c r="H111" s="14"/>
      <c r="I111" s="25">
        <v>22000</v>
      </c>
      <c r="J111" s="25">
        <v>22000</v>
      </c>
      <c r="K111" s="25">
        <v>22000</v>
      </c>
      <c r="L111" s="25"/>
      <c r="M111" s="25"/>
      <c r="N111" s="25"/>
      <c r="O111" s="25"/>
      <c r="P111" s="35"/>
      <c r="Q111" s="25"/>
      <c r="R111" s="25"/>
      <c r="S111" s="25"/>
      <c r="T111" s="25"/>
      <c r="U111" s="25"/>
      <c r="V111" s="25"/>
      <c r="W111" s="25"/>
    </row>
    <row r="112" customHeight="1" spans="1:23">
      <c r="A112" s="14" t="str">
        <f>VLOOKUP(C112,[1]Sheet1!$G$5:$L$75,6,FALSE)</f>
        <v>313 事业发展类</v>
      </c>
      <c r="B112" s="14" t="str">
        <f>VLOOKUP(C112,[1]Sheet1!$G$5:$L$75,2,FALSE)</f>
        <v>530427241100002799318</v>
      </c>
      <c r="C112" s="120" t="s">
        <v>410</v>
      </c>
      <c r="D112" s="14" t="s">
        <v>52</v>
      </c>
      <c r="E112" s="14">
        <v>2130234</v>
      </c>
      <c r="F112" s="14" t="s">
        <v>160</v>
      </c>
      <c r="G112" s="14">
        <v>30201</v>
      </c>
      <c r="H112" s="14" t="s">
        <v>288</v>
      </c>
      <c r="I112" s="25">
        <v>11950</v>
      </c>
      <c r="J112" s="25">
        <v>11950</v>
      </c>
      <c r="K112" s="25">
        <v>11950</v>
      </c>
      <c r="L112" s="25"/>
      <c r="M112" s="25"/>
      <c r="N112" s="25"/>
      <c r="O112" s="25"/>
      <c r="P112" s="35"/>
      <c r="Q112" s="25"/>
      <c r="R112" s="25"/>
      <c r="S112" s="25"/>
      <c r="T112" s="25"/>
      <c r="U112" s="25"/>
      <c r="V112" s="25"/>
      <c r="W112" s="25"/>
    </row>
    <row r="113" customHeight="1" spans="1:23">
      <c r="A113" s="14" t="str">
        <f>VLOOKUP(C113,[1]Sheet1!$G$5:$L$75,6,FALSE)</f>
        <v>313 事业发展类</v>
      </c>
      <c r="B113" s="14" t="str">
        <f>VLOOKUP(C113,[1]Sheet1!$G$5:$L$75,2,FALSE)</f>
        <v>530427241100002799318</v>
      </c>
      <c r="C113" s="120" t="s">
        <v>410</v>
      </c>
      <c r="D113" s="14" t="s">
        <v>52</v>
      </c>
      <c r="E113" s="14">
        <v>2130234</v>
      </c>
      <c r="F113" s="14" t="s">
        <v>160</v>
      </c>
      <c r="G113" s="14">
        <v>30215</v>
      </c>
      <c r="H113" s="14" t="s">
        <v>377</v>
      </c>
      <c r="I113" s="25">
        <v>10050</v>
      </c>
      <c r="J113" s="25">
        <v>10050</v>
      </c>
      <c r="K113" s="25">
        <v>10050</v>
      </c>
      <c r="L113" s="25"/>
      <c r="M113" s="25"/>
      <c r="N113" s="25"/>
      <c r="O113" s="25"/>
      <c r="P113" s="35"/>
      <c r="Q113" s="25"/>
      <c r="R113" s="25"/>
      <c r="S113" s="25"/>
      <c r="T113" s="25"/>
      <c r="U113" s="25"/>
      <c r="V113" s="25"/>
      <c r="W113" s="25"/>
    </row>
    <row r="114" customHeight="1" spans="1:23">
      <c r="A114" s="14"/>
      <c r="B114" s="14"/>
      <c r="C114" s="120" t="s">
        <v>411</v>
      </c>
      <c r="D114" s="14"/>
      <c r="E114" s="14"/>
      <c r="F114" s="14"/>
      <c r="G114" s="14"/>
      <c r="H114" s="14"/>
      <c r="I114" s="25">
        <v>30000</v>
      </c>
      <c r="J114" s="25">
        <v>30000</v>
      </c>
      <c r="K114" s="25">
        <v>30000</v>
      </c>
      <c r="L114" s="25"/>
      <c r="M114" s="25"/>
      <c r="N114" s="25"/>
      <c r="O114" s="25"/>
      <c r="P114" s="35"/>
      <c r="Q114" s="25"/>
      <c r="R114" s="25"/>
      <c r="S114" s="25"/>
      <c r="T114" s="25"/>
      <c r="U114" s="25"/>
      <c r="V114" s="25"/>
      <c r="W114" s="25"/>
    </row>
    <row r="115" customHeight="1" spans="1:23">
      <c r="A115" s="14" t="str">
        <f>VLOOKUP(C115,[1]Sheet1!$G$5:$L$75,6,FALSE)</f>
        <v>313 事业发展类</v>
      </c>
      <c r="B115" s="14" t="str">
        <f>VLOOKUP(C115,[1]Sheet1!$G$5:$L$75,2,FALSE)</f>
        <v>530427241100003011631</v>
      </c>
      <c r="C115" s="120" t="s">
        <v>411</v>
      </c>
      <c r="D115" s="14" t="s">
        <v>52</v>
      </c>
      <c r="E115" s="14">
        <v>2130234</v>
      </c>
      <c r="F115" s="14" t="s">
        <v>160</v>
      </c>
      <c r="G115" s="14">
        <v>30216</v>
      </c>
      <c r="H115" s="14" t="s">
        <v>363</v>
      </c>
      <c r="I115" s="25">
        <v>10000</v>
      </c>
      <c r="J115" s="25">
        <v>10000</v>
      </c>
      <c r="K115" s="25">
        <v>10000</v>
      </c>
      <c r="L115" s="25"/>
      <c r="M115" s="25"/>
      <c r="N115" s="25"/>
      <c r="O115" s="25"/>
      <c r="P115" s="35"/>
      <c r="Q115" s="25"/>
      <c r="R115" s="25"/>
      <c r="S115" s="25"/>
      <c r="T115" s="25"/>
      <c r="U115" s="25"/>
      <c r="V115" s="25"/>
      <c r="W115" s="25"/>
    </row>
    <row r="116" customHeight="1" spans="1:23">
      <c r="A116" s="14" t="str">
        <f>VLOOKUP(C116,[1]Sheet1!$G$5:$L$75,6,FALSE)</f>
        <v>313 事业发展类</v>
      </c>
      <c r="B116" s="14" t="str">
        <f>VLOOKUP(C116,[1]Sheet1!$G$5:$L$75,2,FALSE)</f>
        <v>530427241100003011631</v>
      </c>
      <c r="C116" s="120" t="s">
        <v>411</v>
      </c>
      <c r="D116" s="14" t="s">
        <v>52</v>
      </c>
      <c r="E116" s="14">
        <v>2130234</v>
      </c>
      <c r="F116" s="14" t="s">
        <v>160</v>
      </c>
      <c r="G116" s="14">
        <v>30201</v>
      </c>
      <c r="H116" s="14" t="s">
        <v>288</v>
      </c>
      <c r="I116" s="25">
        <v>20000</v>
      </c>
      <c r="J116" s="25">
        <v>20000</v>
      </c>
      <c r="K116" s="25">
        <v>20000</v>
      </c>
      <c r="L116" s="25"/>
      <c r="M116" s="25"/>
      <c r="N116" s="25"/>
      <c r="O116" s="25"/>
      <c r="P116" s="35"/>
      <c r="Q116" s="25"/>
      <c r="R116" s="25"/>
      <c r="S116" s="25"/>
      <c r="T116" s="25"/>
      <c r="U116" s="25"/>
      <c r="V116" s="25"/>
      <c r="W116" s="25"/>
    </row>
    <row r="117" customHeight="1" spans="1:23">
      <c r="A117" s="14"/>
      <c r="B117" s="14"/>
      <c r="C117" s="120" t="s">
        <v>412</v>
      </c>
      <c r="D117" s="14"/>
      <c r="E117" s="14"/>
      <c r="F117" s="14"/>
      <c r="G117" s="14"/>
      <c r="H117" s="14"/>
      <c r="I117" s="25">
        <v>688382.22</v>
      </c>
      <c r="J117" s="25">
        <v>688382.22</v>
      </c>
      <c r="K117" s="25">
        <v>688382.22</v>
      </c>
      <c r="L117" s="25"/>
      <c r="M117" s="25"/>
      <c r="N117" s="25"/>
      <c r="O117" s="25"/>
      <c r="P117" s="35"/>
      <c r="Q117" s="25"/>
      <c r="R117" s="25"/>
      <c r="S117" s="25"/>
      <c r="T117" s="25"/>
      <c r="U117" s="25"/>
      <c r="V117" s="25"/>
      <c r="W117" s="25"/>
    </row>
    <row r="118" customHeight="1" spans="1:23">
      <c r="A118" s="14" t="str">
        <f>VLOOKUP(C118,[1]Sheet1!$G$5:$L$75,6,FALSE)</f>
        <v>313 事业发展类</v>
      </c>
      <c r="B118" s="14" t="str">
        <f>VLOOKUP(C118,[1]Sheet1!$G$5:$L$75,2,FALSE)</f>
        <v>530427241100003011516</v>
      </c>
      <c r="C118" s="120" t="s">
        <v>412</v>
      </c>
      <c r="D118" s="14" t="s">
        <v>52</v>
      </c>
      <c r="E118" s="14">
        <v>2130209</v>
      </c>
      <c r="F118" s="14" t="s">
        <v>159</v>
      </c>
      <c r="G118" s="14">
        <v>30216</v>
      </c>
      <c r="H118" s="14" t="s">
        <v>363</v>
      </c>
      <c r="I118" s="25">
        <v>19980</v>
      </c>
      <c r="J118" s="25">
        <v>19980</v>
      </c>
      <c r="K118" s="25">
        <v>19980</v>
      </c>
      <c r="L118" s="25"/>
      <c r="M118" s="25"/>
      <c r="N118" s="25"/>
      <c r="O118" s="25"/>
      <c r="P118" s="35"/>
      <c r="Q118" s="25"/>
      <c r="R118" s="25"/>
      <c r="S118" s="25"/>
      <c r="T118" s="25"/>
      <c r="U118" s="25"/>
      <c r="V118" s="25"/>
      <c r="W118" s="25"/>
    </row>
    <row r="119" customHeight="1" spans="1:23">
      <c r="A119" s="14" t="str">
        <f>VLOOKUP(C119,[1]Sheet1!$G$5:$L$75,6,FALSE)</f>
        <v>313 事业发展类</v>
      </c>
      <c r="B119" s="14" t="str">
        <f>VLOOKUP(C119,[1]Sheet1!$G$5:$L$75,2,FALSE)</f>
        <v>530427241100003011516</v>
      </c>
      <c r="C119" s="120" t="s">
        <v>412</v>
      </c>
      <c r="D119" s="14" t="s">
        <v>52</v>
      </c>
      <c r="E119" s="14">
        <v>2130209</v>
      </c>
      <c r="F119" s="14" t="s">
        <v>159</v>
      </c>
      <c r="G119" s="14">
        <v>30201</v>
      </c>
      <c r="H119" s="14" t="s">
        <v>288</v>
      </c>
      <c r="I119" s="25">
        <v>174419.69</v>
      </c>
      <c r="J119" s="25">
        <v>174419.69</v>
      </c>
      <c r="K119" s="25">
        <v>174419.69</v>
      </c>
      <c r="L119" s="25"/>
      <c r="M119" s="25"/>
      <c r="N119" s="25"/>
      <c r="O119" s="25"/>
      <c r="P119" s="35"/>
      <c r="Q119" s="25"/>
      <c r="R119" s="25"/>
      <c r="S119" s="25"/>
      <c r="T119" s="25"/>
      <c r="U119" s="25"/>
      <c r="V119" s="25"/>
      <c r="W119" s="25"/>
    </row>
    <row r="120" customHeight="1" spans="1:23">
      <c r="A120" s="14" t="str">
        <f>VLOOKUP(C120,[1]Sheet1!$G$5:$L$75,6,FALSE)</f>
        <v>313 事业发展类</v>
      </c>
      <c r="B120" s="14" t="str">
        <f>VLOOKUP(C120,[1]Sheet1!$G$5:$L$75,2,FALSE)</f>
        <v>530427241100003011516</v>
      </c>
      <c r="C120" s="120" t="s">
        <v>412</v>
      </c>
      <c r="D120" s="14" t="s">
        <v>52</v>
      </c>
      <c r="E120" s="14">
        <v>2130209</v>
      </c>
      <c r="F120" s="14" t="s">
        <v>159</v>
      </c>
      <c r="G120" s="14">
        <v>30226</v>
      </c>
      <c r="H120" s="14" t="s">
        <v>365</v>
      </c>
      <c r="I120" s="25">
        <v>493982.53</v>
      </c>
      <c r="J120" s="25">
        <v>493982.53</v>
      </c>
      <c r="K120" s="25">
        <v>493982.53</v>
      </c>
      <c r="L120" s="25"/>
      <c r="M120" s="25"/>
      <c r="N120" s="25"/>
      <c r="O120" s="25"/>
      <c r="P120" s="35"/>
      <c r="Q120" s="25"/>
      <c r="R120" s="25"/>
      <c r="S120" s="25"/>
      <c r="T120" s="25"/>
      <c r="U120" s="25"/>
      <c r="V120" s="25"/>
      <c r="W120" s="25"/>
    </row>
    <row r="121" customHeight="1" spans="1:23">
      <c r="A121" s="14"/>
      <c r="B121" s="14"/>
      <c r="C121" s="120" t="s">
        <v>413</v>
      </c>
      <c r="D121" s="14"/>
      <c r="E121" s="14"/>
      <c r="F121" s="14"/>
      <c r="G121" s="14"/>
      <c r="H121" s="14"/>
      <c r="I121" s="25">
        <v>500000</v>
      </c>
      <c r="J121" s="25">
        <v>500000</v>
      </c>
      <c r="K121" s="25">
        <v>500000</v>
      </c>
      <c r="L121" s="25"/>
      <c r="M121" s="25"/>
      <c r="N121" s="25"/>
      <c r="O121" s="25"/>
      <c r="P121" s="35"/>
      <c r="Q121" s="25"/>
      <c r="R121" s="25"/>
      <c r="S121" s="25"/>
      <c r="T121" s="25"/>
      <c r="U121" s="25"/>
      <c r="V121" s="25"/>
      <c r="W121" s="25"/>
    </row>
    <row r="122" customHeight="1" spans="1:23">
      <c r="A122" s="14" t="str">
        <f>VLOOKUP(C122,[1]Sheet1!$G$5:$L$75,6,FALSE)</f>
        <v>313 事业发展类</v>
      </c>
      <c r="B122" s="14" t="str">
        <f>VLOOKUP(C122,[1]Sheet1!$G$5:$L$75,2,FALSE)</f>
        <v>530427241100002699407</v>
      </c>
      <c r="C122" s="120" t="s">
        <v>413</v>
      </c>
      <c r="D122" s="14" t="s">
        <v>52</v>
      </c>
      <c r="E122" s="14">
        <v>2130799</v>
      </c>
      <c r="F122" s="14" t="s">
        <v>172</v>
      </c>
      <c r="G122" s="14">
        <v>31005</v>
      </c>
      <c r="H122" s="14" t="s">
        <v>394</v>
      </c>
      <c r="I122" s="25">
        <v>500000</v>
      </c>
      <c r="J122" s="25">
        <v>500000</v>
      </c>
      <c r="K122" s="25">
        <v>500000</v>
      </c>
      <c r="L122" s="25"/>
      <c r="M122" s="25"/>
      <c r="N122" s="25"/>
      <c r="O122" s="25"/>
      <c r="P122" s="35"/>
      <c r="Q122" s="25"/>
      <c r="R122" s="25"/>
      <c r="S122" s="25"/>
      <c r="T122" s="25"/>
      <c r="U122" s="25"/>
      <c r="V122" s="25"/>
      <c r="W122" s="25"/>
    </row>
    <row r="123" customHeight="1" spans="1:23">
      <c r="A123" s="14"/>
      <c r="B123" s="14"/>
      <c r="C123" s="120" t="s">
        <v>414</v>
      </c>
      <c r="D123" s="14"/>
      <c r="E123" s="14"/>
      <c r="F123" s="14"/>
      <c r="G123" s="14"/>
      <c r="H123" s="14"/>
      <c r="I123" s="25">
        <v>340000</v>
      </c>
      <c r="J123" s="25">
        <v>340000</v>
      </c>
      <c r="K123" s="25">
        <v>340000</v>
      </c>
      <c r="L123" s="25"/>
      <c r="M123" s="25"/>
      <c r="N123" s="25"/>
      <c r="O123" s="25"/>
      <c r="P123" s="35"/>
      <c r="Q123" s="25"/>
      <c r="R123" s="25"/>
      <c r="S123" s="25"/>
      <c r="T123" s="25"/>
      <c r="U123" s="25"/>
      <c r="V123" s="25"/>
      <c r="W123" s="25"/>
    </row>
    <row r="124" customHeight="1" spans="1:23">
      <c r="A124" s="14" t="str">
        <f>VLOOKUP(C124,[1]Sheet1!$G$5:$L$75,6,FALSE)</f>
        <v>313 事业发展类</v>
      </c>
      <c r="B124" s="14" t="str">
        <f>VLOOKUP(C124,[1]Sheet1!$G$5:$L$75,2,FALSE)</f>
        <v>530427241100002890861</v>
      </c>
      <c r="C124" s="120" t="s">
        <v>414</v>
      </c>
      <c r="D124" s="14" t="s">
        <v>52</v>
      </c>
      <c r="E124" s="14">
        <v>2130701</v>
      </c>
      <c r="F124" s="14" t="s">
        <v>169</v>
      </c>
      <c r="G124" s="14">
        <v>31005</v>
      </c>
      <c r="H124" s="14" t="s">
        <v>394</v>
      </c>
      <c r="I124" s="25">
        <v>340000</v>
      </c>
      <c r="J124" s="25">
        <v>340000</v>
      </c>
      <c r="K124" s="25">
        <v>340000</v>
      </c>
      <c r="L124" s="25"/>
      <c r="M124" s="25"/>
      <c r="N124" s="25"/>
      <c r="O124" s="25"/>
      <c r="P124" s="35"/>
      <c r="Q124" s="25"/>
      <c r="R124" s="25"/>
      <c r="S124" s="25"/>
      <c r="T124" s="25"/>
      <c r="U124" s="25"/>
      <c r="V124" s="25"/>
      <c r="W124" s="25"/>
    </row>
    <row r="125" customHeight="1" spans="1:23">
      <c r="A125" s="14"/>
      <c r="B125" s="14"/>
      <c r="C125" s="120" t="s">
        <v>415</v>
      </c>
      <c r="D125" s="14"/>
      <c r="E125" s="14"/>
      <c r="F125" s="14"/>
      <c r="G125" s="14"/>
      <c r="H125" s="14"/>
      <c r="I125" s="25">
        <v>700000</v>
      </c>
      <c r="J125" s="25">
        <v>700000</v>
      </c>
      <c r="K125" s="25">
        <v>700000</v>
      </c>
      <c r="L125" s="25"/>
      <c r="M125" s="25"/>
      <c r="N125" s="25"/>
      <c r="O125" s="25"/>
      <c r="P125" s="35"/>
      <c r="Q125" s="25"/>
      <c r="R125" s="25"/>
      <c r="S125" s="25"/>
      <c r="T125" s="25"/>
      <c r="U125" s="25"/>
      <c r="V125" s="25"/>
      <c r="W125" s="25"/>
    </row>
    <row r="126" customHeight="1" spans="1:23">
      <c r="A126" s="14" t="str">
        <f>VLOOKUP(C126,[1]Sheet1!$G$5:$L$75,6,FALSE)</f>
        <v>313 事业发展类</v>
      </c>
      <c r="B126" s="14" t="str">
        <f>VLOOKUP(C126,[1]Sheet1!$G$5:$L$75,2,FALSE)</f>
        <v>530427241100002887915</v>
      </c>
      <c r="C126" s="120" t="s">
        <v>415</v>
      </c>
      <c r="D126" s="14" t="s">
        <v>52</v>
      </c>
      <c r="E126" s="14">
        <v>2130701</v>
      </c>
      <c r="F126" s="14" t="s">
        <v>169</v>
      </c>
      <c r="G126" s="14">
        <v>31005</v>
      </c>
      <c r="H126" s="14" t="s">
        <v>394</v>
      </c>
      <c r="I126" s="25">
        <v>700000</v>
      </c>
      <c r="J126" s="25">
        <v>700000</v>
      </c>
      <c r="K126" s="25">
        <v>700000</v>
      </c>
      <c r="L126" s="25"/>
      <c r="M126" s="25"/>
      <c r="N126" s="25"/>
      <c r="O126" s="25"/>
      <c r="P126" s="35"/>
      <c r="Q126" s="25"/>
      <c r="R126" s="25"/>
      <c r="S126" s="25"/>
      <c r="T126" s="25"/>
      <c r="U126" s="25"/>
      <c r="V126" s="25"/>
      <c r="W126" s="25"/>
    </row>
    <row r="127" customHeight="1" spans="1:23">
      <c r="A127" s="14"/>
      <c r="B127" s="14"/>
      <c r="C127" s="120" t="s">
        <v>416</v>
      </c>
      <c r="D127" s="14"/>
      <c r="E127" s="14"/>
      <c r="F127" s="14"/>
      <c r="G127" s="14"/>
      <c r="H127" s="14"/>
      <c r="I127" s="25">
        <v>100000</v>
      </c>
      <c r="J127" s="25">
        <v>100000</v>
      </c>
      <c r="K127" s="25">
        <v>100000</v>
      </c>
      <c r="L127" s="25"/>
      <c r="M127" s="25"/>
      <c r="N127" s="25"/>
      <c r="O127" s="25"/>
      <c r="P127" s="35"/>
      <c r="Q127" s="25"/>
      <c r="R127" s="25"/>
      <c r="S127" s="25"/>
      <c r="T127" s="25"/>
      <c r="U127" s="25"/>
      <c r="V127" s="25"/>
      <c r="W127" s="25"/>
    </row>
    <row r="128" customHeight="1" spans="1:23">
      <c r="A128" s="14" t="str">
        <f>VLOOKUP(C128,[1]Sheet1!$G$5:$L$75,6,FALSE)</f>
        <v>313 事业发展类</v>
      </c>
      <c r="B128" s="14" t="str">
        <f>VLOOKUP(C128,[1]Sheet1!$G$5:$L$75,2,FALSE)</f>
        <v>530427241100002995744</v>
      </c>
      <c r="C128" s="120" t="s">
        <v>416</v>
      </c>
      <c r="D128" s="14" t="s">
        <v>52</v>
      </c>
      <c r="E128" s="14">
        <v>2130315</v>
      </c>
      <c r="F128" s="14" t="s">
        <v>166</v>
      </c>
      <c r="G128" s="14">
        <v>31005</v>
      </c>
      <c r="H128" s="14" t="s">
        <v>394</v>
      </c>
      <c r="I128" s="25">
        <v>50000</v>
      </c>
      <c r="J128" s="25">
        <v>50000</v>
      </c>
      <c r="K128" s="25">
        <v>50000</v>
      </c>
      <c r="L128" s="25"/>
      <c r="M128" s="25"/>
      <c r="N128" s="25"/>
      <c r="O128" s="25"/>
      <c r="P128" s="35"/>
      <c r="Q128" s="25"/>
      <c r="R128" s="25"/>
      <c r="S128" s="25"/>
      <c r="T128" s="25"/>
      <c r="U128" s="25"/>
      <c r="V128" s="25"/>
      <c r="W128" s="25"/>
    </row>
    <row r="129" customHeight="1" spans="1:23">
      <c r="A129" s="14" t="str">
        <f>VLOOKUP(C129,[1]Sheet1!$G$5:$L$75,6,FALSE)</f>
        <v>313 事业发展类</v>
      </c>
      <c r="B129" s="14" t="str">
        <f>VLOOKUP(C129,[1]Sheet1!$G$5:$L$75,2,FALSE)</f>
        <v>530427241100002995744</v>
      </c>
      <c r="C129" s="120" t="s">
        <v>416</v>
      </c>
      <c r="D129" s="14" t="s">
        <v>52</v>
      </c>
      <c r="E129" s="14">
        <v>2130315</v>
      </c>
      <c r="F129" s="14" t="s">
        <v>166</v>
      </c>
      <c r="G129" s="14">
        <v>31005</v>
      </c>
      <c r="H129" s="14" t="s">
        <v>394</v>
      </c>
      <c r="I129" s="25">
        <v>50000</v>
      </c>
      <c r="J129" s="25">
        <v>50000</v>
      </c>
      <c r="K129" s="25">
        <v>50000</v>
      </c>
      <c r="L129" s="25"/>
      <c r="M129" s="25"/>
      <c r="N129" s="25"/>
      <c r="O129" s="25"/>
      <c r="P129" s="35"/>
      <c r="Q129" s="25"/>
      <c r="R129" s="25"/>
      <c r="S129" s="25"/>
      <c r="T129" s="25"/>
      <c r="U129" s="25"/>
      <c r="V129" s="25"/>
      <c r="W129" s="25"/>
    </row>
    <row r="130" customHeight="1" spans="1:23">
      <c r="A130" s="14"/>
      <c r="B130" s="14"/>
      <c r="C130" s="120" t="s">
        <v>417</v>
      </c>
      <c r="D130" s="14"/>
      <c r="E130" s="14"/>
      <c r="F130" s="14"/>
      <c r="G130" s="14"/>
      <c r="H130" s="14"/>
      <c r="I130" s="25">
        <v>15000</v>
      </c>
      <c r="J130" s="25">
        <v>15000</v>
      </c>
      <c r="K130" s="25">
        <v>15000</v>
      </c>
      <c r="L130" s="25"/>
      <c r="M130" s="25"/>
      <c r="N130" s="25"/>
      <c r="O130" s="25"/>
      <c r="P130" s="35"/>
      <c r="Q130" s="25"/>
      <c r="R130" s="25"/>
      <c r="S130" s="25"/>
      <c r="T130" s="25"/>
      <c r="U130" s="25"/>
      <c r="V130" s="25"/>
      <c r="W130" s="25"/>
    </row>
    <row r="131" customHeight="1" spans="1:23">
      <c r="A131" s="14" t="str">
        <f>VLOOKUP(C131,[1]Sheet1!$G$5:$L$75,6,FALSE)</f>
        <v>313 事业发展类</v>
      </c>
      <c r="B131" s="14" t="str">
        <f>VLOOKUP(C131,[1]Sheet1!$G$5:$L$75,2,FALSE)</f>
        <v>530427241100003027723</v>
      </c>
      <c r="C131" s="120" t="s">
        <v>417</v>
      </c>
      <c r="D131" s="14" t="s">
        <v>52</v>
      </c>
      <c r="E131" s="14">
        <v>2130315</v>
      </c>
      <c r="F131" s="14" t="s">
        <v>166</v>
      </c>
      <c r="G131" s="14">
        <v>31005</v>
      </c>
      <c r="H131" s="14" t="s">
        <v>394</v>
      </c>
      <c r="I131" s="25">
        <v>15000</v>
      </c>
      <c r="J131" s="25">
        <v>15000</v>
      </c>
      <c r="K131" s="25">
        <v>15000</v>
      </c>
      <c r="L131" s="25"/>
      <c r="M131" s="25"/>
      <c r="N131" s="25"/>
      <c r="O131" s="25"/>
      <c r="P131" s="35"/>
      <c r="Q131" s="25"/>
      <c r="R131" s="25"/>
      <c r="S131" s="25"/>
      <c r="T131" s="25"/>
      <c r="U131" s="25"/>
      <c r="V131" s="25"/>
      <c r="W131" s="25"/>
    </row>
    <row r="132" customHeight="1" spans="1:23">
      <c r="A132" s="14"/>
      <c r="B132" s="14"/>
      <c r="C132" s="120" t="s">
        <v>416</v>
      </c>
      <c r="D132" s="14"/>
      <c r="E132" s="14"/>
      <c r="F132" s="14"/>
      <c r="G132" s="14"/>
      <c r="H132" s="14"/>
      <c r="I132" s="25">
        <v>50000</v>
      </c>
      <c r="J132" s="25">
        <v>50000</v>
      </c>
      <c r="K132" s="25">
        <v>50000</v>
      </c>
      <c r="L132" s="25"/>
      <c r="M132" s="25"/>
      <c r="N132" s="25"/>
      <c r="O132" s="25"/>
      <c r="P132" s="35"/>
      <c r="Q132" s="25"/>
      <c r="R132" s="25"/>
      <c r="S132" s="25"/>
      <c r="T132" s="25"/>
      <c r="U132" s="25"/>
      <c r="V132" s="25"/>
      <c r="W132" s="25"/>
    </row>
    <row r="133" customHeight="1" spans="1:23">
      <c r="A133" s="14" t="str">
        <f>VLOOKUP(C133,[1]Sheet1!$G$5:$L$75,6,FALSE)</f>
        <v>313 事业发展类</v>
      </c>
      <c r="B133" s="14" t="str">
        <f>VLOOKUP(C133,[1]Sheet1!$G$5:$L$75,2,FALSE)</f>
        <v>530427241100002995744</v>
      </c>
      <c r="C133" s="120" t="s">
        <v>416</v>
      </c>
      <c r="D133" s="14" t="s">
        <v>52</v>
      </c>
      <c r="E133" s="14">
        <v>2130315</v>
      </c>
      <c r="F133" s="14" t="s">
        <v>166</v>
      </c>
      <c r="G133" s="14">
        <v>31005</v>
      </c>
      <c r="H133" s="14" t="s">
        <v>394</v>
      </c>
      <c r="I133" s="25">
        <v>50000</v>
      </c>
      <c r="J133" s="25">
        <v>50000</v>
      </c>
      <c r="K133" s="25">
        <v>50000</v>
      </c>
      <c r="L133" s="25"/>
      <c r="M133" s="25"/>
      <c r="N133" s="25"/>
      <c r="O133" s="25"/>
      <c r="P133" s="35"/>
      <c r="Q133" s="25"/>
      <c r="R133" s="25"/>
      <c r="S133" s="25"/>
      <c r="T133" s="25"/>
      <c r="U133" s="25"/>
      <c r="V133" s="25"/>
      <c r="W133" s="25"/>
    </row>
    <row r="134" customHeight="1" spans="1:23">
      <c r="A134" s="14"/>
      <c r="B134" s="14"/>
      <c r="C134" s="120" t="s">
        <v>418</v>
      </c>
      <c r="D134" s="14"/>
      <c r="E134" s="14"/>
      <c r="F134" s="14"/>
      <c r="G134" s="14"/>
      <c r="H134" s="14"/>
      <c r="I134" s="25">
        <v>150000</v>
      </c>
      <c r="J134" s="25">
        <v>0</v>
      </c>
      <c r="K134" s="25"/>
      <c r="L134" s="25">
        <v>150000</v>
      </c>
      <c r="M134" s="25"/>
      <c r="N134" s="25"/>
      <c r="O134" s="25"/>
      <c r="P134" s="35"/>
      <c r="Q134" s="25"/>
      <c r="R134" s="25"/>
      <c r="S134" s="25"/>
      <c r="T134" s="25"/>
      <c r="U134" s="25"/>
      <c r="V134" s="25"/>
      <c r="W134" s="25"/>
    </row>
    <row r="135" customHeight="1" spans="1:23">
      <c r="A135" s="14" t="str">
        <f>VLOOKUP(C135,[1]Sheet1!$G$5:$L$75,6,FALSE)</f>
        <v>313 事业发展类</v>
      </c>
      <c r="B135" s="14" t="str">
        <f>VLOOKUP(C135,[1]Sheet1!$G$5:$L$75,2,FALSE)</f>
        <v>530427231100002343984</v>
      </c>
      <c r="C135" s="120" t="s">
        <v>418</v>
      </c>
      <c r="D135" s="14" t="s">
        <v>52</v>
      </c>
      <c r="E135" s="14">
        <v>2296099</v>
      </c>
      <c r="F135" s="14" t="s">
        <v>195</v>
      </c>
      <c r="G135" s="14">
        <v>31005</v>
      </c>
      <c r="H135" s="14" t="s">
        <v>394</v>
      </c>
      <c r="I135" s="25">
        <v>150000</v>
      </c>
      <c r="J135" s="25">
        <v>0</v>
      </c>
      <c r="K135" s="25"/>
      <c r="L135" s="25">
        <v>150000</v>
      </c>
      <c r="M135" s="25"/>
      <c r="N135" s="25"/>
      <c r="O135" s="25"/>
      <c r="P135" s="35"/>
      <c r="Q135" s="25"/>
      <c r="R135" s="25"/>
      <c r="S135" s="25"/>
      <c r="T135" s="25"/>
      <c r="U135" s="25"/>
      <c r="V135" s="25"/>
      <c r="W135" s="25"/>
    </row>
    <row r="136" customHeight="1" spans="1:23">
      <c r="A136" s="14"/>
      <c r="B136" s="14"/>
      <c r="C136" s="120" t="s">
        <v>419</v>
      </c>
      <c r="D136" s="14"/>
      <c r="E136" s="14"/>
      <c r="F136" s="14"/>
      <c r="G136" s="14"/>
      <c r="H136" s="14"/>
      <c r="I136" s="25">
        <v>600000</v>
      </c>
      <c r="J136" s="25">
        <v>0</v>
      </c>
      <c r="K136" s="25"/>
      <c r="L136" s="25">
        <v>600000</v>
      </c>
      <c r="M136" s="25"/>
      <c r="N136" s="25"/>
      <c r="O136" s="25"/>
      <c r="P136" s="35"/>
      <c r="Q136" s="25"/>
      <c r="R136" s="25"/>
      <c r="S136" s="25"/>
      <c r="T136" s="25"/>
      <c r="U136" s="25"/>
      <c r="V136" s="25"/>
      <c r="W136" s="25"/>
    </row>
    <row r="137" customHeight="1" spans="1:23">
      <c r="A137" s="14" t="str">
        <f>VLOOKUP(C137,[1]Sheet1!$G$5:$L$75,6,FALSE)</f>
        <v>313 事业发展类</v>
      </c>
      <c r="B137" s="14" t="str">
        <f>VLOOKUP(C137,[1]Sheet1!$G$5:$L$75,2,FALSE)</f>
        <v>530427241100003022164</v>
      </c>
      <c r="C137" s="120" t="s">
        <v>419</v>
      </c>
      <c r="D137" s="14" t="s">
        <v>52</v>
      </c>
      <c r="E137" s="14">
        <v>2296099</v>
      </c>
      <c r="F137" s="14" t="s">
        <v>195</v>
      </c>
      <c r="G137" s="14">
        <v>31005</v>
      </c>
      <c r="H137" s="14" t="s">
        <v>394</v>
      </c>
      <c r="I137" s="25">
        <v>600000</v>
      </c>
      <c r="J137" s="25">
        <v>0</v>
      </c>
      <c r="K137" s="25"/>
      <c r="L137" s="25">
        <v>600000</v>
      </c>
      <c r="M137" s="25"/>
      <c r="N137" s="25"/>
      <c r="O137" s="25"/>
      <c r="P137" s="35"/>
      <c r="Q137" s="25"/>
      <c r="R137" s="25"/>
      <c r="S137" s="25"/>
      <c r="T137" s="25"/>
      <c r="U137" s="25"/>
      <c r="V137" s="25"/>
      <c r="W137" s="25"/>
    </row>
    <row r="138" customHeight="1" spans="1:23">
      <c r="A138" s="14"/>
      <c r="B138" s="14"/>
      <c r="C138" s="120" t="s">
        <v>372</v>
      </c>
      <c r="D138" s="14"/>
      <c r="E138" s="14"/>
      <c r="F138" s="14"/>
      <c r="G138" s="14"/>
      <c r="H138" s="14"/>
      <c r="I138" s="25">
        <v>30620</v>
      </c>
      <c r="J138" s="25">
        <v>30620</v>
      </c>
      <c r="K138" s="25">
        <v>30620</v>
      </c>
      <c r="L138" s="25"/>
      <c r="M138" s="25"/>
      <c r="N138" s="25"/>
      <c r="O138" s="25"/>
      <c r="P138" s="35"/>
      <c r="Q138" s="25"/>
      <c r="R138" s="25"/>
      <c r="S138" s="25"/>
      <c r="T138" s="25"/>
      <c r="U138" s="25"/>
      <c r="V138" s="25"/>
      <c r="W138" s="25"/>
    </row>
    <row r="139" customHeight="1" spans="1:23">
      <c r="A139" s="14" t="str">
        <f>VLOOKUP(C139,[1]Sheet1!$G$5:$L$75,6,FALSE)</f>
        <v>313 事业发展类</v>
      </c>
      <c r="B139" s="14" t="str">
        <f>VLOOKUP(C139,[1]Sheet1!$G$5:$L$75,2,FALSE)</f>
        <v>530427241100002284644</v>
      </c>
      <c r="C139" s="120" t="s">
        <v>372</v>
      </c>
      <c r="D139" s="14" t="s">
        <v>52</v>
      </c>
      <c r="E139" s="14">
        <v>2013202</v>
      </c>
      <c r="F139" s="14" t="s">
        <v>89</v>
      </c>
      <c r="G139" s="14">
        <v>30305</v>
      </c>
      <c r="H139" s="14" t="s">
        <v>317</v>
      </c>
      <c r="I139" s="25">
        <v>30620</v>
      </c>
      <c r="J139" s="25">
        <v>30620</v>
      </c>
      <c r="K139" s="25">
        <v>30620</v>
      </c>
      <c r="L139" s="25"/>
      <c r="M139" s="25"/>
      <c r="N139" s="25"/>
      <c r="O139" s="25"/>
      <c r="P139" s="35"/>
      <c r="Q139" s="25"/>
      <c r="R139" s="25"/>
      <c r="S139" s="25"/>
      <c r="T139" s="25"/>
      <c r="U139" s="25"/>
      <c r="V139" s="25"/>
      <c r="W139" s="25"/>
    </row>
    <row r="140" customHeight="1" spans="1:23">
      <c r="A140" s="16" t="s">
        <v>32</v>
      </c>
      <c r="B140" s="16"/>
      <c r="C140" s="16"/>
      <c r="D140" s="16"/>
      <c r="E140" s="16"/>
      <c r="F140" s="16"/>
      <c r="G140" s="16"/>
      <c r="H140" s="16"/>
      <c r="I140" s="25">
        <v>19865610.42</v>
      </c>
      <c r="J140" s="25">
        <v>18519010.42</v>
      </c>
      <c r="K140" s="25">
        <v>18043022.42</v>
      </c>
      <c r="L140" s="25">
        <v>1320000</v>
      </c>
      <c r="M140" s="25"/>
      <c r="N140" s="25"/>
      <c r="O140" s="25"/>
      <c r="P140" s="25"/>
      <c r="Q140" s="25"/>
      <c r="R140" s="25">
        <v>26600</v>
      </c>
      <c r="S140" s="25"/>
      <c r="T140" s="25"/>
      <c r="U140" s="25"/>
      <c r="V140" s="25"/>
      <c r="W140" s="25">
        <v>26600</v>
      </c>
    </row>
  </sheetData>
  <autoFilter ref="A8:W140">
    <extLst/>
  </autoFilter>
  <mergeCells count="28">
    <mergeCell ref="A3:W3"/>
    <mergeCell ref="A4:I4"/>
    <mergeCell ref="J5:M5"/>
    <mergeCell ref="N5:P5"/>
    <mergeCell ref="R5:W5"/>
    <mergeCell ref="J6:K6"/>
    <mergeCell ref="A140:H140"/>
    <mergeCell ref="A5:A7"/>
    <mergeCell ref="B5:B7"/>
    <mergeCell ref="C5:C7"/>
    <mergeCell ref="D5:D7"/>
    <mergeCell ref="E5:E7"/>
    <mergeCell ref="F5:F7"/>
    <mergeCell ref="G5:G7"/>
    <mergeCell ref="H5:H7"/>
    <mergeCell ref="I5:I7"/>
    <mergeCell ref="L6:L7"/>
    <mergeCell ref="M6:M7"/>
    <mergeCell ref="N6:N7"/>
    <mergeCell ref="O6:O7"/>
    <mergeCell ref="P6:P7"/>
    <mergeCell ref="Q5:Q7"/>
    <mergeCell ref="R6:R7"/>
    <mergeCell ref="S6:S7"/>
    <mergeCell ref="T6:T7"/>
    <mergeCell ref="U6:U7"/>
    <mergeCell ref="V6:V7"/>
    <mergeCell ref="W6:W7"/>
  </mergeCells>
  <pageMargins left="0.75" right="0.75" top="1" bottom="1" header="0.5" footer="0.5"/>
  <pageSetup paperSize="9" scale="35"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L328"/>
  <sheetViews>
    <sheetView showZeros="0" zoomScale="70" zoomScaleNormal="70" workbookViewId="0">
      <pane ySplit="1" topLeftCell="A2" activePane="bottomLeft" state="frozen"/>
      <selection/>
      <selection pane="bottomLeft" activeCell="B8" sqref="B8"/>
    </sheetView>
  </sheetViews>
  <sheetFormatPr defaultColWidth="9.10833333333333" defaultRowHeight="14.25"/>
  <cols>
    <col min="1" max="1" width="74.5" customWidth="1"/>
    <col min="2" max="2" width="29" customWidth="1"/>
    <col min="3" max="3" width="17.2166666666667" customWidth="1"/>
    <col min="4" max="4" width="21" customWidth="1"/>
    <col min="5" max="5" width="23.55" customWidth="1"/>
    <col min="6" max="6" width="11.2166666666667" customWidth="1"/>
    <col min="7" max="7" width="10.3333333333333" customWidth="1"/>
    <col min="8" max="8" width="9.33333333333333" customWidth="1"/>
    <col min="9" max="9" width="13.4416666666667" customWidth="1"/>
    <col min="10" max="10" width="27.4416666666667" customWidth="1"/>
  </cols>
  <sheetData>
    <row r="1" spans="1:10">
      <c r="A1" s="1"/>
      <c r="B1" s="1"/>
      <c r="C1" s="1"/>
      <c r="D1" s="1"/>
      <c r="E1" s="1"/>
      <c r="F1" s="1"/>
      <c r="G1" s="1"/>
      <c r="H1" s="1"/>
      <c r="I1" s="1"/>
      <c r="J1" s="1"/>
    </row>
    <row r="2" spans="10:10">
      <c r="J2" s="54" t="s">
        <v>420</v>
      </c>
    </row>
    <row r="3" ht="27" spans="1:10">
      <c r="A3" s="45" t="s">
        <v>421</v>
      </c>
      <c r="B3" s="26"/>
      <c r="C3" s="26"/>
      <c r="D3" s="26"/>
      <c r="E3" s="26"/>
      <c r="F3" s="50"/>
      <c r="G3" s="26"/>
      <c r="H3" s="50"/>
      <c r="I3" s="50"/>
      <c r="J3" s="26"/>
    </row>
    <row r="4" spans="1:1">
      <c r="A4" s="4" t="str">
        <f>'部门财务收支预算总表01-1'!A4</f>
        <v>单位名称：漠沙镇</v>
      </c>
    </row>
    <row r="5" spans="1:10">
      <c r="A5" s="46" t="s">
        <v>422</v>
      </c>
      <c r="B5" s="46" t="s">
        <v>423</v>
      </c>
      <c r="C5" s="46" t="s">
        <v>424</v>
      </c>
      <c r="D5" s="46" t="s">
        <v>425</v>
      </c>
      <c r="E5" s="46" t="s">
        <v>426</v>
      </c>
      <c r="F5" s="51" t="s">
        <v>427</v>
      </c>
      <c r="G5" s="46" t="s">
        <v>428</v>
      </c>
      <c r="H5" s="51" t="s">
        <v>429</v>
      </c>
      <c r="I5" s="51" t="s">
        <v>430</v>
      </c>
      <c r="J5" s="46" t="s">
        <v>431</v>
      </c>
    </row>
    <row r="6" spans="1:10">
      <c r="A6" s="46">
        <v>1</v>
      </c>
      <c r="B6" s="46">
        <v>2</v>
      </c>
      <c r="C6" s="46">
        <v>3</v>
      </c>
      <c r="D6" s="46">
        <v>4</v>
      </c>
      <c r="E6" s="46">
        <v>5</v>
      </c>
      <c r="F6" s="51">
        <v>6</v>
      </c>
      <c r="G6" s="46">
        <v>7</v>
      </c>
      <c r="H6" s="51">
        <v>8</v>
      </c>
      <c r="I6" s="51">
        <v>9</v>
      </c>
      <c r="J6" s="46">
        <v>10</v>
      </c>
    </row>
    <row r="7" spans="1:10">
      <c r="A7" s="31" t="s">
        <v>52</v>
      </c>
      <c r="B7" s="35"/>
      <c r="C7" s="35"/>
      <c r="D7" s="31"/>
      <c r="E7" s="96"/>
      <c r="F7" s="96"/>
      <c r="G7" s="96"/>
      <c r="H7" s="96"/>
      <c r="I7" s="96"/>
      <c r="J7" s="96"/>
    </row>
    <row r="8" ht="324" spans="1:10">
      <c r="A8" s="114" t="s">
        <v>344</v>
      </c>
      <c r="B8" s="35" t="s">
        <v>432</v>
      </c>
      <c r="C8" s="35"/>
      <c r="D8" s="77"/>
      <c r="E8" s="96"/>
      <c r="F8" s="96"/>
      <c r="G8" s="96"/>
      <c r="H8" s="96"/>
      <c r="I8" s="96"/>
      <c r="J8" s="96"/>
    </row>
    <row r="9" spans="1:10">
      <c r="A9" s="35"/>
      <c r="B9" s="35"/>
      <c r="C9" s="77"/>
      <c r="D9" s="115" t="s">
        <v>433</v>
      </c>
      <c r="E9" s="116" t="s">
        <v>434</v>
      </c>
      <c r="F9" s="97" t="s">
        <v>435</v>
      </c>
      <c r="G9" s="77" t="s">
        <v>46</v>
      </c>
      <c r="H9" s="97" t="s">
        <v>436</v>
      </c>
      <c r="I9" s="97" t="s">
        <v>437</v>
      </c>
      <c r="J9" s="116" t="s">
        <v>438</v>
      </c>
    </row>
    <row r="10" ht="24" spans="1:10">
      <c r="A10" s="35"/>
      <c r="B10" s="35"/>
      <c r="C10" s="35" t="s">
        <v>439</v>
      </c>
      <c r="D10" s="115" t="s">
        <v>433</v>
      </c>
      <c r="E10" s="116" t="s">
        <v>440</v>
      </c>
      <c r="F10" s="97" t="s">
        <v>435</v>
      </c>
      <c r="G10" s="77" t="s">
        <v>441</v>
      </c>
      <c r="H10" s="97" t="s">
        <v>436</v>
      </c>
      <c r="I10" s="97" t="s">
        <v>437</v>
      </c>
      <c r="J10" s="116" t="s">
        <v>442</v>
      </c>
    </row>
    <row r="11" spans="1:10">
      <c r="A11" s="35"/>
      <c r="B11" s="35"/>
      <c r="C11" s="35" t="s">
        <v>439</v>
      </c>
      <c r="D11" s="115" t="s">
        <v>443</v>
      </c>
      <c r="E11" s="116" t="s">
        <v>444</v>
      </c>
      <c r="F11" s="97" t="s">
        <v>435</v>
      </c>
      <c r="G11" s="77" t="s">
        <v>445</v>
      </c>
      <c r="H11" s="97" t="s">
        <v>446</v>
      </c>
      <c r="I11" s="97" t="s">
        <v>437</v>
      </c>
      <c r="J11" s="116" t="s">
        <v>447</v>
      </c>
    </row>
    <row r="12" spans="1:10">
      <c r="A12" s="35"/>
      <c r="B12" s="35"/>
      <c r="C12" s="35" t="s">
        <v>439</v>
      </c>
      <c r="D12" s="115" t="s">
        <v>448</v>
      </c>
      <c r="E12" s="116" t="s">
        <v>449</v>
      </c>
      <c r="F12" s="97" t="s">
        <v>435</v>
      </c>
      <c r="G12" s="77" t="s">
        <v>450</v>
      </c>
      <c r="H12" s="97" t="s">
        <v>451</v>
      </c>
      <c r="I12" s="97" t="s">
        <v>452</v>
      </c>
      <c r="J12" s="116" t="s">
        <v>453</v>
      </c>
    </row>
    <row r="13" spans="1:10">
      <c r="A13" s="35"/>
      <c r="B13" s="35"/>
      <c r="C13" s="35" t="s">
        <v>454</v>
      </c>
      <c r="D13" s="115" t="s">
        <v>455</v>
      </c>
      <c r="E13" s="116" t="s">
        <v>456</v>
      </c>
      <c r="F13" s="97" t="s">
        <v>457</v>
      </c>
      <c r="G13" s="77" t="s">
        <v>458</v>
      </c>
      <c r="H13" s="97" t="s">
        <v>459</v>
      </c>
      <c r="I13" s="97" t="s">
        <v>437</v>
      </c>
      <c r="J13" s="116" t="s">
        <v>460</v>
      </c>
    </row>
    <row r="14" ht="108" spans="1:10">
      <c r="A14" s="114" t="s">
        <v>384</v>
      </c>
      <c r="B14" s="35" t="s">
        <v>461</v>
      </c>
      <c r="C14" s="35" t="s">
        <v>462</v>
      </c>
      <c r="D14" s="35"/>
      <c r="E14" s="35"/>
      <c r="F14" s="35"/>
      <c r="G14" s="35"/>
      <c r="H14" s="35"/>
      <c r="I14" s="35"/>
      <c r="J14" s="35"/>
    </row>
    <row r="15" ht="36" spans="1:10">
      <c r="A15" s="35"/>
      <c r="B15" s="35"/>
      <c r="C15" s="35"/>
      <c r="D15" s="115" t="s">
        <v>433</v>
      </c>
      <c r="E15" s="116" t="s">
        <v>463</v>
      </c>
      <c r="F15" s="97" t="s">
        <v>435</v>
      </c>
      <c r="G15" s="77" t="s">
        <v>441</v>
      </c>
      <c r="H15" s="97" t="s">
        <v>464</v>
      </c>
      <c r="I15" s="97" t="s">
        <v>437</v>
      </c>
      <c r="J15" s="116" t="s">
        <v>465</v>
      </c>
    </row>
    <row r="16" ht="48" spans="1:10">
      <c r="A16" s="35"/>
      <c r="B16" s="35"/>
      <c r="C16" s="35" t="s">
        <v>439</v>
      </c>
      <c r="D16" s="115" t="s">
        <v>466</v>
      </c>
      <c r="E16" s="116" t="s">
        <v>467</v>
      </c>
      <c r="F16" s="97" t="s">
        <v>435</v>
      </c>
      <c r="G16" s="77" t="s">
        <v>468</v>
      </c>
      <c r="H16" s="97" t="s">
        <v>459</v>
      </c>
      <c r="I16" s="97" t="s">
        <v>437</v>
      </c>
      <c r="J16" s="116" t="s">
        <v>469</v>
      </c>
    </row>
    <row r="17" ht="36" spans="1:10">
      <c r="A17" s="35"/>
      <c r="B17" s="35"/>
      <c r="C17" s="35" t="s">
        <v>439</v>
      </c>
      <c r="D17" s="115" t="s">
        <v>443</v>
      </c>
      <c r="E17" s="116" t="s">
        <v>470</v>
      </c>
      <c r="F17" s="97" t="s">
        <v>435</v>
      </c>
      <c r="G17" s="77" t="s">
        <v>441</v>
      </c>
      <c r="H17" s="97" t="s">
        <v>471</v>
      </c>
      <c r="I17" s="97" t="s">
        <v>437</v>
      </c>
      <c r="J17" s="116" t="s">
        <v>472</v>
      </c>
    </row>
    <row r="18" ht="48" spans="1:10">
      <c r="A18" s="35"/>
      <c r="B18" s="35"/>
      <c r="C18" s="35" t="s">
        <v>454</v>
      </c>
      <c r="D18" s="115" t="s">
        <v>448</v>
      </c>
      <c r="E18" s="116" t="s">
        <v>473</v>
      </c>
      <c r="F18" s="97" t="s">
        <v>435</v>
      </c>
      <c r="G18" s="77" t="s">
        <v>474</v>
      </c>
      <c r="H18" s="97" t="s">
        <v>451</v>
      </c>
      <c r="I18" s="97" t="s">
        <v>452</v>
      </c>
      <c r="J18" s="116" t="s">
        <v>475</v>
      </c>
    </row>
    <row r="19" ht="36" spans="1:10">
      <c r="A19" s="35"/>
      <c r="B19" s="35"/>
      <c r="C19" s="35" t="s">
        <v>462</v>
      </c>
      <c r="D19" s="115" t="s">
        <v>455</v>
      </c>
      <c r="E19" s="116" t="s">
        <v>476</v>
      </c>
      <c r="F19" s="97" t="s">
        <v>457</v>
      </c>
      <c r="G19" s="77" t="s">
        <v>477</v>
      </c>
      <c r="H19" s="97" t="s">
        <v>459</v>
      </c>
      <c r="I19" s="97" t="s">
        <v>437</v>
      </c>
      <c r="J19" s="116" t="s">
        <v>478</v>
      </c>
    </row>
    <row r="20" ht="409.5" spans="1:10">
      <c r="A20" s="114" t="s">
        <v>368</v>
      </c>
      <c r="B20" s="35" t="s">
        <v>479</v>
      </c>
      <c r="C20" s="35"/>
      <c r="D20" s="35"/>
      <c r="E20" s="35"/>
      <c r="F20" s="35"/>
      <c r="G20" s="35"/>
      <c r="H20" s="35"/>
      <c r="I20" s="35"/>
      <c r="J20" s="35"/>
    </row>
    <row r="21" ht="24" spans="1:10">
      <c r="A21" s="35"/>
      <c r="B21" s="35"/>
      <c r="C21" s="35" t="s">
        <v>439</v>
      </c>
      <c r="D21" s="115" t="s">
        <v>433</v>
      </c>
      <c r="E21" s="116" t="s">
        <v>480</v>
      </c>
      <c r="F21" s="97" t="s">
        <v>435</v>
      </c>
      <c r="G21" s="77" t="s">
        <v>441</v>
      </c>
      <c r="H21" s="97" t="s">
        <v>481</v>
      </c>
      <c r="I21" s="97" t="s">
        <v>437</v>
      </c>
      <c r="J21" s="116" t="s">
        <v>482</v>
      </c>
    </row>
    <row r="22" spans="1:10">
      <c r="A22" s="35"/>
      <c r="B22" s="35"/>
      <c r="C22" s="35" t="s">
        <v>439</v>
      </c>
      <c r="D22" s="115" t="s">
        <v>433</v>
      </c>
      <c r="E22" s="116" t="s">
        <v>483</v>
      </c>
      <c r="F22" s="97" t="s">
        <v>435</v>
      </c>
      <c r="G22" s="77" t="s">
        <v>214</v>
      </c>
      <c r="H22" s="97" t="s">
        <v>481</v>
      </c>
      <c r="I22" s="97" t="s">
        <v>437</v>
      </c>
      <c r="J22" s="116" t="s">
        <v>484</v>
      </c>
    </row>
    <row r="23" spans="1:10">
      <c r="A23" s="35"/>
      <c r="B23" s="35"/>
      <c r="C23" s="35" t="s">
        <v>439</v>
      </c>
      <c r="D23" s="115" t="s">
        <v>433</v>
      </c>
      <c r="E23" s="116" t="s">
        <v>485</v>
      </c>
      <c r="F23" s="97" t="s">
        <v>435</v>
      </c>
      <c r="G23" s="77" t="s">
        <v>468</v>
      </c>
      <c r="H23" s="97" t="s">
        <v>486</v>
      </c>
      <c r="I23" s="97" t="s">
        <v>437</v>
      </c>
      <c r="J23" s="116" t="s">
        <v>487</v>
      </c>
    </row>
    <row r="24" ht="24" spans="1:10">
      <c r="A24" s="35"/>
      <c r="B24" s="35"/>
      <c r="C24" s="35" t="s">
        <v>439</v>
      </c>
      <c r="D24" s="115" t="s">
        <v>466</v>
      </c>
      <c r="E24" s="116" t="s">
        <v>488</v>
      </c>
      <c r="F24" s="97" t="s">
        <v>457</v>
      </c>
      <c r="G24" s="77" t="s">
        <v>458</v>
      </c>
      <c r="H24" s="97" t="s">
        <v>459</v>
      </c>
      <c r="I24" s="97" t="s">
        <v>437</v>
      </c>
      <c r="J24" s="116" t="s">
        <v>489</v>
      </c>
    </row>
    <row r="25" spans="1:10">
      <c r="A25" s="35"/>
      <c r="B25" s="35"/>
      <c r="C25" s="35" t="s">
        <v>439</v>
      </c>
      <c r="D25" s="115" t="s">
        <v>443</v>
      </c>
      <c r="E25" s="116" t="s">
        <v>490</v>
      </c>
      <c r="F25" s="97" t="s">
        <v>491</v>
      </c>
      <c r="G25" s="77" t="s">
        <v>445</v>
      </c>
      <c r="H25" s="97" t="s">
        <v>446</v>
      </c>
      <c r="I25" s="97" t="s">
        <v>437</v>
      </c>
      <c r="J25" s="116" t="s">
        <v>492</v>
      </c>
    </row>
    <row r="26" spans="1:10">
      <c r="A26" s="35"/>
      <c r="B26" s="35"/>
      <c r="C26" s="35" t="s">
        <v>454</v>
      </c>
      <c r="D26" s="115" t="s">
        <v>448</v>
      </c>
      <c r="E26" s="116" t="s">
        <v>493</v>
      </c>
      <c r="F26" s="97" t="s">
        <v>435</v>
      </c>
      <c r="G26" s="77" t="s">
        <v>494</v>
      </c>
      <c r="H26" s="97" t="s">
        <v>451</v>
      </c>
      <c r="I26" s="97" t="s">
        <v>452</v>
      </c>
      <c r="J26" s="116" t="s">
        <v>495</v>
      </c>
    </row>
    <row r="27" ht="24" spans="1:10">
      <c r="A27" s="35"/>
      <c r="B27" s="35"/>
      <c r="C27" s="35" t="s">
        <v>462</v>
      </c>
      <c r="D27" s="115" t="s">
        <v>455</v>
      </c>
      <c r="E27" s="116" t="s">
        <v>496</v>
      </c>
      <c r="F27" s="97" t="s">
        <v>457</v>
      </c>
      <c r="G27" s="77" t="s">
        <v>458</v>
      </c>
      <c r="H27" s="97" t="s">
        <v>459</v>
      </c>
      <c r="I27" s="97" t="s">
        <v>437</v>
      </c>
      <c r="J27" s="116" t="s">
        <v>497</v>
      </c>
    </row>
    <row r="28" ht="409.5" spans="1:10">
      <c r="A28" s="114" t="s">
        <v>382</v>
      </c>
      <c r="B28" s="35" t="s">
        <v>498</v>
      </c>
      <c r="C28" s="35"/>
      <c r="D28" s="35"/>
      <c r="E28" s="35"/>
      <c r="F28" s="35"/>
      <c r="G28" s="35"/>
      <c r="H28" s="35"/>
      <c r="I28" s="35"/>
      <c r="J28" s="35"/>
    </row>
    <row r="29" spans="1:10">
      <c r="A29" s="35"/>
      <c r="B29" s="35"/>
      <c r="C29" s="35" t="s">
        <v>439</v>
      </c>
      <c r="D29" s="115" t="s">
        <v>433</v>
      </c>
      <c r="E29" s="116" t="s">
        <v>499</v>
      </c>
      <c r="F29" s="97" t="s">
        <v>435</v>
      </c>
      <c r="G29" s="77" t="s">
        <v>46</v>
      </c>
      <c r="H29" s="97" t="s">
        <v>464</v>
      </c>
      <c r="I29" s="97" t="s">
        <v>437</v>
      </c>
      <c r="J29" s="116" t="s">
        <v>500</v>
      </c>
    </row>
    <row r="30" spans="1:10">
      <c r="A30" s="35"/>
      <c r="B30" s="35"/>
      <c r="C30" s="35" t="s">
        <v>439</v>
      </c>
      <c r="D30" s="115" t="s">
        <v>433</v>
      </c>
      <c r="E30" s="116" t="s">
        <v>501</v>
      </c>
      <c r="F30" s="97" t="s">
        <v>435</v>
      </c>
      <c r="G30" s="77" t="s">
        <v>502</v>
      </c>
      <c r="H30" s="97" t="s">
        <v>464</v>
      </c>
      <c r="I30" s="97" t="s">
        <v>437</v>
      </c>
      <c r="J30" s="116" t="s">
        <v>503</v>
      </c>
    </row>
    <row r="31" spans="1:10">
      <c r="A31" s="35"/>
      <c r="B31" s="35"/>
      <c r="C31" s="35" t="s">
        <v>439</v>
      </c>
      <c r="D31" s="115" t="s">
        <v>433</v>
      </c>
      <c r="E31" s="116" t="s">
        <v>504</v>
      </c>
      <c r="F31" s="97" t="s">
        <v>435</v>
      </c>
      <c r="G31" s="77" t="s">
        <v>214</v>
      </c>
      <c r="H31" s="97" t="s">
        <v>464</v>
      </c>
      <c r="I31" s="97" t="s">
        <v>437</v>
      </c>
      <c r="J31" s="116" t="s">
        <v>505</v>
      </c>
    </row>
    <row r="32" spans="1:10">
      <c r="A32" s="35"/>
      <c r="B32" s="35"/>
      <c r="C32" s="35" t="s">
        <v>439</v>
      </c>
      <c r="D32" s="115" t="s">
        <v>466</v>
      </c>
      <c r="E32" s="116" t="s">
        <v>506</v>
      </c>
      <c r="F32" s="97" t="s">
        <v>435</v>
      </c>
      <c r="G32" s="77" t="s">
        <v>468</v>
      </c>
      <c r="H32" s="97" t="s">
        <v>459</v>
      </c>
      <c r="I32" s="97" t="s">
        <v>437</v>
      </c>
      <c r="J32" s="116" t="s">
        <v>507</v>
      </c>
    </row>
    <row r="33" spans="1:10">
      <c r="A33" s="35"/>
      <c r="B33" s="35"/>
      <c r="C33" s="35" t="s">
        <v>439</v>
      </c>
      <c r="D33" s="115" t="s">
        <v>443</v>
      </c>
      <c r="E33" s="116" t="s">
        <v>508</v>
      </c>
      <c r="F33" s="97" t="s">
        <v>435</v>
      </c>
      <c r="G33" s="77" t="s">
        <v>445</v>
      </c>
      <c r="H33" s="97" t="s">
        <v>446</v>
      </c>
      <c r="I33" s="97" t="s">
        <v>437</v>
      </c>
      <c r="J33" s="116" t="s">
        <v>509</v>
      </c>
    </row>
    <row r="34" spans="1:10">
      <c r="A34" s="35"/>
      <c r="B34" s="35"/>
      <c r="C34" s="35" t="s">
        <v>454</v>
      </c>
      <c r="D34" s="115" t="s">
        <v>448</v>
      </c>
      <c r="E34" s="116" t="s">
        <v>510</v>
      </c>
      <c r="F34" s="97" t="s">
        <v>435</v>
      </c>
      <c r="G34" s="77" t="s">
        <v>511</v>
      </c>
      <c r="H34" s="97" t="s">
        <v>459</v>
      </c>
      <c r="I34" s="97" t="s">
        <v>452</v>
      </c>
      <c r="J34" s="116" t="s">
        <v>512</v>
      </c>
    </row>
    <row r="35" spans="1:10">
      <c r="A35" s="35"/>
      <c r="B35" s="35"/>
      <c r="C35" s="35" t="s">
        <v>462</v>
      </c>
      <c r="D35" s="115" t="s">
        <v>455</v>
      </c>
      <c r="E35" s="116" t="s">
        <v>456</v>
      </c>
      <c r="F35" s="97" t="s">
        <v>457</v>
      </c>
      <c r="G35" s="77" t="s">
        <v>458</v>
      </c>
      <c r="H35" s="97" t="s">
        <v>459</v>
      </c>
      <c r="I35" s="97" t="s">
        <v>437</v>
      </c>
      <c r="J35" s="116" t="s">
        <v>460</v>
      </c>
    </row>
    <row r="36" ht="348" spans="1:10">
      <c r="A36" s="114" t="s">
        <v>372</v>
      </c>
      <c r="B36" s="35" t="s">
        <v>513</v>
      </c>
      <c r="C36" s="35"/>
      <c r="D36" s="35"/>
      <c r="E36" s="35"/>
      <c r="F36" s="35"/>
      <c r="G36" s="35"/>
      <c r="H36" s="35"/>
      <c r="I36" s="35"/>
      <c r="J36" s="35"/>
    </row>
    <row r="37" spans="1:10">
      <c r="A37" s="35"/>
      <c r="B37" s="35"/>
      <c r="C37" s="35" t="s">
        <v>439</v>
      </c>
      <c r="D37" s="115" t="s">
        <v>433</v>
      </c>
      <c r="E37" s="116" t="s">
        <v>514</v>
      </c>
      <c r="F37" s="97" t="s">
        <v>435</v>
      </c>
      <c r="G37" s="77" t="s">
        <v>515</v>
      </c>
      <c r="H37" s="97" t="s">
        <v>464</v>
      </c>
      <c r="I37" s="97" t="s">
        <v>437</v>
      </c>
      <c r="J37" s="116" t="s">
        <v>516</v>
      </c>
    </row>
    <row r="38" spans="1:10">
      <c r="A38" s="35"/>
      <c r="B38" s="35"/>
      <c r="C38" s="35" t="s">
        <v>439</v>
      </c>
      <c r="D38" s="115" t="s">
        <v>466</v>
      </c>
      <c r="E38" s="116" t="s">
        <v>517</v>
      </c>
      <c r="F38" s="97" t="s">
        <v>435</v>
      </c>
      <c r="G38" s="77" t="s">
        <v>468</v>
      </c>
      <c r="H38" s="97" t="s">
        <v>459</v>
      </c>
      <c r="I38" s="97" t="s">
        <v>437</v>
      </c>
      <c r="J38" s="116" t="s">
        <v>518</v>
      </c>
    </row>
    <row r="39" spans="1:10">
      <c r="A39" s="35"/>
      <c r="B39" s="35"/>
      <c r="C39" s="35" t="s">
        <v>439</v>
      </c>
      <c r="D39" s="115" t="s">
        <v>443</v>
      </c>
      <c r="E39" s="116" t="s">
        <v>519</v>
      </c>
      <c r="F39" s="97" t="s">
        <v>435</v>
      </c>
      <c r="G39" s="77" t="s">
        <v>445</v>
      </c>
      <c r="H39" s="97" t="s">
        <v>446</v>
      </c>
      <c r="I39" s="97" t="s">
        <v>437</v>
      </c>
      <c r="J39" s="116" t="s">
        <v>520</v>
      </c>
    </row>
    <row r="40" spans="1:10">
      <c r="A40" s="35"/>
      <c r="B40" s="35"/>
      <c r="C40" s="35" t="s">
        <v>454</v>
      </c>
      <c r="D40" s="115" t="s">
        <v>448</v>
      </c>
      <c r="E40" s="116" t="s">
        <v>521</v>
      </c>
      <c r="F40" s="97" t="s">
        <v>435</v>
      </c>
      <c r="G40" s="77" t="s">
        <v>468</v>
      </c>
      <c r="H40" s="97" t="s">
        <v>459</v>
      </c>
      <c r="I40" s="97" t="s">
        <v>437</v>
      </c>
      <c r="J40" s="116" t="s">
        <v>522</v>
      </c>
    </row>
    <row r="41" spans="1:10">
      <c r="A41" s="35"/>
      <c r="B41" s="35"/>
      <c r="C41" s="35" t="s">
        <v>462</v>
      </c>
      <c r="D41" s="115" t="s">
        <v>455</v>
      </c>
      <c r="E41" s="116" t="s">
        <v>456</v>
      </c>
      <c r="F41" s="97" t="s">
        <v>457</v>
      </c>
      <c r="G41" s="77" t="s">
        <v>458</v>
      </c>
      <c r="H41" s="97" t="s">
        <v>459</v>
      </c>
      <c r="I41" s="97" t="s">
        <v>437</v>
      </c>
      <c r="J41" s="116" t="s">
        <v>460</v>
      </c>
    </row>
    <row r="42" ht="396" spans="1:10">
      <c r="A42" s="114" t="s">
        <v>374</v>
      </c>
      <c r="B42" s="35" t="s">
        <v>523</v>
      </c>
      <c r="C42" s="35"/>
      <c r="D42" s="35"/>
      <c r="E42" s="35"/>
      <c r="F42" s="35"/>
      <c r="G42" s="35"/>
      <c r="H42" s="35"/>
      <c r="I42" s="35"/>
      <c r="J42" s="35"/>
    </row>
    <row r="43" spans="1:10">
      <c r="A43" s="35"/>
      <c r="B43" s="35"/>
      <c r="C43" s="35" t="s">
        <v>439</v>
      </c>
      <c r="D43" s="115" t="s">
        <v>433</v>
      </c>
      <c r="E43" s="116" t="s">
        <v>524</v>
      </c>
      <c r="F43" s="97" t="s">
        <v>435</v>
      </c>
      <c r="G43" s="77" t="s">
        <v>525</v>
      </c>
      <c r="H43" s="97" t="s">
        <v>464</v>
      </c>
      <c r="I43" s="97" t="s">
        <v>437</v>
      </c>
      <c r="J43" s="116" t="s">
        <v>526</v>
      </c>
    </row>
    <row r="44" spans="1:10">
      <c r="A44" s="35"/>
      <c r="B44" s="35"/>
      <c r="C44" s="35" t="s">
        <v>439</v>
      </c>
      <c r="D44" s="115" t="s">
        <v>433</v>
      </c>
      <c r="E44" s="116" t="s">
        <v>527</v>
      </c>
      <c r="F44" s="97" t="s">
        <v>435</v>
      </c>
      <c r="G44" s="77" t="s">
        <v>215</v>
      </c>
      <c r="H44" s="97" t="s">
        <v>481</v>
      </c>
      <c r="I44" s="97" t="s">
        <v>437</v>
      </c>
      <c r="J44" s="116" t="s">
        <v>528</v>
      </c>
    </row>
    <row r="45" spans="1:10">
      <c r="A45" s="35"/>
      <c r="B45" s="35"/>
      <c r="C45" s="35" t="s">
        <v>439</v>
      </c>
      <c r="D45" s="115" t="s">
        <v>433</v>
      </c>
      <c r="E45" s="116" t="s">
        <v>529</v>
      </c>
      <c r="F45" s="97" t="s">
        <v>435</v>
      </c>
      <c r="G45" s="77" t="s">
        <v>525</v>
      </c>
      <c r="H45" s="97" t="s">
        <v>464</v>
      </c>
      <c r="I45" s="97" t="s">
        <v>437</v>
      </c>
      <c r="J45" s="116" t="s">
        <v>530</v>
      </c>
    </row>
    <row r="46" spans="1:10">
      <c r="A46" s="35"/>
      <c r="B46" s="35"/>
      <c r="C46" s="35" t="s">
        <v>439</v>
      </c>
      <c r="D46" s="115" t="s">
        <v>433</v>
      </c>
      <c r="E46" s="116" t="s">
        <v>531</v>
      </c>
      <c r="F46" s="97" t="s">
        <v>435</v>
      </c>
      <c r="G46" s="77" t="s">
        <v>215</v>
      </c>
      <c r="H46" s="97" t="s">
        <v>481</v>
      </c>
      <c r="I46" s="97" t="s">
        <v>437</v>
      </c>
      <c r="J46" s="116" t="s">
        <v>532</v>
      </c>
    </row>
    <row r="47" spans="1:10">
      <c r="A47" s="35"/>
      <c r="B47" s="35"/>
      <c r="C47" s="35" t="s">
        <v>439</v>
      </c>
      <c r="D47" s="115" t="s">
        <v>433</v>
      </c>
      <c r="E47" s="116" t="s">
        <v>533</v>
      </c>
      <c r="F47" s="97" t="s">
        <v>435</v>
      </c>
      <c r="G47" s="77" t="s">
        <v>525</v>
      </c>
      <c r="H47" s="97" t="s">
        <v>464</v>
      </c>
      <c r="I47" s="97" t="s">
        <v>437</v>
      </c>
      <c r="J47" s="116" t="s">
        <v>534</v>
      </c>
    </row>
    <row r="48" spans="1:10">
      <c r="A48" s="35"/>
      <c r="B48" s="35"/>
      <c r="C48" s="35" t="s">
        <v>439</v>
      </c>
      <c r="D48" s="115" t="s">
        <v>433</v>
      </c>
      <c r="E48" s="116" t="s">
        <v>535</v>
      </c>
      <c r="F48" s="97" t="s">
        <v>435</v>
      </c>
      <c r="G48" s="77" t="s">
        <v>215</v>
      </c>
      <c r="H48" s="97" t="s">
        <v>481</v>
      </c>
      <c r="I48" s="97" t="s">
        <v>437</v>
      </c>
      <c r="J48" s="116" t="s">
        <v>536</v>
      </c>
    </row>
    <row r="49" spans="1:10">
      <c r="A49" s="35"/>
      <c r="B49" s="35"/>
      <c r="C49" s="35" t="s">
        <v>439</v>
      </c>
      <c r="D49" s="115" t="s">
        <v>466</v>
      </c>
      <c r="E49" s="116" t="s">
        <v>537</v>
      </c>
      <c r="F49" s="97" t="s">
        <v>457</v>
      </c>
      <c r="G49" s="77" t="s">
        <v>458</v>
      </c>
      <c r="H49" s="97" t="s">
        <v>459</v>
      </c>
      <c r="I49" s="97" t="s">
        <v>437</v>
      </c>
      <c r="J49" s="116" t="s">
        <v>538</v>
      </c>
    </row>
    <row r="50" spans="1:10">
      <c r="A50" s="35"/>
      <c r="B50" s="35"/>
      <c r="C50" s="35" t="s">
        <v>439</v>
      </c>
      <c r="D50" s="115" t="s">
        <v>443</v>
      </c>
      <c r="E50" s="116" t="s">
        <v>539</v>
      </c>
      <c r="F50" s="97" t="s">
        <v>435</v>
      </c>
      <c r="G50" s="77" t="s">
        <v>213</v>
      </c>
      <c r="H50" s="97" t="s">
        <v>540</v>
      </c>
      <c r="I50" s="97" t="s">
        <v>437</v>
      </c>
      <c r="J50" s="116" t="s">
        <v>509</v>
      </c>
    </row>
    <row r="51" spans="1:10">
      <c r="A51" s="35"/>
      <c r="B51" s="35"/>
      <c r="C51" s="35" t="s">
        <v>454</v>
      </c>
      <c r="D51" s="115" t="s">
        <v>448</v>
      </c>
      <c r="E51" s="116" t="s">
        <v>541</v>
      </c>
      <c r="F51" s="97" t="s">
        <v>435</v>
      </c>
      <c r="G51" s="77" t="s">
        <v>511</v>
      </c>
      <c r="H51" s="97" t="s">
        <v>459</v>
      </c>
      <c r="I51" s="97" t="s">
        <v>452</v>
      </c>
      <c r="J51" s="116" t="s">
        <v>542</v>
      </c>
    </row>
    <row r="52" spans="1:10">
      <c r="A52" s="35"/>
      <c r="B52" s="35"/>
      <c r="C52" s="35" t="s">
        <v>462</v>
      </c>
      <c r="D52" s="115" t="s">
        <v>455</v>
      </c>
      <c r="E52" s="116" t="s">
        <v>456</v>
      </c>
      <c r="F52" s="97" t="s">
        <v>457</v>
      </c>
      <c r="G52" s="77" t="s">
        <v>458</v>
      </c>
      <c r="H52" s="97" t="s">
        <v>459</v>
      </c>
      <c r="I52" s="97" t="s">
        <v>437</v>
      </c>
      <c r="J52" s="116" t="s">
        <v>460</v>
      </c>
    </row>
    <row r="53" ht="216" spans="1:10">
      <c r="A53" s="114" t="s">
        <v>358</v>
      </c>
      <c r="B53" s="35" t="s">
        <v>543</v>
      </c>
      <c r="C53" s="35"/>
      <c r="D53" s="35"/>
      <c r="E53" s="35"/>
      <c r="F53" s="35"/>
      <c r="G53" s="35"/>
      <c r="H53" s="35"/>
      <c r="I53" s="35"/>
      <c r="J53" s="35"/>
    </row>
    <row r="54" ht="24" spans="1:10">
      <c r="A54" s="35"/>
      <c r="B54" s="35"/>
      <c r="C54" s="35" t="s">
        <v>439</v>
      </c>
      <c r="D54" s="115" t="s">
        <v>433</v>
      </c>
      <c r="E54" s="116" t="s">
        <v>544</v>
      </c>
      <c r="F54" s="97" t="s">
        <v>435</v>
      </c>
      <c r="G54" s="77" t="s">
        <v>545</v>
      </c>
      <c r="H54" s="97" t="s">
        <v>464</v>
      </c>
      <c r="I54" s="97" t="s">
        <v>437</v>
      </c>
      <c r="J54" s="116" t="s">
        <v>546</v>
      </c>
    </row>
    <row r="55" ht="24" spans="1:10">
      <c r="A55" s="35"/>
      <c r="B55" s="35"/>
      <c r="C55" s="35" t="s">
        <v>439</v>
      </c>
      <c r="D55" s="115" t="s">
        <v>433</v>
      </c>
      <c r="E55" s="116" t="s">
        <v>547</v>
      </c>
      <c r="F55" s="97" t="s">
        <v>435</v>
      </c>
      <c r="G55" s="77" t="s">
        <v>548</v>
      </c>
      <c r="H55" s="97" t="s">
        <v>464</v>
      </c>
      <c r="I55" s="97" t="s">
        <v>437</v>
      </c>
      <c r="J55" s="116" t="s">
        <v>549</v>
      </c>
    </row>
    <row r="56" ht="24" spans="1:10">
      <c r="A56" s="35"/>
      <c r="B56" s="35"/>
      <c r="C56" s="35" t="s">
        <v>439</v>
      </c>
      <c r="D56" s="115" t="s">
        <v>433</v>
      </c>
      <c r="E56" s="116" t="s">
        <v>550</v>
      </c>
      <c r="F56" s="97" t="s">
        <v>435</v>
      </c>
      <c r="G56" s="77" t="s">
        <v>551</v>
      </c>
      <c r="H56" s="97" t="s">
        <v>464</v>
      </c>
      <c r="I56" s="97" t="s">
        <v>437</v>
      </c>
      <c r="J56" s="116" t="s">
        <v>552</v>
      </c>
    </row>
    <row r="57" spans="1:10">
      <c r="A57" s="35"/>
      <c r="B57" s="35"/>
      <c r="C57" s="35" t="s">
        <v>439</v>
      </c>
      <c r="D57" s="115" t="s">
        <v>466</v>
      </c>
      <c r="E57" s="116" t="s">
        <v>553</v>
      </c>
      <c r="F57" s="97" t="s">
        <v>457</v>
      </c>
      <c r="G57" s="77" t="s">
        <v>458</v>
      </c>
      <c r="H57" s="97" t="s">
        <v>459</v>
      </c>
      <c r="I57" s="97" t="s">
        <v>437</v>
      </c>
      <c r="J57" s="116" t="s">
        <v>554</v>
      </c>
    </row>
    <row r="58" spans="1:10">
      <c r="A58" s="35"/>
      <c r="B58" s="35"/>
      <c r="C58" s="35" t="s">
        <v>439</v>
      </c>
      <c r="D58" s="115" t="s">
        <v>443</v>
      </c>
      <c r="E58" s="116" t="s">
        <v>555</v>
      </c>
      <c r="F58" s="97" t="s">
        <v>435</v>
      </c>
      <c r="G58" s="77" t="s">
        <v>445</v>
      </c>
      <c r="H58" s="97" t="s">
        <v>446</v>
      </c>
      <c r="I58" s="97" t="s">
        <v>437</v>
      </c>
      <c r="J58" s="116" t="s">
        <v>556</v>
      </c>
    </row>
    <row r="59" spans="1:10">
      <c r="A59" s="35"/>
      <c r="B59" s="35"/>
      <c r="C59" s="35" t="s">
        <v>454</v>
      </c>
      <c r="D59" s="115" t="s">
        <v>448</v>
      </c>
      <c r="E59" s="116" t="s">
        <v>557</v>
      </c>
      <c r="F59" s="97" t="s">
        <v>435</v>
      </c>
      <c r="G59" s="77" t="s">
        <v>558</v>
      </c>
      <c r="H59" s="97" t="s">
        <v>451</v>
      </c>
      <c r="I59" s="97" t="s">
        <v>452</v>
      </c>
      <c r="J59" s="116" t="s">
        <v>559</v>
      </c>
    </row>
    <row r="60" spans="1:10">
      <c r="A60" s="35"/>
      <c r="B60" s="35"/>
      <c r="C60" s="35" t="s">
        <v>462</v>
      </c>
      <c r="D60" s="115" t="s">
        <v>455</v>
      </c>
      <c r="E60" s="116" t="s">
        <v>560</v>
      </c>
      <c r="F60" s="97" t="s">
        <v>457</v>
      </c>
      <c r="G60" s="77" t="s">
        <v>458</v>
      </c>
      <c r="H60" s="97" t="s">
        <v>459</v>
      </c>
      <c r="I60" s="97" t="s">
        <v>437</v>
      </c>
      <c r="J60" s="116" t="s">
        <v>561</v>
      </c>
    </row>
    <row r="61" ht="312" spans="1:10">
      <c r="A61" s="114" t="s">
        <v>380</v>
      </c>
      <c r="B61" s="35" t="s">
        <v>562</v>
      </c>
      <c r="C61" s="35"/>
      <c r="D61" s="35"/>
      <c r="E61" s="35"/>
      <c r="F61" s="35"/>
      <c r="G61" s="35"/>
      <c r="H61" s="35"/>
      <c r="I61" s="35"/>
      <c r="J61" s="35"/>
    </row>
    <row r="62" ht="24" spans="1:10">
      <c r="A62" s="35"/>
      <c r="B62" s="35"/>
      <c r="C62" s="35" t="s">
        <v>439</v>
      </c>
      <c r="D62" s="115" t="s">
        <v>433</v>
      </c>
      <c r="E62" s="116" t="s">
        <v>563</v>
      </c>
      <c r="F62" s="97" t="s">
        <v>435</v>
      </c>
      <c r="G62" s="77" t="s">
        <v>525</v>
      </c>
      <c r="H62" s="97" t="s">
        <v>464</v>
      </c>
      <c r="I62" s="97" t="s">
        <v>437</v>
      </c>
      <c r="J62" s="116" t="s">
        <v>564</v>
      </c>
    </row>
    <row r="63" spans="1:10">
      <c r="A63" s="35"/>
      <c r="B63" s="35"/>
      <c r="C63" s="35" t="s">
        <v>439</v>
      </c>
      <c r="D63" s="115" t="s">
        <v>466</v>
      </c>
      <c r="E63" s="116" t="s">
        <v>565</v>
      </c>
      <c r="F63" s="97" t="s">
        <v>435</v>
      </c>
      <c r="G63" s="77" t="s">
        <v>468</v>
      </c>
      <c r="H63" s="97" t="s">
        <v>459</v>
      </c>
      <c r="I63" s="97" t="s">
        <v>437</v>
      </c>
      <c r="J63" s="116" t="s">
        <v>566</v>
      </c>
    </row>
    <row r="64" spans="1:10">
      <c r="A64" s="35"/>
      <c r="B64" s="35"/>
      <c r="C64" s="35" t="s">
        <v>439</v>
      </c>
      <c r="D64" s="115" t="s">
        <v>443</v>
      </c>
      <c r="E64" s="116" t="s">
        <v>508</v>
      </c>
      <c r="F64" s="97" t="s">
        <v>435</v>
      </c>
      <c r="G64" s="77" t="s">
        <v>445</v>
      </c>
      <c r="H64" s="97" t="s">
        <v>446</v>
      </c>
      <c r="I64" s="97" t="s">
        <v>437</v>
      </c>
      <c r="J64" s="116" t="s">
        <v>509</v>
      </c>
    </row>
    <row r="65" spans="1:10">
      <c r="A65" s="35"/>
      <c r="B65" s="35"/>
      <c r="C65" s="35" t="s">
        <v>454</v>
      </c>
      <c r="D65" s="115" t="s">
        <v>448</v>
      </c>
      <c r="E65" s="116" t="s">
        <v>567</v>
      </c>
      <c r="F65" s="97" t="s">
        <v>435</v>
      </c>
      <c r="G65" s="77" t="s">
        <v>450</v>
      </c>
      <c r="H65" s="97" t="s">
        <v>459</v>
      </c>
      <c r="I65" s="97" t="s">
        <v>452</v>
      </c>
      <c r="J65" s="116" t="s">
        <v>567</v>
      </c>
    </row>
    <row r="66" ht="24" spans="1:10">
      <c r="A66" s="35"/>
      <c r="B66" s="35"/>
      <c r="C66" s="35" t="s">
        <v>462</v>
      </c>
      <c r="D66" s="115" t="s">
        <v>455</v>
      </c>
      <c r="E66" s="116" t="s">
        <v>456</v>
      </c>
      <c r="F66" s="97" t="s">
        <v>457</v>
      </c>
      <c r="G66" s="77" t="s">
        <v>477</v>
      </c>
      <c r="H66" s="97" t="s">
        <v>459</v>
      </c>
      <c r="I66" s="97" t="s">
        <v>437</v>
      </c>
      <c r="J66" s="116" t="s">
        <v>568</v>
      </c>
    </row>
    <row r="67" ht="84" spans="1:10">
      <c r="A67" s="114" t="s">
        <v>360</v>
      </c>
      <c r="B67" s="35" t="s">
        <v>569</v>
      </c>
      <c r="C67" s="35"/>
      <c r="D67" s="35"/>
      <c r="E67" s="35"/>
      <c r="F67" s="35"/>
      <c r="G67" s="35"/>
      <c r="H67" s="35"/>
      <c r="I67" s="35"/>
      <c r="J67" s="35"/>
    </row>
    <row r="68" spans="1:10">
      <c r="A68" s="35"/>
      <c r="B68" s="35"/>
      <c r="C68" s="35" t="s">
        <v>439</v>
      </c>
      <c r="D68" s="115" t="s">
        <v>433</v>
      </c>
      <c r="E68" s="116" t="s">
        <v>570</v>
      </c>
      <c r="F68" s="97" t="s">
        <v>457</v>
      </c>
      <c r="G68" s="77" t="s">
        <v>571</v>
      </c>
      <c r="H68" s="97" t="s">
        <v>572</v>
      </c>
      <c r="I68" s="97" t="s">
        <v>437</v>
      </c>
      <c r="J68" s="116" t="s">
        <v>573</v>
      </c>
    </row>
    <row r="69" ht="24" spans="1:10">
      <c r="A69" s="35"/>
      <c r="B69" s="35"/>
      <c r="C69" s="35" t="s">
        <v>439</v>
      </c>
      <c r="D69" s="115" t="s">
        <v>433</v>
      </c>
      <c r="E69" s="116" t="s">
        <v>574</v>
      </c>
      <c r="F69" s="97" t="s">
        <v>457</v>
      </c>
      <c r="G69" s="77" t="s">
        <v>575</v>
      </c>
      <c r="H69" s="97" t="s">
        <v>576</v>
      </c>
      <c r="I69" s="97" t="s">
        <v>437</v>
      </c>
      <c r="J69" s="116" t="s">
        <v>577</v>
      </c>
    </row>
    <row r="70" spans="1:10">
      <c r="A70" s="35"/>
      <c r="B70" s="35"/>
      <c r="C70" s="35" t="s">
        <v>439</v>
      </c>
      <c r="D70" s="115" t="s">
        <v>433</v>
      </c>
      <c r="E70" s="116" t="s">
        <v>574</v>
      </c>
      <c r="F70" s="97" t="s">
        <v>457</v>
      </c>
      <c r="G70" s="77" t="s">
        <v>578</v>
      </c>
      <c r="H70" s="97" t="s">
        <v>576</v>
      </c>
      <c r="I70" s="97" t="s">
        <v>437</v>
      </c>
      <c r="J70" s="116" t="s">
        <v>579</v>
      </c>
    </row>
    <row r="71" spans="1:10">
      <c r="A71" s="35"/>
      <c r="B71" s="35"/>
      <c r="C71" s="35" t="s">
        <v>439</v>
      </c>
      <c r="D71" s="115" t="s">
        <v>466</v>
      </c>
      <c r="E71" s="116" t="s">
        <v>580</v>
      </c>
      <c r="F71" s="97" t="s">
        <v>457</v>
      </c>
      <c r="G71" s="77" t="s">
        <v>458</v>
      </c>
      <c r="H71" s="97" t="s">
        <v>459</v>
      </c>
      <c r="I71" s="97" t="s">
        <v>437</v>
      </c>
      <c r="J71" s="116" t="s">
        <v>581</v>
      </c>
    </row>
    <row r="72" spans="1:10">
      <c r="A72" s="35"/>
      <c r="B72" s="35"/>
      <c r="C72" s="35" t="s">
        <v>454</v>
      </c>
      <c r="D72" s="115" t="s">
        <v>582</v>
      </c>
      <c r="E72" s="116" t="s">
        <v>583</v>
      </c>
      <c r="F72" s="97" t="s">
        <v>435</v>
      </c>
      <c r="G72" s="77" t="s">
        <v>584</v>
      </c>
      <c r="H72" s="97" t="s">
        <v>451</v>
      </c>
      <c r="I72" s="97" t="s">
        <v>437</v>
      </c>
      <c r="J72" s="116" t="s">
        <v>585</v>
      </c>
    </row>
    <row r="73" spans="1:10">
      <c r="A73" s="35"/>
      <c r="B73" s="35"/>
      <c r="C73" s="35" t="s">
        <v>462</v>
      </c>
      <c r="D73" s="115" t="s">
        <v>455</v>
      </c>
      <c r="E73" s="116" t="s">
        <v>560</v>
      </c>
      <c r="F73" s="97" t="s">
        <v>457</v>
      </c>
      <c r="G73" s="77" t="s">
        <v>458</v>
      </c>
      <c r="H73" s="97" t="s">
        <v>459</v>
      </c>
      <c r="I73" s="97" t="s">
        <v>437</v>
      </c>
      <c r="J73" s="116" t="s">
        <v>586</v>
      </c>
    </row>
    <row r="74" ht="324" spans="1:10">
      <c r="A74" s="114" t="s">
        <v>378</v>
      </c>
      <c r="B74" s="117" t="s">
        <v>587</v>
      </c>
      <c r="C74" s="35"/>
      <c r="D74" s="35"/>
      <c r="E74" s="35"/>
      <c r="F74" s="35"/>
      <c r="G74" s="35"/>
      <c r="H74" s="35"/>
      <c r="I74" s="35"/>
      <c r="J74" s="35"/>
    </row>
    <row r="75" spans="1:10">
      <c r="A75" s="35"/>
      <c r="B75" s="35"/>
      <c r="C75" s="35" t="s">
        <v>439</v>
      </c>
      <c r="D75" s="115" t="s">
        <v>433</v>
      </c>
      <c r="E75" s="116" t="s">
        <v>588</v>
      </c>
      <c r="F75" s="97" t="s">
        <v>435</v>
      </c>
      <c r="G75" s="77" t="s">
        <v>589</v>
      </c>
      <c r="H75" s="97" t="s">
        <v>464</v>
      </c>
      <c r="I75" s="97" t="s">
        <v>437</v>
      </c>
      <c r="J75" s="116" t="s">
        <v>590</v>
      </c>
    </row>
    <row r="76" ht="24" spans="1:10">
      <c r="A76" s="35"/>
      <c r="B76" s="35"/>
      <c r="C76" s="35" t="s">
        <v>439</v>
      </c>
      <c r="D76" s="115" t="s">
        <v>433</v>
      </c>
      <c r="E76" s="116" t="s">
        <v>591</v>
      </c>
      <c r="F76" s="97" t="s">
        <v>435</v>
      </c>
      <c r="G76" s="77" t="s">
        <v>592</v>
      </c>
      <c r="H76" s="97" t="s">
        <v>464</v>
      </c>
      <c r="I76" s="97" t="s">
        <v>437</v>
      </c>
      <c r="J76" s="116" t="s">
        <v>593</v>
      </c>
    </row>
    <row r="77" ht="24" spans="1:10">
      <c r="A77" s="35"/>
      <c r="B77" s="35"/>
      <c r="C77" s="35" t="s">
        <v>439</v>
      </c>
      <c r="D77" s="115" t="s">
        <v>433</v>
      </c>
      <c r="E77" s="116" t="s">
        <v>594</v>
      </c>
      <c r="F77" s="97" t="s">
        <v>435</v>
      </c>
      <c r="G77" s="77" t="s">
        <v>595</v>
      </c>
      <c r="H77" s="97" t="s">
        <v>464</v>
      </c>
      <c r="I77" s="97" t="s">
        <v>437</v>
      </c>
      <c r="J77" s="116" t="s">
        <v>596</v>
      </c>
    </row>
    <row r="78" ht="24" spans="1:10">
      <c r="A78" s="35"/>
      <c r="B78" s="35"/>
      <c r="C78" s="35" t="s">
        <v>439</v>
      </c>
      <c r="D78" s="115" t="s">
        <v>433</v>
      </c>
      <c r="E78" s="116" t="s">
        <v>597</v>
      </c>
      <c r="F78" s="97" t="s">
        <v>435</v>
      </c>
      <c r="G78" s="77" t="s">
        <v>592</v>
      </c>
      <c r="H78" s="97" t="s">
        <v>464</v>
      </c>
      <c r="I78" s="97" t="s">
        <v>437</v>
      </c>
      <c r="J78" s="116" t="s">
        <v>598</v>
      </c>
    </row>
    <row r="79" ht="24" spans="1:10">
      <c r="A79" s="35"/>
      <c r="B79" s="35"/>
      <c r="C79" s="35" t="s">
        <v>439</v>
      </c>
      <c r="D79" s="115" t="s">
        <v>433</v>
      </c>
      <c r="E79" s="116" t="s">
        <v>599</v>
      </c>
      <c r="F79" s="97" t="s">
        <v>435</v>
      </c>
      <c r="G79" s="77" t="s">
        <v>600</v>
      </c>
      <c r="H79" s="97" t="s">
        <v>464</v>
      </c>
      <c r="I79" s="97" t="s">
        <v>437</v>
      </c>
      <c r="J79" s="116" t="s">
        <v>601</v>
      </c>
    </row>
    <row r="80" ht="24" spans="1:10">
      <c r="A80" s="35"/>
      <c r="B80" s="35"/>
      <c r="C80" s="35" t="s">
        <v>439</v>
      </c>
      <c r="D80" s="115" t="s">
        <v>433</v>
      </c>
      <c r="E80" s="116" t="s">
        <v>602</v>
      </c>
      <c r="F80" s="97" t="s">
        <v>435</v>
      </c>
      <c r="G80" s="77" t="s">
        <v>603</v>
      </c>
      <c r="H80" s="97" t="s">
        <v>464</v>
      </c>
      <c r="I80" s="97" t="s">
        <v>437</v>
      </c>
      <c r="J80" s="116" t="s">
        <v>604</v>
      </c>
    </row>
    <row r="81" spans="1:10">
      <c r="A81" s="35"/>
      <c r="B81" s="35"/>
      <c r="C81" s="35" t="s">
        <v>439</v>
      </c>
      <c r="D81" s="115" t="s">
        <v>466</v>
      </c>
      <c r="E81" s="116" t="s">
        <v>605</v>
      </c>
      <c r="F81" s="97" t="s">
        <v>435</v>
      </c>
      <c r="G81" s="77" t="s">
        <v>468</v>
      </c>
      <c r="H81" s="97" t="s">
        <v>459</v>
      </c>
      <c r="I81" s="97" t="s">
        <v>437</v>
      </c>
      <c r="J81" s="116" t="s">
        <v>606</v>
      </c>
    </row>
    <row r="82" spans="1:10">
      <c r="A82" s="35"/>
      <c r="B82" s="35"/>
      <c r="C82" s="35" t="s">
        <v>439</v>
      </c>
      <c r="D82" s="115" t="s">
        <v>443</v>
      </c>
      <c r="E82" s="116" t="s">
        <v>555</v>
      </c>
      <c r="F82" s="97" t="s">
        <v>435</v>
      </c>
      <c r="G82" s="77" t="s">
        <v>445</v>
      </c>
      <c r="H82" s="97" t="s">
        <v>446</v>
      </c>
      <c r="I82" s="97" t="s">
        <v>437</v>
      </c>
      <c r="J82" s="116" t="s">
        <v>607</v>
      </c>
    </row>
    <row r="83" spans="1:10">
      <c r="A83" s="35"/>
      <c r="B83" s="35"/>
      <c r="C83" s="35" t="s">
        <v>454</v>
      </c>
      <c r="D83" s="115" t="s">
        <v>448</v>
      </c>
      <c r="E83" s="116" t="s">
        <v>557</v>
      </c>
      <c r="F83" s="97" t="s">
        <v>435</v>
      </c>
      <c r="G83" s="77" t="s">
        <v>450</v>
      </c>
      <c r="H83" s="97" t="s">
        <v>459</v>
      </c>
      <c r="I83" s="97" t="s">
        <v>452</v>
      </c>
      <c r="J83" s="116" t="s">
        <v>608</v>
      </c>
    </row>
    <row r="84" ht="24" spans="1:10">
      <c r="A84" s="35"/>
      <c r="B84" s="35"/>
      <c r="C84" s="35" t="s">
        <v>462</v>
      </c>
      <c r="D84" s="115" t="s">
        <v>455</v>
      </c>
      <c r="E84" s="116" t="s">
        <v>456</v>
      </c>
      <c r="F84" s="97" t="s">
        <v>457</v>
      </c>
      <c r="G84" s="77" t="s">
        <v>458</v>
      </c>
      <c r="H84" s="97" t="s">
        <v>459</v>
      </c>
      <c r="I84" s="97" t="s">
        <v>437</v>
      </c>
      <c r="J84" s="116" t="s">
        <v>568</v>
      </c>
    </row>
    <row r="85" ht="120" spans="1:10">
      <c r="A85" s="114" t="s">
        <v>609</v>
      </c>
      <c r="B85" s="35" t="s">
        <v>610</v>
      </c>
      <c r="C85" s="35"/>
      <c r="D85" s="35"/>
      <c r="E85" s="35"/>
      <c r="F85" s="35"/>
      <c r="G85" s="35"/>
      <c r="H85" s="35"/>
      <c r="I85" s="35"/>
      <c r="J85" s="35"/>
    </row>
    <row r="86" spans="1:10">
      <c r="A86" s="35"/>
      <c r="B86" s="35"/>
      <c r="C86" s="35" t="s">
        <v>439</v>
      </c>
      <c r="D86" s="115" t="s">
        <v>433</v>
      </c>
      <c r="E86" s="116" t="s">
        <v>611</v>
      </c>
      <c r="F86" s="97" t="s">
        <v>491</v>
      </c>
      <c r="G86" s="77" t="s">
        <v>612</v>
      </c>
      <c r="H86" s="97" t="s">
        <v>613</v>
      </c>
      <c r="I86" s="97" t="s">
        <v>437</v>
      </c>
      <c r="J86" s="116" t="s">
        <v>614</v>
      </c>
    </row>
    <row r="87" spans="1:10">
      <c r="A87" s="35"/>
      <c r="B87" s="35"/>
      <c r="C87" s="35" t="s">
        <v>439</v>
      </c>
      <c r="D87" s="115" t="s">
        <v>433</v>
      </c>
      <c r="E87" s="116" t="s">
        <v>615</v>
      </c>
      <c r="F87" s="97" t="s">
        <v>457</v>
      </c>
      <c r="G87" s="77" t="s">
        <v>616</v>
      </c>
      <c r="H87" s="97" t="s">
        <v>617</v>
      </c>
      <c r="I87" s="97" t="s">
        <v>437</v>
      </c>
      <c r="J87" s="116" t="s">
        <v>618</v>
      </c>
    </row>
    <row r="88" spans="1:10">
      <c r="A88" s="35"/>
      <c r="B88" s="35"/>
      <c r="C88" s="35" t="s">
        <v>439</v>
      </c>
      <c r="D88" s="115" t="s">
        <v>466</v>
      </c>
      <c r="E88" s="116" t="s">
        <v>619</v>
      </c>
      <c r="F88" s="97" t="s">
        <v>435</v>
      </c>
      <c r="G88" s="77" t="s">
        <v>468</v>
      </c>
      <c r="H88" s="97" t="s">
        <v>459</v>
      </c>
      <c r="I88" s="97" t="s">
        <v>437</v>
      </c>
      <c r="J88" s="116" t="s">
        <v>620</v>
      </c>
    </row>
    <row r="89" spans="1:10">
      <c r="A89" s="35"/>
      <c r="B89" s="35"/>
      <c r="C89" s="35" t="s">
        <v>454</v>
      </c>
      <c r="D89" s="115" t="s">
        <v>448</v>
      </c>
      <c r="E89" s="116" t="s">
        <v>621</v>
      </c>
      <c r="F89" s="97" t="s">
        <v>435</v>
      </c>
      <c r="G89" s="77" t="s">
        <v>584</v>
      </c>
      <c r="H89" s="97" t="s">
        <v>451</v>
      </c>
      <c r="I89" s="97" t="s">
        <v>452</v>
      </c>
      <c r="J89" s="116" t="s">
        <v>622</v>
      </c>
    </row>
    <row r="90" spans="1:10">
      <c r="A90" s="35"/>
      <c r="B90" s="35"/>
      <c r="C90" s="35" t="s">
        <v>462</v>
      </c>
      <c r="D90" s="115" t="s">
        <v>455</v>
      </c>
      <c r="E90" s="116" t="s">
        <v>560</v>
      </c>
      <c r="F90" s="97" t="s">
        <v>457</v>
      </c>
      <c r="G90" s="77" t="s">
        <v>458</v>
      </c>
      <c r="H90" s="97" t="s">
        <v>459</v>
      </c>
      <c r="I90" s="97" t="s">
        <v>437</v>
      </c>
      <c r="J90" s="116" t="s">
        <v>561</v>
      </c>
    </row>
    <row r="91" ht="300" spans="1:10">
      <c r="A91" s="114" t="s">
        <v>352</v>
      </c>
      <c r="B91" s="117" t="s">
        <v>623</v>
      </c>
      <c r="C91" s="35"/>
      <c r="D91" s="35"/>
      <c r="E91" s="35"/>
      <c r="F91" s="35"/>
      <c r="G91" s="35"/>
      <c r="H91" s="35"/>
      <c r="I91" s="35"/>
      <c r="J91" s="35"/>
    </row>
    <row r="92" spans="1:10">
      <c r="A92" s="35"/>
      <c r="B92" s="35"/>
      <c r="C92" s="35" t="s">
        <v>439</v>
      </c>
      <c r="D92" s="115" t="s">
        <v>433</v>
      </c>
      <c r="E92" s="116" t="s">
        <v>624</v>
      </c>
      <c r="F92" s="97" t="s">
        <v>435</v>
      </c>
      <c r="G92" s="77" t="s">
        <v>545</v>
      </c>
      <c r="H92" s="97" t="s">
        <v>625</v>
      </c>
      <c r="I92" s="97" t="s">
        <v>437</v>
      </c>
      <c r="J92" s="116" t="s">
        <v>626</v>
      </c>
    </row>
    <row r="93" spans="1:10">
      <c r="A93" s="35"/>
      <c r="B93" s="35"/>
      <c r="C93" s="35" t="s">
        <v>439</v>
      </c>
      <c r="D93" s="115" t="s">
        <v>433</v>
      </c>
      <c r="E93" s="116" t="s">
        <v>627</v>
      </c>
      <c r="F93" s="97" t="s">
        <v>435</v>
      </c>
      <c r="G93" s="77" t="s">
        <v>628</v>
      </c>
      <c r="H93" s="97" t="s">
        <v>625</v>
      </c>
      <c r="I93" s="97" t="s">
        <v>437</v>
      </c>
      <c r="J93" s="116" t="s">
        <v>626</v>
      </c>
    </row>
    <row r="94" spans="1:10">
      <c r="A94" s="35"/>
      <c r="B94" s="35"/>
      <c r="C94" s="35" t="s">
        <v>439</v>
      </c>
      <c r="D94" s="115" t="s">
        <v>433</v>
      </c>
      <c r="E94" s="116" t="s">
        <v>629</v>
      </c>
      <c r="F94" s="97" t="s">
        <v>435</v>
      </c>
      <c r="G94" s="77" t="s">
        <v>46</v>
      </c>
      <c r="H94" s="97" t="s">
        <v>625</v>
      </c>
      <c r="I94" s="97" t="s">
        <v>437</v>
      </c>
      <c r="J94" s="116" t="s">
        <v>626</v>
      </c>
    </row>
    <row r="95" spans="1:10">
      <c r="A95" s="35"/>
      <c r="B95" s="35"/>
      <c r="C95" s="35" t="s">
        <v>439</v>
      </c>
      <c r="D95" s="115" t="s">
        <v>466</v>
      </c>
      <c r="E95" s="116" t="s">
        <v>553</v>
      </c>
      <c r="F95" s="97" t="s">
        <v>457</v>
      </c>
      <c r="G95" s="77" t="s">
        <v>458</v>
      </c>
      <c r="H95" s="97" t="s">
        <v>459</v>
      </c>
      <c r="I95" s="97" t="s">
        <v>437</v>
      </c>
      <c r="J95" s="116" t="s">
        <v>630</v>
      </c>
    </row>
    <row r="96" spans="1:10">
      <c r="A96" s="35"/>
      <c r="B96" s="35"/>
      <c r="C96" s="35" t="s">
        <v>439</v>
      </c>
      <c r="D96" s="115" t="s">
        <v>443</v>
      </c>
      <c r="E96" s="116" t="s">
        <v>555</v>
      </c>
      <c r="F96" s="97" t="s">
        <v>435</v>
      </c>
      <c r="G96" s="77" t="s">
        <v>445</v>
      </c>
      <c r="H96" s="97" t="s">
        <v>446</v>
      </c>
      <c r="I96" s="97" t="s">
        <v>437</v>
      </c>
      <c r="J96" s="116" t="s">
        <v>607</v>
      </c>
    </row>
    <row r="97" spans="1:10">
      <c r="A97" s="35"/>
      <c r="B97" s="35"/>
      <c r="C97" s="35" t="s">
        <v>454</v>
      </c>
      <c r="D97" s="115" t="s">
        <v>448</v>
      </c>
      <c r="E97" s="116" t="s">
        <v>557</v>
      </c>
      <c r="F97" s="97" t="s">
        <v>435</v>
      </c>
      <c r="G97" s="77" t="s">
        <v>450</v>
      </c>
      <c r="H97" s="97" t="s">
        <v>459</v>
      </c>
      <c r="I97" s="97" t="s">
        <v>452</v>
      </c>
      <c r="J97" s="116" t="s">
        <v>631</v>
      </c>
    </row>
    <row r="98" ht="24" spans="1:10">
      <c r="A98" s="35"/>
      <c r="B98" s="35"/>
      <c r="C98" s="35" t="s">
        <v>462</v>
      </c>
      <c r="D98" s="115" t="s">
        <v>455</v>
      </c>
      <c r="E98" s="116" t="s">
        <v>632</v>
      </c>
      <c r="F98" s="97" t="s">
        <v>457</v>
      </c>
      <c r="G98" s="77" t="s">
        <v>477</v>
      </c>
      <c r="H98" s="97" t="s">
        <v>459</v>
      </c>
      <c r="I98" s="97" t="s">
        <v>437</v>
      </c>
      <c r="J98" s="116" t="s">
        <v>633</v>
      </c>
    </row>
    <row r="99" ht="120" spans="1:10">
      <c r="A99" s="114" t="s">
        <v>339</v>
      </c>
      <c r="B99" s="35" t="s">
        <v>634</v>
      </c>
      <c r="C99" s="35"/>
      <c r="D99" s="35"/>
      <c r="E99" s="35"/>
      <c r="F99" s="35"/>
      <c r="G99" s="35"/>
      <c r="H99" s="35"/>
      <c r="I99" s="35"/>
      <c r="J99" s="35"/>
    </row>
    <row r="100" spans="1:10">
      <c r="A100" s="35"/>
      <c r="B100" s="35"/>
      <c r="C100" s="35" t="s">
        <v>439</v>
      </c>
      <c r="D100" s="115" t="s">
        <v>433</v>
      </c>
      <c r="E100" s="116" t="s">
        <v>635</v>
      </c>
      <c r="F100" s="97" t="s">
        <v>457</v>
      </c>
      <c r="G100" s="77" t="s">
        <v>578</v>
      </c>
      <c r="H100" s="97" t="s">
        <v>613</v>
      </c>
      <c r="I100" s="97" t="s">
        <v>437</v>
      </c>
      <c r="J100" s="116" t="s">
        <v>636</v>
      </c>
    </row>
    <row r="101" spans="1:10">
      <c r="A101" s="35"/>
      <c r="B101" s="35"/>
      <c r="C101" s="35" t="s">
        <v>439</v>
      </c>
      <c r="D101" s="115" t="s">
        <v>466</v>
      </c>
      <c r="E101" s="116" t="s">
        <v>637</v>
      </c>
      <c r="F101" s="97" t="s">
        <v>457</v>
      </c>
      <c r="G101" s="77" t="s">
        <v>468</v>
      </c>
      <c r="H101" s="97" t="s">
        <v>459</v>
      </c>
      <c r="I101" s="97" t="s">
        <v>437</v>
      </c>
      <c r="J101" s="116" t="s">
        <v>638</v>
      </c>
    </row>
    <row r="102" spans="1:10">
      <c r="A102" s="35"/>
      <c r="B102" s="35"/>
      <c r="C102" s="35" t="s">
        <v>439</v>
      </c>
      <c r="D102" s="115" t="s">
        <v>443</v>
      </c>
      <c r="E102" s="116" t="s">
        <v>519</v>
      </c>
      <c r="F102" s="97" t="s">
        <v>491</v>
      </c>
      <c r="G102" s="77" t="s">
        <v>445</v>
      </c>
      <c r="H102" s="97" t="s">
        <v>446</v>
      </c>
      <c r="I102" s="97" t="s">
        <v>437</v>
      </c>
      <c r="J102" s="116" t="s">
        <v>639</v>
      </c>
    </row>
    <row r="103" spans="1:10">
      <c r="A103" s="35"/>
      <c r="B103" s="35"/>
      <c r="C103" s="35" t="s">
        <v>454</v>
      </c>
      <c r="D103" s="115" t="s">
        <v>448</v>
      </c>
      <c r="E103" s="116" t="s">
        <v>640</v>
      </c>
      <c r="F103" s="97" t="s">
        <v>435</v>
      </c>
      <c r="G103" s="77" t="s">
        <v>641</v>
      </c>
      <c r="H103" s="97" t="s">
        <v>451</v>
      </c>
      <c r="I103" s="97" t="s">
        <v>437</v>
      </c>
      <c r="J103" s="116" t="s">
        <v>642</v>
      </c>
    </row>
    <row r="104" spans="1:10">
      <c r="A104" s="35"/>
      <c r="B104" s="35"/>
      <c r="C104" s="35" t="s">
        <v>462</v>
      </c>
      <c r="D104" s="115" t="s">
        <v>455</v>
      </c>
      <c r="E104" s="116" t="s">
        <v>643</v>
      </c>
      <c r="F104" s="97" t="s">
        <v>457</v>
      </c>
      <c r="G104" s="77" t="s">
        <v>458</v>
      </c>
      <c r="H104" s="97" t="s">
        <v>459</v>
      </c>
      <c r="I104" s="97" t="s">
        <v>437</v>
      </c>
      <c r="J104" s="116" t="s">
        <v>644</v>
      </c>
    </row>
    <row r="105" ht="409.5" spans="1:10">
      <c r="A105" s="114" t="s">
        <v>388</v>
      </c>
      <c r="B105" s="35" t="s">
        <v>645</v>
      </c>
      <c r="C105" s="35"/>
      <c r="D105" s="35"/>
      <c r="E105" s="35"/>
      <c r="F105" s="35"/>
      <c r="G105" s="35"/>
      <c r="H105" s="35"/>
      <c r="I105" s="35"/>
      <c r="J105" s="35"/>
    </row>
    <row r="106" spans="1:10">
      <c r="A106" s="35"/>
      <c r="B106" s="35"/>
      <c r="C106" s="35" t="s">
        <v>439</v>
      </c>
      <c r="D106" s="115" t="s">
        <v>433</v>
      </c>
      <c r="E106" s="116" t="s">
        <v>646</v>
      </c>
      <c r="F106" s="97" t="s">
        <v>435</v>
      </c>
      <c r="G106" s="77" t="s">
        <v>213</v>
      </c>
      <c r="H106" s="97" t="s">
        <v>625</v>
      </c>
      <c r="I106" s="97" t="s">
        <v>437</v>
      </c>
      <c r="J106" s="116" t="s">
        <v>647</v>
      </c>
    </row>
    <row r="107" spans="1:10">
      <c r="A107" s="35"/>
      <c r="B107" s="35"/>
      <c r="C107" s="35" t="s">
        <v>439</v>
      </c>
      <c r="D107" s="115" t="s">
        <v>466</v>
      </c>
      <c r="E107" s="116" t="s">
        <v>553</v>
      </c>
      <c r="F107" s="97" t="s">
        <v>457</v>
      </c>
      <c r="G107" s="77" t="s">
        <v>458</v>
      </c>
      <c r="H107" s="97" t="s">
        <v>459</v>
      </c>
      <c r="I107" s="97" t="s">
        <v>437</v>
      </c>
      <c r="J107" s="116" t="s">
        <v>648</v>
      </c>
    </row>
    <row r="108" spans="1:10">
      <c r="A108" s="35"/>
      <c r="B108" s="35"/>
      <c r="C108" s="35" t="s">
        <v>439</v>
      </c>
      <c r="D108" s="115" t="s">
        <v>443</v>
      </c>
      <c r="E108" s="116" t="s">
        <v>508</v>
      </c>
      <c r="F108" s="97" t="s">
        <v>435</v>
      </c>
      <c r="G108" s="77" t="s">
        <v>445</v>
      </c>
      <c r="H108" s="97" t="s">
        <v>446</v>
      </c>
      <c r="I108" s="97" t="s">
        <v>437</v>
      </c>
      <c r="J108" s="116" t="s">
        <v>509</v>
      </c>
    </row>
    <row r="109" spans="1:10">
      <c r="A109" s="35"/>
      <c r="B109" s="35"/>
      <c r="C109" s="35" t="s">
        <v>454</v>
      </c>
      <c r="D109" s="115" t="s">
        <v>448</v>
      </c>
      <c r="E109" s="116" t="s">
        <v>649</v>
      </c>
      <c r="F109" s="97" t="s">
        <v>435</v>
      </c>
      <c r="G109" s="77" t="s">
        <v>450</v>
      </c>
      <c r="H109" s="97" t="s">
        <v>459</v>
      </c>
      <c r="I109" s="97" t="s">
        <v>452</v>
      </c>
      <c r="J109" s="116" t="s">
        <v>650</v>
      </c>
    </row>
    <row r="110" spans="1:10">
      <c r="A110" s="35"/>
      <c r="B110" s="35"/>
      <c r="C110" s="35" t="s">
        <v>462</v>
      </c>
      <c r="D110" s="115" t="s">
        <v>455</v>
      </c>
      <c r="E110" s="116" t="s">
        <v>456</v>
      </c>
      <c r="F110" s="97" t="s">
        <v>457</v>
      </c>
      <c r="G110" s="77" t="s">
        <v>458</v>
      </c>
      <c r="H110" s="97" t="s">
        <v>459</v>
      </c>
      <c r="I110" s="97" t="s">
        <v>437</v>
      </c>
      <c r="J110" s="116" t="s">
        <v>460</v>
      </c>
    </row>
    <row r="111" ht="409.5" spans="1:10">
      <c r="A111" s="114" t="s">
        <v>347</v>
      </c>
      <c r="B111" s="35" t="s">
        <v>651</v>
      </c>
      <c r="C111" s="35"/>
      <c r="D111" s="35"/>
      <c r="E111" s="35"/>
      <c r="F111" s="35"/>
      <c r="G111" s="35"/>
      <c r="H111" s="35"/>
      <c r="I111" s="35"/>
      <c r="J111" s="35"/>
    </row>
    <row r="112" ht="24" spans="1:10">
      <c r="A112" s="35"/>
      <c r="B112" s="35"/>
      <c r="C112" s="35" t="s">
        <v>439</v>
      </c>
      <c r="D112" s="115" t="s">
        <v>433</v>
      </c>
      <c r="E112" s="116" t="s">
        <v>652</v>
      </c>
      <c r="F112" s="97" t="s">
        <v>435</v>
      </c>
      <c r="G112" s="77" t="s">
        <v>545</v>
      </c>
      <c r="H112" s="97" t="s">
        <v>464</v>
      </c>
      <c r="I112" s="97" t="s">
        <v>437</v>
      </c>
      <c r="J112" s="116" t="s">
        <v>653</v>
      </c>
    </row>
    <row r="113" ht="24" spans="1:10">
      <c r="A113" s="35"/>
      <c r="B113" s="35"/>
      <c r="C113" s="35" t="s">
        <v>439</v>
      </c>
      <c r="D113" s="115" t="s">
        <v>433</v>
      </c>
      <c r="E113" s="116" t="s">
        <v>654</v>
      </c>
      <c r="F113" s="97" t="s">
        <v>435</v>
      </c>
      <c r="G113" s="77" t="s">
        <v>655</v>
      </c>
      <c r="H113" s="97" t="s">
        <v>464</v>
      </c>
      <c r="I113" s="97" t="s">
        <v>437</v>
      </c>
      <c r="J113" s="116" t="s">
        <v>653</v>
      </c>
    </row>
    <row r="114" spans="1:10">
      <c r="A114" s="35"/>
      <c r="B114" s="35"/>
      <c r="C114" s="35" t="s">
        <v>439</v>
      </c>
      <c r="D114" s="115" t="s">
        <v>466</v>
      </c>
      <c r="E114" s="116" t="s">
        <v>656</v>
      </c>
      <c r="F114" s="97" t="s">
        <v>435</v>
      </c>
      <c r="G114" s="77" t="s">
        <v>468</v>
      </c>
      <c r="H114" s="97" t="s">
        <v>459</v>
      </c>
      <c r="I114" s="97" t="s">
        <v>437</v>
      </c>
      <c r="J114" s="116" t="s">
        <v>657</v>
      </c>
    </row>
    <row r="115" spans="1:10">
      <c r="A115" s="35"/>
      <c r="B115" s="35"/>
      <c r="C115" s="35" t="s">
        <v>439</v>
      </c>
      <c r="D115" s="115" t="s">
        <v>443</v>
      </c>
      <c r="E115" s="116" t="s">
        <v>658</v>
      </c>
      <c r="F115" s="97" t="s">
        <v>435</v>
      </c>
      <c r="G115" s="77" t="s">
        <v>445</v>
      </c>
      <c r="H115" s="97" t="s">
        <v>446</v>
      </c>
      <c r="I115" s="97" t="s">
        <v>437</v>
      </c>
      <c r="J115" s="116" t="s">
        <v>659</v>
      </c>
    </row>
    <row r="116" spans="1:10">
      <c r="A116" s="35"/>
      <c r="B116" s="35"/>
      <c r="C116" s="35" t="s">
        <v>454</v>
      </c>
      <c r="D116" s="115" t="s">
        <v>448</v>
      </c>
      <c r="E116" s="116" t="s">
        <v>557</v>
      </c>
      <c r="F116" s="97" t="s">
        <v>435</v>
      </c>
      <c r="G116" s="77" t="s">
        <v>450</v>
      </c>
      <c r="H116" s="97" t="s">
        <v>459</v>
      </c>
      <c r="I116" s="97" t="s">
        <v>452</v>
      </c>
      <c r="J116" s="116" t="s">
        <v>608</v>
      </c>
    </row>
    <row r="117" ht="24" spans="1:10">
      <c r="A117" s="35"/>
      <c r="B117" s="35"/>
      <c r="C117" s="35" t="s">
        <v>462</v>
      </c>
      <c r="D117" s="115" t="s">
        <v>455</v>
      </c>
      <c r="E117" s="116" t="s">
        <v>632</v>
      </c>
      <c r="F117" s="97" t="s">
        <v>457</v>
      </c>
      <c r="G117" s="77" t="s">
        <v>458</v>
      </c>
      <c r="H117" s="97" t="s">
        <v>459</v>
      </c>
      <c r="I117" s="97" t="s">
        <v>437</v>
      </c>
      <c r="J117" s="116" t="s">
        <v>568</v>
      </c>
    </row>
    <row r="118" ht="72" spans="1:10">
      <c r="A118" s="114" t="s">
        <v>354</v>
      </c>
      <c r="B118" s="35" t="s">
        <v>660</v>
      </c>
      <c r="C118" s="35"/>
      <c r="D118" s="35"/>
      <c r="E118" s="35"/>
      <c r="F118" s="35"/>
      <c r="G118" s="35"/>
      <c r="H118" s="35"/>
      <c r="I118" s="35"/>
      <c r="J118" s="35"/>
    </row>
    <row r="119" spans="1:10">
      <c r="A119" s="35"/>
      <c r="B119" s="35"/>
      <c r="C119" s="35" t="s">
        <v>439</v>
      </c>
      <c r="D119" s="115" t="s">
        <v>433</v>
      </c>
      <c r="E119" s="116" t="s">
        <v>661</v>
      </c>
      <c r="F119" s="97" t="s">
        <v>435</v>
      </c>
      <c r="G119" s="77" t="s">
        <v>662</v>
      </c>
      <c r="H119" s="97" t="s">
        <v>663</v>
      </c>
      <c r="I119" s="97" t="s">
        <v>437</v>
      </c>
      <c r="J119" s="116" t="s">
        <v>664</v>
      </c>
    </row>
    <row r="120" ht="36" spans="1:10">
      <c r="A120" s="35"/>
      <c r="B120" s="35"/>
      <c r="C120" s="35" t="s">
        <v>439</v>
      </c>
      <c r="D120" s="115" t="s">
        <v>466</v>
      </c>
      <c r="E120" s="116" t="s">
        <v>665</v>
      </c>
      <c r="F120" s="97" t="s">
        <v>457</v>
      </c>
      <c r="G120" s="77" t="s">
        <v>458</v>
      </c>
      <c r="H120" s="97" t="s">
        <v>459</v>
      </c>
      <c r="I120" s="97" t="s">
        <v>437</v>
      </c>
      <c r="J120" s="116" t="s">
        <v>666</v>
      </c>
    </row>
    <row r="121" ht="36" spans="1:10">
      <c r="A121" s="35"/>
      <c r="B121" s="35"/>
      <c r="C121" s="35" t="s">
        <v>439</v>
      </c>
      <c r="D121" s="115" t="s">
        <v>466</v>
      </c>
      <c r="E121" s="116" t="s">
        <v>667</v>
      </c>
      <c r="F121" s="97" t="s">
        <v>435</v>
      </c>
      <c r="G121" s="77" t="s">
        <v>468</v>
      </c>
      <c r="H121" s="97" t="s">
        <v>459</v>
      </c>
      <c r="I121" s="97" t="s">
        <v>437</v>
      </c>
      <c r="J121" s="116" t="s">
        <v>668</v>
      </c>
    </row>
    <row r="122" ht="36" spans="1:10">
      <c r="A122" s="35"/>
      <c r="B122" s="35"/>
      <c r="C122" s="35" t="s">
        <v>439</v>
      </c>
      <c r="D122" s="115" t="s">
        <v>443</v>
      </c>
      <c r="E122" s="116" t="s">
        <v>669</v>
      </c>
      <c r="F122" s="97" t="s">
        <v>457</v>
      </c>
      <c r="G122" s="77" t="s">
        <v>458</v>
      </c>
      <c r="H122" s="97" t="s">
        <v>459</v>
      </c>
      <c r="I122" s="97" t="s">
        <v>437</v>
      </c>
      <c r="J122" s="116" t="s">
        <v>670</v>
      </c>
    </row>
    <row r="123" spans="1:10">
      <c r="A123" s="35"/>
      <c r="B123" s="35"/>
      <c r="C123" s="35" t="s">
        <v>454</v>
      </c>
      <c r="D123" s="115" t="s">
        <v>448</v>
      </c>
      <c r="E123" s="116" t="s">
        <v>671</v>
      </c>
      <c r="F123" s="97" t="s">
        <v>435</v>
      </c>
      <c r="G123" s="77" t="s">
        <v>511</v>
      </c>
      <c r="H123" s="97" t="s">
        <v>451</v>
      </c>
      <c r="I123" s="97" t="s">
        <v>452</v>
      </c>
      <c r="J123" s="116" t="s">
        <v>672</v>
      </c>
    </row>
    <row r="124" ht="48" spans="1:10">
      <c r="A124" s="35"/>
      <c r="B124" s="35"/>
      <c r="C124" s="35" t="s">
        <v>462</v>
      </c>
      <c r="D124" s="115" t="s">
        <v>455</v>
      </c>
      <c r="E124" s="116" t="s">
        <v>673</v>
      </c>
      <c r="F124" s="97" t="s">
        <v>457</v>
      </c>
      <c r="G124" s="77" t="s">
        <v>458</v>
      </c>
      <c r="H124" s="97" t="s">
        <v>459</v>
      </c>
      <c r="I124" s="97" t="s">
        <v>437</v>
      </c>
      <c r="J124" s="116" t="s">
        <v>674</v>
      </c>
    </row>
    <row r="125" ht="409.5" spans="1:10">
      <c r="A125" s="114" t="s">
        <v>350</v>
      </c>
      <c r="B125" s="35" t="s">
        <v>675</v>
      </c>
      <c r="C125" s="35"/>
      <c r="D125" s="35"/>
      <c r="E125" s="35"/>
      <c r="F125" s="35"/>
      <c r="G125" s="35"/>
      <c r="H125" s="35"/>
      <c r="I125" s="35"/>
      <c r="J125" s="35"/>
    </row>
    <row r="126" ht="24" spans="1:10">
      <c r="A126" s="35"/>
      <c r="B126" s="35"/>
      <c r="C126" s="35" t="s">
        <v>439</v>
      </c>
      <c r="D126" s="115" t="s">
        <v>433</v>
      </c>
      <c r="E126" s="116" t="s">
        <v>676</v>
      </c>
      <c r="F126" s="97" t="s">
        <v>435</v>
      </c>
      <c r="G126" s="77" t="s">
        <v>677</v>
      </c>
      <c r="H126" s="97" t="s">
        <v>464</v>
      </c>
      <c r="I126" s="97" t="s">
        <v>437</v>
      </c>
      <c r="J126" s="116" t="s">
        <v>678</v>
      </c>
    </row>
    <row r="127" ht="24" spans="1:10">
      <c r="A127" s="35"/>
      <c r="B127" s="35"/>
      <c r="C127" s="35" t="s">
        <v>439</v>
      </c>
      <c r="D127" s="115" t="s">
        <v>433</v>
      </c>
      <c r="E127" s="116" t="s">
        <v>679</v>
      </c>
      <c r="F127" s="97" t="s">
        <v>435</v>
      </c>
      <c r="G127" s="77" t="s">
        <v>628</v>
      </c>
      <c r="H127" s="97" t="s">
        <v>464</v>
      </c>
      <c r="I127" s="97" t="s">
        <v>437</v>
      </c>
      <c r="J127" s="116" t="s">
        <v>680</v>
      </c>
    </row>
    <row r="128" spans="1:10">
      <c r="A128" s="35"/>
      <c r="B128" s="35"/>
      <c r="C128" s="35" t="s">
        <v>439</v>
      </c>
      <c r="D128" s="115" t="s">
        <v>466</v>
      </c>
      <c r="E128" s="116" t="s">
        <v>656</v>
      </c>
      <c r="F128" s="97" t="s">
        <v>435</v>
      </c>
      <c r="G128" s="77" t="s">
        <v>468</v>
      </c>
      <c r="H128" s="97" t="s">
        <v>459</v>
      </c>
      <c r="I128" s="97" t="s">
        <v>437</v>
      </c>
      <c r="J128" s="116" t="s">
        <v>657</v>
      </c>
    </row>
    <row r="129" spans="1:10">
      <c r="A129" s="35"/>
      <c r="B129" s="35"/>
      <c r="C129" s="35" t="s">
        <v>439</v>
      </c>
      <c r="D129" s="115" t="s">
        <v>443</v>
      </c>
      <c r="E129" s="116" t="s">
        <v>658</v>
      </c>
      <c r="F129" s="97" t="s">
        <v>435</v>
      </c>
      <c r="G129" s="77" t="s">
        <v>445</v>
      </c>
      <c r="H129" s="97" t="s">
        <v>446</v>
      </c>
      <c r="I129" s="97" t="s">
        <v>437</v>
      </c>
      <c r="J129" s="116" t="s">
        <v>659</v>
      </c>
    </row>
    <row r="130" spans="1:10">
      <c r="A130" s="35"/>
      <c r="B130" s="35"/>
      <c r="C130" s="35" t="s">
        <v>454</v>
      </c>
      <c r="D130" s="115" t="s">
        <v>448</v>
      </c>
      <c r="E130" s="116" t="s">
        <v>557</v>
      </c>
      <c r="F130" s="97" t="s">
        <v>435</v>
      </c>
      <c r="G130" s="77" t="s">
        <v>450</v>
      </c>
      <c r="H130" s="97" t="s">
        <v>459</v>
      </c>
      <c r="I130" s="97" t="s">
        <v>452</v>
      </c>
      <c r="J130" s="116" t="s">
        <v>631</v>
      </c>
    </row>
    <row r="131" ht="24" spans="1:10">
      <c r="A131" s="35"/>
      <c r="B131" s="35"/>
      <c r="C131" s="35" t="s">
        <v>462</v>
      </c>
      <c r="D131" s="115" t="s">
        <v>455</v>
      </c>
      <c r="E131" s="116" t="s">
        <v>456</v>
      </c>
      <c r="F131" s="97" t="s">
        <v>457</v>
      </c>
      <c r="G131" s="77" t="s">
        <v>458</v>
      </c>
      <c r="H131" s="97" t="s">
        <v>459</v>
      </c>
      <c r="I131" s="97" t="s">
        <v>437</v>
      </c>
      <c r="J131" s="116" t="s">
        <v>568</v>
      </c>
    </row>
    <row r="132" ht="48" spans="1:10">
      <c r="A132" s="114" t="s">
        <v>370</v>
      </c>
      <c r="B132" s="35" t="s">
        <v>681</v>
      </c>
      <c r="C132" s="35"/>
      <c r="D132" s="35"/>
      <c r="E132" s="35"/>
      <c r="F132" s="35"/>
      <c r="G132" s="35"/>
      <c r="H132" s="35"/>
      <c r="I132" s="35"/>
      <c r="J132" s="35"/>
    </row>
    <row r="133" spans="1:10">
      <c r="A133" s="35"/>
      <c r="B133" s="35"/>
      <c r="C133" s="35" t="s">
        <v>439</v>
      </c>
      <c r="D133" s="115" t="s">
        <v>433</v>
      </c>
      <c r="E133" s="116" t="s">
        <v>682</v>
      </c>
      <c r="F133" s="97" t="s">
        <v>457</v>
      </c>
      <c r="G133" s="77" t="s">
        <v>214</v>
      </c>
      <c r="H133" s="97" t="s">
        <v>683</v>
      </c>
      <c r="I133" s="97" t="s">
        <v>437</v>
      </c>
      <c r="J133" s="116" t="s">
        <v>684</v>
      </c>
    </row>
    <row r="134" spans="1:10">
      <c r="A134" s="35"/>
      <c r="B134" s="35"/>
      <c r="C134" s="35" t="s">
        <v>439</v>
      </c>
      <c r="D134" s="115" t="s">
        <v>466</v>
      </c>
      <c r="E134" s="116" t="s">
        <v>685</v>
      </c>
      <c r="F134" s="97" t="s">
        <v>457</v>
      </c>
      <c r="G134" s="77" t="s">
        <v>477</v>
      </c>
      <c r="H134" s="97" t="s">
        <v>459</v>
      </c>
      <c r="I134" s="97" t="s">
        <v>437</v>
      </c>
      <c r="J134" s="116" t="s">
        <v>686</v>
      </c>
    </row>
    <row r="135" spans="1:10">
      <c r="A135" s="35"/>
      <c r="B135" s="35"/>
      <c r="C135" s="35" t="s">
        <v>439</v>
      </c>
      <c r="D135" s="115" t="s">
        <v>443</v>
      </c>
      <c r="E135" s="116" t="s">
        <v>687</v>
      </c>
      <c r="F135" s="97" t="s">
        <v>491</v>
      </c>
      <c r="G135" s="77" t="s">
        <v>688</v>
      </c>
      <c r="H135" s="97" t="s">
        <v>540</v>
      </c>
      <c r="I135" s="97" t="s">
        <v>437</v>
      </c>
      <c r="J135" s="116" t="s">
        <v>689</v>
      </c>
    </row>
    <row r="136" spans="1:10">
      <c r="A136" s="35"/>
      <c r="B136" s="35"/>
      <c r="C136" s="35" t="s">
        <v>454</v>
      </c>
      <c r="D136" s="115" t="s">
        <v>448</v>
      </c>
      <c r="E136" s="116" t="s">
        <v>690</v>
      </c>
      <c r="F136" s="97" t="s">
        <v>435</v>
      </c>
      <c r="G136" s="77" t="s">
        <v>691</v>
      </c>
      <c r="H136" s="97" t="s">
        <v>451</v>
      </c>
      <c r="I136" s="97" t="s">
        <v>452</v>
      </c>
      <c r="J136" s="116" t="s">
        <v>692</v>
      </c>
    </row>
    <row r="137" spans="1:10">
      <c r="A137" s="35"/>
      <c r="B137" s="35"/>
      <c r="C137" s="35" t="s">
        <v>462</v>
      </c>
      <c r="D137" s="115" t="s">
        <v>455</v>
      </c>
      <c r="E137" s="116" t="s">
        <v>456</v>
      </c>
      <c r="F137" s="97" t="s">
        <v>457</v>
      </c>
      <c r="G137" s="77" t="s">
        <v>477</v>
      </c>
      <c r="H137" s="97" t="s">
        <v>459</v>
      </c>
      <c r="I137" s="97" t="s">
        <v>437</v>
      </c>
      <c r="J137" s="116" t="s">
        <v>460</v>
      </c>
    </row>
    <row r="138" ht="264" spans="1:10">
      <c r="A138" s="114" t="s">
        <v>390</v>
      </c>
      <c r="B138" s="35" t="s">
        <v>693</v>
      </c>
      <c r="C138" s="35"/>
      <c r="D138" s="35"/>
      <c r="E138" s="35"/>
      <c r="F138" s="35"/>
      <c r="G138" s="35"/>
      <c r="H138" s="35"/>
      <c r="I138" s="35"/>
      <c r="J138" s="35"/>
    </row>
    <row r="139" ht="24" spans="1:10">
      <c r="A139" s="35"/>
      <c r="B139" s="35"/>
      <c r="C139" s="35" t="s">
        <v>439</v>
      </c>
      <c r="D139" s="115" t="s">
        <v>433</v>
      </c>
      <c r="E139" s="116" t="s">
        <v>694</v>
      </c>
      <c r="F139" s="97" t="s">
        <v>435</v>
      </c>
      <c r="G139" s="77" t="s">
        <v>695</v>
      </c>
      <c r="H139" s="97" t="s">
        <v>464</v>
      </c>
      <c r="I139" s="97" t="s">
        <v>437</v>
      </c>
      <c r="J139" s="116" t="s">
        <v>696</v>
      </c>
    </row>
    <row r="140" spans="1:10">
      <c r="A140" s="35"/>
      <c r="B140" s="35"/>
      <c r="C140" s="35" t="s">
        <v>439</v>
      </c>
      <c r="D140" s="115" t="s">
        <v>466</v>
      </c>
      <c r="E140" s="116" t="s">
        <v>565</v>
      </c>
      <c r="F140" s="97" t="s">
        <v>435</v>
      </c>
      <c r="G140" s="77" t="s">
        <v>578</v>
      </c>
      <c r="H140" s="97" t="s">
        <v>459</v>
      </c>
      <c r="I140" s="97" t="s">
        <v>437</v>
      </c>
      <c r="J140" s="116" t="s">
        <v>566</v>
      </c>
    </row>
    <row r="141" spans="1:10">
      <c r="A141" s="35"/>
      <c r="B141" s="35"/>
      <c r="C141" s="35" t="s">
        <v>439</v>
      </c>
      <c r="D141" s="115" t="s">
        <v>443</v>
      </c>
      <c r="E141" s="116" t="s">
        <v>508</v>
      </c>
      <c r="F141" s="97" t="s">
        <v>435</v>
      </c>
      <c r="G141" s="77" t="s">
        <v>445</v>
      </c>
      <c r="H141" s="97" t="s">
        <v>446</v>
      </c>
      <c r="I141" s="97" t="s">
        <v>437</v>
      </c>
      <c r="J141" s="116" t="s">
        <v>509</v>
      </c>
    </row>
    <row r="142" spans="1:10">
      <c r="A142" s="35"/>
      <c r="B142" s="35"/>
      <c r="C142" s="35" t="s">
        <v>454</v>
      </c>
      <c r="D142" s="115" t="s">
        <v>448</v>
      </c>
      <c r="E142" s="116" t="s">
        <v>697</v>
      </c>
      <c r="F142" s="97" t="s">
        <v>435</v>
      </c>
      <c r="G142" s="77" t="s">
        <v>641</v>
      </c>
      <c r="H142" s="97" t="s">
        <v>459</v>
      </c>
      <c r="I142" s="97" t="s">
        <v>452</v>
      </c>
      <c r="J142" s="116" t="s">
        <v>698</v>
      </c>
    </row>
    <row r="143" spans="1:10">
      <c r="A143" s="35"/>
      <c r="B143" s="35"/>
      <c r="C143" s="35" t="s">
        <v>462</v>
      </c>
      <c r="D143" s="115" t="s">
        <v>455</v>
      </c>
      <c r="E143" s="116" t="s">
        <v>699</v>
      </c>
      <c r="F143" s="97" t="s">
        <v>457</v>
      </c>
      <c r="G143" s="77" t="s">
        <v>458</v>
      </c>
      <c r="H143" s="97" t="s">
        <v>459</v>
      </c>
      <c r="I143" s="97" t="s">
        <v>437</v>
      </c>
      <c r="J143" s="116" t="s">
        <v>700</v>
      </c>
    </row>
    <row r="144" ht="288" spans="1:10">
      <c r="A144" s="114" t="s">
        <v>366</v>
      </c>
      <c r="B144" s="117" t="s">
        <v>701</v>
      </c>
      <c r="C144" s="35"/>
      <c r="D144" s="35"/>
      <c r="E144" s="35"/>
      <c r="F144" s="35"/>
      <c r="G144" s="35"/>
      <c r="H144" s="35"/>
      <c r="I144" s="35"/>
      <c r="J144" s="35"/>
    </row>
    <row r="145" spans="1:10">
      <c r="A145" s="35"/>
      <c r="B145" s="35"/>
      <c r="C145" s="35" t="s">
        <v>439</v>
      </c>
      <c r="D145" s="115" t="s">
        <v>433</v>
      </c>
      <c r="E145" s="116" t="s">
        <v>702</v>
      </c>
      <c r="F145" s="97" t="s">
        <v>435</v>
      </c>
      <c r="G145" s="77" t="s">
        <v>703</v>
      </c>
      <c r="H145" s="97" t="s">
        <v>464</v>
      </c>
      <c r="I145" s="97" t="s">
        <v>437</v>
      </c>
      <c r="J145" s="116" t="s">
        <v>704</v>
      </c>
    </row>
    <row r="146" spans="1:10">
      <c r="A146" s="35"/>
      <c r="B146" s="35"/>
      <c r="C146" s="35" t="s">
        <v>439</v>
      </c>
      <c r="D146" s="115" t="s">
        <v>433</v>
      </c>
      <c r="E146" s="116" t="s">
        <v>705</v>
      </c>
      <c r="F146" s="97" t="s">
        <v>435</v>
      </c>
      <c r="G146" s="77" t="s">
        <v>703</v>
      </c>
      <c r="H146" s="97" t="s">
        <v>464</v>
      </c>
      <c r="I146" s="97" t="s">
        <v>437</v>
      </c>
      <c r="J146" s="116" t="s">
        <v>706</v>
      </c>
    </row>
    <row r="147" spans="1:10">
      <c r="A147" s="35"/>
      <c r="B147" s="35"/>
      <c r="C147" s="35" t="s">
        <v>439</v>
      </c>
      <c r="D147" s="115" t="s">
        <v>466</v>
      </c>
      <c r="E147" s="116" t="s">
        <v>707</v>
      </c>
      <c r="F147" s="97" t="s">
        <v>435</v>
      </c>
      <c r="G147" s="77" t="s">
        <v>468</v>
      </c>
      <c r="H147" s="97" t="s">
        <v>459</v>
      </c>
      <c r="I147" s="97" t="s">
        <v>437</v>
      </c>
      <c r="J147" s="116" t="s">
        <v>708</v>
      </c>
    </row>
    <row r="148" spans="1:10">
      <c r="A148" s="35"/>
      <c r="B148" s="35"/>
      <c r="C148" s="35" t="s">
        <v>439</v>
      </c>
      <c r="D148" s="115" t="s">
        <v>443</v>
      </c>
      <c r="E148" s="116" t="s">
        <v>508</v>
      </c>
      <c r="F148" s="97" t="s">
        <v>435</v>
      </c>
      <c r="G148" s="77" t="s">
        <v>709</v>
      </c>
      <c r="H148" s="97" t="s">
        <v>446</v>
      </c>
      <c r="I148" s="97" t="s">
        <v>437</v>
      </c>
      <c r="J148" s="116" t="s">
        <v>509</v>
      </c>
    </row>
    <row r="149" ht="36" spans="1:10">
      <c r="A149" s="35"/>
      <c r="B149" s="35"/>
      <c r="C149" s="35" t="s">
        <v>454</v>
      </c>
      <c r="D149" s="115" t="s">
        <v>448</v>
      </c>
      <c r="E149" s="116" t="s">
        <v>710</v>
      </c>
      <c r="F149" s="97" t="s">
        <v>435</v>
      </c>
      <c r="G149" s="77" t="s">
        <v>711</v>
      </c>
      <c r="H149" s="97" t="s">
        <v>459</v>
      </c>
      <c r="I149" s="97" t="s">
        <v>452</v>
      </c>
      <c r="J149" s="116" t="s">
        <v>712</v>
      </c>
    </row>
    <row r="150" ht="36" spans="1:10">
      <c r="A150" s="118"/>
      <c r="B150" s="118"/>
      <c r="C150" s="118" t="s">
        <v>462</v>
      </c>
      <c r="D150" s="119" t="s">
        <v>455</v>
      </c>
      <c r="E150" s="121" t="s">
        <v>455</v>
      </c>
      <c r="F150" s="122" t="s">
        <v>457</v>
      </c>
      <c r="G150" s="123" t="s">
        <v>458</v>
      </c>
      <c r="H150" s="122" t="s">
        <v>459</v>
      </c>
      <c r="I150" s="122" t="s">
        <v>437</v>
      </c>
      <c r="J150" s="121" t="s">
        <v>713</v>
      </c>
    </row>
    <row r="151" ht="24" spans="1:10">
      <c r="A151" s="114" t="s">
        <v>392</v>
      </c>
      <c r="B151" s="35" t="s">
        <v>714</v>
      </c>
      <c r="C151" s="35"/>
      <c r="D151" s="35"/>
      <c r="E151" s="35"/>
      <c r="F151" s="35"/>
      <c r="G151" s="35"/>
      <c r="H151" s="35"/>
      <c r="I151" s="35"/>
      <c r="J151" s="35"/>
    </row>
    <row r="152" spans="1:12">
      <c r="A152" s="120"/>
      <c r="B152" s="35"/>
      <c r="C152" s="35" t="s">
        <v>439</v>
      </c>
      <c r="D152" s="115" t="s">
        <v>433</v>
      </c>
      <c r="E152" s="117" t="s">
        <v>715</v>
      </c>
      <c r="F152" s="77" t="s">
        <v>435</v>
      </c>
      <c r="G152" s="77" t="s">
        <v>213</v>
      </c>
      <c r="H152" s="77" t="s">
        <v>716</v>
      </c>
      <c r="I152" s="97" t="s">
        <v>437</v>
      </c>
      <c r="J152" s="117" t="s">
        <v>717</v>
      </c>
      <c r="K152" s="124"/>
      <c r="L152" s="124"/>
    </row>
    <row r="153" spans="1:10">
      <c r="A153" s="120"/>
      <c r="B153" s="35"/>
      <c r="C153" s="35" t="s">
        <v>439</v>
      </c>
      <c r="D153" s="115" t="s">
        <v>466</v>
      </c>
      <c r="E153" s="35" t="s">
        <v>718</v>
      </c>
      <c r="F153" s="77" t="s">
        <v>457</v>
      </c>
      <c r="G153" s="77" t="s">
        <v>719</v>
      </c>
      <c r="H153" s="77" t="s">
        <v>459</v>
      </c>
      <c r="I153" s="97" t="s">
        <v>437</v>
      </c>
      <c r="J153" s="35" t="s">
        <v>720</v>
      </c>
    </row>
    <row r="154" spans="1:10">
      <c r="A154" s="120"/>
      <c r="B154" s="35"/>
      <c r="C154" s="35" t="s">
        <v>439</v>
      </c>
      <c r="D154" s="115" t="s">
        <v>443</v>
      </c>
      <c r="E154" s="35" t="s">
        <v>470</v>
      </c>
      <c r="F154" s="77" t="s">
        <v>435</v>
      </c>
      <c r="G154" s="77" t="s">
        <v>445</v>
      </c>
      <c r="H154" s="77" t="s">
        <v>446</v>
      </c>
      <c r="I154" s="97" t="s">
        <v>437</v>
      </c>
      <c r="J154" s="35" t="s">
        <v>721</v>
      </c>
    </row>
    <row r="155" spans="1:10">
      <c r="A155" s="120"/>
      <c r="B155" s="35"/>
      <c r="C155" s="35" t="s">
        <v>454</v>
      </c>
      <c r="D155" s="115" t="s">
        <v>448</v>
      </c>
      <c r="E155" s="35" t="s">
        <v>722</v>
      </c>
      <c r="F155" s="77" t="s">
        <v>435</v>
      </c>
      <c r="G155" s="77" t="s">
        <v>450</v>
      </c>
      <c r="H155" s="77" t="s">
        <v>459</v>
      </c>
      <c r="I155" s="97" t="s">
        <v>452</v>
      </c>
      <c r="J155" s="35" t="s">
        <v>723</v>
      </c>
    </row>
    <row r="156" spans="1:10">
      <c r="A156" s="120"/>
      <c r="B156" s="35"/>
      <c r="C156" s="118" t="s">
        <v>462</v>
      </c>
      <c r="D156" s="119" t="s">
        <v>455</v>
      </c>
      <c r="E156" s="35" t="s">
        <v>456</v>
      </c>
      <c r="F156" s="77" t="s">
        <v>457</v>
      </c>
      <c r="G156" s="77" t="s">
        <v>477</v>
      </c>
      <c r="H156" s="77" t="s">
        <v>459</v>
      </c>
      <c r="I156" s="97" t="s">
        <v>437</v>
      </c>
      <c r="J156" s="35" t="s">
        <v>724</v>
      </c>
    </row>
    <row r="157" ht="36" spans="1:10">
      <c r="A157" s="114" t="s">
        <v>393</v>
      </c>
      <c r="B157" s="35" t="s">
        <v>725</v>
      </c>
      <c r="C157" s="35"/>
      <c r="D157" s="35"/>
      <c r="E157" s="35"/>
      <c r="F157" s="35"/>
      <c r="G157" s="35"/>
      <c r="H157" s="35"/>
      <c r="I157" s="35"/>
      <c r="J157" s="35"/>
    </row>
    <row r="158" spans="1:10">
      <c r="A158" s="114"/>
      <c r="B158" s="35"/>
      <c r="C158" s="35" t="s">
        <v>439</v>
      </c>
      <c r="D158" s="35" t="s">
        <v>433</v>
      </c>
      <c r="E158" s="35" t="s">
        <v>726</v>
      </c>
      <c r="F158" s="77" t="s">
        <v>457</v>
      </c>
      <c r="G158" s="77" t="s">
        <v>727</v>
      </c>
      <c r="H158" s="77" t="s">
        <v>728</v>
      </c>
      <c r="I158" s="97" t="s">
        <v>437</v>
      </c>
      <c r="J158" s="35" t="s">
        <v>729</v>
      </c>
    </row>
    <row r="159" spans="1:10">
      <c r="A159" s="114"/>
      <c r="B159" s="35"/>
      <c r="C159" s="35" t="s">
        <v>439</v>
      </c>
      <c r="D159" s="35" t="s">
        <v>433</v>
      </c>
      <c r="E159" s="35" t="s">
        <v>730</v>
      </c>
      <c r="F159" s="77" t="s">
        <v>457</v>
      </c>
      <c r="G159" s="77" t="s">
        <v>731</v>
      </c>
      <c r="H159" s="77" t="s">
        <v>732</v>
      </c>
      <c r="I159" s="97" t="s">
        <v>437</v>
      </c>
      <c r="J159" s="35" t="s">
        <v>733</v>
      </c>
    </row>
    <row r="160" spans="1:10">
      <c r="A160" s="114"/>
      <c r="B160" s="35"/>
      <c r="C160" s="35" t="s">
        <v>439</v>
      </c>
      <c r="D160" s="35" t="s">
        <v>433</v>
      </c>
      <c r="E160" s="35" t="s">
        <v>734</v>
      </c>
      <c r="F160" s="77" t="s">
        <v>457</v>
      </c>
      <c r="G160" s="77" t="s">
        <v>735</v>
      </c>
      <c r="H160" s="77" t="s">
        <v>736</v>
      </c>
      <c r="I160" s="97" t="s">
        <v>437</v>
      </c>
      <c r="J160" s="35" t="s">
        <v>737</v>
      </c>
    </row>
    <row r="161" spans="1:10">
      <c r="A161" s="114"/>
      <c r="B161" s="35"/>
      <c r="C161" s="35" t="s">
        <v>439</v>
      </c>
      <c r="D161" s="35" t="s">
        <v>466</v>
      </c>
      <c r="E161" s="35" t="s">
        <v>738</v>
      </c>
      <c r="F161" s="77" t="s">
        <v>457</v>
      </c>
      <c r="G161" s="77" t="s">
        <v>458</v>
      </c>
      <c r="H161" s="77" t="s">
        <v>459</v>
      </c>
      <c r="I161" s="97" t="s">
        <v>437</v>
      </c>
      <c r="J161" s="35" t="s">
        <v>739</v>
      </c>
    </row>
    <row r="162" spans="1:10">
      <c r="A162" s="114"/>
      <c r="B162" s="35"/>
      <c r="C162" s="35" t="s">
        <v>454</v>
      </c>
      <c r="D162" s="35" t="s">
        <v>448</v>
      </c>
      <c r="E162" s="35" t="s">
        <v>740</v>
      </c>
      <c r="F162" s="77" t="s">
        <v>435</v>
      </c>
      <c r="G162" s="77" t="s">
        <v>641</v>
      </c>
      <c r="H162" s="77" t="s">
        <v>451</v>
      </c>
      <c r="I162" s="97" t="s">
        <v>452</v>
      </c>
      <c r="J162" s="35" t="s">
        <v>741</v>
      </c>
    </row>
    <row r="163" spans="1:10">
      <c r="A163" s="114"/>
      <c r="B163" s="35"/>
      <c r="C163" s="35" t="s">
        <v>462</v>
      </c>
      <c r="D163" s="35" t="s">
        <v>455</v>
      </c>
      <c r="E163" s="35" t="s">
        <v>560</v>
      </c>
      <c r="F163" s="77" t="s">
        <v>457</v>
      </c>
      <c r="G163" s="77" t="s">
        <v>458</v>
      </c>
      <c r="H163" s="77" t="s">
        <v>459</v>
      </c>
      <c r="I163" s="97" t="s">
        <v>437</v>
      </c>
      <c r="J163" s="35" t="s">
        <v>561</v>
      </c>
    </row>
    <row r="164" ht="408" spans="1:10">
      <c r="A164" s="114" t="s">
        <v>395</v>
      </c>
      <c r="B164" s="117" t="s">
        <v>742</v>
      </c>
      <c r="C164" s="35"/>
      <c r="D164" s="35"/>
      <c r="E164" s="35"/>
      <c r="F164" s="35"/>
      <c r="G164" s="35"/>
      <c r="H164" s="35"/>
      <c r="I164" s="35"/>
      <c r="J164" s="35"/>
    </row>
    <row r="165" spans="1:10">
      <c r="A165" s="114"/>
      <c r="B165" s="117"/>
      <c r="C165" s="35" t="s">
        <v>439</v>
      </c>
      <c r="D165" s="35" t="s">
        <v>433</v>
      </c>
      <c r="E165" s="35" t="s">
        <v>743</v>
      </c>
      <c r="F165" s="77" t="s">
        <v>435</v>
      </c>
      <c r="G165" s="77" t="s">
        <v>709</v>
      </c>
      <c r="H165" s="77" t="s">
        <v>576</v>
      </c>
      <c r="I165" s="97" t="s">
        <v>437</v>
      </c>
      <c r="J165" s="35" t="s">
        <v>744</v>
      </c>
    </row>
    <row r="166" spans="1:10">
      <c r="A166" s="114"/>
      <c r="B166" s="117"/>
      <c r="C166" s="35" t="s">
        <v>439</v>
      </c>
      <c r="D166" s="35" t="s">
        <v>433</v>
      </c>
      <c r="E166" s="35" t="s">
        <v>745</v>
      </c>
      <c r="F166" s="77" t="s">
        <v>435</v>
      </c>
      <c r="G166" s="77" t="s">
        <v>214</v>
      </c>
      <c r="H166" s="77" t="s">
        <v>481</v>
      </c>
      <c r="I166" s="97" t="s">
        <v>437</v>
      </c>
      <c r="J166" s="35" t="s">
        <v>746</v>
      </c>
    </row>
    <row r="167" spans="1:10">
      <c r="A167" s="114"/>
      <c r="B167" s="117"/>
      <c r="C167" s="35" t="s">
        <v>439</v>
      </c>
      <c r="D167" s="35" t="s">
        <v>433</v>
      </c>
      <c r="E167" s="35" t="s">
        <v>747</v>
      </c>
      <c r="F167" s="77" t="s">
        <v>435</v>
      </c>
      <c r="G167" s="77" t="s">
        <v>468</v>
      </c>
      <c r="H167" s="77" t="s">
        <v>459</v>
      </c>
      <c r="I167" s="97" t="s">
        <v>437</v>
      </c>
      <c r="J167" s="35" t="s">
        <v>748</v>
      </c>
    </row>
    <row r="168" spans="1:10">
      <c r="A168" s="114"/>
      <c r="B168" s="117"/>
      <c r="C168" s="35" t="s">
        <v>439</v>
      </c>
      <c r="D168" s="35" t="s">
        <v>433</v>
      </c>
      <c r="E168" s="35" t="s">
        <v>519</v>
      </c>
      <c r="F168" s="77" t="s">
        <v>435</v>
      </c>
      <c r="G168" s="77" t="s">
        <v>445</v>
      </c>
      <c r="H168" s="77" t="s">
        <v>446</v>
      </c>
      <c r="I168" s="97" t="s">
        <v>437</v>
      </c>
      <c r="J168" s="35" t="s">
        <v>520</v>
      </c>
    </row>
    <row r="169" spans="1:10">
      <c r="A169" s="114"/>
      <c r="B169" s="117"/>
      <c r="C169" s="35" t="s">
        <v>454</v>
      </c>
      <c r="D169" s="35" t="s">
        <v>448</v>
      </c>
      <c r="E169" s="35" t="s">
        <v>749</v>
      </c>
      <c r="F169" s="77" t="s">
        <v>435</v>
      </c>
      <c r="G169" s="77" t="s">
        <v>750</v>
      </c>
      <c r="H169" s="77" t="s">
        <v>451</v>
      </c>
      <c r="I169" s="97" t="s">
        <v>452</v>
      </c>
      <c r="J169" s="35" t="s">
        <v>751</v>
      </c>
    </row>
    <row r="170" spans="1:10">
      <c r="A170" s="114"/>
      <c r="B170" s="117"/>
      <c r="C170" s="35" t="s">
        <v>462</v>
      </c>
      <c r="D170" s="35" t="s">
        <v>455</v>
      </c>
      <c r="E170" s="35" t="s">
        <v>456</v>
      </c>
      <c r="F170" s="77" t="s">
        <v>457</v>
      </c>
      <c r="G170" s="77" t="s">
        <v>458</v>
      </c>
      <c r="H170" s="77" t="s">
        <v>459</v>
      </c>
      <c r="I170" s="97" t="s">
        <v>437</v>
      </c>
      <c r="J170" s="35" t="s">
        <v>460</v>
      </c>
    </row>
    <row r="171" ht="48" spans="1:10">
      <c r="A171" s="114" t="s">
        <v>752</v>
      </c>
      <c r="B171" s="35" t="s">
        <v>753</v>
      </c>
      <c r="C171" s="35"/>
      <c r="D171" s="35"/>
      <c r="E171" s="35"/>
      <c r="F171" s="35"/>
      <c r="G171" s="35"/>
      <c r="H171" s="35"/>
      <c r="I171" s="35"/>
      <c r="J171" s="35"/>
    </row>
    <row r="172" spans="1:10">
      <c r="A172" s="114"/>
      <c r="B172" s="35"/>
      <c r="C172" s="35" t="s">
        <v>439</v>
      </c>
      <c r="D172" s="35" t="s">
        <v>433</v>
      </c>
      <c r="E172" s="35" t="s">
        <v>754</v>
      </c>
      <c r="F172" s="77" t="s">
        <v>435</v>
      </c>
      <c r="G172" s="77" t="s">
        <v>441</v>
      </c>
      <c r="H172" s="77" t="s">
        <v>576</v>
      </c>
      <c r="I172" s="97" t="s">
        <v>437</v>
      </c>
      <c r="J172" s="35" t="s">
        <v>755</v>
      </c>
    </row>
    <row r="173" spans="1:10">
      <c r="A173" s="114"/>
      <c r="B173" s="35"/>
      <c r="C173" s="35" t="s">
        <v>439</v>
      </c>
      <c r="D173" s="35" t="s">
        <v>433</v>
      </c>
      <c r="E173" s="35" t="s">
        <v>756</v>
      </c>
      <c r="F173" s="77" t="s">
        <v>435</v>
      </c>
      <c r="G173" s="77" t="s">
        <v>612</v>
      </c>
      <c r="H173" s="77" t="s">
        <v>464</v>
      </c>
      <c r="I173" s="97" t="s">
        <v>437</v>
      </c>
      <c r="J173" s="35" t="s">
        <v>757</v>
      </c>
    </row>
    <row r="174" spans="1:10">
      <c r="A174" s="114"/>
      <c r="B174" s="35"/>
      <c r="C174" s="35" t="s">
        <v>439</v>
      </c>
      <c r="D174" s="35" t="s">
        <v>443</v>
      </c>
      <c r="E174" s="35" t="s">
        <v>758</v>
      </c>
      <c r="F174" s="77" t="s">
        <v>435</v>
      </c>
      <c r="G174" s="77" t="s">
        <v>441</v>
      </c>
      <c r="H174" s="77" t="s">
        <v>540</v>
      </c>
      <c r="I174" s="97" t="s">
        <v>437</v>
      </c>
      <c r="J174" s="35" t="s">
        <v>759</v>
      </c>
    </row>
    <row r="175" spans="1:10">
      <c r="A175" s="114"/>
      <c r="B175" s="35"/>
      <c r="C175" s="35" t="s">
        <v>439</v>
      </c>
      <c r="D175" s="35" t="s">
        <v>443</v>
      </c>
      <c r="E175" s="35" t="s">
        <v>760</v>
      </c>
      <c r="F175" s="77" t="s">
        <v>491</v>
      </c>
      <c r="G175" s="77" t="s">
        <v>688</v>
      </c>
      <c r="H175" s="77" t="s">
        <v>540</v>
      </c>
      <c r="I175" s="97" t="s">
        <v>437</v>
      </c>
      <c r="J175" s="35" t="s">
        <v>761</v>
      </c>
    </row>
    <row r="176" spans="1:10">
      <c r="A176" s="114"/>
      <c r="B176" s="35"/>
      <c r="C176" s="35" t="s">
        <v>454</v>
      </c>
      <c r="D176" s="35" t="s">
        <v>448</v>
      </c>
      <c r="E176" s="35" t="s">
        <v>762</v>
      </c>
      <c r="F176" s="77" t="s">
        <v>435</v>
      </c>
      <c r="G176" s="77" t="s">
        <v>450</v>
      </c>
      <c r="H176" s="77" t="s">
        <v>451</v>
      </c>
      <c r="I176" s="97" t="s">
        <v>452</v>
      </c>
      <c r="J176" s="35" t="s">
        <v>763</v>
      </c>
    </row>
    <row r="177" spans="1:10">
      <c r="A177" s="114"/>
      <c r="B177" s="35"/>
      <c r="C177" s="35" t="s">
        <v>462</v>
      </c>
      <c r="D177" s="35" t="s">
        <v>455</v>
      </c>
      <c r="E177" s="35" t="s">
        <v>764</v>
      </c>
      <c r="F177" s="77" t="s">
        <v>457</v>
      </c>
      <c r="G177" s="77" t="s">
        <v>458</v>
      </c>
      <c r="H177" s="77" t="s">
        <v>459</v>
      </c>
      <c r="I177" s="97" t="s">
        <v>437</v>
      </c>
      <c r="J177" s="35" t="s">
        <v>765</v>
      </c>
    </row>
    <row r="178" ht="360" spans="1:10">
      <c r="A178" s="114" t="s">
        <v>397</v>
      </c>
      <c r="B178" s="117" t="s">
        <v>766</v>
      </c>
      <c r="C178" s="35"/>
      <c r="D178" s="35"/>
      <c r="E178" s="35"/>
      <c r="F178" s="35"/>
      <c r="G178" s="35"/>
      <c r="H178" s="35"/>
      <c r="I178" s="35"/>
      <c r="J178" s="35"/>
    </row>
    <row r="179" spans="1:10">
      <c r="A179" s="114"/>
      <c r="B179" s="117"/>
      <c r="C179" s="35" t="s">
        <v>439</v>
      </c>
      <c r="D179" s="35" t="s">
        <v>433</v>
      </c>
      <c r="E179" s="35" t="s">
        <v>767</v>
      </c>
      <c r="F179" s="77" t="s">
        <v>435</v>
      </c>
      <c r="G179" s="77" t="s">
        <v>213</v>
      </c>
      <c r="H179" s="77" t="s">
        <v>464</v>
      </c>
      <c r="I179" s="97" t="s">
        <v>437</v>
      </c>
      <c r="J179" s="35" t="s">
        <v>768</v>
      </c>
    </row>
    <row r="180" spans="1:10">
      <c r="A180" s="114"/>
      <c r="B180" s="117"/>
      <c r="C180" s="35" t="s">
        <v>439</v>
      </c>
      <c r="D180" s="35" t="s">
        <v>466</v>
      </c>
      <c r="E180" s="35" t="s">
        <v>565</v>
      </c>
      <c r="F180" s="77" t="s">
        <v>435</v>
      </c>
      <c r="G180" s="77" t="s">
        <v>468</v>
      </c>
      <c r="H180" s="77" t="s">
        <v>459</v>
      </c>
      <c r="I180" s="97" t="s">
        <v>437</v>
      </c>
      <c r="J180" s="35" t="s">
        <v>769</v>
      </c>
    </row>
    <row r="181" spans="1:10">
      <c r="A181" s="114"/>
      <c r="B181" s="117"/>
      <c r="C181" s="35" t="s">
        <v>439</v>
      </c>
      <c r="D181" s="35" t="s">
        <v>443</v>
      </c>
      <c r="E181" s="35" t="s">
        <v>770</v>
      </c>
      <c r="F181" s="77" t="s">
        <v>435</v>
      </c>
      <c r="G181" s="77" t="s">
        <v>445</v>
      </c>
      <c r="H181" s="77" t="s">
        <v>446</v>
      </c>
      <c r="I181" s="97" t="s">
        <v>437</v>
      </c>
      <c r="J181" s="35" t="s">
        <v>771</v>
      </c>
    </row>
    <row r="182" spans="1:10">
      <c r="A182" s="114"/>
      <c r="B182" s="117"/>
      <c r="C182" s="35" t="s">
        <v>454</v>
      </c>
      <c r="D182" s="35" t="s">
        <v>772</v>
      </c>
      <c r="E182" s="35" t="s">
        <v>773</v>
      </c>
      <c r="F182" s="77" t="s">
        <v>435</v>
      </c>
      <c r="G182" s="77" t="s">
        <v>450</v>
      </c>
      <c r="H182" s="77" t="s">
        <v>459</v>
      </c>
      <c r="I182" s="97" t="s">
        <v>452</v>
      </c>
      <c r="J182" s="35" t="s">
        <v>774</v>
      </c>
    </row>
    <row r="183" spans="1:10">
      <c r="A183" s="114"/>
      <c r="B183" s="117"/>
      <c r="C183" s="35" t="s">
        <v>462</v>
      </c>
      <c r="D183" s="35" t="s">
        <v>775</v>
      </c>
      <c r="E183" s="35" t="s">
        <v>776</v>
      </c>
      <c r="F183" s="77" t="s">
        <v>457</v>
      </c>
      <c r="G183" s="77" t="s">
        <v>458</v>
      </c>
      <c r="H183" s="77" t="s">
        <v>459</v>
      </c>
      <c r="I183" s="97" t="s">
        <v>437</v>
      </c>
      <c r="J183" s="35" t="s">
        <v>777</v>
      </c>
    </row>
    <row r="184" ht="360" spans="1:10">
      <c r="A184" s="114" t="s">
        <v>398</v>
      </c>
      <c r="B184" s="117" t="s">
        <v>778</v>
      </c>
      <c r="C184" s="35"/>
      <c r="D184" s="35"/>
      <c r="E184" s="35"/>
      <c r="F184" s="35"/>
      <c r="G184" s="35"/>
      <c r="H184" s="35"/>
      <c r="I184" s="35"/>
      <c r="J184" s="35"/>
    </row>
    <row r="185" ht="24" spans="1:10">
      <c r="A185" s="114"/>
      <c r="B185" s="35"/>
      <c r="C185" s="35" t="s">
        <v>439</v>
      </c>
      <c r="D185" s="35" t="s">
        <v>433</v>
      </c>
      <c r="E185" s="35" t="s">
        <v>779</v>
      </c>
      <c r="F185" s="77" t="s">
        <v>457</v>
      </c>
      <c r="G185" s="77" t="s">
        <v>780</v>
      </c>
      <c r="H185" s="77" t="s">
        <v>781</v>
      </c>
      <c r="I185" s="97" t="s">
        <v>437</v>
      </c>
      <c r="J185" s="35" t="s">
        <v>782</v>
      </c>
    </row>
    <row r="186" spans="1:10">
      <c r="A186" s="114"/>
      <c r="B186" s="35"/>
      <c r="C186" s="35" t="s">
        <v>439</v>
      </c>
      <c r="D186" s="35" t="s">
        <v>433</v>
      </c>
      <c r="E186" s="35" t="s">
        <v>783</v>
      </c>
      <c r="F186" s="77" t="s">
        <v>457</v>
      </c>
      <c r="G186" s="77" t="s">
        <v>784</v>
      </c>
      <c r="H186" s="77" t="s">
        <v>781</v>
      </c>
      <c r="I186" s="97" t="s">
        <v>437</v>
      </c>
      <c r="J186" s="35" t="s">
        <v>785</v>
      </c>
    </row>
    <row r="187" spans="1:10">
      <c r="A187" s="114"/>
      <c r="B187" s="35"/>
      <c r="C187" s="35" t="s">
        <v>439</v>
      </c>
      <c r="D187" s="35" t="s">
        <v>433</v>
      </c>
      <c r="E187" s="35" t="s">
        <v>786</v>
      </c>
      <c r="F187" s="77" t="s">
        <v>435</v>
      </c>
      <c r="G187" s="77" t="s">
        <v>46</v>
      </c>
      <c r="H187" s="77" t="s">
        <v>663</v>
      </c>
      <c r="I187" s="97" t="s">
        <v>437</v>
      </c>
      <c r="J187" s="35" t="s">
        <v>787</v>
      </c>
    </row>
    <row r="188" spans="1:10">
      <c r="A188" s="114"/>
      <c r="B188" s="35"/>
      <c r="C188" s="35" t="s">
        <v>439</v>
      </c>
      <c r="D188" s="35" t="s">
        <v>433</v>
      </c>
      <c r="E188" s="35" t="s">
        <v>788</v>
      </c>
      <c r="F188" s="77" t="s">
        <v>435</v>
      </c>
      <c r="G188" s="77" t="s">
        <v>213</v>
      </c>
      <c r="H188" s="77" t="s">
        <v>663</v>
      </c>
      <c r="I188" s="97" t="s">
        <v>437</v>
      </c>
      <c r="J188" s="35" t="s">
        <v>789</v>
      </c>
    </row>
    <row r="189" spans="1:10">
      <c r="A189" s="114"/>
      <c r="B189" s="35"/>
      <c r="C189" s="35" t="s">
        <v>439</v>
      </c>
      <c r="D189" s="35" t="s">
        <v>466</v>
      </c>
      <c r="E189" s="35" t="s">
        <v>738</v>
      </c>
      <c r="F189" s="77" t="s">
        <v>435</v>
      </c>
      <c r="G189" s="77" t="s">
        <v>468</v>
      </c>
      <c r="H189" s="77" t="s">
        <v>459</v>
      </c>
      <c r="I189" s="97" t="s">
        <v>437</v>
      </c>
      <c r="J189" s="35" t="s">
        <v>790</v>
      </c>
    </row>
    <row r="190" spans="1:10">
      <c r="A190" s="114"/>
      <c r="B190" s="35"/>
      <c r="C190" s="35" t="s">
        <v>439</v>
      </c>
      <c r="D190" s="35" t="s">
        <v>466</v>
      </c>
      <c r="E190" s="35" t="s">
        <v>791</v>
      </c>
      <c r="F190" s="77" t="s">
        <v>435</v>
      </c>
      <c r="G190" s="77" t="s">
        <v>468</v>
      </c>
      <c r="H190" s="77" t="s">
        <v>459</v>
      </c>
      <c r="I190" s="97" t="s">
        <v>437</v>
      </c>
      <c r="J190" s="35" t="s">
        <v>792</v>
      </c>
    </row>
    <row r="191" spans="1:10">
      <c r="A191" s="114"/>
      <c r="B191" s="35"/>
      <c r="C191" s="35" t="s">
        <v>439</v>
      </c>
      <c r="D191" s="35" t="s">
        <v>466</v>
      </c>
      <c r="E191" s="35" t="s">
        <v>793</v>
      </c>
      <c r="F191" s="77" t="s">
        <v>491</v>
      </c>
      <c r="G191" s="77" t="s">
        <v>794</v>
      </c>
      <c r="H191" s="77" t="s">
        <v>459</v>
      </c>
      <c r="I191" s="97" t="s">
        <v>437</v>
      </c>
      <c r="J191" s="35" t="s">
        <v>795</v>
      </c>
    </row>
    <row r="192" spans="1:10">
      <c r="A192" s="114"/>
      <c r="B192" s="35"/>
      <c r="C192" s="35" t="s">
        <v>454</v>
      </c>
      <c r="D192" s="35" t="s">
        <v>772</v>
      </c>
      <c r="E192" s="35" t="s">
        <v>796</v>
      </c>
      <c r="F192" s="77" t="s">
        <v>457</v>
      </c>
      <c r="G192" s="77" t="s">
        <v>458</v>
      </c>
      <c r="H192" s="77" t="s">
        <v>459</v>
      </c>
      <c r="I192" s="97" t="s">
        <v>437</v>
      </c>
      <c r="J192" s="35" t="s">
        <v>797</v>
      </c>
    </row>
    <row r="193" spans="1:10">
      <c r="A193" s="114"/>
      <c r="B193" s="35"/>
      <c r="C193" s="35" t="s">
        <v>462</v>
      </c>
      <c r="D193" s="35" t="s">
        <v>775</v>
      </c>
      <c r="E193" s="35" t="s">
        <v>456</v>
      </c>
      <c r="F193" s="77" t="s">
        <v>457</v>
      </c>
      <c r="G193" s="77" t="s">
        <v>477</v>
      </c>
      <c r="H193" s="77" t="s">
        <v>459</v>
      </c>
      <c r="I193" s="97" t="s">
        <v>437</v>
      </c>
      <c r="J193" s="35" t="s">
        <v>798</v>
      </c>
    </row>
    <row r="194" ht="348" spans="1:10">
      <c r="A194" s="114" t="s">
        <v>399</v>
      </c>
      <c r="B194" s="117" t="s">
        <v>799</v>
      </c>
      <c r="C194" s="35"/>
      <c r="D194" s="35"/>
      <c r="E194" s="35"/>
      <c r="F194" s="77"/>
      <c r="G194" s="77"/>
      <c r="H194" s="77"/>
      <c r="I194" s="35"/>
      <c r="J194" s="35"/>
    </row>
    <row r="195" spans="1:10">
      <c r="A195" s="114"/>
      <c r="B195" s="117"/>
      <c r="C195" s="35" t="s">
        <v>439</v>
      </c>
      <c r="D195" s="35" t="s">
        <v>433</v>
      </c>
      <c r="E195" s="35" t="s">
        <v>800</v>
      </c>
      <c r="F195" s="77" t="s">
        <v>435</v>
      </c>
      <c r="G195" s="77" t="s">
        <v>801</v>
      </c>
      <c r="H195" s="77" t="s">
        <v>781</v>
      </c>
      <c r="I195" s="97" t="s">
        <v>437</v>
      </c>
      <c r="J195" s="35" t="s">
        <v>802</v>
      </c>
    </row>
    <row r="196" spans="1:10">
      <c r="A196" s="114"/>
      <c r="B196" s="117"/>
      <c r="C196" s="35" t="s">
        <v>439</v>
      </c>
      <c r="D196" s="35" t="s">
        <v>433</v>
      </c>
      <c r="E196" s="35" t="s">
        <v>803</v>
      </c>
      <c r="F196" s="77" t="s">
        <v>435</v>
      </c>
      <c r="G196" s="77" t="s">
        <v>804</v>
      </c>
      <c r="H196" s="77" t="s">
        <v>728</v>
      </c>
      <c r="I196" s="97" t="s">
        <v>437</v>
      </c>
      <c r="J196" s="35" t="s">
        <v>805</v>
      </c>
    </row>
    <row r="197" spans="1:10">
      <c r="A197" s="114"/>
      <c r="B197" s="117"/>
      <c r="C197" s="35" t="s">
        <v>439</v>
      </c>
      <c r="D197" s="35" t="s">
        <v>433</v>
      </c>
      <c r="E197" s="35" t="s">
        <v>806</v>
      </c>
      <c r="F197" s="77" t="s">
        <v>435</v>
      </c>
      <c r="G197" s="77" t="s">
        <v>807</v>
      </c>
      <c r="H197" s="77" t="s">
        <v>736</v>
      </c>
      <c r="I197" s="97" t="s">
        <v>437</v>
      </c>
      <c r="J197" s="35" t="s">
        <v>808</v>
      </c>
    </row>
    <row r="198" spans="1:10">
      <c r="A198" s="114"/>
      <c r="B198" s="117"/>
      <c r="C198" s="35" t="s">
        <v>439</v>
      </c>
      <c r="D198" s="35" t="s">
        <v>466</v>
      </c>
      <c r="E198" s="35" t="s">
        <v>809</v>
      </c>
      <c r="F198" s="77" t="s">
        <v>457</v>
      </c>
      <c r="G198" s="77" t="s">
        <v>458</v>
      </c>
      <c r="H198" s="77" t="s">
        <v>459</v>
      </c>
      <c r="I198" s="97" t="s">
        <v>437</v>
      </c>
      <c r="J198" s="35" t="s">
        <v>810</v>
      </c>
    </row>
    <row r="199" spans="1:10">
      <c r="A199" s="114"/>
      <c r="B199" s="117"/>
      <c r="C199" s="35" t="s">
        <v>439</v>
      </c>
      <c r="D199" s="35" t="s">
        <v>443</v>
      </c>
      <c r="E199" s="35" t="s">
        <v>519</v>
      </c>
      <c r="F199" s="77" t="s">
        <v>435</v>
      </c>
      <c r="G199" s="77" t="s">
        <v>445</v>
      </c>
      <c r="H199" s="77" t="s">
        <v>446</v>
      </c>
      <c r="I199" s="97" t="s">
        <v>437</v>
      </c>
      <c r="J199" s="35" t="s">
        <v>811</v>
      </c>
    </row>
    <row r="200" ht="24" spans="1:10">
      <c r="A200" s="114"/>
      <c r="B200" s="117"/>
      <c r="C200" s="35" t="s">
        <v>454</v>
      </c>
      <c r="D200" s="35" t="s">
        <v>448</v>
      </c>
      <c r="E200" s="35" t="s">
        <v>812</v>
      </c>
      <c r="F200" s="77" t="s">
        <v>435</v>
      </c>
      <c r="G200" s="77" t="s">
        <v>813</v>
      </c>
      <c r="H200" s="77" t="s">
        <v>451</v>
      </c>
      <c r="I200" s="97" t="s">
        <v>452</v>
      </c>
      <c r="J200" s="35" t="s">
        <v>814</v>
      </c>
    </row>
    <row r="201" spans="1:10">
      <c r="A201" s="114"/>
      <c r="B201" s="117"/>
      <c r="C201" s="35" t="s">
        <v>462</v>
      </c>
      <c r="D201" s="35" t="s">
        <v>455</v>
      </c>
      <c r="E201" s="35" t="s">
        <v>456</v>
      </c>
      <c r="F201" s="77" t="s">
        <v>457</v>
      </c>
      <c r="G201" s="77" t="s">
        <v>458</v>
      </c>
      <c r="H201" s="77" t="s">
        <v>459</v>
      </c>
      <c r="I201" s="97" t="s">
        <v>437</v>
      </c>
      <c r="J201" s="35" t="s">
        <v>815</v>
      </c>
    </row>
    <row r="202" ht="36" spans="1:10">
      <c r="A202" s="114" t="s">
        <v>400</v>
      </c>
      <c r="B202" s="35" t="s">
        <v>725</v>
      </c>
      <c r="C202" s="35"/>
      <c r="D202" s="35"/>
      <c r="E202" s="35"/>
      <c r="F202" s="35"/>
      <c r="G202" s="35"/>
      <c r="H202" s="35"/>
      <c r="I202" s="35"/>
      <c r="J202" s="35"/>
    </row>
    <row r="203" spans="1:10">
      <c r="A203" s="114"/>
      <c r="B203" s="35"/>
      <c r="C203" s="35" t="s">
        <v>439</v>
      </c>
      <c r="D203" s="35" t="s">
        <v>433</v>
      </c>
      <c r="E203" s="35" t="s">
        <v>726</v>
      </c>
      <c r="F203" s="77" t="s">
        <v>457</v>
      </c>
      <c r="G203" s="77" t="s">
        <v>727</v>
      </c>
      <c r="H203" s="77" t="s">
        <v>728</v>
      </c>
      <c r="I203" s="97" t="s">
        <v>437</v>
      </c>
      <c r="J203" s="35" t="s">
        <v>729</v>
      </c>
    </row>
    <row r="204" spans="1:10">
      <c r="A204" s="114"/>
      <c r="B204" s="35"/>
      <c r="C204" s="35" t="s">
        <v>439</v>
      </c>
      <c r="D204" s="35" t="s">
        <v>433</v>
      </c>
      <c r="E204" s="35" t="s">
        <v>730</v>
      </c>
      <c r="F204" s="77" t="s">
        <v>457</v>
      </c>
      <c r="G204" s="77" t="s">
        <v>731</v>
      </c>
      <c r="H204" s="77" t="s">
        <v>732</v>
      </c>
      <c r="I204" s="97" t="s">
        <v>437</v>
      </c>
      <c r="J204" s="35" t="s">
        <v>733</v>
      </c>
    </row>
    <row r="205" spans="1:10">
      <c r="A205" s="114"/>
      <c r="B205" s="35"/>
      <c r="C205" s="35" t="s">
        <v>439</v>
      </c>
      <c r="D205" s="35" t="s">
        <v>433</v>
      </c>
      <c r="E205" s="35" t="s">
        <v>734</v>
      </c>
      <c r="F205" s="77" t="s">
        <v>457</v>
      </c>
      <c r="G205" s="77" t="s">
        <v>735</v>
      </c>
      <c r="H205" s="77" t="s">
        <v>736</v>
      </c>
      <c r="I205" s="97" t="s">
        <v>437</v>
      </c>
      <c r="J205" s="35" t="s">
        <v>737</v>
      </c>
    </row>
    <row r="206" spans="1:10">
      <c r="A206" s="114"/>
      <c r="B206" s="35"/>
      <c r="C206" s="35" t="s">
        <v>439</v>
      </c>
      <c r="D206" s="35" t="s">
        <v>466</v>
      </c>
      <c r="E206" s="35" t="s">
        <v>738</v>
      </c>
      <c r="F206" s="77" t="s">
        <v>457</v>
      </c>
      <c r="G206" s="77" t="s">
        <v>458</v>
      </c>
      <c r="H206" s="77" t="s">
        <v>459</v>
      </c>
      <c r="I206" s="97" t="s">
        <v>437</v>
      </c>
      <c r="J206" s="35" t="s">
        <v>739</v>
      </c>
    </row>
    <row r="207" spans="1:10">
      <c r="A207" s="114"/>
      <c r="B207" s="35"/>
      <c r="C207" s="35" t="s">
        <v>454</v>
      </c>
      <c r="D207" s="35" t="s">
        <v>448</v>
      </c>
      <c r="E207" s="35" t="s">
        <v>740</v>
      </c>
      <c r="F207" s="77" t="s">
        <v>435</v>
      </c>
      <c r="G207" s="77" t="s">
        <v>641</v>
      </c>
      <c r="H207" s="77" t="s">
        <v>451</v>
      </c>
      <c r="I207" s="97" t="s">
        <v>452</v>
      </c>
      <c r="J207" s="35" t="s">
        <v>741</v>
      </c>
    </row>
    <row r="208" spans="1:10">
      <c r="A208" s="114"/>
      <c r="B208" s="35"/>
      <c r="C208" s="35" t="s">
        <v>462</v>
      </c>
      <c r="D208" s="35" t="s">
        <v>455</v>
      </c>
      <c r="E208" s="35" t="s">
        <v>560</v>
      </c>
      <c r="F208" s="77" t="s">
        <v>457</v>
      </c>
      <c r="G208" s="77" t="s">
        <v>458</v>
      </c>
      <c r="H208" s="77" t="s">
        <v>459</v>
      </c>
      <c r="I208" s="97" t="s">
        <v>437</v>
      </c>
      <c r="J208" s="35" t="s">
        <v>561</v>
      </c>
    </row>
    <row r="209" ht="36" spans="1:10">
      <c r="A209" s="114" t="s">
        <v>401</v>
      </c>
      <c r="B209" s="35" t="s">
        <v>816</v>
      </c>
      <c r="C209" s="35"/>
      <c r="D209" s="35"/>
      <c r="E209" s="35"/>
      <c r="F209" s="35"/>
      <c r="G209" s="35"/>
      <c r="H209" s="35"/>
      <c r="I209" s="35"/>
      <c r="J209" s="35"/>
    </row>
    <row r="210" spans="1:10">
      <c r="A210" s="114"/>
      <c r="B210" s="35"/>
      <c r="C210" s="35" t="s">
        <v>439</v>
      </c>
      <c r="D210" s="35" t="s">
        <v>433</v>
      </c>
      <c r="E210" s="35" t="s">
        <v>726</v>
      </c>
      <c r="F210" s="35" t="s">
        <v>457</v>
      </c>
      <c r="G210" s="35" t="s">
        <v>817</v>
      </c>
      <c r="H210" s="35" t="s">
        <v>728</v>
      </c>
      <c r="I210" s="97" t="s">
        <v>437</v>
      </c>
      <c r="J210" s="35" t="s">
        <v>818</v>
      </c>
    </row>
    <row r="211" spans="1:10">
      <c r="A211" s="114"/>
      <c r="B211" s="35"/>
      <c r="C211" s="35" t="s">
        <v>439</v>
      </c>
      <c r="D211" s="35" t="s">
        <v>433</v>
      </c>
      <c r="E211" s="35" t="s">
        <v>730</v>
      </c>
      <c r="F211" s="35" t="s">
        <v>457</v>
      </c>
      <c r="G211" s="35" t="s">
        <v>819</v>
      </c>
      <c r="H211" s="35" t="s">
        <v>732</v>
      </c>
      <c r="I211" s="97" t="s">
        <v>437</v>
      </c>
      <c r="J211" s="35" t="s">
        <v>733</v>
      </c>
    </row>
    <row r="212" spans="1:10">
      <c r="A212" s="114"/>
      <c r="B212" s="35"/>
      <c r="C212" s="35" t="s">
        <v>439</v>
      </c>
      <c r="D212" s="35" t="s">
        <v>433</v>
      </c>
      <c r="E212" s="35" t="s">
        <v>734</v>
      </c>
      <c r="F212" s="35" t="s">
        <v>457</v>
      </c>
      <c r="G212" s="35" t="s">
        <v>612</v>
      </c>
      <c r="H212" s="35" t="s">
        <v>736</v>
      </c>
      <c r="I212" s="97" t="s">
        <v>437</v>
      </c>
      <c r="J212" s="35" t="s">
        <v>737</v>
      </c>
    </row>
    <row r="213" spans="1:10">
      <c r="A213" s="114"/>
      <c r="B213" s="35"/>
      <c r="C213" s="35" t="s">
        <v>439</v>
      </c>
      <c r="D213" s="35" t="s">
        <v>466</v>
      </c>
      <c r="E213" s="35" t="s">
        <v>738</v>
      </c>
      <c r="F213" s="35" t="s">
        <v>457</v>
      </c>
      <c r="G213" s="35" t="s">
        <v>458</v>
      </c>
      <c r="H213" s="35" t="s">
        <v>459</v>
      </c>
      <c r="I213" s="97" t="s">
        <v>437</v>
      </c>
      <c r="J213" s="35" t="s">
        <v>739</v>
      </c>
    </row>
    <row r="214" ht="24" spans="1:10">
      <c r="A214" s="114"/>
      <c r="B214" s="35"/>
      <c r="C214" s="35" t="s">
        <v>454</v>
      </c>
      <c r="D214" s="35" t="s">
        <v>448</v>
      </c>
      <c r="E214" s="35" t="s">
        <v>820</v>
      </c>
      <c r="F214" s="35" t="s">
        <v>435</v>
      </c>
      <c r="G214" s="35" t="s">
        <v>813</v>
      </c>
      <c r="H214" s="35" t="s">
        <v>451</v>
      </c>
      <c r="I214" s="97" t="s">
        <v>452</v>
      </c>
      <c r="J214" s="35" t="s">
        <v>821</v>
      </c>
    </row>
    <row r="215" spans="1:10">
      <c r="A215" s="114"/>
      <c r="B215" s="35"/>
      <c r="C215" s="35" t="s">
        <v>462</v>
      </c>
      <c r="D215" s="35" t="s">
        <v>455</v>
      </c>
      <c r="E215" s="35" t="s">
        <v>560</v>
      </c>
      <c r="F215" s="35" t="s">
        <v>457</v>
      </c>
      <c r="G215" s="35" t="s">
        <v>458</v>
      </c>
      <c r="H215" s="35" t="s">
        <v>459</v>
      </c>
      <c r="I215" s="97" t="s">
        <v>437</v>
      </c>
      <c r="J215" s="35" t="s">
        <v>561</v>
      </c>
    </row>
    <row r="216" ht="48" spans="1:10">
      <c r="A216" s="114" t="s">
        <v>402</v>
      </c>
      <c r="B216" s="35" t="s">
        <v>822</v>
      </c>
      <c r="C216" s="35"/>
      <c r="D216" s="35"/>
      <c r="E216" s="35"/>
      <c r="F216" s="35"/>
      <c r="G216" s="35"/>
      <c r="H216" s="35"/>
      <c r="I216" s="35"/>
      <c r="J216" s="35"/>
    </row>
    <row r="217" spans="1:10">
      <c r="A217" s="114"/>
      <c r="B217" s="35"/>
      <c r="C217" s="35" t="s">
        <v>439</v>
      </c>
      <c r="D217" s="35" t="s">
        <v>433</v>
      </c>
      <c r="E217" s="35" t="s">
        <v>823</v>
      </c>
      <c r="F217" s="35" t="s">
        <v>435</v>
      </c>
      <c r="G217" s="35" t="s">
        <v>441</v>
      </c>
      <c r="H217" s="35" t="s">
        <v>824</v>
      </c>
      <c r="I217" s="97" t="s">
        <v>437</v>
      </c>
      <c r="J217" s="35" t="s">
        <v>825</v>
      </c>
    </row>
    <row r="218" spans="1:10">
      <c r="A218" s="114"/>
      <c r="B218" s="35"/>
      <c r="C218" s="35" t="s">
        <v>439</v>
      </c>
      <c r="D218" s="35" t="s">
        <v>433</v>
      </c>
      <c r="E218" s="35" t="s">
        <v>826</v>
      </c>
      <c r="F218" s="35" t="s">
        <v>435</v>
      </c>
      <c r="G218" s="35" t="s">
        <v>441</v>
      </c>
      <c r="H218" s="35" t="s">
        <v>827</v>
      </c>
      <c r="I218" s="97" t="s">
        <v>437</v>
      </c>
      <c r="J218" s="35" t="s">
        <v>828</v>
      </c>
    </row>
    <row r="219" spans="1:10">
      <c r="A219" s="114"/>
      <c r="B219" s="35"/>
      <c r="C219" s="35" t="s">
        <v>439</v>
      </c>
      <c r="D219" s="35" t="s">
        <v>466</v>
      </c>
      <c r="E219" s="35" t="s">
        <v>738</v>
      </c>
      <c r="F219" s="35" t="s">
        <v>457</v>
      </c>
      <c r="G219" s="35" t="s">
        <v>458</v>
      </c>
      <c r="H219" s="35" t="s">
        <v>459</v>
      </c>
      <c r="I219" s="97" t="s">
        <v>437</v>
      </c>
      <c r="J219" s="35" t="s">
        <v>739</v>
      </c>
    </row>
    <row r="220" spans="1:10">
      <c r="A220" s="114"/>
      <c r="B220" s="35"/>
      <c r="C220" s="35" t="s">
        <v>454</v>
      </c>
      <c r="D220" s="35" t="s">
        <v>448</v>
      </c>
      <c r="E220" s="35" t="s">
        <v>829</v>
      </c>
      <c r="F220" s="35" t="s">
        <v>435</v>
      </c>
      <c r="G220" s="35" t="s">
        <v>468</v>
      </c>
      <c r="H220" s="35" t="s">
        <v>459</v>
      </c>
      <c r="I220" s="97" t="s">
        <v>437</v>
      </c>
      <c r="J220" s="35" t="s">
        <v>830</v>
      </c>
    </row>
    <row r="221" spans="1:10">
      <c r="A221" s="114"/>
      <c r="B221" s="35"/>
      <c r="C221" s="35" t="s">
        <v>462</v>
      </c>
      <c r="D221" s="35" t="s">
        <v>455</v>
      </c>
      <c r="E221" s="35" t="s">
        <v>831</v>
      </c>
      <c r="F221" s="35" t="s">
        <v>457</v>
      </c>
      <c r="G221" s="35" t="s">
        <v>458</v>
      </c>
      <c r="H221" s="35" t="s">
        <v>459</v>
      </c>
      <c r="I221" s="97" t="s">
        <v>437</v>
      </c>
      <c r="J221" s="35" t="s">
        <v>832</v>
      </c>
    </row>
    <row r="222" spans="1:10">
      <c r="A222" s="114"/>
      <c r="B222" s="35"/>
      <c r="C222" s="35"/>
      <c r="D222" s="35"/>
      <c r="E222" s="35"/>
      <c r="F222" s="35"/>
      <c r="G222" s="35"/>
      <c r="H222" s="35"/>
      <c r="I222" s="35"/>
      <c r="J222" s="35"/>
    </row>
    <row r="223" ht="396" spans="1:10">
      <c r="A223" s="114" t="s">
        <v>403</v>
      </c>
      <c r="B223" s="117" t="s">
        <v>833</v>
      </c>
      <c r="C223" s="35"/>
      <c r="D223" s="35"/>
      <c r="E223" s="35"/>
      <c r="F223" s="35"/>
      <c r="G223" s="35"/>
      <c r="H223" s="35"/>
      <c r="I223" s="35"/>
      <c r="J223" s="35"/>
    </row>
    <row r="224" spans="1:10">
      <c r="A224" s="114"/>
      <c r="B224" s="117"/>
      <c r="C224" s="35" t="s">
        <v>439</v>
      </c>
      <c r="D224" s="35" t="s">
        <v>433</v>
      </c>
      <c r="E224" s="35" t="s">
        <v>803</v>
      </c>
      <c r="F224" s="35" t="s">
        <v>435</v>
      </c>
      <c r="G224" s="35" t="s">
        <v>834</v>
      </c>
      <c r="H224" s="35" t="s">
        <v>835</v>
      </c>
      <c r="I224" s="97" t="s">
        <v>437</v>
      </c>
      <c r="J224" s="35" t="s">
        <v>836</v>
      </c>
    </row>
    <row r="225" spans="1:10">
      <c r="A225" s="114"/>
      <c r="B225" s="117"/>
      <c r="C225" s="35" t="s">
        <v>439</v>
      </c>
      <c r="D225" s="35" t="s">
        <v>433</v>
      </c>
      <c r="E225" s="35" t="s">
        <v>806</v>
      </c>
      <c r="F225" s="35" t="s">
        <v>435</v>
      </c>
      <c r="G225" s="35" t="s">
        <v>502</v>
      </c>
      <c r="H225" s="35" t="s">
        <v>625</v>
      </c>
      <c r="I225" s="97" t="s">
        <v>437</v>
      </c>
      <c r="J225" s="35" t="s">
        <v>837</v>
      </c>
    </row>
    <row r="226" spans="1:10">
      <c r="A226" s="114"/>
      <c r="B226" s="117"/>
      <c r="C226" s="35" t="s">
        <v>439</v>
      </c>
      <c r="D226" s="35" t="s">
        <v>466</v>
      </c>
      <c r="E226" s="35" t="s">
        <v>809</v>
      </c>
      <c r="F226" s="35" t="s">
        <v>457</v>
      </c>
      <c r="G226" s="35" t="s">
        <v>458</v>
      </c>
      <c r="H226" s="35" t="s">
        <v>459</v>
      </c>
      <c r="I226" s="97" t="s">
        <v>437</v>
      </c>
      <c r="J226" s="35" t="s">
        <v>838</v>
      </c>
    </row>
    <row r="227" spans="1:10">
      <c r="A227" s="114"/>
      <c r="B227" s="117"/>
      <c r="C227" s="35" t="s">
        <v>439</v>
      </c>
      <c r="D227" s="35" t="s">
        <v>443</v>
      </c>
      <c r="E227" s="35" t="s">
        <v>519</v>
      </c>
      <c r="F227" s="35" t="s">
        <v>435</v>
      </c>
      <c r="G227" s="35" t="s">
        <v>445</v>
      </c>
      <c r="H227" s="35" t="s">
        <v>446</v>
      </c>
      <c r="I227" s="97" t="s">
        <v>437</v>
      </c>
      <c r="J227" s="35" t="s">
        <v>520</v>
      </c>
    </row>
    <row r="228" spans="1:10">
      <c r="A228" s="114"/>
      <c r="B228" s="117"/>
      <c r="C228" s="35" t="s">
        <v>454</v>
      </c>
      <c r="D228" s="35" t="s">
        <v>448</v>
      </c>
      <c r="E228" s="35" t="s">
        <v>839</v>
      </c>
      <c r="F228" s="35" t="s">
        <v>435</v>
      </c>
      <c r="G228" s="35" t="s">
        <v>813</v>
      </c>
      <c r="H228" s="35" t="s">
        <v>451</v>
      </c>
      <c r="I228" s="97" t="s">
        <v>452</v>
      </c>
      <c r="J228" s="35" t="s">
        <v>840</v>
      </c>
    </row>
    <row r="229" spans="1:10">
      <c r="A229" s="114"/>
      <c r="B229" s="117"/>
      <c r="C229" s="35" t="s">
        <v>462</v>
      </c>
      <c r="D229" s="35" t="s">
        <v>455</v>
      </c>
      <c r="E229" s="35" t="s">
        <v>456</v>
      </c>
      <c r="F229" s="35" t="s">
        <v>457</v>
      </c>
      <c r="G229" s="35" t="s">
        <v>458</v>
      </c>
      <c r="H229" s="35" t="s">
        <v>459</v>
      </c>
      <c r="I229" s="97" t="s">
        <v>437</v>
      </c>
      <c r="J229" s="35" t="s">
        <v>460</v>
      </c>
    </row>
    <row r="230" ht="348" spans="1:10">
      <c r="A230" s="114" t="s">
        <v>404</v>
      </c>
      <c r="B230" s="117" t="s">
        <v>799</v>
      </c>
      <c r="C230" s="35"/>
      <c r="D230" s="35"/>
      <c r="E230" s="35"/>
      <c r="F230" s="35"/>
      <c r="G230" s="35"/>
      <c r="H230" s="35"/>
      <c r="I230" s="35"/>
      <c r="J230" s="35"/>
    </row>
    <row r="231" spans="1:10">
      <c r="A231" s="114"/>
      <c r="B231" s="117"/>
      <c r="C231" s="35" t="s">
        <v>439</v>
      </c>
      <c r="D231" s="35" t="s">
        <v>433</v>
      </c>
      <c r="E231" s="35" t="s">
        <v>800</v>
      </c>
      <c r="F231" s="35" t="s">
        <v>435</v>
      </c>
      <c r="G231" s="35" t="s">
        <v>801</v>
      </c>
      <c r="H231" s="35" t="s">
        <v>781</v>
      </c>
      <c r="I231" s="97" t="s">
        <v>437</v>
      </c>
      <c r="J231" s="35" t="s">
        <v>802</v>
      </c>
    </row>
    <row r="232" spans="1:10">
      <c r="A232" s="114"/>
      <c r="B232" s="117"/>
      <c r="C232" s="35" t="s">
        <v>439</v>
      </c>
      <c r="D232" s="35" t="s">
        <v>433</v>
      </c>
      <c r="E232" s="35" t="s">
        <v>803</v>
      </c>
      <c r="F232" s="35" t="s">
        <v>435</v>
      </c>
      <c r="G232" s="35" t="s">
        <v>804</v>
      </c>
      <c r="H232" s="35" t="s">
        <v>728</v>
      </c>
      <c r="I232" s="97" t="s">
        <v>437</v>
      </c>
      <c r="J232" s="35" t="s">
        <v>805</v>
      </c>
    </row>
    <row r="233" spans="1:10">
      <c r="A233" s="114"/>
      <c r="B233" s="117"/>
      <c r="C233" s="35" t="s">
        <v>439</v>
      </c>
      <c r="D233" s="35" t="s">
        <v>433</v>
      </c>
      <c r="E233" s="35" t="s">
        <v>806</v>
      </c>
      <c r="F233" s="35" t="s">
        <v>435</v>
      </c>
      <c r="G233" s="35" t="s">
        <v>807</v>
      </c>
      <c r="H233" s="35" t="s">
        <v>736</v>
      </c>
      <c r="I233" s="97" t="s">
        <v>437</v>
      </c>
      <c r="J233" s="35" t="s">
        <v>808</v>
      </c>
    </row>
    <row r="234" spans="1:10">
      <c r="A234" s="114"/>
      <c r="B234" s="117"/>
      <c r="C234" s="35" t="s">
        <v>439</v>
      </c>
      <c r="D234" s="35" t="s">
        <v>466</v>
      </c>
      <c r="E234" s="35" t="s">
        <v>809</v>
      </c>
      <c r="F234" s="35" t="s">
        <v>457</v>
      </c>
      <c r="G234" s="35" t="s">
        <v>458</v>
      </c>
      <c r="H234" s="35" t="s">
        <v>459</v>
      </c>
      <c r="I234" s="97" t="s">
        <v>437</v>
      </c>
      <c r="J234" s="35" t="s">
        <v>810</v>
      </c>
    </row>
    <row r="235" spans="1:10">
      <c r="A235" s="114"/>
      <c r="B235" s="117"/>
      <c r="C235" s="35" t="s">
        <v>439</v>
      </c>
      <c r="D235" s="35" t="s">
        <v>443</v>
      </c>
      <c r="E235" s="35" t="s">
        <v>519</v>
      </c>
      <c r="F235" s="35" t="s">
        <v>435</v>
      </c>
      <c r="G235" s="35" t="s">
        <v>445</v>
      </c>
      <c r="H235" s="35" t="s">
        <v>446</v>
      </c>
      <c r="I235" s="97" t="s">
        <v>437</v>
      </c>
      <c r="J235" s="35" t="s">
        <v>811</v>
      </c>
    </row>
    <row r="236" ht="24" spans="1:10">
      <c r="A236" s="114"/>
      <c r="B236" s="117"/>
      <c r="C236" s="35" t="s">
        <v>454</v>
      </c>
      <c r="D236" s="35" t="s">
        <v>448</v>
      </c>
      <c r="E236" s="35" t="s">
        <v>812</v>
      </c>
      <c r="F236" s="35" t="s">
        <v>435</v>
      </c>
      <c r="G236" s="35" t="s">
        <v>813</v>
      </c>
      <c r="H236" s="35" t="s">
        <v>451</v>
      </c>
      <c r="I236" s="97" t="s">
        <v>452</v>
      </c>
      <c r="J236" s="35" t="s">
        <v>814</v>
      </c>
    </row>
    <row r="237" spans="1:10">
      <c r="A237" s="114"/>
      <c r="B237" s="117"/>
      <c r="C237" s="35" t="s">
        <v>462</v>
      </c>
      <c r="D237" s="35" t="s">
        <v>455</v>
      </c>
      <c r="E237" s="35" t="s">
        <v>456</v>
      </c>
      <c r="F237" s="35" t="s">
        <v>457</v>
      </c>
      <c r="G237" s="35" t="s">
        <v>458</v>
      </c>
      <c r="H237" s="35" t="s">
        <v>459</v>
      </c>
      <c r="I237" s="97" t="s">
        <v>437</v>
      </c>
      <c r="J237" s="35" t="s">
        <v>815</v>
      </c>
    </row>
    <row r="238" ht="324" spans="1:10">
      <c r="A238" s="114" t="s">
        <v>405</v>
      </c>
      <c r="B238" s="117" t="s">
        <v>841</v>
      </c>
      <c r="C238" s="35"/>
      <c r="D238" s="35"/>
      <c r="E238" s="35"/>
      <c r="F238" s="35"/>
      <c r="G238" s="35"/>
      <c r="H238" s="35"/>
      <c r="I238" s="35"/>
      <c r="J238" s="35"/>
    </row>
    <row r="239" spans="1:10">
      <c r="A239" s="114"/>
      <c r="B239" s="117"/>
      <c r="C239" s="35" t="s">
        <v>439</v>
      </c>
      <c r="D239" s="35" t="s">
        <v>433</v>
      </c>
      <c r="E239" s="35" t="s">
        <v>842</v>
      </c>
      <c r="F239" s="35" t="s">
        <v>435</v>
      </c>
      <c r="G239" s="35" t="s">
        <v>843</v>
      </c>
      <c r="H239" s="35" t="s">
        <v>683</v>
      </c>
      <c r="I239" s="97" t="s">
        <v>437</v>
      </c>
      <c r="J239" s="35" t="s">
        <v>844</v>
      </c>
    </row>
    <row r="240" spans="1:10">
      <c r="A240" s="114"/>
      <c r="B240" s="117"/>
      <c r="C240" s="35" t="s">
        <v>439</v>
      </c>
      <c r="D240" s="35" t="s">
        <v>433</v>
      </c>
      <c r="E240" s="35" t="s">
        <v>845</v>
      </c>
      <c r="F240" s="35" t="s">
        <v>435</v>
      </c>
      <c r="G240" s="35" t="s">
        <v>441</v>
      </c>
      <c r="H240" s="35" t="s">
        <v>464</v>
      </c>
      <c r="I240" s="97" t="s">
        <v>437</v>
      </c>
      <c r="J240" s="35" t="s">
        <v>846</v>
      </c>
    </row>
    <row r="241" spans="1:10">
      <c r="A241" s="114"/>
      <c r="B241" s="117"/>
      <c r="C241" s="35" t="s">
        <v>439</v>
      </c>
      <c r="D241" s="35" t="s">
        <v>433</v>
      </c>
      <c r="E241" s="35" t="s">
        <v>847</v>
      </c>
      <c r="F241" s="35" t="s">
        <v>435</v>
      </c>
      <c r="G241" s="35" t="s">
        <v>441</v>
      </c>
      <c r="H241" s="35" t="s">
        <v>683</v>
      </c>
      <c r="I241" s="97" t="s">
        <v>437</v>
      </c>
      <c r="J241" s="35" t="s">
        <v>848</v>
      </c>
    </row>
    <row r="242" spans="1:10">
      <c r="A242" s="114"/>
      <c r="B242" s="117"/>
      <c r="C242" s="35" t="s">
        <v>439</v>
      </c>
      <c r="D242" s="35" t="s">
        <v>466</v>
      </c>
      <c r="E242" s="35" t="s">
        <v>849</v>
      </c>
      <c r="F242" s="35" t="s">
        <v>435</v>
      </c>
      <c r="G242" s="35" t="s">
        <v>468</v>
      </c>
      <c r="H242" s="35" t="s">
        <v>459</v>
      </c>
      <c r="I242" s="97" t="s">
        <v>437</v>
      </c>
      <c r="J242" s="35" t="s">
        <v>850</v>
      </c>
    </row>
    <row r="243" spans="1:10">
      <c r="A243" s="114"/>
      <c r="B243" s="117"/>
      <c r="C243" s="35" t="s">
        <v>439</v>
      </c>
      <c r="D243" s="35" t="s">
        <v>443</v>
      </c>
      <c r="E243" s="35" t="s">
        <v>519</v>
      </c>
      <c r="F243" s="35" t="s">
        <v>435</v>
      </c>
      <c r="G243" s="35" t="s">
        <v>445</v>
      </c>
      <c r="H243" s="35" t="s">
        <v>446</v>
      </c>
      <c r="I243" s="97" t="s">
        <v>437</v>
      </c>
      <c r="J243" s="35" t="s">
        <v>520</v>
      </c>
    </row>
    <row r="244" spans="1:10">
      <c r="A244" s="114"/>
      <c r="B244" s="117"/>
      <c r="C244" s="35" t="s">
        <v>454</v>
      </c>
      <c r="D244" s="35" t="s">
        <v>448</v>
      </c>
      <c r="E244" s="35" t="s">
        <v>851</v>
      </c>
      <c r="F244" s="35" t="s">
        <v>435</v>
      </c>
      <c r="G244" s="35" t="s">
        <v>450</v>
      </c>
      <c r="H244" s="35" t="s">
        <v>451</v>
      </c>
      <c r="I244" s="97" t="s">
        <v>452</v>
      </c>
      <c r="J244" s="35" t="s">
        <v>852</v>
      </c>
    </row>
    <row r="245" spans="1:10">
      <c r="A245" s="114"/>
      <c r="B245" s="117"/>
      <c r="C245" s="35" t="s">
        <v>462</v>
      </c>
      <c r="D245" s="35" t="s">
        <v>455</v>
      </c>
      <c r="E245" s="35" t="s">
        <v>456</v>
      </c>
      <c r="F245" s="35" t="s">
        <v>457</v>
      </c>
      <c r="G245" s="35" t="s">
        <v>458</v>
      </c>
      <c r="H245" s="35" t="s">
        <v>459</v>
      </c>
      <c r="I245" s="97" t="s">
        <v>437</v>
      </c>
      <c r="J245" s="35" t="s">
        <v>460</v>
      </c>
    </row>
    <row r="246" ht="288" spans="1:10">
      <c r="A246" s="114" t="s">
        <v>406</v>
      </c>
      <c r="B246" s="117" t="s">
        <v>853</v>
      </c>
      <c r="C246" s="35"/>
      <c r="D246" s="35"/>
      <c r="E246" s="35"/>
      <c r="F246" s="35"/>
      <c r="G246" s="35"/>
      <c r="H246" s="35"/>
      <c r="I246" s="35"/>
      <c r="J246" s="35"/>
    </row>
    <row r="247" spans="1:10">
      <c r="A247" s="114"/>
      <c r="B247" s="117"/>
      <c r="C247" s="35" t="s">
        <v>439</v>
      </c>
      <c r="D247" s="35" t="s">
        <v>433</v>
      </c>
      <c r="E247" s="35" t="s">
        <v>854</v>
      </c>
      <c r="F247" s="35" t="s">
        <v>435</v>
      </c>
      <c r="G247" s="35" t="s">
        <v>855</v>
      </c>
      <c r="H247" s="35" t="s">
        <v>856</v>
      </c>
      <c r="I247" s="97" t="s">
        <v>437</v>
      </c>
      <c r="J247" s="35" t="s">
        <v>857</v>
      </c>
    </row>
    <row r="248" spans="1:10">
      <c r="A248" s="114"/>
      <c r="B248" s="117"/>
      <c r="C248" s="35" t="s">
        <v>439</v>
      </c>
      <c r="D248" s="35" t="s">
        <v>433</v>
      </c>
      <c r="E248" s="35" t="s">
        <v>858</v>
      </c>
      <c r="F248" s="35" t="s">
        <v>435</v>
      </c>
      <c r="G248" s="35" t="s">
        <v>855</v>
      </c>
      <c r="H248" s="35" t="s">
        <v>856</v>
      </c>
      <c r="I248" s="97" t="s">
        <v>437</v>
      </c>
      <c r="J248" s="35" t="s">
        <v>859</v>
      </c>
    </row>
    <row r="249" spans="1:10">
      <c r="A249" s="114"/>
      <c r="B249" s="117"/>
      <c r="C249" s="35" t="s">
        <v>439</v>
      </c>
      <c r="D249" s="35" t="s">
        <v>433</v>
      </c>
      <c r="E249" s="35" t="s">
        <v>860</v>
      </c>
      <c r="F249" s="35" t="s">
        <v>435</v>
      </c>
      <c r="G249" s="35" t="s">
        <v>441</v>
      </c>
      <c r="H249" s="35" t="s">
        <v>716</v>
      </c>
      <c r="I249" s="97" t="s">
        <v>437</v>
      </c>
      <c r="J249" s="35" t="s">
        <v>861</v>
      </c>
    </row>
    <row r="250" spans="1:10">
      <c r="A250" s="114"/>
      <c r="B250" s="117"/>
      <c r="C250" s="35" t="s">
        <v>439</v>
      </c>
      <c r="D250" s="35" t="s">
        <v>466</v>
      </c>
      <c r="E250" s="35" t="s">
        <v>738</v>
      </c>
      <c r="F250" s="35" t="s">
        <v>457</v>
      </c>
      <c r="G250" s="35" t="s">
        <v>458</v>
      </c>
      <c r="H250" s="35" t="s">
        <v>459</v>
      </c>
      <c r="I250" s="97" t="s">
        <v>437</v>
      </c>
      <c r="J250" s="35" t="s">
        <v>862</v>
      </c>
    </row>
    <row r="251" spans="1:10">
      <c r="A251" s="114"/>
      <c r="B251" s="117"/>
      <c r="C251" s="35" t="s">
        <v>439</v>
      </c>
      <c r="D251" s="35" t="s">
        <v>443</v>
      </c>
      <c r="E251" s="35" t="s">
        <v>519</v>
      </c>
      <c r="F251" s="35" t="s">
        <v>491</v>
      </c>
      <c r="G251" s="35" t="s">
        <v>216</v>
      </c>
      <c r="H251" s="35" t="s">
        <v>446</v>
      </c>
      <c r="I251" s="97" t="s">
        <v>437</v>
      </c>
      <c r="J251" s="35" t="s">
        <v>811</v>
      </c>
    </row>
    <row r="252" spans="1:10">
      <c r="A252" s="114"/>
      <c r="B252" s="117"/>
      <c r="C252" s="35" t="s">
        <v>454</v>
      </c>
      <c r="D252" s="35" t="s">
        <v>582</v>
      </c>
      <c r="E252" s="35" t="s">
        <v>863</v>
      </c>
      <c r="F252" s="35" t="s">
        <v>435</v>
      </c>
      <c r="G252" s="35" t="s">
        <v>584</v>
      </c>
      <c r="H252" s="35" t="s">
        <v>451</v>
      </c>
      <c r="I252" s="97" t="s">
        <v>452</v>
      </c>
      <c r="J252" s="35" t="s">
        <v>864</v>
      </c>
    </row>
    <row r="253" spans="1:10">
      <c r="A253" s="114"/>
      <c r="B253" s="117"/>
      <c r="C253" s="35" t="s">
        <v>462</v>
      </c>
      <c r="D253" s="35" t="s">
        <v>455</v>
      </c>
      <c r="E253" s="35" t="s">
        <v>865</v>
      </c>
      <c r="F253" s="35" t="s">
        <v>457</v>
      </c>
      <c r="G253" s="35" t="s">
        <v>477</v>
      </c>
      <c r="H253" s="35" t="s">
        <v>459</v>
      </c>
      <c r="I253" s="97" t="s">
        <v>437</v>
      </c>
      <c r="J253" s="35" t="s">
        <v>866</v>
      </c>
    </row>
    <row r="254" ht="96" spans="1:10">
      <c r="A254" s="114" t="s">
        <v>408</v>
      </c>
      <c r="B254" s="35" t="s">
        <v>867</v>
      </c>
      <c r="C254" s="35"/>
      <c r="D254" s="35"/>
      <c r="E254" s="35"/>
      <c r="F254" s="35"/>
      <c r="G254" s="35"/>
      <c r="H254" s="35"/>
      <c r="I254" s="35"/>
      <c r="J254" s="35"/>
    </row>
    <row r="255" spans="1:10">
      <c r="A255" s="114"/>
      <c r="B255" s="35"/>
      <c r="C255" s="35" t="s">
        <v>439</v>
      </c>
      <c r="D255" s="35" t="s">
        <v>433</v>
      </c>
      <c r="E255" s="35" t="s">
        <v>868</v>
      </c>
      <c r="F255" s="35" t="s">
        <v>435</v>
      </c>
      <c r="G255" s="35" t="s">
        <v>869</v>
      </c>
      <c r="H255" s="35" t="s">
        <v>870</v>
      </c>
      <c r="I255" s="97" t="s">
        <v>437</v>
      </c>
      <c r="J255" s="35" t="s">
        <v>871</v>
      </c>
    </row>
    <row r="256" spans="1:10">
      <c r="A256" s="114"/>
      <c r="B256" s="35"/>
      <c r="C256" s="35" t="s">
        <v>439</v>
      </c>
      <c r="D256" s="35" t="s">
        <v>433</v>
      </c>
      <c r="E256" s="35" t="s">
        <v>872</v>
      </c>
      <c r="F256" s="35" t="s">
        <v>435</v>
      </c>
      <c r="G256" s="35" t="s">
        <v>873</v>
      </c>
      <c r="H256" s="35" t="s">
        <v>870</v>
      </c>
      <c r="I256" s="97" t="s">
        <v>437</v>
      </c>
      <c r="J256" s="35" t="s">
        <v>874</v>
      </c>
    </row>
    <row r="257" spans="1:10">
      <c r="A257" s="114"/>
      <c r="B257" s="35"/>
      <c r="C257" s="35" t="s">
        <v>439</v>
      </c>
      <c r="D257" s="35" t="s">
        <v>466</v>
      </c>
      <c r="E257" s="35" t="s">
        <v>738</v>
      </c>
      <c r="F257" s="35" t="s">
        <v>435</v>
      </c>
      <c r="G257" s="35" t="s">
        <v>468</v>
      </c>
      <c r="H257" s="35" t="s">
        <v>459</v>
      </c>
      <c r="I257" s="97" t="s">
        <v>437</v>
      </c>
      <c r="J257" s="35" t="s">
        <v>875</v>
      </c>
    </row>
    <row r="258" spans="1:10">
      <c r="A258" s="114"/>
      <c r="B258" s="35"/>
      <c r="C258" s="35" t="s">
        <v>439</v>
      </c>
      <c r="D258" s="35" t="s">
        <v>443</v>
      </c>
      <c r="E258" s="35" t="s">
        <v>876</v>
      </c>
      <c r="F258" s="35" t="s">
        <v>435</v>
      </c>
      <c r="G258" s="35" t="s">
        <v>445</v>
      </c>
      <c r="H258" s="35" t="s">
        <v>446</v>
      </c>
      <c r="I258" s="97" t="s">
        <v>437</v>
      </c>
      <c r="J258" s="35" t="s">
        <v>877</v>
      </c>
    </row>
    <row r="259" spans="1:10">
      <c r="A259" s="114"/>
      <c r="B259" s="35"/>
      <c r="C259" s="35" t="s">
        <v>454</v>
      </c>
      <c r="D259" s="35" t="s">
        <v>448</v>
      </c>
      <c r="E259" s="35" t="s">
        <v>878</v>
      </c>
      <c r="F259" s="35" t="s">
        <v>435</v>
      </c>
      <c r="G259" s="35" t="s">
        <v>584</v>
      </c>
      <c r="H259" s="35" t="s">
        <v>451</v>
      </c>
      <c r="I259" s="97" t="s">
        <v>452</v>
      </c>
      <c r="J259" s="35" t="s">
        <v>879</v>
      </c>
    </row>
    <row r="260" spans="1:10">
      <c r="A260" s="114"/>
      <c r="B260" s="35"/>
      <c r="C260" s="35" t="s">
        <v>462</v>
      </c>
      <c r="D260" s="35" t="s">
        <v>455</v>
      </c>
      <c r="E260" s="35" t="s">
        <v>560</v>
      </c>
      <c r="F260" s="35" t="s">
        <v>457</v>
      </c>
      <c r="G260" s="35" t="s">
        <v>458</v>
      </c>
      <c r="H260" s="35" t="s">
        <v>459</v>
      </c>
      <c r="I260" s="97" t="s">
        <v>437</v>
      </c>
      <c r="J260" s="35" t="s">
        <v>880</v>
      </c>
    </row>
    <row r="261" ht="264" spans="1:10">
      <c r="A261" s="114" t="s">
        <v>410</v>
      </c>
      <c r="B261" s="117" t="s">
        <v>881</v>
      </c>
      <c r="C261" s="35"/>
      <c r="D261" s="35"/>
      <c r="E261" s="35"/>
      <c r="F261" s="35"/>
      <c r="G261" s="35"/>
      <c r="H261" s="35"/>
      <c r="I261" s="35"/>
      <c r="J261" s="35"/>
    </row>
    <row r="262" ht="24" spans="1:10">
      <c r="A262" s="114"/>
      <c r="B262" s="117"/>
      <c r="C262" s="35" t="s">
        <v>439</v>
      </c>
      <c r="D262" s="35" t="s">
        <v>433</v>
      </c>
      <c r="E262" s="35" t="s">
        <v>882</v>
      </c>
      <c r="F262" s="35" t="s">
        <v>435</v>
      </c>
      <c r="G262" s="35" t="s">
        <v>215</v>
      </c>
      <c r="H262" s="35" t="s">
        <v>481</v>
      </c>
      <c r="I262" s="97" t="s">
        <v>437</v>
      </c>
      <c r="J262" s="35" t="s">
        <v>883</v>
      </c>
    </row>
    <row r="263" ht="24" spans="1:10">
      <c r="A263" s="114"/>
      <c r="B263" s="117"/>
      <c r="C263" s="35" t="s">
        <v>439</v>
      </c>
      <c r="D263" s="35" t="s">
        <v>433</v>
      </c>
      <c r="E263" s="35" t="s">
        <v>884</v>
      </c>
      <c r="F263" s="35" t="s">
        <v>435</v>
      </c>
      <c r="G263" s="35" t="s">
        <v>885</v>
      </c>
      <c r="H263" s="35" t="s">
        <v>886</v>
      </c>
      <c r="I263" s="97" t="s">
        <v>437</v>
      </c>
      <c r="J263" s="35" t="s">
        <v>887</v>
      </c>
    </row>
    <row r="264" ht="24" spans="1:10">
      <c r="A264" s="114"/>
      <c r="B264" s="117"/>
      <c r="C264" s="35" t="s">
        <v>439</v>
      </c>
      <c r="D264" s="35" t="s">
        <v>466</v>
      </c>
      <c r="E264" s="35" t="s">
        <v>888</v>
      </c>
      <c r="F264" s="35" t="s">
        <v>457</v>
      </c>
      <c r="G264" s="35" t="s">
        <v>458</v>
      </c>
      <c r="H264" s="35" t="s">
        <v>459</v>
      </c>
      <c r="I264" s="97" t="s">
        <v>437</v>
      </c>
      <c r="J264" s="35" t="s">
        <v>889</v>
      </c>
    </row>
    <row r="265" ht="24" spans="1:10">
      <c r="A265" s="114"/>
      <c r="B265" s="117"/>
      <c r="C265" s="35" t="s">
        <v>439</v>
      </c>
      <c r="D265" s="35" t="s">
        <v>443</v>
      </c>
      <c r="E265" s="35" t="s">
        <v>890</v>
      </c>
      <c r="F265" s="35" t="s">
        <v>435</v>
      </c>
      <c r="G265" s="35" t="s">
        <v>709</v>
      </c>
      <c r="H265" s="35" t="s">
        <v>446</v>
      </c>
      <c r="I265" s="97" t="s">
        <v>437</v>
      </c>
      <c r="J265" s="35" t="s">
        <v>891</v>
      </c>
    </row>
    <row r="266" spans="1:10">
      <c r="A266" s="114"/>
      <c r="B266" s="117"/>
      <c r="C266" s="35" t="s">
        <v>454</v>
      </c>
      <c r="D266" s="35" t="s">
        <v>772</v>
      </c>
      <c r="E266" s="35" t="s">
        <v>892</v>
      </c>
      <c r="F266" s="35" t="s">
        <v>435</v>
      </c>
      <c r="G266" s="35" t="s">
        <v>893</v>
      </c>
      <c r="H266" s="35" t="s">
        <v>451</v>
      </c>
      <c r="I266" s="97" t="s">
        <v>452</v>
      </c>
      <c r="J266" s="35" t="s">
        <v>894</v>
      </c>
    </row>
    <row r="267" ht="24" spans="1:10">
      <c r="A267" s="114"/>
      <c r="B267" s="117"/>
      <c r="C267" s="35" t="s">
        <v>462</v>
      </c>
      <c r="D267" s="35" t="s">
        <v>775</v>
      </c>
      <c r="E267" s="35" t="s">
        <v>456</v>
      </c>
      <c r="F267" s="35" t="s">
        <v>457</v>
      </c>
      <c r="G267" s="35" t="s">
        <v>458</v>
      </c>
      <c r="H267" s="35" t="s">
        <v>459</v>
      </c>
      <c r="I267" s="97" t="s">
        <v>437</v>
      </c>
      <c r="J267" s="35" t="s">
        <v>895</v>
      </c>
    </row>
    <row r="268" ht="240" spans="1:10">
      <c r="A268" s="114" t="s">
        <v>411</v>
      </c>
      <c r="B268" s="117" t="s">
        <v>896</v>
      </c>
      <c r="C268" s="35"/>
      <c r="D268" s="35"/>
      <c r="E268" s="35"/>
      <c r="F268" s="35"/>
      <c r="G268" s="35"/>
      <c r="H268" s="35"/>
      <c r="I268" s="35"/>
      <c r="J268" s="35"/>
    </row>
    <row r="269" spans="1:10">
      <c r="A269" s="114"/>
      <c r="B269" s="117"/>
      <c r="C269" s="35" t="s">
        <v>439</v>
      </c>
      <c r="D269" s="35" t="s">
        <v>433</v>
      </c>
      <c r="E269" s="35" t="s">
        <v>897</v>
      </c>
      <c r="F269" s="35" t="s">
        <v>435</v>
      </c>
      <c r="G269" s="35" t="s">
        <v>213</v>
      </c>
      <c r="H269" s="35" t="s">
        <v>481</v>
      </c>
      <c r="I269" s="97" t="s">
        <v>437</v>
      </c>
      <c r="J269" s="35" t="s">
        <v>898</v>
      </c>
    </row>
    <row r="270" spans="1:10">
      <c r="A270" s="114"/>
      <c r="B270" s="117"/>
      <c r="C270" s="35" t="s">
        <v>439</v>
      </c>
      <c r="D270" s="35" t="s">
        <v>466</v>
      </c>
      <c r="E270" s="35" t="s">
        <v>899</v>
      </c>
      <c r="F270" s="35" t="s">
        <v>435</v>
      </c>
      <c r="G270" s="35" t="s">
        <v>468</v>
      </c>
      <c r="H270" s="35" t="s">
        <v>459</v>
      </c>
      <c r="I270" s="97" t="s">
        <v>437</v>
      </c>
      <c r="J270" s="35" t="s">
        <v>900</v>
      </c>
    </row>
    <row r="271" spans="1:10">
      <c r="A271" s="114"/>
      <c r="B271" s="117"/>
      <c r="C271" s="35" t="s">
        <v>439</v>
      </c>
      <c r="D271" s="35" t="s">
        <v>443</v>
      </c>
      <c r="E271" s="35" t="s">
        <v>508</v>
      </c>
      <c r="F271" s="35" t="s">
        <v>435</v>
      </c>
      <c r="G271" s="35" t="s">
        <v>445</v>
      </c>
      <c r="H271" s="35" t="s">
        <v>446</v>
      </c>
      <c r="I271" s="97" t="s">
        <v>437</v>
      </c>
      <c r="J271" s="35" t="s">
        <v>509</v>
      </c>
    </row>
    <row r="272" spans="1:10">
      <c r="A272" s="114"/>
      <c r="B272" s="117"/>
      <c r="C272" s="35" t="s">
        <v>454</v>
      </c>
      <c r="D272" s="35" t="s">
        <v>448</v>
      </c>
      <c r="E272" s="35" t="s">
        <v>901</v>
      </c>
      <c r="F272" s="35" t="s">
        <v>435</v>
      </c>
      <c r="G272" s="35" t="s">
        <v>902</v>
      </c>
      <c r="H272" s="35" t="s">
        <v>451</v>
      </c>
      <c r="I272" s="97" t="s">
        <v>452</v>
      </c>
      <c r="J272" s="35" t="s">
        <v>903</v>
      </c>
    </row>
    <row r="273" spans="1:10">
      <c r="A273" s="114"/>
      <c r="B273" s="117"/>
      <c r="C273" s="35" t="s">
        <v>462</v>
      </c>
      <c r="D273" s="35" t="s">
        <v>455</v>
      </c>
      <c r="E273" s="35" t="s">
        <v>456</v>
      </c>
      <c r="F273" s="35" t="s">
        <v>457</v>
      </c>
      <c r="G273" s="35" t="s">
        <v>458</v>
      </c>
      <c r="H273" s="35" t="s">
        <v>459</v>
      </c>
      <c r="I273" s="97" t="s">
        <v>437</v>
      </c>
      <c r="J273" s="35" t="s">
        <v>460</v>
      </c>
    </row>
    <row r="274" ht="348" spans="1:10">
      <c r="A274" s="114" t="s">
        <v>412</v>
      </c>
      <c r="B274" s="117" t="s">
        <v>904</v>
      </c>
      <c r="C274" s="35"/>
      <c r="D274" s="35"/>
      <c r="E274" s="35"/>
      <c r="F274" s="35"/>
      <c r="G274" s="35"/>
      <c r="H274" s="35"/>
      <c r="I274" s="35"/>
      <c r="J274" s="35"/>
    </row>
    <row r="275" ht="24" spans="1:10">
      <c r="A275" s="114"/>
      <c r="B275" s="117"/>
      <c r="C275" s="35" t="s">
        <v>439</v>
      </c>
      <c r="D275" s="35" t="s">
        <v>433</v>
      </c>
      <c r="E275" s="35" t="s">
        <v>905</v>
      </c>
      <c r="F275" s="35" t="s">
        <v>435</v>
      </c>
      <c r="G275" s="35" t="s">
        <v>906</v>
      </c>
      <c r="H275" s="35" t="s">
        <v>464</v>
      </c>
      <c r="I275" s="97" t="s">
        <v>437</v>
      </c>
      <c r="J275" s="35" t="s">
        <v>907</v>
      </c>
    </row>
    <row r="276" spans="1:10">
      <c r="A276" s="114"/>
      <c r="B276" s="117"/>
      <c r="C276" s="35" t="s">
        <v>439</v>
      </c>
      <c r="D276" s="35" t="s">
        <v>433</v>
      </c>
      <c r="E276" s="35" t="s">
        <v>908</v>
      </c>
      <c r="F276" s="35" t="s">
        <v>435</v>
      </c>
      <c r="G276" s="35" t="s">
        <v>551</v>
      </c>
      <c r="H276" s="35" t="s">
        <v>464</v>
      </c>
      <c r="I276" s="97" t="s">
        <v>437</v>
      </c>
      <c r="J276" s="35" t="s">
        <v>909</v>
      </c>
    </row>
    <row r="277" spans="1:10">
      <c r="A277" s="114"/>
      <c r="B277" s="117"/>
      <c r="C277" s="35" t="s">
        <v>439</v>
      </c>
      <c r="D277" s="35" t="s">
        <v>433</v>
      </c>
      <c r="E277" s="35" t="s">
        <v>910</v>
      </c>
      <c r="F277" s="35" t="s">
        <v>435</v>
      </c>
      <c r="G277" s="35" t="s">
        <v>911</v>
      </c>
      <c r="H277" s="35" t="s">
        <v>464</v>
      </c>
      <c r="I277" s="97" t="s">
        <v>437</v>
      </c>
      <c r="J277" s="35" t="s">
        <v>912</v>
      </c>
    </row>
    <row r="278" spans="1:10">
      <c r="A278" s="114"/>
      <c r="B278" s="117"/>
      <c r="C278" s="35" t="s">
        <v>439</v>
      </c>
      <c r="D278" s="35" t="s">
        <v>466</v>
      </c>
      <c r="E278" s="35" t="s">
        <v>913</v>
      </c>
      <c r="F278" s="35" t="s">
        <v>457</v>
      </c>
      <c r="G278" s="35" t="s">
        <v>458</v>
      </c>
      <c r="H278" s="35" t="s">
        <v>459</v>
      </c>
      <c r="I278" s="97" t="s">
        <v>437</v>
      </c>
      <c r="J278" s="35" t="s">
        <v>914</v>
      </c>
    </row>
    <row r="279" spans="1:10">
      <c r="A279" s="114"/>
      <c r="B279" s="117"/>
      <c r="C279" s="35" t="s">
        <v>439</v>
      </c>
      <c r="D279" s="35" t="s">
        <v>443</v>
      </c>
      <c r="E279" s="35" t="s">
        <v>508</v>
      </c>
      <c r="F279" s="35" t="s">
        <v>435</v>
      </c>
      <c r="G279" s="35" t="s">
        <v>445</v>
      </c>
      <c r="H279" s="35" t="s">
        <v>446</v>
      </c>
      <c r="I279" s="97" t="s">
        <v>437</v>
      </c>
      <c r="J279" s="35" t="s">
        <v>509</v>
      </c>
    </row>
    <row r="280" spans="1:10">
      <c r="A280" s="114"/>
      <c r="B280" s="117"/>
      <c r="C280" s="35" t="s">
        <v>454</v>
      </c>
      <c r="D280" s="35" t="s">
        <v>448</v>
      </c>
      <c r="E280" s="35" t="s">
        <v>915</v>
      </c>
      <c r="F280" s="35" t="s">
        <v>435</v>
      </c>
      <c r="G280" s="35" t="s">
        <v>916</v>
      </c>
      <c r="H280" s="35" t="s">
        <v>451</v>
      </c>
      <c r="I280" s="97" t="s">
        <v>452</v>
      </c>
      <c r="J280" s="35" t="s">
        <v>917</v>
      </c>
    </row>
    <row r="281" spans="1:10">
      <c r="A281" s="114"/>
      <c r="B281" s="117"/>
      <c r="C281" s="35" t="s">
        <v>462</v>
      </c>
      <c r="D281" s="35" t="s">
        <v>455</v>
      </c>
      <c r="E281" s="35" t="s">
        <v>456</v>
      </c>
      <c r="F281" s="35" t="s">
        <v>457</v>
      </c>
      <c r="G281" s="35" t="s">
        <v>458</v>
      </c>
      <c r="H281" s="35" t="s">
        <v>459</v>
      </c>
      <c r="I281" s="97" t="s">
        <v>437</v>
      </c>
      <c r="J281" s="35" t="s">
        <v>460</v>
      </c>
    </row>
    <row r="282" ht="408" spans="1:10">
      <c r="A282" s="114" t="s">
        <v>413</v>
      </c>
      <c r="B282" s="117" t="s">
        <v>918</v>
      </c>
      <c r="C282" s="35"/>
      <c r="D282" s="35"/>
      <c r="E282" s="35"/>
      <c r="F282" s="35"/>
      <c r="G282" s="35"/>
      <c r="H282" s="35"/>
      <c r="I282" s="35"/>
      <c r="J282" s="35"/>
    </row>
    <row r="283" spans="1:10">
      <c r="A283" s="114"/>
      <c r="B283" s="117"/>
      <c r="C283" s="35" t="s">
        <v>439</v>
      </c>
      <c r="D283" s="35" t="s">
        <v>433</v>
      </c>
      <c r="E283" s="35" t="s">
        <v>919</v>
      </c>
      <c r="F283" s="35" t="s">
        <v>435</v>
      </c>
      <c r="G283" s="35" t="s">
        <v>920</v>
      </c>
      <c r="H283" s="35" t="s">
        <v>835</v>
      </c>
      <c r="I283" s="97" t="s">
        <v>437</v>
      </c>
      <c r="J283" s="35" t="s">
        <v>921</v>
      </c>
    </row>
    <row r="284" spans="1:10">
      <c r="A284" s="114"/>
      <c r="B284" s="117"/>
      <c r="C284" s="35" t="s">
        <v>439</v>
      </c>
      <c r="D284" s="35" t="s">
        <v>433</v>
      </c>
      <c r="E284" s="35" t="s">
        <v>922</v>
      </c>
      <c r="F284" s="35" t="s">
        <v>435</v>
      </c>
      <c r="G284" s="35" t="s">
        <v>578</v>
      </c>
      <c r="H284" s="35" t="s">
        <v>923</v>
      </c>
      <c r="I284" s="97" t="s">
        <v>437</v>
      </c>
      <c r="J284" s="35" t="s">
        <v>924</v>
      </c>
    </row>
    <row r="285" spans="1:10">
      <c r="A285" s="114"/>
      <c r="B285" s="117"/>
      <c r="C285" s="35" t="s">
        <v>439</v>
      </c>
      <c r="D285" s="35" t="s">
        <v>433</v>
      </c>
      <c r="E285" s="35" t="s">
        <v>925</v>
      </c>
      <c r="F285" s="35" t="s">
        <v>435</v>
      </c>
      <c r="G285" s="35" t="s">
        <v>46</v>
      </c>
      <c r="H285" s="35" t="s">
        <v>683</v>
      </c>
      <c r="I285" s="97" t="s">
        <v>437</v>
      </c>
      <c r="J285" s="35" t="s">
        <v>926</v>
      </c>
    </row>
    <row r="286" ht="24" spans="1:10">
      <c r="A286" s="114"/>
      <c r="B286" s="117"/>
      <c r="C286" s="35" t="s">
        <v>439</v>
      </c>
      <c r="D286" s="35" t="s">
        <v>466</v>
      </c>
      <c r="E286" s="35" t="s">
        <v>809</v>
      </c>
      <c r="F286" s="35" t="s">
        <v>435</v>
      </c>
      <c r="G286" s="35" t="s">
        <v>468</v>
      </c>
      <c r="H286" s="35" t="s">
        <v>459</v>
      </c>
      <c r="I286" s="97" t="s">
        <v>437</v>
      </c>
      <c r="J286" s="35" t="s">
        <v>927</v>
      </c>
    </row>
    <row r="287" spans="1:10">
      <c r="A287" s="114"/>
      <c r="B287" s="117"/>
      <c r="C287" s="35" t="s">
        <v>439</v>
      </c>
      <c r="D287" s="35" t="s">
        <v>443</v>
      </c>
      <c r="E287" s="35" t="s">
        <v>928</v>
      </c>
      <c r="F287" s="35" t="s">
        <v>435</v>
      </c>
      <c r="G287" s="35" t="s">
        <v>216</v>
      </c>
      <c r="H287" s="35" t="s">
        <v>446</v>
      </c>
      <c r="I287" s="97" t="s">
        <v>437</v>
      </c>
      <c r="J287" s="35" t="s">
        <v>929</v>
      </c>
    </row>
    <row r="288" spans="1:10">
      <c r="A288" s="114"/>
      <c r="B288" s="117"/>
      <c r="C288" s="35" t="s">
        <v>454</v>
      </c>
      <c r="D288" s="35" t="s">
        <v>772</v>
      </c>
      <c r="E288" s="35" t="s">
        <v>930</v>
      </c>
      <c r="F288" s="35" t="s">
        <v>435</v>
      </c>
      <c r="G288" s="35" t="s">
        <v>931</v>
      </c>
      <c r="H288" s="35" t="s">
        <v>451</v>
      </c>
      <c r="I288" s="97" t="s">
        <v>452</v>
      </c>
      <c r="J288" s="35" t="s">
        <v>932</v>
      </c>
    </row>
    <row r="289" ht="24" spans="1:10">
      <c r="A289" s="114"/>
      <c r="B289" s="117"/>
      <c r="C289" s="35" t="s">
        <v>462</v>
      </c>
      <c r="D289" s="35" t="s">
        <v>775</v>
      </c>
      <c r="E289" s="35" t="s">
        <v>456</v>
      </c>
      <c r="F289" s="35" t="s">
        <v>457</v>
      </c>
      <c r="G289" s="35" t="s">
        <v>458</v>
      </c>
      <c r="H289" s="35" t="s">
        <v>459</v>
      </c>
      <c r="I289" s="97" t="s">
        <v>437</v>
      </c>
      <c r="J289" s="35" t="s">
        <v>895</v>
      </c>
    </row>
    <row r="290" ht="384" spans="1:10">
      <c r="A290" s="114" t="s">
        <v>414</v>
      </c>
      <c r="B290" s="117" t="s">
        <v>933</v>
      </c>
      <c r="C290" s="35"/>
      <c r="D290" s="35"/>
      <c r="E290" s="35"/>
      <c r="F290" s="35"/>
      <c r="G290" s="35"/>
      <c r="H290" s="35"/>
      <c r="I290" s="35"/>
      <c r="J290" s="35"/>
    </row>
    <row r="291" spans="1:10">
      <c r="A291" s="114"/>
      <c r="B291" s="117"/>
      <c r="C291" s="35" t="s">
        <v>439</v>
      </c>
      <c r="D291" s="35" t="s">
        <v>433</v>
      </c>
      <c r="E291" s="35" t="s">
        <v>934</v>
      </c>
      <c r="F291" s="35" t="s">
        <v>435</v>
      </c>
      <c r="G291" s="35" t="s">
        <v>935</v>
      </c>
      <c r="H291" s="35" t="s">
        <v>923</v>
      </c>
      <c r="I291" s="97" t="s">
        <v>437</v>
      </c>
      <c r="J291" s="35" t="s">
        <v>936</v>
      </c>
    </row>
    <row r="292" spans="1:10">
      <c r="A292" s="114"/>
      <c r="B292" s="117"/>
      <c r="C292" s="35" t="s">
        <v>439</v>
      </c>
      <c r="D292" s="35" t="s">
        <v>466</v>
      </c>
      <c r="E292" s="35" t="s">
        <v>738</v>
      </c>
      <c r="F292" s="35" t="s">
        <v>435</v>
      </c>
      <c r="G292" s="35" t="s">
        <v>468</v>
      </c>
      <c r="H292" s="35" t="s">
        <v>459</v>
      </c>
      <c r="I292" s="97" t="s">
        <v>437</v>
      </c>
      <c r="J292" s="35" t="s">
        <v>937</v>
      </c>
    </row>
    <row r="293" spans="1:10">
      <c r="A293" s="114"/>
      <c r="B293" s="117"/>
      <c r="C293" s="35" t="s">
        <v>439</v>
      </c>
      <c r="D293" s="35" t="s">
        <v>443</v>
      </c>
      <c r="E293" s="35" t="s">
        <v>928</v>
      </c>
      <c r="F293" s="35" t="s">
        <v>435</v>
      </c>
      <c r="G293" s="35" t="s">
        <v>46</v>
      </c>
      <c r="H293" s="35" t="s">
        <v>446</v>
      </c>
      <c r="I293" s="97" t="s">
        <v>437</v>
      </c>
      <c r="J293" s="35" t="s">
        <v>929</v>
      </c>
    </row>
    <row r="294" spans="1:10">
      <c r="A294" s="114"/>
      <c r="B294" s="117"/>
      <c r="C294" s="35" t="s">
        <v>454</v>
      </c>
      <c r="D294" s="35" t="s">
        <v>448</v>
      </c>
      <c r="E294" s="35" t="s">
        <v>938</v>
      </c>
      <c r="F294" s="35" t="s">
        <v>435</v>
      </c>
      <c r="G294" s="35" t="s">
        <v>711</v>
      </c>
      <c r="H294" s="35" t="s">
        <v>451</v>
      </c>
      <c r="I294" s="97" t="s">
        <v>452</v>
      </c>
      <c r="J294" s="35" t="s">
        <v>939</v>
      </c>
    </row>
    <row r="295" spans="1:10">
      <c r="A295" s="114"/>
      <c r="B295" s="117"/>
      <c r="C295" s="35" t="s">
        <v>462</v>
      </c>
      <c r="D295" s="35" t="s">
        <v>455</v>
      </c>
      <c r="E295" s="35" t="s">
        <v>456</v>
      </c>
      <c r="F295" s="35" t="s">
        <v>457</v>
      </c>
      <c r="G295" s="35" t="s">
        <v>458</v>
      </c>
      <c r="H295" s="35" t="s">
        <v>459</v>
      </c>
      <c r="I295" s="97" t="s">
        <v>437</v>
      </c>
      <c r="J295" s="35" t="s">
        <v>460</v>
      </c>
    </row>
    <row r="296" ht="384" spans="1:10">
      <c r="A296" s="114" t="s">
        <v>415</v>
      </c>
      <c r="B296" s="117" t="s">
        <v>940</v>
      </c>
      <c r="C296" s="35"/>
      <c r="D296" s="35"/>
      <c r="E296" s="35"/>
      <c r="F296" s="35"/>
      <c r="G296" s="35"/>
      <c r="H296" s="35"/>
      <c r="I296" s="35"/>
      <c r="J296" s="35"/>
    </row>
    <row r="297" spans="1:10">
      <c r="A297" s="114"/>
      <c r="B297" s="117"/>
      <c r="C297" s="35" t="s">
        <v>439</v>
      </c>
      <c r="D297" s="35" t="s">
        <v>433</v>
      </c>
      <c r="E297" s="35" t="s">
        <v>941</v>
      </c>
      <c r="F297" s="35" t="s">
        <v>435</v>
      </c>
      <c r="G297" s="35" t="s">
        <v>735</v>
      </c>
      <c r="H297" s="35" t="s">
        <v>781</v>
      </c>
      <c r="I297" s="97" t="s">
        <v>437</v>
      </c>
      <c r="J297" s="35" t="s">
        <v>942</v>
      </c>
    </row>
    <row r="298" spans="1:10">
      <c r="A298" s="114"/>
      <c r="B298" s="117"/>
      <c r="C298" s="35" t="s">
        <v>439</v>
      </c>
      <c r="D298" s="35" t="s">
        <v>466</v>
      </c>
      <c r="E298" s="35" t="s">
        <v>738</v>
      </c>
      <c r="F298" s="35" t="s">
        <v>435</v>
      </c>
      <c r="G298" s="35" t="s">
        <v>468</v>
      </c>
      <c r="H298" s="35" t="s">
        <v>459</v>
      </c>
      <c r="I298" s="97" t="s">
        <v>437</v>
      </c>
      <c r="J298" s="35" t="s">
        <v>937</v>
      </c>
    </row>
    <row r="299" spans="1:10">
      <c r="A299" s="114"/>
      <c r="B299" s="117"/>
      <c r="C299" s="35" t="s">
        <v>439</v>
      </c>
      <c r="D299" s="35" t="s">
        <v>443</v>
      </c>
      <c r="E299" s="35" t="s">
        <v>928</v>
      </c>
      <c r="F299" s="35" t="s">
        <v>435</v>
      </c>
      <c r="G299" s="35" t="s">
        <v>46</v>
      </c>
      <c r="H299" s="35" t="s">
        <v>446</v>
      </c>
      <c r="I299" s="97" t="s">
        <v>437</v>
      </c>
      <c r="J299" s="35" t="s">
        <v>929</v>
      </c>
    </row>
    <row r="300" spans="1:10">
      <c r="A300" s="114"/>
      <c r="B300" s="117"/>
      <c r="C300" s="35" t="s">
        <v>454</v>
      </c>
      <c r="D300" s="35" t="s">
        <v>448</v>
      </c>
      <c r="E300" s="35" t="s">
        <v>938</v>
      </c>
      <c r="F300" s="35" t="s">
        <v>435</v>
      </c>
      <c r="G300" s="35" t="s">
        <v>641</v>
      </c>
      <c r="H300" s="35" t="s">
        <v>451</v>
      </c>
      <c r="I300" s="97" t="s">
        <v>452</v>
      </c>
      <c r="J300" s="35" t="s">
        <v>939</v>
      </c>
    </row>
    <row r="301" spans="1:10">
      <c r="A301" s="114"/>
      <c r="B301" s="117"/>
      <c r="C301" s="35" t="s">
        <v>462</v>
      </c>
      <c r="D301" s="35" t="s">
        <v>455</v>
      </c>
      <c r="E301" s="35" t="s">
        <v>456</v>
      </c>
      <c r="F301" s="35" t="s">
        <v>457</v>
      </c>
      <c r="G301" s="35" t="s">
        <v>458</v>
      </c>
      <c r="H301" s="35" t="s">
        <v>459</v>
      </c>
      <c r="I301" s="97" t="s">
        <v>437</v>
      </c>
      <c r="J301" s="35" t="s">
        <v>460</v>
      </c>
    </row>
    <row r="302" ht="300" spans="1:10">
      <c r="A302" s="114" t="s">
        <v>416</v>
      </c>
      <c r="B302" s="117" t="s">
        <v>943</v>
      </c>
      <c r="C302" s="35"/>
      <c r="D302" s="35"/>
      <c r="E302" s="35"/>
      <c r="F302" s="35"/>
      <c r="G302" s="35"/>
      <c r="H302" s="35"/>
      <c r="I302" s="35"/>
      <c r="J302" s="35"/>
    </row>
    <row r="303" spans="1:10">
      <c r="A303" s="114"/>
      <c r="B303" s="117"/>
      <c r="C303" s="35" t="s">
        <v>439</v>
      </c>
      <c r="D303" s="35" t="s">
        <v>433</v>
      </c>
      <c r="E303" s="35" t="s">
        <v>944</v>
      </c>
      <c r="F303" s="35" t="s">
        <v>435</v>
      </c>
      <c r="G303" s="35" t="s">
        <v>213</v>
      </c>
      <c r="H303" s="35" t="s">
        <v>683</v>
      </c>
      <c r="I303" s="97" t="s">
        <v>437</v>
      </c>
      <c r="J303" s="35" t="s">
        <v>945</v>
      </c>
    </row>
    <row r="304" spans="1:10">
      <c r="A304" s="114"/>
      <c r="B304" s="117"/>
      <c r="C304" s="35" t="s">
        <v>439</v>
      </c>
      <c r="D304" s="35" t="s">
        <v>466</v>
      </c>
      <c r="E304" s="35" t="s">
        <v>809</v>
      </c>
      <c r="F304" s="35" t="s">
        <v>435</v>
      </c>
      <c r="G304" s="35" t="s">
        <v>468</v>
      </c>
      <c r="H304" s="35" t="s">
        <v>459</v>
      </c>
      <c r="I304" s="97" t="s">
        <v>437</v>
      </c>
      <c r="J304" s="35" t="s">
        <v>838</v>
      </c>
    </row>
    <row r="305" spans="1:10">
      <c r="A305" s="114"/>
      <c r="B305" s="117"/>
      <c r="C305" s="35" t="s">
        <v>439</v>
      </c>
      <c r="D305" s="35" t="s">
        <v>443</v>
      </c>
      <c r="E305" s="35" t="s">
        <v>928</v>
      </c>
      <c r="F305" s="35" t="s">
        <v>435</v>
      </c>
      <c r="G305" s="35" t="s">
        <v>214</v>
      </c>
      <c r="H305" s="35" t="s">
        <v>446</v>
      </c>
      <c r="I305" s="97" t="s">
        <v>437</v>
      </c>
      <c r="J305" s="35" t="s">
        <v>929</v>
      </c>
    </row>
    <row r="306" spans="1:10">
      <c r="A306" s="114"/>
      <c r="B306" s="117"/>
      <c r="C306" s="35" t="s">
        <v>454</v>
      </c>
      <c r="D306" s="35" t="s">
        <v>448</v>
      </c>
      <c r="E306" s="35" t="s">
        <v>946</v>
      </c>
      <c r="F306" s="35" t="s">
        <v>435</v>
      </c>
      <c r="G306" s="35" t="s">
        <v>813</v>
      </c>
      <c r="H306" s="35" t="s">
        <v>451</v>
      </c>
      <c r="I306" s="97" t="s">
        <v>452</v>
      </c>
      <c r="J306" s="35" t="s">
        <v>947</v>
      </c>
    </row>
    <row r="307" spans="1:10">
      <c r="A307" s="114"/>
      <c r="B307" s="117"/>
      <c r="C307" s="35" t="s">
        <v>462</v>
      </c>
      <c r="D307" s="35" t="s">
        <v>455</v>
      </c>
      <c r="E307" s="35" t="s">
        <v>456</v>
      </c>
      <c r="F307" s="35" t="s">
        <v>457</v>
      </c>
      <c r="G307" s="35" t="s">
        <v>458</v>
      </c>
      <c r="H307" s="35" t="s">
        <v>459</v>
      </c>
      <c r="I307" s="97" t="s">
        <v>437</v>
      </c>
      <c r="J307" s="35" t="s">
        <v>460</v>
      </c>
    </row>
    <row r="308" ht="156" spans="1:10">
      <c r="A308" s="114" t="s">
        <v>417</v>
      </c>
      <c r="B308" s="117" t="s">
        <v>948</v>
      </c>
      <c r="C308" s="35"/>
      <c r="D308" s="35"/>
      <c r="E308" s="35"/>
      <c r="F308" s="35"/>
      <c r="G308" s="35"/>
      <c r="H308" s="35"/>
      <c r="I308" s="35"/>
      <c r="J308" s="35"/>
    </row>
    <row r="309" spans="1:10">
      <c r="A309" s="114"/>
      <c r="B309" s="117"/>
      <c r="C309" s="35" t="s">
        <v>439</v>
      </c>
      <c r="D309" s="35" t="s">
        <v>433</v>
      </c>
      <c r="E309" s="35" t="s">
        <v>949</v>
      </c>
      <c r="F309" s="35" t="s">
        <v>435</v>
      </c>
      <c r="G309" s="35" t="s">
        <v>950</v>
      </c>
      <c r="H309" s="35" t="s">
        <v>951</v>
      </c>
      <c r="I309" s="97" t="s">
        <v>437</v>
      </c>
      <c r="J309" s="35" t="s">
        <v>952</v>
      </c>
    </row>
    <row r="310" spans="1:10">
      <c r="A310" s="114"/>
      <c r="B310" s="117"/>
      <c r="C310" s="35" t="s">
        <v>439</v>
      </c>
      <c r="D310" s="35" t="s">
        <v>466</v>
      </c>
      <c r="E310" s="35" t="s">
        <v>809</v>
      </c>
      <c r="F310" s="35" t="s">
        <v>435</v>
      </c>
      <c r="G310" s="35" t="s">
        <v>468</v>
      </c>
      <c r="H310" s="35" t="s">
        <v>459</v>
      </c>
      <c r="I310" s="97" t="s">
        <v>437</v>
      </c>
      <c r="J310" s="35" t="s">
        <v>838</v>
      </c>
    </row>
    <row r="311" spans="1:10">
      <c r="A311" s="114"/>
      <c r="B311" s="117"/>
      <c r="C311" s="35" t="s">
        <v>439</v>
      </c>
      <c r="D311" s="35" t="s">
        <v>443</v>
      </c>
      <c r="E311" s="35" t="s">
        <v>928</v>
      </c>
      <c r="F311" s="35" t="s">
        <v>435</v>
      </c>
      <c r="G311" s="35" t="s">
        <v>688</v>
      </c>
      <c r="H311" s="35" t="s">
        <v>540</v>
      </c>
      <c r="I311" s="97" t="s">
        <v>437</v>
      </c>
      <c r="J311" s="35" t="s">
        <v>929</v>
      </c>
    </row>
    <row r="312" spans="1:10">
      <c r="A312" s="114"/>
      <c r="B312" s="117"/>
      <c r="C312" s="35" t="s">
        <v>454</v>
      </c>
      <c r="D312" s="35" t="s">
        <v>448</v>
      </c>
      <c r="E312" s="35" t="s">
        <v>953</v>
      </c>
      <c r="F312" s="35" t="s">
        <v>435</v>
      </c>
      <c r="G312" s="35" t="s">
        <v>813</v>
      </c>
      <c r="H312" s="35" t="s">
        <v>451</v>
      </c>
      <c r="I312" s="97" t="s">
        <v>452</v>
      </c>
      <c r="J312" s="35" t="s">
        <v>954</v>
      </c>
    </row>
    <row r="313" spans="1:10">
      <c r="A313" s="114"/>
      <c r="B313" s="117"/>
      <c r="C313" s="35" t="s">
        <v>462</v>
      </c>
      <c r="D313" s="35" t="s">
        <v>455</v>
      </c>
      <c r="E313" s="35" t="s">
        <v>456</v>
      </c>
      <c r="F313" s="35" t="s">
        <v>457</v>
      </c>
      <c r="G313" s="35" t="s">
        <v>458</v>
      </c>
      <c r="H313" s="35" t="s">
        <v>459</v>
      </c>
      <c r="I313" s="97" t="s">
        <v>437</v>
      </c>
      <c r="J313" s="35" t="s">
        <v>460</v>
      </c>
    </row>
    <row r="314" ht="264" spans="1:10">
      <c r="A314" s="114" t="s">
        <v>418</v>
      </c>
      <c r="B314" s="117" t="s">
        <v>955</v>
      </c>
      <c r="C314" s="35"/>
      <c r="D314" s="35"/>
      <c r="E314" s="35"/>
      <c r="F314" s="35"/>
      <c r="G314" s="35"/>
      <c r="H314" s="35"/>
      <c r="I314" s="35"/>
      <c r="J314" s="35"/>
    </row>
    <row r="315" spans="1:10">
      <c r="A315" s="114"/>
      <c r="B315" s="117"/>
      <c r="C315" s="35" t="s">
        <v>439</v>
      </c>
      <c r="D315" s="35" t="s">
        <v>433</v>
      </c>
      <c r="E315" s="35" t="s">
        <v>956</v>
      </c>
      <c r="F315" s="35" t="s">
        <v>435</v>
      </c>
      <c r="G315" s="35" t="s">
        <v>957</v>
      </c>
      <c r="H315" s="35" t="s">
        <v>781</v>
      </c>
      <c r="I315" s="97" t="s">
        <v>437</v>
      </c>
      <c r="J315" s="35" t="s">
        <v>958</v>
      </c>
    </row>
    <row r="316" spans="1:10">
      <c r="A316" s="114"/>
      <c r="B316" s="117"/>
      <c r="C316" s="35" t="s">
        <v>439</v>
      </c>
      <c r="D316" s="35" t="s">
        <v>433</v>
      </c>
      <c r="E316" s="35" t="s">
        <v>959</v>
      </c>
      <c r="F316" s="35" t="s">
        <v>435</v>
      </c>
      <c r="G316" s="35" t="s">
        <v>181</v>
      </c>
      <c r="H316" s="35" t="s">
        <v>781</v>
      </c>
      <c r="I316" s="97" t="s">
        <v>437</v>
      </c>
      <c r="J316" s="35" t="s">
        <v>960</v>
      </c>
    </row>
    <row r="317" spans="1:10">
      <c r="A317" s="114"/>
      <c r="B317" s="117"/>
      <c r="C317" s="35" t="s">
        <v>439</v>
      </c>
      <c r="D317" s="35" t="s">
        <v>433</v>
      </c>
      <c r="E317" s="35" t="s">
        <v>961</v>
      </c>
      <c r="F317" s="35" t="s">
        <v>435</v>
      </c>
      <c r="G317" s="35" t="s">
        <v>695</v>
      </c>
      <c r="H317" s="35" t="s">
        <v>923</v>
      </c>
      <c r="I317" s="97" t="s">
        <v>437</v>
      </c>
      <c r="J317" s="35" t="s">
        <v>936</v>
      </c>
    </row>
    <row r="318" spans="1:10">
      <c r="A318" s="114"/>
      <c r="B318" s="117"/>
      <c r="C318" s="35" t="s">
        <v>439</v>
      </c>
      <c r="D318" s="35" t="s">
        <v>466</v>
      </c>
      <c r="E318" s="35" t="s">
        <v>809</v>
      </c>
      <c r="F318" s="35" t="s">
        <v>435</v>
      </c>
      <c r="G318" s="35" t="s">
        <v>468</v>
      </c>
      <c r="H318" s="35" t="s">
        <v>459</v>
      </c>
      <c r="I318" s="97" t="s">
        <v>437</v>
      </c>
      <c r="J318" s="35" t="s">
        <v>838</v>
      </c>
    </row>
    <row r="319" spans="1:10">
      <c r="A319" s="114"/>
      <c r="B319" s="117"/>
      <c r="C319" s="35" t="s">
        <v>439</v>
      </c>
      <c r="D319" s="35" t="s">
        <v>443</v>
      </c>
      <c r="E319" s="35" t="s">
        <v>928</v>
      </c>
      <c r="F319" s="35" t="s">
        <v>435</v>
      </c>
      <c r="G319" s="35" t="s">
        <v>215</v>
      </c>
      <c r="H319" s="35" t="s">
        <v>446</v>
      </c>
      <c r="I319" s="97" t="s">
        <v>437</v>
      </c>
      <c r="J319" s="35" t="s">
        <v>929</v>
      </c>
    </row>
    <row r="320" spans="1:10">
      <c r="A320" s="114"/>
      <c r="B320" s="117"/>
      <c r="C320" s="35" t="s">
        <v>454</v>
      </c>
      <c r="D320" s="35" t="s">
        <v>772</v>
      </c>
      <c r="E320" s="35" t="s">
        <v>962</v>
      </c>
      <c r="F320" s="35" t="s">
        <v>435</v>
      </c>
      <c r="G320" s="35" t="s">
        <v>641</v>
      </c>
      <c r="H320" s="35" t="s">
        <v>459</v>
      </c>
      <c r="I320" s="97" t="s">
        <v>452</v>
      </c>
      <c r="J320" s="35" t="s">
        <v>963</v>
      </c>
    </row>
    <row r="321" spans="1:10">
      <c r="A321" s="114"/>
      <c r="B321" s="117"/>
      <c r="C321" s="35" t="s">
        <v>462</v>
      </c>
      <c r="D321" s="35" t="s">
        <v>775</v>
      </c>
      <c r="E321" s="35" t="s">
        <v>456</v>
      </c>
      <c r="F321" s="35" t="s">
        <v>457</v>
      </c>
      <c r="G321" s="35" t="s">
        <v>458</v>
      </c>
      <c r="H321" s="35" t="s">
        <v>459</v>
      </c>
      <c r="I321" s="97" t="s">
        <v>437</v>
      </c>
      <c r="J321" s="35" t="s">
        <v>460</v>
      </c>
    </row>
    <row r="322" ht="374" customHeight="1" spans="1:10">
      <c r="A322" s="114" t="s">
        <v>419</v>
      </c>
      <c r="B322" s="125" t="s">
        <v>964</v>
      </c>
      <c r="C322" s="118"/>
      <c r="D322" s="118"/>
      <c r="E322" s="118"/>
      <c r="F322" s="118"/>
      <c r="G322" s="118"/>
      <c r="H322" s="118"/>
      <c r="I322" s="118"/>
      <c r="J322" s="118"/>
    </row>
    <row r="323" spans="1:10">
      <c r="A323" s="35"/>
      <c r="B323" s="35"/>
      <c r="C323" s="35" t="s">
        <v>439</v>
      </c>
      <c r="D323" s="35" t="s">
        <v>433</v>
      </c>
      <c r="E323" s="35" t="s">
        <v>965</v>
      </c>
      <c r="F323" s="35" t="s">
        <v>435</v>
      </c>
      <c r="G323" s="35" t="s">
        <v>966</v>
      </c>
      <c r="H323" s="35" t="s">
        <v>835</v>
      </c>
      <c r="I323" s="97" t="s">
        <v>437</v>
      </c>
      <c r="J323" s="35" t="s">
        <v>967</v>
      </c>
    </row>
    <row r="324" spans="1:10">
      <c r="A324" s="35"/>
      <c r="B324" s="35"/>
      <c r="C324" s="35" t="s">
        <v>439</v>
      </c>
      <c r="D324" s="35" t="s">
        <v>433</v>
      </c>
      <c r="E324" s="35" t="s">
        <v>968</v>
      </c>
      <c r="F324" s="35" t="s">
        <v>435</v>
      </c>
      <c r="G324" s="35" t="s">
        <v>969</v>
      </c>
      <c r="H324" s="35" t="s">
        <v>824</v>
      </c>
      <c r="I324" s="97" t="s">
        <v>437</v>
      </c>
      <c r="J324" s="35" t="s">
        <v>970</v>
      </c>
    </row>
    <row r="325" spans="1:10">
      <c r="A325" s="35"/>
      <c r="B325" s="35"/>
      <c r="C325" s="35" t="s">
        <v>439</v>
      </c>
      <c r="D325" s="35" t="s">
        <v>466</v>
      </c>
      <c r="E325" s="35" t="s">
        <v>809</v>
      </c>
      <c r="F325" s="35" t="s">
        <v>435</v>
      </c>
      <c r="G325" s="35" t="s">
        <v>468</v>
      </c>
      <c r="H325" s="35" t="s">
        <v>459</v>
      </c>
      <c r="I325" s="97" t="s">
        <v>437</v>
      </c>
      <c r="J325" s="35" t="s">
        <v>838</v>
      </c>
    </row>
    <row r="326" spans="1:10">
      <c r="A326" s="35"/>
      <c r="B326" s="35"/>
      <c r="C326" s="35" t="s">
        <v>439</v>
      </c>
      <c r="D326" s="35" t="s">
        <v>443</v>
      </c>
      <c r="E326" s="35" t="s">
        <v>928</v>
      </c>
      <c r="F326" s="35" t="s">
        <v>435</v>
      </c>
      <c r="G326" s="35" t="s">
        <v>217</v>
      </c>
      <c r="H326" s="35" t="s">
        <v>446</v>
      </c>
      <c r="I326" s="97" t="s">
        <v>437</v>
      </c>
      <c r="J326" s="35" t="s">
        <v>929</v>
      </c>
    </row>
    <row r="327" spans="1:10">
      <c r="A327" s="35"/>
      <c r="B327" s="35"/>
      <c r="C327" s="35" t="s">
        <v>454</v>
      </c>
      <c r="D327" s="35" t="s">
        <v>448</v>
      </c>
      <c r="E327" s="35" t="s">
        <v>938</v>
      </c>
      <c r="F327" s="35" t="s">
        <v>435</v>
      </c>
      <c r="G327" s="35" t="s">
        <v>711</v>
      </c>
      <c r="H327" s="35" t="s">
        <v>451</v>
      </c>
      <c r="I327" s="97" t="s">
        <v>452</v>
      </c>
      <c r="J327" s="35" t="s">
        <v>939</v>
      </c>
    </row>
    <row r="328" spans="1:10">
      <c r="A328" s="35"/>
      <c r="B328" s="35"/>
      <c r="C328" s="35" t="s">
        <v>462</v>
      </c>
      <c r="D328" s="35" t="s">
        <v>455</v>
      </c>
      <c r="E328" s="35" t="s">
        <v>456</v>
      </c>
      <c r="F328" s="35" t="s">
        <v>457</v>
      </c>
      <c r="G328" s="35" t="s">
        <v>458</v>
      </c>
      <c r="H328" s="35" t="s">
        <v>459</v>
      </c>
      <c r="I328" s="97" t="s">
        <v>437</v>
      </c>
      <c r="J328" s="35" t="s">
        <v>460</v>
      </c>
    </row>
  </sheetData>
  <mergeCells count="2">
    <mergeCell ref="A3:J3"/>
    <mergeCell ref="A4:H4"/>
  </mergeCells>
  <pageMargins left="0.75" right="0.75" top="1" bottom="1" header="0.5" footer="0.5"/>
  <pageSetup paperSize="9" scale="10"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对下转移支付预算表09-1</vt:lpstr>
      <vt:lpstr>对下转移支付绩效目标表09-2</vt:lpstr>
      <vt:lpstr>新增资产配置表10</vt:lpstr>
      <vt:lpstr>上级转移支付补助项目支出预算表11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huawei</cp:lastModifiedBy>
  <dcterms:created xsi:type="dcterms:W3CDTF">2025-01-21T18:50:00Z</dcterms:created>
  <cp:lastPrinted>2025-02-13T18:07:00Z</cp:lastPrinted>
  <dcterms:modified xsi:type="dcterms:W3CDTF">2025-02-20T17:05:15Z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947B1D663EAD40F5A4BA484810B40C57_13</vt:lpwstr>
  </property>
  <property fmtid="{D5CDD505-2E9C-101B-9397-08002B2CF9AE}" pid="3" name="KSOProductBuildVer">
    <vt:lpwstr>2052-12.8.2.1112</vt:lpwstr>
  </property>
</Properties>
</file>