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部门基本支出预算表04!$A$9:$W$37</definedName>
    <definedName name="_xlnm._FilterDatabase" localSheetId="7" hidden="1">'部门项目支出预算表05-1'!$A$7:$W$45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<sst xmlns="http://schemas.openxmlformats.org/spreadsheetml/2006/main" count="1712" uniqueCount="588">
  <si>
    <t>预算01-1表</t>
  </si>
  <si>
    <t>2025年财务收支预算总表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</si>
  <si>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</si>
  <si>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</si>
  <si>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</si>
  <si>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</si>
  <si>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</si>
  <si>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</si>
  <si>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</si>
  <si>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</si>
  <si>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</si>
  <si>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</si>
  <si>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</si>
  <si>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五、其他支出</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</si>
  <si>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</si>
  <si>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</si>
  <si>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</si>
  <si>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</si>
  <si>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</si>
  <si>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</si>
  <si>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</si>
  <si>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</si>
  <si>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</si>
  <si>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</si>
  <si>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</si>
  <si>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</si>
  <si>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</si>
  <si>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</si>
  <si>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</si>
  <si>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</si>
  <si>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</si>
  <si>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</si>
  <si>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</si>
  <si>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</si>
  <si>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</si>
  <si>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</si>
  <si>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</si>
  <si>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</si>
  <si>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</si>
  <si>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</si>
  <si>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</si>
  <si>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</si>
  <si>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</si>
  <si>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</si>
  <si>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</si>
  <si>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</si>
  <si>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105004</t>
  </si>
  <si>
    <t>新平彝族傣族自治县第一中学</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</si>
  <si>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</si>
  <si>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</si>
  <si>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</si>
  <si>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</si>
  <si>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</si>
  <si>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</si>
  <si>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</si>
  <si>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</si>
  <si>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</si>
  <si>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</si>
  <si>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</si>
  <si>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</si>
  <si>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</si>
  <si>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</si>
  <si>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</si>
  <si>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</si>
  <si>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</si>
  <si>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2050203</t>
  </si>
  <si>
    <t>初中教育</t>
  </si>
  <si>
    <t>2050204</t>
  </si>
  <si>
    <t>高中教育</t>
  </si>
  <si>
    <t>2050299</t>
  </si>
  <si>
    <t>其他普通教育支出</t>
  </si>
  <si>
    <t>20507</t>
  </si>
  <si>
    <t>特殊教育</t>
  </si>
  <si>
    <t>2050701</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</si>
  <si>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</si>
  <si>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</si>
  <si>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</si>
  <si>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</si>
  <si>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</si>
  <si>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</si>
  <si>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</si>
  <si>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</si>
  <si>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</si>
  <si>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</si>
  <si>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</si>
  <si>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</si>
  <si>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</si>
  <si>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</si>
  <si>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</si>
  <si>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</si>
  <si>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</si>
  <si>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</si>
  <si>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</si>
  <si>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</si>
  <si>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</si>
  <si>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</si>
  <si>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</si>
  <si>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</si>
  <si>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</si>
  <si>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</si>
  <si>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</si>
  <si>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</si>
  <si>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</si>
  <si>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</si>
  <si>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</si>
  <si>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</si>
  <si>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</si>
  <si>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</si>
  <si>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</si>
  <si>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</si>
  <si>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</si>
  <si>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</si>
  <si>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政府性基金及对应专项债务收入安排的支出</t>
  </si>
  <si>
    <t>彩票公益金安排的支出</t>
  </si>
  <si>
    <t>用于体育事业的彩票公益金支出</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</si>
  <si>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</si>
  <si>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</si>
  <si>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</si>
  <si>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</si>
  <si>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</si>
  <si>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</si>
  <si>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</si>
  <si>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</si>
  <si>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</si>
  <si>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</si>
  <si>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</si>
  <si>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</si>
  <si>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</si>
  <si>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</si>
  <si>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</si>
  <si>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</si>
  <si>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</si>
  <si>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</si>
  <si>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</si>
  <si>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</si>
  <si>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</si>
  <si>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</si>
  <si>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</si>
  <si>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</si>
  <si>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</si>
  <si>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</si>
  <si>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</si>
  <si>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</si>
  <si>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</si>
  <si>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</si>
  <si>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</si>
  <si>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</si>
  <si>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</si>
  <si>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</si>
  <si>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</si>
  <si>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</si>
  <si>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</si>
  <si>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</si>
  <si>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</si>
  <si>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</si>
  <si>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</si>
  <si>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</si>
  <si>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</si>
  <si>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</si>
  <si>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</si>
  <si>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</si>
  <si>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</si>
  <si>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</si>
  <si>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530427210000000015516</t>
  </si>
  <si>
    <t>事业人员工资支出</t>
  </si>
  <si>
    <t>30101</t>
  </si>
  <si>
    <t>基本工资</t>
  </si>
  <si>
    <t>30102</t>
  </si>
  <si>
    <t>津贴补贴</t>
  </si>
  <si>
    <t>30107</t>
  </si>
  <si>
    <t>绩效工资</t>
  </si>
  <si>
    <t>530427210000000015517</t>
  </si>
  <si>
    <t>社会保障缴费</t>
  </si>
  <si>
    <t>30110</t>
  </si>
  <si>
    <t>职工基本医疗保险缴费</t>
  </si>
  <si>
    <t>530427210000000015518</t>
  </si>
  <si>
    <t>30113</t>
  </si>
  <si>
    <t>530427210000000015521</t>
  </si>
  <si>
    <t>公车购置及运维费</t>
  </si>
  <si>
    <t>30231</t>
  </si>
  <si>
    <t>公务用车运行维护费</t>
  </si>
  <si>
    <t>530427210000000015523</t>
  </si>
  <si>
    <t>工会经费</t>
  </si>
  <si>
    <t>30228</t>
  </si>
  <si>
    <t>530427210000000015524</t>
  </si>
  <si>
    <t>一般公用经费</t>
  </si>
  <si>
    <t>30229</t>
  </si>
  <si>
    <t>福利费</t>
  </si>
  <si>
    <t>530427231100001447896</t>
  </si>
  <si>
    <t>奖励性绩效工资(地方)</t>
  </si>
  <si>
    <t>530427231100001447903</t>
  </si>
  <si>
    <t>退休干部公用经费</t>
  </si>
  <si>
    <t>30201</t>
  </si>
  <si>
    <t>办公费</t>
  </si>
  <si>
    <t>530427241100002125036</t>
  </si>
  <si>
    <t>社会保障缴费经费</t>
  </si>
  <si>
    <t>30112</t>
  </si>
  <si>
    <t>其他社会保障缴费</t>
  </si>
  <si>
    <t>30108</t>
  </si>
  <si>
    <t>机关事业单位基本养老保险缴费</t>
  </si>
  <si>
    <t>30111</t>
  </si>
  <si>
    <t>公务员医疗补助缴费</t>
  </si>
  <si>
    <t>530427241100002132569</t>
  </si>
  <si>
    <t>邮电专项经费</t>
  </si>
  <si>
    <t>邮电费</t>
  </si>
  <si>
    <t>预算05-1表</t>
  </si>
  <si>
    <t>2025年部门项目支出预算表</t>
  </si>
  <si>
    <t>项目分类</t>
  </si>
  <si>
    <t>项目单位</t>
  </si>
  <si>
    <t>本年拨款</t>
  </si>
  <si>
    <t>其中：本次下达</t>
  </si>
  <si>
    <t>民生类</t>
  </si>
  <si>
    <t xml:space="preserve">312 </t>
  </si>
  <si>
    <t>义教公用经费</t>
  </si>
  <si>
    <t xml:space="preserve"> 办公费</t>
  </si>
  <si>
    <t>维修（护）费</t>
  </si>
  <si>
    <t>农村义教学生营养改善计划专项资金</t>
  </si>
  <si>
    <t>助学金</t>
  </si>
  <si>
    <t>事业发展类</t>
  </si>
  <si>
    <t xml:space="preserve">313 </t>
  </si>
  <si>
    <t>公用经费补助项目（非税）专项资金</t>
  </si>
  <si>
    <t xml:space="preserve"> 事业发展类</t>
  </si>
  <si>
    <t>313</t>
  </si>
  <si>
    <t>办公设备购置</t>
  </si>
  <si>
    <t>培训费</t>
  </si>
  <si>
    <t>质量优秀集体奖项目专项资金</t>
  </si>
  <si>
    <t>奖励金</t>
  </si>
  <si>
    <t>教师周转宿舍建设项目专项资金</t>
  </si>
  <si>
    <t>房屋建筑物购建</t>
  </si>
  <si>
    <t>专项业务类</t>
  </si>
  <si>
    <t>311</t>
  </si>
  <si>
    <t>普通高中脱贫家庭经济困难学生生活补助资金</t>
  </si>
  <si>
    <t xml:space="preserve"> 助学金</t>
  </si>
  <si>
    <t>玉溪仙福（集团）捐赠新平一中“仙福”奖学专项资金</t>
  </si>
  <si>
    <t>312</t>
  </si>
  <si>
    <t>普通高中公用经费专项资金</t>
  </si>
  <si>
    <t xml:space="preserve"> 印刷费</t>
  </si>
  <si>
    <t>水费</t>
  </si>
  <si>
    <t>电费</t>
  </si>
  <si>
    <t xml:space="preserve"> 办公设备购置</t>
  </si>
  <si>
    <t>差旅费</t>
  </si>
  <si>
    <t>机关事业单位职工及军人抚恤补助资金</t>
  </si>
  <si>
    <t>生活补助</t>
  </si>
  <si>
    <t>普通高中国家助学金专项经费</t>
  </si>
  <si>
    <t>普通高中“三免一补”补助专项经费</t>
  </si>
  <si>
    <t>安保服务项目专项资金</t>
  </si>
  <si>
    <t>委托业务费</t>
  </si>
  <si>
    <t>义教困难学生生活补助资金</t>
  </si>
  <si>
    <t>普通高中建档立卡户等家庭经济困难学生免学杂费专项资金</t>
  </si>
  <si>
    <t>学校体育场馆免费低收费开放专项经费</t>
  </si>
  <si>
    <t xml:space="preserve">30299 </t>
  </si>
  <si>
    <t>其他商品和服务支出</t>
  </si>
  <si>
    <t xml:space="preserve">30201 </t>
  </si>
  <si>
    <t xml:space="preserve">30211 </t>
  </si>
  <si>
    <t xml:space="preserve">31002 </t>
  </si>
  <si>
    <t xml:space="preserve">30216 </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</si>
  <si>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</si>
  <si>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</si>
  <si>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</si>
  <si>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</si>
  <si>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</si>
  <si>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</si>
  <si>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</si>
  <si>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</si>
  <si>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</si>
  <si>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</si>
  <si>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</si>
  <si>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</si>
  <si>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目标1：确保该项目资金按时支付，学校按规定使用。明确义务教育公用经费的支出范围，此笔资金用于支付初中部设备购置、办公经费、教师培训费支出，概算资金总额116.13万元。
目标2：严格按规定使用。确保资金合规合法使用，加强管理，提高资金使用效益。
目标3：项目验收交付学校使用，全校初中生828余名在校学生给予享受，满意度较高，为教育教学提供了更好的保障；为师生提供了优质的服务。
目标4：2025年预计在校人数为926人，寄宿制学生910人，非寄宿制学生16人，概算资金114.34万元，其中：中央资金91.47万元，省级资金16.01万元，市级资金2.75万元，县级资金4.11万元。我校有随班就读残疾学生3人，按照每生每年补助6000元的标准，2025年我校应补助特殊教育公用经费1.80万元。其中：中央资金1.44万元，省级资金0.25万元，市级资金0.04万元，县级资金0.06万元。通过该项目的实施，切实保障初中部2025年设备购置、办公经费、教室培训费项目的稳步实施。</t>
  </si>
  <si>
    <t>产出指标</t>
  </si>
  <si>
    <t>数量指标</t>
  </si>
  <si>
    <t>特殊教育残疾学生标准</t>
  </si>
  <si>
    <t>=</t>
  </si>
  <si>
    <t>人</t>
  </si>
  <si>
    <t>定量指标</t>
  </si>
  <si>
    <t>反映新平一中初中部残疾学生数</t>
  </si>
  <si>
    <t>培训参加人次</t>
  </si>
  <si>
    <t>&gt;=</t>
  </si>
  <si>
    <t>63</t>
  </si>
  <si>
    <t>人次</t>
  </si>
  <si>
    <t>组织开展各类培训的人次</t>
  </si>
  <si>
    <t>受益学生数</t>
  </si>
  <si>
    <t>926</t>
  </si>
  <si>
    <t>反映初中部在校学生人数</t>
  </si>
  <si>
    <t>质量指标</t>
  </si>
  <si>
    <t>办公设备购置验收合格率</t>
  </si>
  <si>
    <t>90</t>
  </si>
  <si>
    <t>%</t>
  </si>
  <si>
    <t>反映设备购置质量情况</t>
  </si>
  <si>
    <t>培训人员合格率</t>
  </si>
  <si>
    <t>反映组织开展各类培训的质量 
合格率=（培训合格人数/培训人数）*100%</t>
  </si>
  <si>
    <t>成本指标</t>
  </si>
  <si>
    <t>经济成本指标</t>
  </si>
  <si>
    <t>1240</t>
  </si>
  <si>
    <t>元/人</t>
  </si>
  <si>
    <t>反映寄宿制学生生均公用经费标准</t>
  </si>
  <si>
    <t>效益指标</t>
  </si>
  <si>
    <t>可持续影响</t>
  </si>
  <si>
    <t>理化生仪器设备使用年限</t>
  </si>
  <si>
    <t>年</t>
  </si>
  <si>
    <t>反映理化生实验仪器设备使用年限</t>
  </si>
  <si>
    <t>满意度指标</t>
  </si>
  <si>
    <t>服务对象满意度</t>
  </si>
  <si>
    <t>使用人员满意度</t>
  </si>
  <si>
    <t>反映服务对象对购置设备的整体满意情况。
使用人员满意度=（对购置设备满意的人数/问卷调查人数）*100%。</t>
  </si>
  <si>
    <t>根据《关于印发玉溪市农村义务教育学生营养改善计划工作实施方案的通知》（玉政办发[2012]11号）、《财政部 教育部关于深入实施农村义务教育学生营养改善计划的通知》财政[2021]174号通知，对市属两所学校的农村学生实施营养膳食补助，为改善学生在校的生活状况，提高学生的健康水平，减轻受助学生家庭的经济负担，让学生安心学习，提高学生学习积极性，为其顺利完成学业提供物质保障。经国务院批准，从2021年秋季学期起农村义务教育学生营养膳食补助国家基础标准由每生每天4元提高到5元，所需资金由中央财政承担。全年按在校200天计算，按1000元/年/生的标准测算。2025年我校义务教育阶段享受营养补助人数预计773人，预计需补助77.30万元。
在2025年中，我校将为确保学校的正常运行，确保资金按时、足额到位，并督促学校按规定使用。明确了该项资金的支出范围，确保了资金规范使用，督促学校加强管理，提高了资金使用效益；做好了该项政策的宣传、咨询等工作。年终汇总上报该项目工作执行情况，并组织实施相关的绩效评价。</t>
  </si>
  <si>
    <t>计划享受营养改善计划补助学生人数</t>
  </si>
  <si>
    <t>773</t>
  </si>
  <si>
    <t>反映预计享受营养改善计划补助学生人数</t>
  </si>
  <si>
    <t>补助范围占在校学生数比率</t>
  </si>
  <si>
    <t>100</t>
  </si>
  <si>
    <t>反映享受营养改善计划补助学生人数占在校学生数百分比</t>
  </si>
  <si>
    <t>营养餐符合食品卫生安全标准要求</t>
  </si>
  <si>
    <t>营养餐符合食品安全标准合格</t>
  </si>
  <si>
    <t>按照每生每人5元的标准资助，每学年算100天。</t>
  </si>
  <si>
    <t>社会效益</t>
  </si>
  <si>
    <t>农村义务教育学生营养膳食</t>
  </si>
  <si>
    <t>明显改善</t>
  </si>
  <si>
    <t>是/否</t>
  </si>
  <si>
    <t>定性指标</t>
  </si>
  <si>
    <t>改善学生营养膳食</t>
  </si>
  <si>
    <t>义务教育学生、家长满意度</t>
  </si>
  <si>
    <t>对学生及学生家长进行满意度调查</t>
  </si>
  <si>
    <t>根据新政办通〔2020〕21_号《新平彝族傣族自治县人民政府办公室关于印发新平县县级非税收入预算管理办法的通知》，为进一步规范非税收入的征收、使用和管理,认真履行非税收入收缴职能,按照非税收入“收支两条线”管理规定将收取的非税收入及时足额缴入国库或财政专户的管理要求,推进非税收入规范化、制度化管理，结合我校实际,2025年大概预收取学费、住宿费280.00万元；经校行政班子研究决定，学费、住宿费用于教学设备购置和弥补运转经费不足等支出。</t>
  </si>
  <si>
    <t>购置设备数量</t>
  </si>
  <si>
    <t>1.00</t>
  </si>
  <si>
    <t>批</t>
  </si>
  <si>
    <t>反映购置数量完成情况。</t>
  </si>
  <si>
    <t>组织培训期数</t>
  </si>
  <si>
    <t>次</t>
  </si>
  <si>
    <t>反映预算部门（单位）组织开展各类培训的期数。</t>
  </si>
  <si>
    <t>验收通过率</t>
  </si>
  <si>
    <t>反映设备购置的产品质量情况。
验收通过率=（通过验收的购置数量/购置总数量）*100%。</t>
  </si>
  <si>
    <t>培训出勤率</t>
  </si>
  <si>
    <t>反映预算部门（单位）组织开展各类培训中参训人员的出勤情况。
培训出勤率=（实际出勤学员数量/参加培训学员数量）*100%。</t>
  </si>
  <si>
    <t>经济效益</t>
  </si>
  <si>
    <t>设备采购经济性</t>
  </si>
  <si>
    <t>万元</t>
  </si>
  <si>
    <t>反映设备采购费用。</t>
  </si>
  <si>
    <t>设备使用年限</t>
  </si>
  <si>
    <t>反映新投入设备使用年限情况。</t>
  </si>
  <si>
    <t>参训人员满意度</t>
  </si>
  <si>
    <t>反映参训人员对培训内容、讲师授课、课程设置和培训效果等的满意度。
参训人员满意度=（对培训整体满意的参训人数/参训总人数）*100%</t>
  </si>
  <si>
    <t>1.完成发放2024年质量优秀集体奖项目资金70000.00元（大写：柒万元整），其中完成发放新平县第一中学2024年高考成绩优秀奖金50000.00元，涉及教师74人；完成发放新平县第一中学2024年中考成绩优秀奖金20000.00元，涉及教师29人。
2.进一步培养高素质专业化教师队伍，调动广大教师和教育工作者教书育人的积极性，表扬优秀、树立典型，激发我校教师立德修身、敬业立学、教书育人的良好风貌，大力营造尊师重教的良好社会氛围。</t>
  </si>
  <si>
    <t>优秀集体</t>
  </si>
  <si>
    <t>个</t>
  </si>
  <si>
    <t>反映新平县第一中学质量优秀集体数。</t>
  </si>
  <si>
    <t>教育教学质量</t>
  </si>
  <si>
    <t>明县提升</t>
  </si>
  <si>
    <t>是否</t>
  </si>
  <si>
    <t>反映高考、中考成绩优秀奖对广大教师和教育工作者教书育人的积极性，以及对学生学习积极性的提高。</t>
  </si>
  <si>
    <t>256.95</t>
  </si>
  <si>
    <t>反映新平一中2024年高考、中考成绩人员分配金额。</t>
  </si>
  <si>
    <t>促进学校可持续发展</t>
  </si>
  <si>
    <t>反映新平一中高考、中考成绩优秀资金发放对学校可持续发展影响。</t>
  </si>
  <si>
    <t>教师满意度</t>
  </si>
  <si>
    <t>85</t>
  </si>
  <si>
    <t>反应我校教师对发放质量优秀集体奖金的满意程度。</t>
  </si>
  <si>
    <t>目标1：学校能实行全寄宿制管理,能解决教师全日制值周的住宿问题 ,为全面提升办学质量提供保障。有效地消减重点高中学校和普通高中学校的实际差距，进一步提高高中教育教学质量和办学效益，促进城乡基础教育事业均衡发展。
目标2：在规定时间完成室内外装修、附属工程及绿化，通过项目建设,工程质量验收合格率=100%，。
目标3：根据新发改投资 (2019〕 68号批复，本工程投资估算总额1475.40万元。县人民政府于2022年11月7日召集县纪委监委、县发展和改革局、县财政局、县自然资源局、县审计局、县住房和城乡建设局、县教育体育局召开专题会研究，决定同意项目调整规模和投资，由建设9层72套，调整为5层40套，建筑面积调整为2805.29平方米，总投资调整为1070.69万元。通过项目建设 ,学校能实行全寄宿制管理,能解决教师全日制值周的住宿问题 ,为全面提升办学质量提供保障。有效地消减重点高中学校和普通高中学校的实际差距，进一步提高高中教育教学质量和办学效益，促进城乡基础教育事业均衡发展。</t>
  </si>
  <si>
    <t>建筑面积</t>
  </si>
  <si>
    <t>2805.29</t>
  </si>
  <si>
    <t>平方米</t>
  </si>
  <si>
    <t>新平一中教师周转房建筑面积4986.77平方米</t>
  </si>
  <si>
    <t>工程验收合格率</t>
  </si>
  <si>
    <t>95</t>
  </si>
  <si>
    <t>根据验收报告，验收合格率达到95%以上。</t>
  </si>
  <si>
    <t>时效指标</t>
  </si>
  <si>
    <t>预计完工时限</t>
  </si>
  <si>
    <t>&lt;=</t>
  </si>
  <si>
    <t>完成建设项目时限为2年之内</t>
  </si>
  <si>
    <t>对学校教师生活环境改善程度</t>
  </si>
  <si>
    <t>极大改善</t>
  </si>
  <si>
    <t>极大改善学校教师生活环境，更好地为学校教育事业服务。</t>
  </si>
  <si>
    <t>可持续使用年限</t>
  </si>
  <si>
    <t>50</t>
  </si>
  <si>
    <t>房屋使用年限</t>
  </si>
  <si>
    <t>目标1：做好建档立卡等家庭经济困难学生（含非建档立卡的家庭经济困难残疾学生、农村低保家庭学生、农村特困救助供养学生）认定。
目标2：落实普通高中学生资助政策，确保建档立卡学生就学权利，不让一个学生因家庭困难而失学。
目标3：根据玉教体函〔2022〕29号附件1  云教发〔2022〕8号《云南省教育厅等四部门关于调整优化学生资助政策推动脱贫攻坚成果巩固拓展同乡村振兴有效衔接的通知》，对于2021年及以后入学的学生，原普通高中建档立卡贫困学生生活费补助对象调整为“三类”（脱贫不稳定户、边缘易致贫户、突发严重困难户）农村低收人家庭学生；按每生每年2500元给予生活费补助；我校预计2024年享受“三类”（脱贫不稳定户、边缘易致贫户、突发严重困难户）农村低收人家庭学生35人，全年补助金额8.75万元，按学期发放。建档立卡户生活费补助工作实施以来，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</si>
  <si>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建档立卡（三类人员）学生生活补助人数</t>
  </si>
  <si>
    <t>35</t>
  </si>
  <si>
    <t>建档立卡学生数</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</si>
  <si>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</si>
  <si>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</si>
  <si>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</si>
  <si>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</si>
  <si>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缓解学生家庭经济困难</t>
  </si>
  <si>
    <t>明显缓解</t>
  </si>
  <si>
    <t>反映补助政策的宣传效果情况。
政策知晓率=调查中补助政策知晓人数/调查总人数*100%</t>
  </si>
  <si>
    <t>社会公众或服务对象满意度</t>
  </si>
  <si>
    <t>反映获补助受益对象的满意程度。</t>
  </si>
  <si>
    <t>年度目标：接受仙湖集团捐赠20万元资金，用于奖励品学兼优的150名学生，通过项目实施，培养有理想、有道德、有文化、有纪律的时代新人，引导学生遵守学校规章制度，维护学校教育、教学、生活秩序，培养学生德、智、体、美、劳全面发展，在学生间形成良好的竞争环境，高质量完成初高中教育和提升高考质量，促进学校的可持续发展为目标。</t>
  </si>
  <si>
    <t>预计奖励学生数</t>
  </si>
  <si>
    <t>150</t>
  </si>
  <si>
    <t>反映获补助人员、企业的数量情况，也适用补贴、资助等形式的补助。</t>
  </si>
  <si>
    <t>奖励金发放准确率</t>
  </si>
  <si>
    <t>反映奖学金发放准确程度</t>
  </si>
  <si>
    <t>500</t>
  </si>
  <si>
    <t>反映一等奖学金补助标准</t>
  </si>
  <si>
    <t>有效促进</t>
  </si>
  <si>
    <t>反映促进学校可持续发展情况</t>
  </si>
  <si>
    <t>受益对象满意度</t>
  </si>
  <si>
    <t>98</t>
  </si>
  <si>
    <t>为进一步提高教育经费保障能力，确保学校各项教育教学工作顺利开展，根据新财发〔2017〕179号新平县财政局新平县教育局 关于建立完善新平县普通高中生均拨款制度的通知》和云政办发〔2020〕7 号 《云南省人民政府办公厅关于印发云南省教育领域财政事权和支出责任划分改革实施方案的通知》要求：各县区普通高中省级补助资金由省财政按1200元/生.年标准的15%补助剩余部分由县财政局承担；我校2024年在校学生2432人，普通高中公用经费概算资金364.80万元，其中：省级资金43.78万元；县级资金321.02万元。用于维持学校日常运转支出，主要包括：教学业务费、实验费、教师培训费、文体活动费、水电费、取暖费、办公费、邮电费、劳务费、交通差旅费、仪器设备及图书资料购置费、校舍及仪器设备的日常维修维护等。</t>
  </si>
  <si>
    <t>公用经费学生覆盖数</t>
  </si>
  <si>
    <t>2432</t>
  </si>
  <si>
    <t>反映公用经费对应补助学生的覆盖情况。
公用经费=公用经费实际保障学生数*1500元/年.生。</t>
  </si>
  <si>
    <t>组织开展各类培训的人次。</t>
  </si>
  <si>
    <t>使用水</t>
  </si>
  <si>
    <t>124143</t>
  </si>
  <si>
    <t>立方米</t>
  </si>
  <si>
    <t>反映公用经费列支水费情况。</t>
  </si>
  <si>
    <t>使用电</t>
  </si>
  <si>
    <t>1383646</t>
  </si>
  <si>
    <t>千瓦时</t>
  </si>
  <si>
    <t>反映公用经费列支电费情况。</t>
  </si>
  <si>
    <t>教师培训费不低于学校年度公用经费总额的10%</t>
  </si>
  <si>
    <t>10</t>
  </si>
  <si>
    <t>教师培训费=公用经费补助总额*10%</t>
  </si>
  <si>
    <t>参训教师培训合格率</t>
  </si>
  <si>
    <t>参训教师培训合格率=教师培训合格数/参与培训教师数*100%
“合规”标准具体根据培训形式判断。</t>
  </si>
  <si>
    <t>3.5</t>
  </si>
  <si>
    <t>元/吨</t>
  </si>
  <si>
    <t>反映高中水费单价。</t>
  </si>
  <si>
    <t>学校日常运转</t>
  </si>
  <si>
    <t>有效保障</t>
  </si>
  <si>
    <t>反映项目实施对学校运转的影响。</t>
  </si>
  <si>
    <t>补助对象政策知晓率</t>
  </si>
  <si>
    <t>反映受助对象对义务教育学校公用经费政策知晓情况。</t>
  </si>
  <si>
    <t>教师专业素质能力</t>
  </si>
  <si>
    <t>得到提升</t>
  </si>
  <si>
    <t>反映项目的实施对教师专业化水平和综合素质提升的效果。</t>
  </si>
  <si>
    <t>培训人员满意度</t>
  </si>
  <si>
    <t>学生满意度</t>
  </si>
  <si>
    <t>反映学生对公用经费维持学校运转效果等方面的满意程度。</t>
  </si>
  <si>
    <t xml:space="preserve">目标.根据《云南省人力资源和社会保障厅 云南省财政厅关于调整机关事业单位职工死亡后遗属生活困难补助标准及有关问题的通知》（云人社发〔2010〕127 号）及《玉溪市民政局玉溪市财政局关于提高2023年城乡居民最低生活保障特困人员救助供养孤儿基本生活保障标准的通知》，认真做好我校2025年度死亡遗属生活困难补助发放；
</t>
  </si>
  <si>
    <t>遗属人员数</t>
  </si>
  <si>
    <t>12</t>
  </si>
  <si>
    <t>反映离休干部遗属的情况</t>
  </si>
  <si>
    <t>947</t>
  </si>
  <si>
    <t>反映城镇遗属补助标准</t>
  </si>
  <si>
    <t>部门运转</t>
  </si>
  <si>
    <t>正常运转</t>
  </si>
  <si>
    <t>反映部门运转的情况</t>
  </si>
  <si>
    <t>单位人员满意度</t>
  </si>
  <si>
    <t>反映单位人员满意度的情况</t>
  </si>
  <si>
    <t>社会公众满意度</t>
  </si>
  <si>
    <t>反映社会公众满意度的情况</t>
  </si>
  <si>
    <t>目标1：落实普通高中国家助学金学生资助政策，对普通高中家庭经济困难在校学生，尤其是建档立卡学生发放国家助学金，确保家庭经济困难学生就学权利。
目标2：加强对普通高中学生学籍信息的管理，确保学生数据真实、准确，并保证建档立卡贫困学生优先获得资助。
目标3：积极做好建档立卡贫困户学生的认定，以“云南省精准扶贫大数据管理平台”为依据，定期与学生资助中心做好学生数据的对接、更新、核实，确保数据及进、准确。
目标4：根据云财教【2015】181号云南省财政厅云南省教育厅《关于完善普通高中家庭经济困难学生国家助学金资助制度的通知》及玉财教【2017】41号《云南省普通高中国家助学金管理办法》要求；普通高中国家助学金的资助对象为具有正式注册学籍的普通高中在校生中的家庭经济困难学生。资助标准为平均每生每年2000元，我省分为两个档次：一档助学金2500元/人.年，二档助学金1500元/人.年。普通高中国家助学金所需经费由中央、省、市、县按80:14:2.4:3.6的比例分担。我校2025学年按照2024年在校学生人数24.84.1%来测算（2432×24.84%），共计604人，所需经费由中央、省、市、县按80:14:2.4:3.6的比例配套。一档301人、二档303人，中央配套96.56万元，省级配套16.9万元，市级配套2.9万元，县级配套4.35万元，合计120.71万元。此项目开展后有效保障在校学生中建档立卡贫困户、低保户、残疾学生、特供救助、大病返贫家庭子女、因灾祸返贫子女、困难职工子女、烈士军属子女等家庭经济困难子女有效完成了高中教育，得到受助学生及受助家长的高度好评。</t>
  </si>
  <si>
    <t>一等助学金人数</t>
  </si>
  <si>
    <t>一等助学金205人</t>
  </si>
  <si>
    <t>二等助学金人数</t>
  </si>
  <si>
    <t>308</t>
  </si>
  <si>
    <t>二等助学金308人</t>
  </si>
  <si>
    <t>人均补助标准 2000</t>
  </si>
  <si>
    <t>元/学年</t>
  </si>
  <si>
    <t>普通高中国家助学金。等助学金2500元/学年，二等助学金1500元/学年。 人均每人2000元/学年 。</t>
  </si>
  <si>
    <t>受助学生家庭经济压力</t>
  </si>
  <si>
    <t>缓解</t>
  </si>
  <si>
    <t>反映项目实施是否有助于减轻经济困难学生家庭负担的情况。</t>
  </si>
  <si>
    <t>受益学生满意度</t>
  </si>
  <si>
    <t>反映受益学生对项目实施的过程、效果的满意程度。</t>
  </si>
  <si>
    <t>为了解决我校普通高中家庭经济困难学生因经济原因无法继续高中阶段学习的问题，根据玉溪市委、玉溪市人民政府下发的《关于加快我市人口较少民族和贫困少数民族聚居区经济社会发展的意见》（玉发〔2009〕4号）文件和玉溪市教育局文件《关于对人口较少民族聚居的284个村民小组的普通高中农村在校学生实行“三免一补”的通知》玉教基〔2009〕3号。从2009年3月开始执行，对人口较少民族聚居的284个村民小组的普通高中农村在校学生“三免一补”的补助。即：1.免学费：免费标准按发改委核定的普通高中学费收费标准执行；2.免住宿费：免费标准按发改委核定的普通高中住宿费收费标准执行；3.免教科书费：免除国家规定课程教科书书费（以各年级实际征订书发生额为准）；4.生活费补助费：补助标准为1500元。我校2024年预计补助人数86人；预计发放“三免一补”补助资金30.1万元，其中：免学费8.60万元、免住宿费1.38万元、免科书费7.22万元、生活费补助12.9万元。此项目实施以来，减轻困难家庭经济负担，确保孩子不因贫而失学，加快普及高中阶段教育，从制度上基本解决普通高中学生接受普通高中教育问题，优化教育结构；减轻了困难家庭的经济负担，提高了困难家庭消费水平，间接带动文化产业的经济发展；让孩子继续高中阶段的学习，提高学生素质，带动当地升学率的提升；加强学生环境保护意识。</t>
  </si>
  <si>
    <t>受助人数</t>
  </si>
  <si>
    <t>86</t>
  </si>
  <si>
    <t>人(人次、家)</t>
  </si>
  <si>
    <t>政策宣传次数</t>
  </si>
  <si>
    <t>反映补助政策的宣传力度情况。即通过门户网站、报刊、通信、电视、户外广告等对补助政策进行宣传的次数。</t>
  </si>
  <si>
    <t>保障学生完成学业情况</t>
  </si>
  <si>
    <t>促进</t>
  </si>
  <si>
    <t>80</t>
  </si>
  <si>
    <t>根据《新平彝族傣族自治县人民政府关于新平县教育体育系统校园安保服务项目费用纳入县级财政保障的专题会议纪要》，本单位需采购安保服务一项，全年需资金总额183600.00元。申请纳入年初预算。通过项目实施，进一步清理规范教育体育系统编外聘用人员，优化好人员结构、强化人员管理，充分发挥人力资源使用效益。</t>
  </si>
  <si>
    <t>安保服务数</t>
  </si>
  <si>
    <t>反映安保服务所需数量。</t>
  </si>
  <si>
    <t>服务发放及时率</t>
  </si>
  <si>
    <t>反映服务发放及时情况。</t>
  </si>
  <si>
    <t>2550</t>
  </si>
  <si>
    <t>反映所需要资金总额情况。</t>
  </si>
  <si>
    <t>优化人员结构</t>
  </si>
  <si>
    <t>有效优化</t>
  </si>
  <si>
    <t>反映优化好人员结构、强化人员管理，充分发挥人力资源使用效益情况。</t>
  </si>
  <si>
    <t>聘用单位满意度</t>
  </si>
  <si>
    <t>反映使用单位满意度情况。</t>
  </si>
  <si>
    <t>资助义务教育阶段四类学生（脱贫稳定户、脱贫不稳定户、边缘易致贫人口、突发严重困难人口）资助全覆盖，                                                                                                                                 　　　　　　　　　　　　　　　　　　　　　　　　　　　　　　　　　　　　　　　　确保本年每位家庭经济困难学生得到应该享受的资助，                                                                                                                                                                                                                    　　　　　　　　　　　　　　　　　　　　　　　　　　　　　　　　　　　　　　　　　　　　　　　　　　　　　　　    帮助家庭经济困难学生更好地完成学业，促进教育发展。</t>
  </si>
  <si>
    <t>预计享受家庭经济困难生活补助人数</t>
  </si>
  <si>
    <t>400</t>
  </si>
  <si>
    <t>反映寄宿学生预计享受家庭困难补助人数</t>
  </si>
  <si>
    <t>补助资金发放准确率</t>
  </si>
  <si>
    <t>精准按照审定人员，根据补助对象，按照标准补助</t>
  </si>
  <si>
    <t>资金发放及时率</t>
  </si>
  <si>
    <t>1500</t>
  </si>
  <si>
    <t>家庭影响程度</t>
  </si>
  <si>
    <t>较大</t>
  </si>
  <si>
    <t>对受助家庭学生顺利完成学业的影响</t>
  </si>
  <si>
    <t>受助家庭满意度</t>
  </si>
  <si>
    <t>通过家长会等方式，对受助家庭尽心满意度调查</t>
  </si>
  <si>
    <t>目标1：做好建档立卡等家庭经济困难学生（含非建档立卡的家庭经济困难残疾学生、农村低保家庭学生、农村特困救助供养学生）认定。
目标2：落实普通高中学生资助政策，免除普通高中建档立卡等家庭经济困难在校学生学费，确保建档立卡学生就学权利，不让一个学生因家庭困难而失学。
目标3：根据《玉溪市人民政府办公室关于印发玉溪市基本公共服务领域市以下共同财政事权和支出责任划分改革实施方案的通知》（玉政办发[2019]14号）要求，我校2025年普通高中建档立卡家庭经济困难学生免学杂费预计170人，根据2023年秋季学期学生上交的建档立卡认定表、低保证、残疾证、特供救助等相关证明统计人数。普通高中建档立卡家庭经济困难学生免学杂费所需资金由中央、省、市、县按80:14：2.4:3.6的比例配套。中央配套13.6万元，省级配套2.38万元，市级配套0.41万元，县级配套0.61万元,合计17.00万元。普通高中建档立卡户等家庭经济困难学生免学杂费实施以来，得到学生和家长的普遍赞扬，社会效果非常好；激励了我校建档立卡户等家庭经济困难学生勤奋学习、努力进取、有效缓解贫困家庭的经济压力，为建档立卡户学生接受教育提供了必要的物质基础。</t>
  </si>
  <si>
    <t>获补对象数</t>
  </si>
  <si>
    <t>170</t>
  </si>
  <si>
    <t>反映补助政策的宣传力度情况。即通过门户网站、报刊、通信、电视、户外广告、家长会等对补助政策进行宣传的次数。</t>
  </si>
  <si>
    <t>建档立卡户覆盖率</t>
  </si>
  <si>
    <t>减轻建档立卡户家庭经济困难学生经济负担</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</si>
  <si>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</si>
  <si>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</si>
  <si>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</si>
  <si>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</si>
  <si>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</si>
  <si>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</si>
  <si>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</si>
  <si>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</si>
  <si>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</si>
  <si>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</si>
  <si>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</si>
  <si>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</si>
  <si>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</si>
  <si>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</si>
  <si>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</si>
  <si>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触控一体机</t>
  </si>
  <si>
    <t>台</t>
  </si>
  <si>
    <t>官员工作站</t>
  </si>
  <si>
    <t>套</t>
  </si>
  <si>
    <t>RFID图书管理系统</t>
  </si>
  <si>
    <t>RFID标签加工</t>
  </si>
  <si>
    <t>枚</t>
  </si>
  <si>
    <t>安全门禁</t>
  </si>
  <si>
    <t>馆情大数据展示终端</t>
  </si>
  <si>
    <t>RFID</t>
  </si>
  <si>
    <t>片</t>
  </si>
  <si>
    <t>数码打印机</t>
  </si>
  <si>
    <t>编程无人机</t>
  </si>
  <si>
    <t>防护器材8件套</t>
  </si>
  <si>
    <t>复印纸</t>
  </si>
  <si>
    <t>件</t>
  </si>
  <si>
    <t>装订机</t>
  </si>
  <si>
    <t>台式计算机</t>
  </si>
  <si>
    <t>监控主机房--空调</t>
  </si>
  <si>
    <t>体育教师服装</t>
  </si>
  <si>
    <t>保安服</t>
  </si>
  <si>
    <t>公务用车保险费</t>
  </si>
  <si>
    <t>项</t>
  </si>
  <si>
    <t>公务用车维修、保养费</t>
  </si>
  <si>
    <t>公务用车加油</t>
  </si>
  <si>
    <t>预算08表</t>
  </si>
  <si>
    <t>2025年部门政府购买服务预算表</t>
  </si>
  <si>
    <t>政府购买服务项目</t>
  </si>
  <si>
    <t>政府购买服务目录</t>
  </si>
  <si>
    <t>备注：本单位无此项预算，本表为空。</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</si>
  <si>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</si>
  <si>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</si>
  <si>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</si>
  <si>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</si>
  <si>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</si>
  <si>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</si>
  <si>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</si>
  <si>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</si>
  <si>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</si>
  <si>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</si>
  <si>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</si>
  <si>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</si>
  <si>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</si>
  <si>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</si>
  <si>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</si>
  <si>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</si>
  <si>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</si>
  <si>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</si>
  <si>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</si>
  <si>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</si>
  <si>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</si>
  <si>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</si>
  <si>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</si>
  <si>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</si>
  <si>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</si>
  <si>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</si>
  <si>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</si>
  <si>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</si>
  <si>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</si>
  <si>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</si>
  <si>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</si>
  <si>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</si>
  <si>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</si>
  <si>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</si>
  <si>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</si>
  <si>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</si>
  <si>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</si>
  <si>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</si>
  <si>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</si>
  <si>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313 事业发展类</t>
  </si>
  <si>
    <t>本级</t>
  </si>
  <si>
    <t>312 民生类</t>
  </si>
  <si>
    <t>311 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</si>
</sst>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 "/>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sz val="10"/>
      <color theme="1"/>
      <name val="Arial"/>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2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8" applyNumberFormat="0" applyFill="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1" fillId="0" borderId="0" applyNumberFormat="0" applyFill="0" applyBorder="0" applyAlignment="0" applyProtection="0">
      <alignment vertical="center"/>
    </xf>
    <xf numFmtId="0" fontId="32" fillId="3" borderId="30" applyNumberFormat="0" applyAlignment="0" applyProtection="0">
      <alignment vertical="center"/>
    </xf>
    <xf numFmtId="0" fontId="33" fillId="4" borderId="31" applyNumberFormat="0" applyAlignment="0" applyProtection="0">
      <alignment vertical="center"/>
    </xf>
    <xf numFmtId="0" fontId="34" fillId="4" borderId="30" applyNumberFormat="0" applyAlignment="0" applyProtection="0">
      <alignment vertical="center"/>
    </xf>
    <xf numFmtId="0" fontId="35" fillId="5" borderId="32" applyNumberFormat="0" applyAlignment="0" applyProtection="0">
      <alignment vertical="center"/>
    </xf>
    <xf numFmtId="0" fontId="36" fillId="0" borderId="33" applyNumberFormat="0" applyFill="0" applyAlignment="0" applyProtection="0">
      <alignment vertical="center"/>
    </xf>
    <xf numFmtId="0" fontId="37" fillId="0" borderId="3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10"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cellStyleXfs>
  <cellXfs count="268">
    <xf numFmtId="0" fontId="0" fillId="0" borderId="0" xfId="0"/>
    <xf numFmtId="0" fontId="0" fillId="0" borderId="1" xfId="0" applyBorder="1"/>
    <xf numFmtId="0" fontId="0" fillId="0" borderId="0" xfId="0" applyBorder="1"/>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179" fontId="6" fillId="0" borderId="7" xfId="52" applyFont="1">
      <alignment horizontal="right" vertical="center"/>
    </xf>
    <xf numFmtId="0" fontId="5" fillId="0" borderId="2" xfId="0" applyFont="1" applyFill="1" applyBorder="1" applyAlignment="1">
      <alignment horizontal="left" vertical="center"/>
    </xf>
    <xf numFmtId="0" fontId="5" fillId="0" borderId="2" xfId="0" applyFont="1" applyFill="1" applyBorder="1" applyAlignment="1">
      <alignment horizontal="left" vertical="center" wrapText="1"/>
    </xf>
    <xf numFmtId="179" fontId="5" fillId="0" borderId="2" xfId="0" applyNumberFormat="1" applyFont="1" applyFill="1" applyBorder="1" applyAlignment="1">
      <alignment horizontal="righ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179" fontId="5" fillId="0" borderId="1" xfId="0" applyNumberFormat="1" applyFont="1" applyFill="1" applyBorder="1" applyAlignment="1">
      <alignment horizontal="right" vertical="center"/>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79" fontId="5" fillId="0" borderId="6" xfId="0" applyNumberFormat="1" applyFont="1" applyFill="1" applyBorder="1" applyAlignment="1">
      <alignment horizontal="right" vertical="center"/>
    </xf>
    <xf numFmtId="0" fontId="0" fillId="0" borderId="11" xfId="0" applyBorder="1"/>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6" fillId="0" borderId="7" xfId="0" applyNumberFormat="1" applyFont="1" applyBorder="1" applyAlignment="1">
      <alignment horizontal="right" vertical="center"/>
    </xf>
    <xf numFmtId="0" fontId="1" fillId="0" borderId="3" xfId="0" applyFont="1" applyBorder="1" applyAlignment="1" applyProtection="1">
      <alignment horizontal="center" vertical="center" wrapText="1"/>
      <protection locked="0"/>
    </xf>
    <xf numFmtId="0" fontId="3" fillId="0" borderId="4" xfId="0" applyFont="1" applyBorder="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horizontal="center"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0" xfId="55" applyNumberFormat="1" applyBorder="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1">
      <alignment horizontal="right" vertical="center"/>
    </xf>
    <xf numFmtId="179" fontId="9" fillId="0" borderId="7" xfId="52">
      <alignment horizontal="right" vertical="center"/>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3" xfId="0" applyFont="1" applyBorder="1" applyAlignment="1">
      <alignment horizontal="center" vertical="center"/>
    </xf>
    <xf numFmtId="0" fontId="4" fillId="0" borderId="14"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5"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4" fontId="3" fillId="0" borderId="10" xfId="0" applyNumberFormat="1" applyFont="1" applyBorder="1" applyAlignment="1" applyProtection="1">
      <alignment horizontal="right" vertical="center"/>
      <protection locked="0"/>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4"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0" xfId="0" applyFont="1" applyBorder="1" applyAlignment="1">
      <alignment horizontal="center" vertical="center"/>
    </xf>
    <xf numFmtId="0" fontId="4" fillId="0" borderId="10" xfId="0" applyFont="1" applyBorder="1" applyAlignment="1" applyProtection="1">
      <alignment horizontal="center" vertical="center"/>
      <protection locked="0"/>
    </xf>
    <xf numFmtId="0" fontId="9" fillId="0" borderId="18" xfId="55" applyNumberFormat="1" applyFont="1" applyBorder="1">
      <alignment horizontal="left" vertical="center" wrapText="1"/>
    </xf>
    <xf numFmtId="49" fontId="9" fillId="0" borderId="18" xfId="55" applyNumberFormat="1" applyFont="1" applyBorder="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horizontal="right" vertical="center"/>
    </xf>
    <xf numFmtId="179" fontId="9" fillId="0" borderId="7" xfId="55" applyNumberFormat="1" applyFont="1" applyBorder="1" applyAlignment="1">
      <alignment horizontal="right" vertical="center" wrapText="1"/>
    </xf>
    <xf numFmtId="0" fontId="0" fillId="0" borderId="19" xfId="0" applyBorder="1"/>
    <xf numFmtId="0" fontId="0" fillId="0" borderId="18" xfId="0" applyBorder="1"/>
    <xf numFmtId="49" fontId="9" fillId="0" borderId="1" xfId="55" applyNumberFormat="1" applyFont="1" applyBorder="1">
      <alignment horizontal="left" vertical="center" wrapText="1"/>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6" fillId="0" borderId="20" xfId="52" applyFont="1" applyBorder="1">
      <alignment horizontal="right" vertical="center"/>
    </xf>
    <xf numFmtId="179" fontId="6" fillId="0" borderId="6" xfId="52" applyFont="1" applyBorder="1">
      <alignment horizontal="right" vertical="center"/>
    </xf>
    <xf numFmtId="0" fontId="9" fillId="0" borderId="1" xfId="55" applyNumberFormat="1" applyFont="1" applyBorder="1">
      <alignment horizontal="left" vertical="center" wrapText="1"/>
    </xf>
    <xf numFmtId="49" fontId="9" fillId="0" borderId="7" xfId="55" applyNumberFormat="1" applyFont="1" applyBorder="1">
      <alignment horizontal="left" vertical="center" wrapText="1"/>
    </xf>
    <xf numFmtId="0" fontId="0" fillId="0" borderId="21" xfId="0" applyBorder="1"/>
    <xf numFmtId="0" fontId="0" fillId="0" borderId="22" xfId="0" applyBorder="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179" fontId="6" fillId="0" borderId="23" xfId="52" applyFont="1" applyBorder="1">
      <alignment horizontal="right" vertical="center"/>
    </xf>
    <xf numFmtId="179" fontId="9" fillId="0" borderId="7" xfId="0" applyNumberFormat="1" applyFont="1" applyFill="1" applyBorder="1" applyAlignment="1">
      <alignment horizontal="right" vertical="center" wrapText="1"/>
    </xf>
    <xf numFmtId="179" fontId="6" fillId="0" borderId="12" xfId="52" applyFont="1" applyBorder="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9" fillId="0" borderId="1" xfId="0" applyFont="1" applyFill="1" applyBorder="1" applyAlignment="1">
      <alignment horizontal="left" vertical="top" wrapText="1"/>
    </xf>
    <xf numFmtId="49" fontId="6" fillId="0" borderId="1" xfId="55" applyFont="1" applyBorder="1">
      <alignment horizontal="left"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8" fillId="0" borderId="0" xfId="0" applyFont="1"/>
    <xf numFmtId="0" fontId="14" fillId="0" borderId="0" xfId="0" applyFont="1" applyFill="1" applyAlignment="1">
      <alignment vertical="top"/>
    </xf>
    <xf numFmtId="49" fontId="9" fillId="0" borderId="7" xfId="55" applyNumberFormat="1" applyFont="1" applyBorder="1" applyAlignment="1">
      <alignment horizontal="left" vertical="center" wrapText="1" indent="1"/>
    </xf>
    <xf numFmtId="49" fontId="9" fillId="0" borderId="7" xfId="55" applyNumberFormat="1" applyFont="1" applyBorder="1" applyAlignment="1">
      <alignment horizontal="left" vertical="center" wrapText="1"/>
    </xf>
    <xf numFmtId="179" fontId="9" fillId="0" borderId="7" xfId="0" applyNumberFormat="1" applyFont="1" applyFill="1" applyBorder="1" applyAlignment="1">
      <alignment horizontal="left" vertical="center" wrapText="1"/>
    </xf>
    <xf numFmtId="179" fontId="9" fillId="0" borderId="7" xfId="55" applyNumberFormat="1" applyFont="1" applyBorder="1">
      <alignment horizontal="left" vertical="center" wrapText="1"/>
    </xf>
    <xf numFmtId="179" fontId="9" fillId="0" borderId="7" xfId="52" applyNumberFormat="1" applyFont="1" applyBorder="1" applyAlignment="1">
      <alignment horizontal="right" vertical="center" wrapText="1"/>
    </xf>
    <xf numFmtId="0" fontId="6" fillId="0" borderId="0" xfId="0" applyFont="1" applyAlignment="1">
      <alignment horizontal="left" vertical="center"/>
    </xf>
    <xf numFmtId="49" fontId="6" fillId="0" borderId="7" xfId="55" applyFont="1">
      <alignment horizontal="left" vertical="center" wrapText="1"/>
    </xf>
    <xf numFmtId="0" fontId="9" fillId="0" borderId="7" xfId="0" applyFont="1" applyFill="1" applyBorder="1" applyAlignment="1">
      <alignment horizontal="left" vertical="top" wrapText="1"/>
    </xf>
    <xf numFmtId="49" fontId="6" fillId="0" borderId="7" xfId="0" applyNumberFormat="1" applyFont="1" applyBorder="1" applyAlignment="1">
      <alignment horizontal="left" vertical="center" wrapText="1"/>
    </xf>
    <xf numFmtId="49" fontId="6" fillId="0" borderId="3" xfId="55" applyFont="1" applyBorder="1">
      <alignment horizontal="left" vertical="center" wrapText="1"/>
    </xf>
    <xf numFmtId="49" fontId="6" fillId="0" borderId="18" xfId="0" applyNumberFormat="1" applyFont="1" applyBorder="1" applyAlignment="1">
      <alignment horizontal="left" vertical="center" wrapText="1"/>
    </xf>
    <xf numFmtId="0" fontId="9" fillId="0" borderId="18" xfId="0" applyFont="1" applyFill="1" applyBorder="1" applyAlignment="1">
      <alignment horizontal="left" vertical="top" wrapText="1"/>
    </xf>
    <xf numFmtId="49" fontId="6" fillId="0" borderId="12" xfId="55" applyFont="1" applyBorder="1">
      <alignment horizontal="left" vertical="center" wrapText="1"/>
    </xf>
    <xf numFmtId="49" fontId="6" fillId="0" borderId="1" xfId="0" applyNumberFormat="1" applyFont="1" applyBorder="1" applyAlignment="1">
      <alignment horizontal="left" vertical="center" wrapText="1"/>
    </xf>
    <xf numFmtId="0" fontId="9" fillId="0" borderId="4" xfId="0" applyFont="1" applyFill="1" applyBorder="1" applyAlignment="1">
      <alignment horizontal="left" vertical="top" wrapText="1"/>
    </xf>
    <xf numFmtId="49" fontId="6" fillId="0" borderId="13" xfId="0" applyNumberFormat="1" applyFont="1" applyBorder="1" applyAlignment="1">
      <alignment horizontal="left" vertical="center" wrapText="1"/>
    </xf>
    <xf numFmtId="0" fontId="9" fillId="0" borderId="13" xfId="0" applyFont="1" applyFill="1" applyBorder="1" applyAlignment="1">
      <alignment horizontal="left" vertical="top" wrapText="1"/>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4" fontId="3" fillId="0" borderId="7" xfId="0" applyNumberFormat="1" applyFont="1" applyBorder="1" applyAlignment="1" applyProtection="1">
      <alignment horizontal="right" vertical="center" wrapText="1"/>
      <protection locked="0"/>
    </xf>
    <xf numFmtId="4" fontId="3" fillId="0" borderId="24" xfId="0" applyNumberFormat="1" applyFont="1" applyBorder="1" applyAlignment="1" applyProtection="1">
      <alignment horizontal="right" vertical="center" wrapText="1"/>
      <protection locked="0"/>
    </xf>
    <xf numFmtId="4" fontId="3" fillId="0" borderId="1" xfId="0" applyNumberFormat="1" applyFont="1" applyBorder="1" applyAlignment="1" applyProtection="1">
      <alignment horizontal="right" vertical="center" wrapText="1"/>
      <protection locked="0"/>
    </xf>
    <xf numFmtId="4" fontId="3" fillId="0" borderId="23" xfId="0" applyNumberFormat="1" applyFont="1" applyBorder="1" applyAlignment="1" applyProtection="1">
      <alignment horizontal="right" vertical="center" wrapText="1"/>
      <protection locked="0"/>
    </xf>
    <xf numFmtId="0" fontId="1" fillId="0" borderId="0" xfId="0" applyFont="1" applyAlignment="1">
      <alignment vertical="top"/>
    </xf>
    <xf numFmtId="0" fontId="7" fillId="0" borderId="0" xfId="0" applyFont="1" applyFill="1" applyAlignment="1">
      <alignment horizontal="center" vertical="center"/>
    </xf>
    <xf numFmtId="0" fontId="16" fillId="0" borderId="7" xfId="0" applyFont="1" applyBorder="1" applyAlignment="1">
      <alignment horizontal="center"/>
    </xf>
    <xf numFmtId="179" fontId="9" fillId="0" borderId="7" xfId="52" applyNumberFormat="1" applyFont="1" applyBorder="1">
      <alignment horizontal="right" vertical="center"/>
    </xf>
    <xf numFmtId="179" fontId="9" fillId="0" borderId="7" xfId="52" applyNumberFormat="1" applyFont="1" applyFill="1" applyBorder="1">
      <alignment horizontal="right" vertical="center"/>
    </xf>
    <xf numFmtId="0" fontId="5" fillId="0" borderId="18" xfId="0" applyFont="1" applyFill="1" applyBorder="1" applyAlignment="1">
      <alignment horizontal="left" vertical="center"/>
    </xf>
    <xf numFmtId="49" fontId="17" fillId="0" borderId="18" xfId="57" applyNumberFormat="1" applyFont="1" applyFill="1" applyBorder="1" applyAlignment="1" applyProtection="1">
      <alignment vertical="center"/>
    </xf>
    <xf numFmtId="179" fontId="9" fillId="0" borderId="18" xfId="52" applyNumberFormat="1" applyFont="1" applyBorder="1">
      <alignment horizontal="right" vertical="center"/>
    </xf>
    <xf numFmtId="0" fontId="1" fillId="0" borderId="1" xfId="0" applyFont="1" applyBorder="1" applyAlignment="1" applyProtection="1">
      <alignment horizontal="center" vertical="center" wrapText="1"/>
      <protection locked="0"/>
    </xf>
    <xf numFmtId="179" fontId="6" fillId="0" borderId="1" xfId="52" applyFont="1" applyBorder="1">
      <alignment horizontal="right" vertical="center"/>
    </xf>
    <xf numFmtId="179" fontId="6" fillId="0" borderId="0" xfId="52" applyFont="1" applyBorder="1">
      <alignment horizontal="right" vertical="center"/>
    </xf>
    <xf numFmtId="0" fontId="15" fillId="0" borderId="7" xfId="0" applyFont="1" applyBorder="1" applyAlignment="1">
      <alignment horizontal="center" vertical="center"/>
    </xf>
    <xf numFmtId="0" fontId="15" fillId="0" borderId="7" xfId="0" applyFont="1" applyBorder="1" applyAlignment="1">
      <alignment horizontal="center" vertical="center" wrapText="1"/>
    </xf>
    <xf numFmtId="179" fontId="9" fillId="0" borderId="12" xfId="52" applyNumberFormat="1" applyFont="1" applyBorder="1">
      <alignment horizontal="right" vertical="center"/>
    </xf>
    <xf numFmtId="179" fontId="9" fillId="0" borderId="7" xfId="52" applyNumberFormat="1" applyFont="1">
      <alignment horizontal="right" vertical="center"/>
    </xf>
    <xf numFmtId="0" fontId="1" fillId="0" borderId="0" xfId="0" applyFont="1" applyAlignment="1">
      <alignment horizontal="center" wrapText="1"/>
    </xf>
    <xf numFmtId="0" fontId="18" fillId="0" borderId="0" xfId="0" applyFont="1" applyFill="1" applyAlignment="1">
      <alignment horizontal="center" vertical="center" wrapText="1"/>
    </xf>
    <xf numFmtId="0" fontId="19" fillId="0" borderId="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8"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3" xfId="0" applyNumberFormat="1" applyFont="1" applyBorder="1" applyAlignment="1">
      <alignment horizontal="right" vertical="center"/>
    </xf>
    <xf numFmtId="4" fontId="3" fillId="0" borderId="13" xfId="0" applyNumberFormat="1" applyFont="1" applyBorder="1" applyAlignment="1">
      <alignment horizontal="right" vertical="center"/>
    </xf>
    <xf numFmtId="179" fontId="9" fillId="0" borderId="0" xfId="52" applyNumberFormat="1" applyFont="1" applyBorder="1">
      <alignment horizontal="right" vertical="center"/>
    </xf>
    <xf numFmtId="0" fontId="2" fillId="0" borderId="0" xfId="0" applyFont="1" applyFill="1" applyAlignment="1">
      <alignment horizontal="center" vertical="center"/>
    </xf>
    <xf numFmtId="49" fontId="4" fillId="0" borderId="3"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0" fontId="4" fillId="0" borderId="16"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23" xfId="0" applyFont="1" applyBorder="1" applyAlignment="1">
      <alignment horizontal="left" vertical="center" wrapText="1"/>
    </xf>
    <xf numFmtId="179" fontId="6" fillId="0" borderId="19" xfId="52" applyFont="1" applyBorder="1">
      <alignment horizontal="right" vertical="center"/>
    </xf>
    <xf numFmtId="179" fontId="6" fillId="0" borderId="12" xfId="52" applyFont="1" applyFill="1" applyBorder="1">
      <alignment horizontal="right" vertical="center"/>
    </xf>
    <xf numFmtId="0" fontId="3" fillId="0" borderId="13" xfId="0" applyFont="1" applyBorder="1" applyAlignment="1">
      <alignment horizontal="left" vertical="center" wrapText="1"/>
    </xf>
    <xf numFmtId="0" fontId="3" fillId="0" borderId="26" xfId="0" applyFont="1" applyBorder="1" applyAlignment="1">
      <alignment horizontal="left" vertical="center" wrapText="1"/>
    </xf>
    <xf numFmtId="0" fontId="1" fillId="0" borderId="3" xfId="0" applyFont="1" applyBorder="1" applyAlignment="1">
      <alignment horizontal="center" vertical="center"/>
    </xf>
    <xf numFmtId="0" fontId="1" fillId="0" borderId="12" xfId="0" applyFont="1" applyBorder="1" applyAlignment="1">
      <alignment horizontal="center" vertical="center"/>
    </xf>
    <xf numFmtId="179" fontId="9" fillId="0" borderId="7" xfId="0" applyNumberFormat="1" applyFont="1" applyFill="1" applyBorder="1" applyAlignment="1">
      <alignment horizontal="right" vertical="center"/>
    </xf>
    <xf numFmtId="181" fontId="0" fillId="0" borderId="0" xfId="0" applyNumberFormat="1"/>
    <xf numFmtId="0" fontId="20" fillId="0" borderId="0" xfId="0" applyFont="1" applyAlignment="1">
      <alignment horizontal="center" vertical="center"/>
    </xf>
    <xf numFmtId="0" fontId="21" fillId="0" borderId="0" xfId="0" applyFont="1" applyAlignment="1">
      <alignment horizontal="center" vertical="center"/>
    </xf>
    <xf numFmtId="0" fontId="4" fillId="0" borderId="2" xfId="0" applyFont="1" applyBorder="1" applyAlignment="1" applyProtection="1">
      <alignment horizontal="center" vertical="center"/>
      <protection locked="0"/>
    </xf>
    <xf numFmtId="0" fontId="22" fillId="0" borderId="7" xfId="0" applyFont="1" applyBorder="1" applyAlignment="1">
      <alignment vertical="center"/>
    </xf>
    <xf numFmtId="0" fontId="9" fillId="0" borderId="7" xfId="0" applyFont="1" applyFill="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4" fontId="22" fillId="0" borderId="7" xfId="0" applyNumberFormat="1" applyFont="1" applyBorder="1" applyAlignment="1">
      <alignment horizontal="right" vertical="center"/>
    </xf>
    <xf numFmtId="0" fontId="22" fillId="0" borderId="7" xfId="0" applyFont="1" applyBorder="1" applyAlignment="1">
      <alignment horizontal="center" vertical="center"/>
    </xf>
    <xf numFmtId="0" fontId="6"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0" fillId="0" borderId="0" xfId="0" applyFill="1"/>
    <xf numFmtId="0" fontId="0" fillId="0" borderId="0" xfId="0" applyFill="1" applyAlignment="1">
      <alignment horizontal="center" vertical="center"/>
    </xf>
    <xf numFmtId="0" fontId="4" fillId="0" borderId="0" xfId="0" applyFont="1" applyFill="1" applyAlignment="1">
      <alignment wrapText="1"/>
    </xf>
    <xf numFmtId="0" fontId="4" fillId="0" borderId="7" xfId="0" applyFont="1" applyFill="1" applyBorder="1" applyAlignment="1">
      <alignment horizontal="center" vertical="center"/>
    </xf>
    <xf numFmtId="0" fontId="1" fillId="0" borderId="2" xfId="0" applyFont="1" applyBorder="1" applyAlignment="1">
      <alignment horizontal="center" vertical="center" wrapText="1"/>
    </xf>
    <xf numFmtId="4" fontId="3" fillId="0" borderId="7" xfId="0" applyNumberFormat="1" applyFont="1" applyFill="1" applyBorder="1" applyAlignment="1">
      <alignment horizontal="right" vertical="center"/>
    </xf>
    <xf numFmtId="4" fontId="3" fillId="0" borderId="7" xfId="0" applyNumberFormat="1" applyFont="1" applyFill="1" applyBorder="1" applyAlignment="1" applyProtection="1">
      <alignment horizontal="right" vertical="center"/>
      <protection locked="0"/>
    </xf>
    <xf numFmtId="179" fontId="6"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9" fillId="0" borderId="7" xfId="0" applyFont="1" applyFill="1" applyBorder="1" applyAlignment="1">
      <alignment horizontal="left" vertical="center" wrapText="1"/>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pplyProtection="1">
      <alignment horizontal="center" vertical="center"/>
      <protection locked="0"/>
    </xf>
    <xf numFmtId="0" fontId="1"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7" fillId="0" borderId="0" xfId="0" applyFont="1" applyAlignment="1">
      <alignment horizontal="center" vertical="top"/>
    </xf>
    <xf numFmtId="0" fontId="9" fillId="0" borderId="0" xfId="0" applyFont="1" applyFill="1" applyAlignment="1">
      <alignment horizontal="left" vertical="center"/>
    </xf>
    <xf numFmtId="0" fontId="3"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9" fontId="22" fillId="0" borderId="7" xfId="0" applyNumberFormat="1" applyFont="1" applyBorder="1" applyAlignment="1">
      <alignment horizontal="right" vertical="center"/>
    </xf>
    <xf numFmtId="0" fontId="6" fillId="0" borderId="6" xfId="0" applyFont="1" applyBorder="1" applyAlignment="1">
      <alignment horizontal="left" vertical="center"/>
    </xf>
    <xf numFmtId="0" fontId="22" fillId="0" borderId="6" xfId="0" applyFont="1" applyBorder="1" applyAlignment="1" applyProtection="1">
      <alignment horizontal="center" vertical="center"/>
      <protection locked="0"/>
    </xf>
    <xf numFmtId="0" fontId="5" fillId="0" borderId="18"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8" sqref="B8"/>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 min="5" max="5" width="12.625"/>
  </cols>
  <sheetData>
    <row r="1" customHeight="1" spans="1:4">
      <c r="A1" s="3"/>
      <c r="B1" s="3"/>
      <c r="C1" s="3"/>
      <c r="D1" s="3"/>
    </row>
    <row r="2" ht="11.95" customHeight="1" spans="4:4">
      <c r="D2" s="132" t="s">
        <v>0</v>
      </c>
    </row>
    <row r="3" ht="36" customHeight="1" spans="1:4">
      <c r="A3" s="57" t="s">
        <v>1</v>
      </c>
      <c r="B3" s="259"/>
      <c r="C3" s="259"/>
      <c r="D3" s="259"/>
    </row>
    <row r="4" ht="20.95" customHeight="1" spans="1:4">
      <c r="A4" s="260" t="str">
        <f>"单位名称："&amp;"新平彝族傣族自治县第一中学"</f>
        <v>单位名称：新平彝族傣族自治县第一中学</v>
      </c>
      <c r="B4" s="260"/>
      <c r="C4" s="218"/>
      <c r="D4" s="131" t="s">
        <v>2</v>
      </c>
    </row>
    <row r="5" ht="19.5" customHeight="1" spans="1:4">
      <c r="A5" s="13" t="s">
        <v>3</v>
      </c>
      <c r="B5" s="45"/>
      <c r="C5" s="13" t="s">
        <v>4</v>
      </c>
      <c r="D5" s="45"/>
    </row>
    <row r="6" ht="19.5" customHeight="1" spans="1:4">
      <c r="A6" s="17" t="s">
        <v>5</v>
      </c>
      <c r="B6" s="17" t="s">
        <v>6</v>
      </c>
      <c r="C6" s="17" t="s">
        <v>7</v>
      </c>
      <c r="D6" s="17" t="s">
        <v>6</v>
      </c>
    </row>
    <row r="7" ht="19.5" customHeight="1" spans="1:4">
      <c r="A7" s="20"/>
      <c r="B7" s="20"/>
      <c r="C7" s="20"/>
      <c r="D7" s="20"/>
    </row>
    <row r="8" ht="25.4" customHeight="1" spans="1:4">
      <c r="A8" s="228" t="s">
        <v>8</v>
      </c>
      <c r="B8" s="179">
        <v>65268920.78</v>
      </c>
      <c r="C8" s="221" t="str">
        <f>"一"&amp;"、"&amp;"教育支出"</f>
        <v>一、教育支出</v>
      </c>
      <c r="D8" s="178">
        <v>48881905.78</v>
      </c>
    </row>
    <row r="9" ht="25.4" customHeight="1" spans="1:4">
      <c r="A9" s="228" t="s">
        <v>9</v>
      </c>
      <c r="B9" s="234">
        <v>100000</v>
      </c>
      <c r="C9" s="221" t="str">
        <f>"二"&amp;"、"&amp;"社会保障和就业支出"</f>
        <v>二、社会保障和就业支出</v>
      </c>
      <c r="D9" s="178">
        <v>7360913</v>
      </c>
    </row>
    <row r="10" ht="25.4" customHeight="1" spans="1:4">
      <c r="A10" s="228" t="s">
        <v>10</v>
      </c>
      <c r="B10" s="234"/>
      <c r="C10" s="221" t="str">
        <f>"三"&amp;"、"&amp;"卫生健康支出"</f>
        <v>三、卫生健康支出</v>
      </c>
      <c r="D10" s="178">
        <v>5072466</v>
      </c>
    </row>
    <row r="11" ht="25.4" customHeight="1" spans="1:4">
      <c r="A11" s="228" t="s">
        <v>11</v>
      </c>
      <c r="B11" s="179">
        <v>2800000</v>
      </c>
      <c r="C11" s="221" t="str">
        <f>"四"&amp;"、"&amp;"住房保障支出"</f>
        <v>四、住房保障支出</v>
      </c>
      <c r="D11" s="178">
        <v>7023636</v>
      </c>
    </row>
    <row r="12" ht="25.4" customHeight="1" spans="1:4">
      <c r="A12" s="228" t="s">
        <v>12</v>
      </c>
      <c r="B12" s="178">
        <v>270000</v>
      </c>
      <c r="C12" s="148" t="s">
        <v>13</v>
      </c>
      <c r="D12" s="195">
        <v>100000</v>
      </c>
    </row>
    <row r="13" ht="25.4" customHeight="1" spans="1:4">
      <c r="A13" s="228" t="s">
        <v>14</v>
      </c>
      <c r="B13" s="105"/>
      <c r="C13" s="148"/>
      <c r="D13" s="195"/>
    </row>
    <row r="14" ht="25.4" customHeight="1" spans="1:4">
      <c r="A14" s="228" t="s">
        <v>15</v>
      </c>
      <c r="B14" s="105"/>
      <c r="C14" s="148"/>
      <c r="D14" s="195"/>
    </row>
    <row r="15" ht="25.4" customHeight="1" spans="1:4">
      <c r="A15" s="228" t="s">
        <v>16</v>
      </c>
      <c r="B15" s="105"/>
      <c r="C15" s="148"/>
      <c r="D15" s="195"/>
    </row>
    <row r="16" ht="25.4" customHeight="1" spans="1:4">
      <c r="A16" s="261" t="s">
        <v>17</v>
      </c>
      <c r="B16" s="105"/>
      <c r="C16" s="148"/>
      <c r="D16" s="195"/>
    </row>
    <row r="17" ht="25.4" customHeight="1" spans="1:4">
      <c r="A17" s="261" t="s">
        <v>18</v>
      </c>
      <c r="B17" s="178">
        <v>270000</v>
      </c>
      <c r="C17" s="148"/>
      <c r="D17" s="195"/>
    </row>
    <row r="18" ht="25.4" customHeight="1" spans="1:4">
      <c r="A18" s="262" t="s">
        <v>19</v>
      </c>
      <c r="B18" s="178">
        <f>B8+B9+B11+B12</f>
        <v>68438920.78</v>
      </c>
      <c r="C18" s="225" t="s">
        <v>20</v>
      </c>
      <c r="D18" s="178">
        <v>68438920.78</v>
      </c>
    </row>
    <row r="19" ht="25.4" customHeight="1" spans="1:4">
      <c r="A19" s="263" t="s">
        <v>21</v>
      </c>
      <c r="B19" s="224"/>
      <c r="C19" s="264" t="s">
        <v>22</v>
      </c>
      <c r="D19" s="265"/>
    </row>
    <row r="20" ht="25.4" customHeight="1" spans="1:4">
      <c r="A20" s="266" t="s">
        <v>23</v>
      </c>
      <c r="B20" s="195"/>
      <c r="C20" s="226" t="s">
        <v>23</v>
      </c>
      <c r="D20" s="105"/>
    </row>
    <row r="21" ht="25.4" customHeight="1" spans="1:4">
      <c r="A21" s="266" t="s">
        <v>24</v>
      </c>
      <c r="B21" s="195"/>
      <c r="C21" s="226" t="s">
        <v>25</v>
      </c>
      <c r="D21" s="105"/>
    </row>
    <row r="22" ht="25.4" customHeight="1" spans="1:4">
      <c r="A22" s="267" t="s">
        <v>26</v>
      </c>
      <c r="B22" s="178">
        <v>68438920.78</v>
      </c>
      <c r="C22" s="225" t="s">
        <v>27</v>
      </c>
      <c r="D22" s="178">
        <v>68438920.78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D17" sqref="D17"/>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3"/>
      <c r="B1" s="3"/>
      <c r="C1" s="3"/>
      <c r="D1" s="3"/>
      <c r="E1" s="3"/>
      <c r="F1" s="3"/>
    </row>
    <row r="2" ht="15.75" customHeight="1" spans="6:6">
      <c r="F2" s="67" t="s">
        <v>500</v>
      </c>
    </row>
    <row r="3" ht="28.5" customHeight="1" spans="1:6">
      <c r="A3" s="37" t="s">
        <v>501</v>
      </c>
      <c r="B3" s="37"/>
      <c r="C3" s="37"/>
      <c r="D3" s="37"/>
      <c r="E3" s="37"/>
      <c r="F3" s="37"/>
    </row>
    <row r="4" ht="15.05" customHeight="1" spans="1:6">
      <c r="A4" s="133" t="str">
        <f>'部门财务收支预算总表01-1'!A4</f>
        <v>单位名称：新平彝族傣族自治县第一中学</v>
      </c>
      <c r="B4" s="134"/>
      <c r="C4" s="134"/>
      <c r="D4" s="70"/>
      <c r="E4" s="70"/>
      <c r="F4" s="135" t="s">
        <v>2</v>
      </c>
    </row>
    <row r="5" ht="18.85" customHeight="1" spans="1:6">
      <c r="A5" s="12" t="s">
        <v>148</v>
      </c>
      <c r="B5" s="12" t="s">
        <v>50</v>
      </c>
      <c r="C5" s="12" t="s">
        <v>51</v>
      </c>
      <c r="D5" s="17" t="s">
        <v>502</v>
      </c>
      <c r="E5" s="75"/>
      <c r="F5" s="75"/>
    </row>
    <row r="6" ht="29.95" customHeight="1" spans="1:6">
      <c r="A6" s="20"/>
      <c r="B6" s="20"/>
      <c r="C6" s="20"/>
      <c r="D6" s="17" t="s">
        <v>32</v>
      </c>
      <c r="E6" s="75" t="s">
        <v>59</v>
      </c>
      <c r="F6" s="75" t="s">
        <v>60</v>
      </c>
    </row>
    <row r="7" ht="16.55" customHeight="1" spans="1:6">
      <c r="A7" s="75">
        <v>1</v>
      </c>
      <c r="B7" s="75">
        <v>2</v>
      </c>
      <c r="C7" s="75">
        <v>3</v>
      </c>
      <c r="D7" s="75">
        <v>4</v>
      </c>
      <c r="E7" s="75">
        <v>5</v>
      </c>
      <c r="F7" s="75">
        <v>6</v>
      </c>
    </row>
    <row r="8" ht="20.3" customHeight="1" spans="1:6">
      <c r="A8" s="136" t="s">
        <v>47</v>
      </c>
      <c r="B8" s="39">
        <v>2296003</v>
      </c>
      <c r="C8" s="137" t="s">
        <v>114</v>
      </c>
      <c r="D8" s="25">
        <v>100000</v>
      </c>
      <c r="E8" s="25"/>
      <c r="F8" s="25">
        <v>100000</v>
      </c>
    </row>
    <row r="9" ht="17.2" customHeight="1" spans="1:6">
      <c r="A9" s="138" t="s">
        <v>115</v>
      </c>
      <c r="B9" s="139"/>
      <c r="C9" s="139"/>
      <c r="D9" s="25"/>
      <c r="E9" s="25"/>
      <c r="F9" s="25"/>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2"/>
  <sheetViews>
    <sheetView showZeros="0" workbookViewId="0">
      <pane ySplit="1" topLeftCell="A15" activePane="bottomLeft" state="frozen"/>
      <selection/>
      <selection pane="bottomLeft" activeCell="I25" sqref="I25"/>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3"/>
      <c r="B1" s="3"/>
      <c r="C1" s="3"/>
      <c r="D1" s="3"/>
      <c r="E1" s="3"/>
      <c r="F1" s="3"/>
      <c r="G1" s="3"/>
      <c r="H1" s="3"/>
      <c r="I1" s="3"/>
      <c r="J1" s="3"/>
      <c r="K1" s="3"/>
      <c r="L1" s="3"/>
      <c r="M1" s="3"/>
      <c r="N1" s="3"/>
      <c r="O1" s="3"/>
      <c r="P1" s="3"/>
      <c r="Q1" s="3"/>
    </row>
    <row r="2" ht="13.6" customHeight="1" spans="15:17">
      <c r="O2" s="66"/>
      <c r="P2" s="66"/>
      <c r="Q2" s="131" t="s">
        <v>503</v>
      </c>
    </row>
    <row r="3" ht="27.85" customHeight="1" spans="1:17">
      <c r="A3" s="68" t="s">
        <v>504</v>
      </c>
      <c r="B3" s="37"/>
      <c r="C3" s="37"/>
      <c r="D3" s="37"/>
      <c r="E3" s="37"/>
      <c r="F3" s="37"/>
      <c r="G3" s="37"/>
      <c r="H3" s="37"/>
      <c r="I3" s="37"/>
      <c r="J3" s="37"/>
      <c r="K3" s="58"/>
      <c r="L3" s="37"/>
      <c r="M3" s="37"/>
      <c r="N3" s="37"/>
      <c r="O3" s="58"/>
      <c r="P3" s="58"/>
      <c r="Q3" s="37"/>
    </row>
    <row r="4" ht="18.85" customHeight="1" spans="1:17">
      <c r="A4" s="106" t="str">
        <f>'部门财务收支预算总表01-1'!A4</f>
        <v>单位名称：新平彝族傣族自治县第一中学</v>
      </c>
      <c r="B4" s="9"/>
      <c r="C4" s="9"/>
      <c r="D4" s="9"/>
      <c r="E4" s="9"/>
      <c r="F4" s="9"/>
      <c r="G4" s="9"/>
      <c r="H4" s="9"/>
      <c r="I4" s="9"/>
      <c r="J4" s="9"/>
      <c r="O4" s="76"/>
      <c r="P4" s="76"/>
      <c r="Q4" s="132" t="s">
        <v>139</v>
      </c>
    </row>
    <row r="5" ht="15.75" customHeight="1" spans="1:17">
      <c r="A5" s="12" t="s">
        <v>505</v>
      </c>
      <c r="B5" s="82" t="s">
        <v>506</v>
      </c>
      <c r="C5" s="82" t="s">
        <v>507</v>
      </c>
      <c r="D5" s="82" t="s">
        <v>508</v>
      </c>
      <c r="E5" s="82" t="s">
        <v>509</v>
      </c>
      <c r="F5" s="82" t="s">
        <v>510</v>
      </c>
      <c r="G5" s="83" t="s">
        <v>155</v>
      </c>
      <c r="H5" s="83"/>
      <c r="I5" s="83"/>
      <c r="J5" s="83"/>
      <c r="K5" s="84"/>
      <c r="L5" s="83"/>
      <c r="M5" s="83"/>
      <c r="N5" s="83"/>
      <c r="O5" s="99"/>
      <c r="P5" s="84"/>
      <c r="Q5" s="100"/>
    </row>
    <row r="6" ht="17.2" customHeight="1" spans="1:17">
      <c r="A6" s="16"/>
      <c r="B6" s="85"/>
      <c r="C6" s="85"/>
      <c r="D6" s="85"/>
      <c r="E6" s="85"/>
      <c r="F6" s="85"/>
      <c r="G6" s="85" t="s">
        <v>32</v>
      </c>
      <c r="H6" s="85" t="s">
        <v>35</v>
      </c>
      <c r="I6" s="85" t="s">
        <v>511</v>
      </c>
      <c r="J6" s="85" t="s">
        <v>512</v>
      </c>
      <c r="K6" s="86" t="s">
        <v>513</v>
      </c>
      <c r="L6" s="101" t="s">
        <v>514</v>
      </c>
      <c r="M6" s="101"/>
      <c r="N6" s="101"/>
      <c r="O6" s="102"/>
      <c r="P6" s="103"/>
      <c r="Q6" s="87"/>
    </row>
    <row r="7" ht="54" customHeight="1" spans="1:17">
      <c r="A7" s="19"/>
      <c r="B7" s="87"/>
      <c r="C7" s="87"/>
      <c r="D7" s="87"/>
      <c r="E7" s="87"/>
      <c r="F7" s="87"/>
      <c r="G7" s="87"/>
      <c r="H7" s="87" t="s">
        <v>34</v>
      </c>
      <c r="I7" s="87"/>
      <c r="J7" s="87"/>
      <c r="K7" s="88"/>
      <c r="L7" s="87" t="s">
        <v>34</v>
      </c>
      <c r="M7" s="87" t="s">
        <v>45</v>
      </c>
      <c r="N7" s="87" t="s">
        <v>162</v>
      </c>
      <c r="O7" s="104" t="s">
        <v>41</v>
      </c>
      <c r="P7" s="88" t="s">
        <v>42</v>
      </c>
      <c r="Q7" s="87" t="s">
        <v>43</v>
      </c>
    </row>
    <row r="8" ht="15.05" customHeight="1" spans="1:17">
      <c r="A8" s="20">
        <v>1</v>
      </c>
      <c r="B8" s="107">
        <v>2</v>
      </c>
      <c r="C8" s="107">
        <v>3</v>
      </c>
      <c r="D8" s="107">
        <v>4</v>
      </c>
      <c r="E8" s="107">
        <v>5</v>
      </c>
      <c r="F8" s="107">
        <v>6</v>
      </c>
      <c r="G8" s="108">
        <v>7</v>
      </c>
      <c r="H8" s="108">
        <v>8</v>
      </c>
      <c r="I8" s="108">
        <v>9</v>
      </c>
      <c r="J8" s="108">
        <v>10</v>
      </c>
      <c r="K8" s="108">
        <v>11</v>
      </c>
      <c r="L8" s="108">
        <v>12</v>
      </c>
      <c r="M8" s="108">
        <v>13</v>
      </c>
      <c r="N8" s="108">
        <v>14</v>
      </c>
      <c r="O8" s="108">
        <v>15</v>
      </c>
      <c r="P8" s="108">
        <v>16</v>
      </c>
      <c r="Q8" s="108">
        <v>17</v>
      </c>
    </row>
    <row r="9" ht="20.95" customHeight="1" spans="1:17">
      <c r="A9" s="109" t="s">
        <v>213</v>
      </c>
      <c r="B9" s="110"/>
      <c r="C9" s="110"/>
      <c r="D9" s="111"/>
      <c r="E9" s="112"/>
      <c r="F9" s="113"/>
      <c r="G9" s="114"/>
      <c r="H9" s="115"/>
      <c r="I9" s="115"/>
      <c r="J9" s="115"/>
      <c r="K9" s="115"/>
      <c r="L9" s="130"/>
      <c r="M9" s="25"/>
      <c r="N9" s="25"/>
      <c r="O9" s="25"/>
      <c r="P9" s="25"/>
      <c r="Q9" s="25"/>
    </row>
    <row r="10" ht="20.95" customHeight="1" spans="1:17">
      <c r="A10" s="116"/>
      <c r="B10" s="116" t="s">
        <v>515</v>
      </c>
      <c r="C10" s="116" t="str">
        <f>"A02020800"&amp;"  "&amp;"触控一体机"</f>
        <v>A02020800  触控一体机</v>
      </c>
      <c r="D10" s="117" t="s">
        <v>516</v>
      </c>
      <c r="E10" s="118">
        <v>2</v>
      </c>
      <c r="F10" s="119"/>
      <c r="G10" s="120"/>
      <c r="H10" s="120"/>
      <c r="I10" s="120"/>
      <c r="J10" s="120"/>
      <c r="K10" s="120"/>
      <c r="L10" s="25"/>
      <c r="M10" s="25"/>
      <c r="N10" s="25"/>
      <c r="O10" s="25"/>
      <c r="P10" s="25"/>
      <c r="Q10" s="25"/>
    </row>
    <row r="11" ht="20.95" customHeight="1" spans="1:17">
      <c r="A11" s="121" t="s">
        <v>220</v>
      </c>
      <c r="B11" s="116"/>
      <c r="C11" s="116"/>
      <c r="D11" s="122"/>
      <c r="E11" s="122"/>
      <c r="F11" s="123"/>
      <c r="G11" s="113">
        <v>1000000</v>
      </c>
      <c r="H11" s="25"/>
      <c r="I11" s="25"/>
      <c r="J11" s="25"/>
      <c r="K11" s="129">
        <v>1000000</v>
      </c>
      <c r="L11" s="25"/>
      <c r="M11" s="25"/>
      <c r="N11" s="25"/>
      <c r="O11" s="25"/>
      <c r="P11" s="25"/>
      <c r="Q11" s="25"/>
    </row>
    <row r="12" ht="20.95" customHeight="1" spans="1:17">
      <c r="A12" s="116"/>
      <c r="B12" s="116" t="s">
        <v>517</v>
      </c>
      <c r="C12" s="116" t="str">
        <f>"A02010107"&amp;"  "&amp;"图形工作站"</f>
        <v>A02010107  图形工作站</v>
      </c>
      <c r="D12" s="117" t="s">
        <v>518</v>
      </c>
      <c r="E12" s="118">
        <v>1</v>
      </c>
      <c r="F12" s="123"/>
      <c r="G12" s="113">
        <v>38000</v>
      </c>
      <c r="H12" s="25"/>
      <c r="I12" s="25"/>
      <c r="J12" s="25"/>
      <c r="K12" s="129">
        <v>38000</v>
      </c>
      <c r="L12" s="25"/>
      <c r="M12" s="25"/>
      <c r="N12" s="25"/>
      <c r="O12" s="25"/>
      <c r="P12" s="25"/>
      <c r="Q12" s="25"/>
    </row>
    <row r="13" ht="20.95" customHeight="1" spans="1:17">
      <c r="A13" s="116"/>
      <c r="B13" s="116" t="s">
        <v>519</v>
      </c>
      <c r="C13" s="116" t="str">
        <f>"B06020600"&amp;"  "&amp;"计算机网络系统工程"</f>
        <v>B06020600  计算机网络系统工程</v>
      </c>
      <c r="D13" s="117" t="s">
        <v>518</v>
      </c>
      <c r="E13" s="118">
        <v>1</v>
      </c>
      <c r="F13" s="123"/>
      <c r="G13" s="113">
        <v>365000</v>
      </c>
      <c r="H13" s="25"/>
      <c r="I13" s="25"/>
      <c r="J13" s="25"/>
      <c r="K13" s="129">
        <v>365000</v>
      </c>
      <c r="L13" s="25"/>
      <c r="M13" s="25"/>
      <c r="N13" s="25"/>
      <c r="O13" s="25"/>
      <c r="P13" s="25"/>
      <c r="Q13" s="25"/>
    </row>
    <row r="14" ht="20.95" customHeight="1" spans="1:17">
      <c r="A14" s="116"/>
      <c r="B14" s="116" t="s">
        <v>520</v>
      </c>
      <c r="C14" s="116" t="str">
        <f>"A02000000"&amp;"  "&amp;"设备"</f>
        <v>A02000000  设备</v>
      </c>
      <c r="D14" s="117" t="s">
        <v>521</v>
      </c>
      <c r="E14" s="118">
        <v>130000</v>
      </c>
      <c r="F14" s="123"/>
      <c r="G14" s="113">
        <v>104000</v>
      </c>
      <c r="H14" s="25"/>
      <c r="I14" s="25"/>
      <c r="J14" s="25"/>
      <c r="K14" s="129">
        <v>104000</v>
      </c>
      <c r="L14" s="25"/>
      <c r="M14" s="25"/>
      <c r="N14" s="25"/>
      <c r="O14" s="25"/>
      <c r="P14" s="25"/>
      <c r="Q14" s="25"/>
    </row>
    <row r="15" ht="20.95" customHeight="1" spans="1:17">
      <c r="A15" s="116"/>
      <c r="B15" s="116" t="s">
        <v>522</v>
      </c>
      <c r="C15" s="116" t="str">
        <f>"A02101300"&amp;"  "&amp;"安全仪器"</f>
        <v>A02101300  安全仪器</v>
      </c>
      <c r="D15" s="117" t="s">
        <v>518</v>
      </c>
      <c r="E15" s="118">
        <v>1</v>
      </c>
      <c r="F15" s="123"/>
      <c r="G15" s="113">
        <v>197000</v>
      </c>
      <c r="H15" s="25"/>
      <c r="I15" s="25"/>
      <c r="J15" s="25"/>
      <c r="K15" s="129">
        <v>197000</v>
      </c>
      <c r="L15" s="25"/>
      <c r="M15" s="25"/>
      <c r="N15" s="25"/>
      <c r="O15" s="25"/>
      <c r="P15" s="25"/>
      <c r="Q15" s="25"/>
    </row>
    <row r="16" ht="20.95" customHeight="1" spans="1:17">
      <c r="A16" s="116"/>
      <c r="B16" s="116" t="s">
        <v>523</v>
      </c>
      <c r="C16" s="116" t="str">
        <f>"A02010499"&amp;"  "&amp;"其他终端设备"</f>
        <v>A02010499  其他终端设备</v>
      </c>
      <c r="D16" s="117" t="s">
        <v>518</v>
      </c>
      <c r="E16" s="118">
        <v>1</v>
      </c>
      <c r="F16" s="123"/>
      <c r="G16" s="113">
        <v>101000</v>
      </c>
      <c r="H16" s="25"/>
      <c r="I16" s="25"/>
      <c r="J16" s="25"/>
      <c r="K16" s="129">
        <v>101000</v>
      </c>
      <c r="L16" s="25"/>
      <c r="M16" s="25"/>
      <c r="N16" s="25"/>
      <c r="O16" s="25"/>
      <c r="P16" s="25"/>
      <c r="Q16" s="25"/>
    </row>
    <row r="17" ht="20.95" customHeight="1" spans="1:17">
      <c r="A17" s="116"/>
      <c r="B17" s="116" t="s">
        <v>524</v>
      </c>
      <c r="C17" s="116" t="str">
        <f>"A02053112"&amp;"  "&amp;"贴标签机械"</f>
        <v>A02053112  贴标签机械</v>
      </c>
      <c r="D17" s="117" t="s">
        <v>525</v>
      </c>
      <c r="E17" s="118">
        <v>130000</v>
      </c>
      <c r="F17" s="124"/>
      <c r="G17" s="113">
        <v>195000</v>
      </c>
      <c r="H17" s="25"/>
      <c r="I17" s="25"/>
      <c r="J17" s="25"/>
      <c r="K17" s="129">
        <v>195000</v>
      </c>
      <c r="L17" s="25"/>
      <c r="M17" s="25"/>
      <c r="N17" s="25"/>
      <c r="O17" s="25"/>
      <c r="P17" s="25"/>
      <c r="Q17" s="25"/>
    </row>
    <row r="18" ht="20.95" customHeight="1" spans="1:17">
      <c r="A18" s="121" t="s">
        <v>235</v>
      </c>
      <c r="B18" s="116"/>
      <c r="C18" s="116"/>
      <c r="D18" s="122"/>
      <c r="E18" s="122"/>
      <c r="F18" s="113"/>
      <c r="G18" s="113">
        <v>279400</v>
      </c>
      <c r="H18" s="113">
        <v>279400</v>
      </c>
      <c r="I18" s="25"/>
      <c r="J18" s="25"/>
      <c r="K18" s="25"/>
      <c r="L18" s="25"/>
      <c r="M18" s="25"/>
      <c r="N18" s="25"/>
      <c r="O18" s="25"/>
      <c r="P18" s="25"/>
      <c r="Q18" s="25"/>
    </row>
    <row r="19" ht="20.95" customHeight="1" spans="1:17">
      <c r="A19" s="116"/>
      <c r="B19" s="116" t="s">
        <v>526</v>
      </c>
      <c r="C19" s="116" t="str">
        <f>"A02020400"&amp;"  "&amp;"多功能一体机"</f>
        <v>A02020400  多功能一体机</v>
      </c>
      <c r="D19" s="117" t="s">
        <v>516</v>
      </c>
      <c r="E19" s="118">
        <v>3</v>
      </c>
      <c r="F19" s="113"/>
      <c r="G19" s="113">
        <v>90000</v>
      </c>
      <c r="H19" s="113">
        <v>90000</v>
      </c>
      <c r="I19" s="25"/>
      <c r="J19" s="25"/>
      <c r="K19" s="25"/>
      <c r="L19" s="25"/>
      <c r="M19" s="25"/>
      <c r="N19" s="25"/>
      <c r="O19" s="25"/>
      <c r="P19" s="25"/>
      <c r="Q19" s="25"/>
    </row>
    <row r="20" ht="20.95" customHeight="1" spans="1:17">
      <c r="A20" s="116"/>
      <c r="B20" s="116" t="s">
        <v>527</v>
      </c>
      <c r="C20" s="116" t="str">
        <f>"A02430900"&amp;"  "&amp;"无人机"</f>
        <v>A02430900  无人机</v>
      </c>
      <c r="D20" s="117" t="s">
        <v>518</v>
      </c>
      <c r="E20" s="118">
        <v>1</v>
      </c>
      <c r="F20" s="113"/>
      <c r="G20" s="113">
        <v>80000</v>
      </c>
      <c r="H20" s="113">
        <v>80000</v>
      </c>
      <c r="I20" s="25"/>
      <c r="J20" s="25"/>
      <c r="K20" s="25"/>
      <c r="L20" s="25"/>
      <c r="M20" s="25"/>
      <c r="N20" s="25"/>
      <c r="O20" s="25"/>
      <c r="P20" s="25"/>
      <c r="Q20" s="25"/>
    </row>
    <row r="21" ht="20.95" customHeight="1" spans="1:17">
      <c r="A21" s="116"/>
      <c r="B21" s="116" t="s">
        <v>528</v>
      </c>
      <c r="C21" s="116" t="str">
        <f>"A02370900"&amp;"  "&amp;"防护防暴装备"</f>
        <v>A02370900  防护防暴装备</v>
      </c>
      <c r="D21" s="117" t="s">
        <v>518</v>
      </c>
      <c r="E21" s="118">
        <v>2</v>
      </c>
      <c r="F21" s="113"/>
      <c r="G21" s="113">
        <v>3500</v>
      </c>
      <c r="H21" s="113">
        <v>3500</v>
      </c>
      <c r="I21" s="25"/>
      <c r="J21" s="25"/>
      <c r="K21" s="25"/>
      <c r="L21" s="25"/>
      <c r="M21" s="25"/>
      <c r="N21" s="25"/>
      <c r="O21" s="25"/>
      <c r="P21" s="25"/>
      <c r="Q21" s="25"/>
    </row>
    <row r="22" ht="20.95" customHeight="1" spans="1:17">
      <c r="A22" s="116"/>
      <c r="B22" s="116" t="s">
        <v>529</v>
      </c>
      <c r="C22" s="116" t="str">
        <f>"A05040101"&amp;"  "&amp;"复印纸"</f>
        <v>A05040101  复印纸</v>
      </c>
      <c r="D22" s="117" t="s">
        <v>530</v>
      </c>
      <c r="E22" s="118">
        <v>80</v>
      </c>
      <c r="F22" s="113"/>
      <c r="G22" s="113">
        <v>14400</v>
      </c>
      <c r="H22" s="113">
        <v>14400</v>
      </c>
      <c r="I22" s="25"/>
      <c r="J22" s="25"/>
      <c r="K22" s="25"/>
      <c r="L22" s="25"/>
      <c r="M22" s="25"/>
      <c r="N22" s="25"/>
      <c r="O22" s="25"/>
      <c r="P22" s="25"/>
      <c r="Q22" s="25"/>
    </row>
    <row r="23" ht="20.95" customHeight="1" spans="1:17">
      <c r="A23" s="116"/>
      <c r="B23" s="116" t="s">
        <v>531</v>
      </c>
      <c r="C23" s="116" t="str">
        <f>"A02021203"&amp;"  "&amp;"装订机"</f>
        <v>A02021203  装订机</v>
      </c>
      <c r="D23" s="117" t="s">
        <v>516</v>
      </c>
      <c r="E23" s="118">
        <v>1</v>
      </c>
      <c r="F23" s="113"/>
      <c r="G23" s="113">
        <v>7000</v>
      </c>
      <c r="H23" s="113">
        <v>7000</v>
      </c>
      <c r="I23" s="25"/>
      <c r="J23" s="25"/>
      <c r="K23" s="25"/>
      <c r="L23" s="25"/>
      <c r="M23" s="25"/>
      <c r="N23" s="25"/>
      <c r="O23" s="25"/>
      <c r="P23" s="25"/>
      <c r="Q23" s="25"/>
    </row>
    <row r="24" ht="20.95" customHeight="1" spans="1:17">
      <c r="A24" s="116"/>
      <c r="B24" s="116" t="s">
        <v>532</v>
      </c>
      <c r="C24" s="116" t="str">
        <f>"A02010105"&amp;"  "&amp;"台式计算机"</f>
        <v>A02010105  台式计算机</v>
      </c>
      <c r="D24" s="117" t="s">
        <v>516</v>
      </c>
      <c r="E24" s="118">
        <v>10</v>
      </c>
      <c r="F24" s="113"/>
      <c r="G24" s="113">
        <v>54000</v>
      </c>
      <c r="H24" s="113">
        <v>54000</v>
      </c>
      <c r="I24" s="25"/>
      <c r="J24" s="25"/>
      <c r="K24" s="25"/>
      <c r="L24" s="25"/>
      <c r="M24" s="25"/>
      <c r="N24" s="25"/>
      <c r="O24" s="25"/>
      <c r="P24" s="25"/>
      <c r="Q24" s="25"/>
    </row>
    <row r="25" ht="20.95" customHeight="1" spans="1:17">
      <c r="A25" s="116"/>
      <c r="B25" s="116" t="s">
        <v>533</v>
      </c>
      <c r="C25" s="116" t="str">
        <f>"A02061804"&amp;"  "&amp;"空调机"</f>
        <v>A02061804  空调机</v>
      </c>
      <c r="D25" s="117" t="s">
        <v>516</v>
      </c>
      <c r="E25" s="118">
        <v>1</v>
      </c>
      <c r="F25" s="113"/>
      <c r="G25" s="113">
        <v>5000</v>
      </c>
      <c r="H25" s="113">
        <v>5000</v>
      </c>
      <c r="I25" s="25"/>
      <c r="J25" s="25"/>
      <c r="K25" s="25"/>
      <c r="L25" s="25"/>
      <c r="M25" s="25"/>
      <c r="N25" s="25"/>
      <c r="O25" s="25"/>
      <c r="P25" s="25"/>
      <c r="Q25" s="25"/>
    </row>
    <row r="26" ht="20.95" customHeight="1" spans="1:17">
      <c r="A26" s="116"/>
      <c r="B26" s="116" t="s">
        <v>534</v>
      </c>
      <c r="C26" s="116" t="str">
        <f>"A05030303"&amp;"  "&amp;"普通服装"</f>
        <v>A05030303  普通服装</v>
      </c>
      <c r="D26" s="117" t="s">
        <v>518</v>
      </c>
      <c r="E26" s="118">
        <v>12</v>
      </c>
      <c r="F26" s="113"/>
      <c r="G26" s="113">
        <v>18000</v>
      </c>
      <c r="H26" s="113">
        <v>18000</v>
      </c>
      <c r="I26" s="25"/>
      <c r="J26" s="25"/>
      <c r="K26" s="25"/>
      <c r="L26" s="25"/>
      <c r="M26" s="25"/>
      <c r="N26" s="25"/>
      <c r="O26" s="25"/>
      <c r="P26" s="25"/>
      <c r="Q26" s="25"/>
    </row>
    <row r="27" ht="20.95" customHeight="1" spans="1:17">
      <c r="A27" s="116"/>
      <c r="B27" s="116" t="s">
        <v>535</v>
      </c>
      <c r="C27" s="116" t="str">
        <f>"C05040300"&amp;"  "&amp;"保安服务"</f>
        <v>C05040300  保安服务</v>
      </c>
      <c r="D27" s="117" t="s">
        <v>518</v>
      </c>
      <c r="E27" s="118">
        <v>5</v>
      </c>
      <c r="F27" s="113"/>
      <c r="G27" s="113">
        <v>7500</v>
      </c>
      <c r="H27" s="113">
        <v>7500</v>
      </c>
      <c r="I27" s="25"/>
      <c r="J27" s="25"/>
      <c r="K27" s="25"/>
      <c r="L27" s="25"/>
      <c r="M27" s="25"/>
      <c r="N27" s="25"/>
      <c r="O27" s="25"/>
      <c r="P27" s="25"/>
      <c r="Q27" s="25"/>
    </row>
    <row r="28" ht="20.95" customHeight="1" spans="1:17">
      <c r="A28" s="121" t="s">
        <v>178</v>
      </c>
      <c r="B28" s="116"/>
      <c r="C28" s="116"/>
      <c r="D28" s="122"/>
      <c r="E28" s="122"/>
      <c r="F28" s="113"/>
      <c r="G28" s="113">
        <v>19525</v>
      </c>
      <c r="H28" s="113">
        <v>19525</v>
      </c>
      <c r="I28" s="25"/>
      <c r="J28" s="25"/>
      <c r="K28" s="25"/>
      <c r="L28" s="25"/>
      <c r="M28" s="25"/>
      <c r="N28" s="25"/>
      <c r="O28" s="25"/>
      <c r="P28" s="25"/>
      <c r="Q28" s="25"/>
    </row>
    <row r="29" ht="20.95" customHeight="1" spans="1:17">
      <c r="A29" s="116"/>
      <c r="B29" s="116" t="s">
        <v>536</v>
      </c>
      <c r="C29" s="116" t="str">
        <f>"C1804010201"&amp;"  "&amp;"机动车保险服务"</f>
        <v>C1804010201  机动车保险服务</v>
      </c>
      <c r="D29" s="117" t="s">
        <v>537</v>
      </c>
      <c r="E29" s="118">
        <v>1</v>
      </c>
      <c r="F29" s="113"/>
      <c r="G29" s="113">
        <v>3000</v>
      </c>
      <c r="H29" s="113">
        <v>3000</v>
      </c>
      <c r="I29" s="25"/>
      <c r="J29" s="25"/>
      <c r="K29" s="25"/>
      <c r="L29" s="25"/>
      <c r="M29" s="25"/>
      <c r="N29" s="25"/>
      <c r="O29" s="25"/>
      <c r="P29" s="25"/>
      <c r="Q29" s="25"/>
    </row>
    <row r="30" ht="20.95" customHeight="1" spans="1:17">
      <c r="A30" s="116"/>
      <c r="B30" s="116" t="s">
        <v>538</v>
      </c>
      <c r="C30" s="116" t="str">
        <f>"C23120301"&amp;"  "&amp;"车辆维修和保养服务"</f>
        <v>C23120301  车辆维修和保养服务</v>
      </c>
      <c r="D30" s="117" t="s">
        <v>537</v>
      </c>
      <c r="E30" s="118">
        <v>1</v>
      </c>
      <c r="F30" s="113"/>
      <c r="G30" s="113">
        <v>8525</v>
      </c>
      <c r="H30" s="113">
        <v>8525</v>
      </c>
      <c r="I30" s="25"/>
      <c r="J30" s="25"/>
      <c r="K30" s="25"/>
      <c r="L30" s="25"/>
      <c r="M30" s="25"/>
      <c r="N30" s="25"/>
      <c r="O30" s="25"/>
      <c r="P30" s="25"/>
      <c r="Q30" s="25"/>
    </row>
    <row r="31" ht="20.95" customHeight="1" spans="1:17">
      <c r="A31" s="116"/>
      <c r="B31" s="116" t="s">
        <v>539</v>
      </c>
      <c r="C31" s="116" t="str">
        <f>"C23120302"&amp;"  "&amp;"车辆加油、添加燃料服务"</f>
        <v>C23120302  车辆加油、添加燃料服务</v>
      </c>
      <c r="D31" s="117" t="s">
        <v>537</v>
      </c>
      <c r="E31" s="118">
        <v>1</v>
      </c>
      <c r="F31" s="113"/>
      <c r="G31" s="113">
        <v>8000</v>
      </c>
      <c r="H31" s="113">
        <v>8000</v>
      </c>
      <c r="I31" s="25"/>
      <c r="J31" s="25"/>
      <c r="K31" s="25"/>
      <c r="L31" s="25"/>
      <c r="M31" s="25"/>
      <c r="N31" s="25"/>
      <c r="O31" s="25"/>
      <c r="P31" s="25"/>
      <c r="Q31" s="25"/>
    </row>
    <row r="32" ht="20.95" customHeight="1" spans="1:17">
      <c r="A32" s="125" t="s">
        <v>115</v>
      </c>
      <c r="B32" s="126"/>
      <c r="C32" s="126"/>
      <c r="D32" s="126"/>
      <c r="E32" s="127"/>
      <c r="F32" s="128"/>
      <c r="G32" s="113">
        <v>1298925</v>
      </c>
      <c r="H32" s="129">
        <v>298925</v>
      </c>
      <c r="I32" s="25"/>
      <c r="J32" s="25"/>
      <c r="K32" s="129">
        <v>1000000</v>
      </c>
      <c r="L32" s="25"/>
      <c r="M32" s="25"/>
      <c r="N32" s="25"/>
      <c r="O32" s="25"/>
      <c r="P32" s="25"/>
      <c r="Q32" s="25"/>
    </row>
  </sheetData>
  <mergeCells count="16">
    <mergeCell ref="A3:Q3"/>
    <mergeCell ref="A4:F4"/>
    <mergeCell ref="G5:Q5"/>
    <mergeCell ref="L6:Q6"/>
    <mergeCell ref="A32:E3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3"/>
      <c r="B1" s="3"/>
      <c r="C1" s="3"/>
      <c r="D1" s="3"/>
      <c r="E1" s="3"/>
      <c r="F1" s="3"/>
      <c r="G1" s="3"/>
      <c r="H1" s="3"/>
      <c r="I1" s="3"/>
      <c r="J1" s="3"/>
      <c r="K1" s="3"/>
      <c r="L1" s="3"/>
      <c r="M1" s="3"/>
      <c r="N1" s="3"/>
    </row>
    <row r="2" ht="13.6" customHeight="1" spans="1:14">
      <c r="A2" s="78"/>
      <c r="B2" s="78"/>
      <c r="C2" s="78"/>
      <c r="D2" s="78"/>
      <c r="E2" s="78"/>
      <c r="F2" s="78"/>
      <c r="G2" s="78"/>
      <c r="H2" s="79"/>
      <c r="I2" s="78"/>
      <c r="J2" s="78"/>
      <c r="K2" s="78"/>
      <c r="L2" s="66"/>
      <c r="M2" s="95"/>
      <c r="N2" s="96" t="s">
        <v>540</v>
      </c>
    </row>
    <row r="3" ht="27.85" customHeight="1" spans="1:14">
      <c r="A3" s="68" t="s">
        <v>541</v>
      </c>
      <c r="B3" s="80"/>
      <c r="C3" s="80"/>
      <c r="D3" s="80"/>
      <c r="E3" s="80"/>
      <c r="F3" s="80"/>
      <c r="G3" s="80"/>
      <c r="H3" s="81"/>
      <c r="I3" s="80"/>
      <c r="J3" s="80"/>
      <c r="K3" s="80"/>
      <c r="L3" s="58"/>
      <c r="M3" s="81"/>
      <c r="N3" s="80"/>
    </row>
    <row r="4" ht="18.85" customHeight="1" spans="1:14">
      <c r="A4" s="69" t="str">
        <f>'部门财务收支预算总表01-1'!A4</f>
        <v>单位名称：新平彝族傣族自治县第一中学</v>
      </c>
      <c r="B4" s="70"/>
      <c r="C4" s="70"/>
      <c r="D4" s="70"/>
      <c r="E4" s="70"/>
      <c r="F4" s="70"/>
      <c r="G4" s="70"/>
      <c r="H4" s="79"/>
      <c r="I4" s="78"/>
      <c r="J4" s="78"/>
      <c r="K4" s="78"/>
      <c r="L4" s="76"/>
      <c r="M4" s="97"/>
      <c r="N4" s="98" t="s">
        <v>139</v>
      </c>
    </row>
    <row r="5" ht="15.75" customHeight="1" spans="1:14">
      <c r="A5" s="12" t="s">
        <v>505</v>
      </c>
      <c r="B5" s="82" t="s">
        <v>542</v>
      </c>
      <c r="C5" s="82" t="s">
        <v>543</v>
      </c>
      <c r="D5" s="83" t="s">
        <v>155</v>
      </c>
      <c r="E5" s="83"/>
      <c r="F5" s="83"/>
      <c r="G5" s="83"/>
      <c r="H5" s="84"/>
      <c r="I5" s="83"/>
      <c r="J5" s="83"/>
      <c r="K5" s="83"/>
      <c r="L5" s="99"/>
      <c r="M5" s="84"/>
      <c r="N5" s="100"/>
    </row>
    <row r="6" ht="17.2" customHeight="1" spans="1:14">
      <c r="A6" s="16"/>
      <c r="B6" s="85"/>
      <c r="C6" s="85"/>
      <c r="D6" s="85" t="s">
        <v>32</v>
      </c>
      <c r="E6" s="85" t="s">
        <v>35</v>
      </c>
      <c r="F6" s="85" t="s">
        <v>511</v>
      </c>
      <c r="G6" s="85" t="s">
        <v>512</v>
      </c>
      <c r="H6" s="86" t="s">
        <v>513</v>
      </c>
      <c r="I6" s="101" t="s">
        <v>514</v>
      </c>
      <c r="J6" s="101"/>
      <c r="K6" s="101"/>
      <c r="L6" s="102"/>
      <c r="M6" s="103"/>
      <c r="N6" s="87"/>
    </row>
    <row r="7" ht="54" customHeight="1" spans="1:14">
      <c r="A7" s="19"/>
      <c r="B7" s="87"/>
      <c r="C7" s="87"/>
      <c r="D7" s="87"/>
      <c r="E7" s="87"/>
      <c r="F7" s="87"/>
      <c r="G7" s="87"/>
      <c r="H7" s="88"/>
      <c r="I7" s="87" t="s">
        <v>34</v>
      </c>
      <c r="J7" s="87" t="s">
        <v>45</v>
      </c>
      <c r="K7" s="87" t="s">
        <v>162</v>
      </c>
      <c r="L7" s="104" t="s">
        <v>41</v>
      </c>
      <c r="M7" s="88" t="s">
        <v>42</v>
      </c>
      <c r="N7" s="87" t="s">
        <v>43</v>
      </c>
    </row>
    <row r="8" ht="15.05" customHeight="1" spans="1:14">
      <c r="A8" s="19">
        <v>1</v>
      </c>
      <c r="B8" s="87">
        <v>2</v>
      </c>
      <c r="C8" s="87">
        <v>3</v>
      </c>
      <c r="D8" s="88">
        <v>4</v>
      </c>
      <c r="E8" s="88">
        <v>5</v>
      </c>
      <c r="F8" s="88">
        <v>6</v>
      </c>
      <c r="G8" s="88">
        <v>7</v>
      </c>
      <c r="H8" s="88">
        <v>8</v>
      </c>
      <c r="I8" s="88">
        <v>9</v>
      </c>
      <c r="J8" s="88">
        <v>10</v>
      </c>
      <c r="K8" s="88">
        <v>11</v>
      </c>
      <c r="L8" s="88">
        <v>12</v>
      </c>
      <c r="M8" s="88">
        <v>13</v>
      </c>
      <c r="N8" s="88">
        <v>14</v>
      </c>
    </row>
    <row r="9" ht="20.95" customHeight="1" spans="1:14">
      <c r="A9" s="89"/>
      <c r="B9" s="90"/>
      <c r="C9" s="90"/>
      <c r="D9" s="91"/>
      <c r="E9" s="91"/>
      <c r="F9" s="91"/>
      <c r="G9" s="91"/>
      <c r="H9" s="91"/>
      <c r="I9" s="91"/>
      <c r="J9" s="91"/>
      <c r="K9" s="91"/>
      <c r="L9" s="105"/>
      <c r="M9" s="91"/>
      <c r="N9" s="91"/>
    </row>
    <row r="10" ht="20.95" customHeight="1" spans="1:14">
      <c r="A10" s="89"/>
      <c r="B10" s="90"/>
      <c r="C10" s="90"/>
      <c r="D10" s="91"/>
      <c r="E10" s="91"/>
      <c r="F10" s="91"/>
      <c r="G10" s="91"/>
      <c r="H10" s="91"/>
      <c r="I10" s="91"/>
      <c r="J10" s="91"/>
      <c r="K10" s="91"/>
      <c r="L10" s="105"/>
      <c r="M10" s="91"/>
      <c r="N10" s="91"/>
    </row>
    <row r="11" ht="20.95" customHeight="1" spans="1:14">
      <c r="A11" s="92" t="s">
        <v>115</v>
      </c>
      <c r="B11" s="93"/>
      <c r="C11" s="94"/>
      <c r="D11" s="91"/>
      <c r="E11" s="91"/>
      <c r="F11" s="91"/>
      <c r="G11" s="91"/>
      <c r="H11" s="91"/>
      <c r="I11" s="91"/>
      <c r="J11" s="91"/>
      <c r="K11" s="91"/>
      <c r="L11" s="105"/>
      <c r="M11" s="91"/>
      <c r="N11" s="91"/>
    </row>
    <row r="12" customHeight="1" spans="1:1">
      <c r="A12" t="s">
        <v>544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A10" sqref="A10"/>
    </sheetView>
  </sheetViews>
  <sheetFormatPr defaultColWidth="9.10833333333333" defaultRowHeight="14.25" customHeight="1"/>
  <cols>
    <col min="1" max="1" width="42" customWidth="1"/>
    <col min="2" max="8" width="17.2166666666667" customWidth="1"/>
    <col min="9" max="16" width="17" customWidth="1"/>
  </cols>
  <sheetData>
    <row r="1" customHeight="1" spans="1:16">
      <c r="A1" s="3"/>
      <c r="B1" s="3"/>
      <c r="C1" s="3"/>
      <c r="D1" s="3"/>
      <c r="E1" s="3"/>
      <c r="F1" s="3"/>
      <c r="G1" s="3"/>
      <c r="H1" s="3"/>
      <c r="I1" s="3"/>
      <c r="J1" s="3"/>
      <c r="K1" s="3"/>
      <c r="L1" s="3"/>
      <c r="M1" s="3"/>
      <c r="N1" s="3"/>
      <c r="O1" s="3"/>
      <c r="P1" s="3"/>
    </row>
    <row r="2" ht="13.6" customHeight="1" spans="4:16">
      <c r="D2" s="67"/>
      <c r="P2" s="66" t="s">
        <v>545</v>
      </c>
    </row>
    <row r="3" ht="27.85" customHeight="1" spans="1:16">
      <c r="A3" s="68" t="s">
        <v>546</v>
      </c>
      <c r="B3" s="37"/>
      <c r="C3" s="37"/>
      <c r="D3" s="37"/>
      <c r="E3" s="37"/>
      <c r="F3" s="37"/>
      <c r="G3" s="37"/>
      <c r="H3" s="37"/>
      <c r="I3" s="37"/>
      <c r="J3" s="37"/>
      <c r="K3" s="37"/>
      <c r="L3" s="37"/>
      <c r="M3" s="37"/>
      <c r="N3" s="37"/>
      <c r="O3" s="37"/>
      <c r="P3" s="37"/>
    </row>
    <row r="4" ht="18" customHeight="1" spans="1:16">
      <c r="A4" s="69" t="str">
        <f>'部门财务收支预算总表01-1'!A4</f>
        <v>单位名称：新平彝族傣族自治县第一中学</v>
      </c>
      <c r="B4" s="70"/>
      <c r="C4" s="70"/>
      <c r="D4" s="71"/>
      <c r="P4" s="76" t="s">
        <v>139</v>
      </c>
    </row>
    <row r="5" ht="19.5" customHeight="1" spans="1:16">
      <c r="A5" s="17" t="s">
        <v>547</v>
      </c>
      <c r="B5" s="13" t="s">
        <v>155</v>
      </c>
      <c r="C5" s="14"/>
      <c r="D5" s="14"/>
      <c r="E5" s="72" t="s">
        <v>548</v>
      </c>
      <c r="F5" s="72"/>
      <c r="G5" s="72"/>
      <c r="H5" s="72"/>
      <c r="I5" s="72"/>
      <c r="J5" s="72"/>
      <c r="K5" s="72"/>
      <c r="L5" s="72"/>
      <c r="M5" s="72"/>
      <c r="N5" s="72"/>
      <c r="O5" s="72"/>
      <c r="P5" s="72"/>
    </row>
    <row r="6" ht="40.6" customHeight="1" spans="1:16">
      <c r="A6" s="20"/>
      <c r="B6" s="38" t="s">
        <v>32</v>
      </c>
      <c r="C6" s="12" t="s">
        <v>35</v>
      </c>
      <c r="D6" s="73" t="s">
        <v>549</v>
      </c>
      <c r="E6" s="74" t="s">
        <v>550</v>
      </c>
      <c r="F6" s="74" t="s">
        <v>551</v>
      </c>
      <c r="G6" s="74" t="s">
        <v>552</v>
      </c>
      <c r="H6" s="74" t="s">
        <v>553</v>
      </c>
      <c r="I6" s="74" t="s">
        <v>554</v>
      </c>
      <c r="J6" s="74" t="s">
        <v>555</v>
      </c>
      <c r="K6" s="74" t="s">
        <v>556</v>
      </c>
      <c r="L6" s="74" t="s">
        <v>557</v>
      </c>
      <c r="M6" s="74" t="s">
        <v>558</v>
      </c>
      <c r="N6" s="74" t="s">
        <v>559</v>
      </c>
      <c r="O6" s="74" t="s">
        <v>560</v>
      </c>
      <c r="P6" s="74" t="s">
        <v>561</v>
      </c>
    </row>
    <row r="7" ht="19.5" customHeight="1" spans="1:16">
      <c r="A7" s="75">
        <v>1</v>
      </c>
      <c r="B7" s="75">
        <v>2</v>
      </c>
      <c r="C7" s="75">
        <v>3</v>
      </c>
      <c r="D7" s="13">
        <v>4</v>
      </c>
      <c r="E7" s="75">
        <v>5</v>
      </c>
      <c r="F7" s="13">
        <v>6</v>
      </c>
      <c r="G7" s="75">
        <v>7</v>
      </c>
      <c r="H7" s="13">
        <v>8</v>
      </c>
      <c r="I7" s="75">
        <v>9</v>
      </c>
      <c r="J7" s="13">
        <v>10</v>
      </c>
      <c r="K7" s="75">
        <v>11</v>
      </c>
      <c r="L7" s="13">
        <v>12</v>
      </c>
      <c r="M7" s="75">
        <v>13</v>
      </c>
      <c r="N7" s="13">
        <v>14</v>
      </c>
      <c r="O7" s="75">
        <v>15</v>
      </c>
      <c r="P7" s="77">
        <v>16</v>
      </c>
    </row>
    <row r="8" ht="28.5" customHeight="1" spans="1:16">
      <c r="A8" s="39"/>
      <c r="B8" s="25"/>
      <c r="C8" s="25"/>
      <c r="D8" s="25"/>
      <c r="E8" s="25"/>
      <c r="F8" s="25"/>
      <c r="G8" s="25"/>
      <c r="H8" s="25"/>
      <c r="I8" s="25"/>
      <c r="J8" s="25"/>
      <c r="K8" s="25"/>
      <c r="L8" s="25"/>
      <c r="M8" s="25"/>
      <c r="N8" s="25"/>
      <c r="O8" s="25"/>
      <c r="P8" s="25"/>
    </row>
    <row r="9" ht="29.95" customHeight="1" spans="1:16">
      <c r="A9" s="39"/>
      <c r="B9" s="25"/>
      <c r="C9" s="25"/>
      <c r="D9" s="25"/>
      <c r="E9" s="25"/>
      <c r="F9" s="25"/>
      <c r="G9" s="25"/>
      <c r="H9" s="25"/>
      <c r="I9" s="25"/>
      <c r="J9" s="25"/>
      <c r="K9" s="25"/>
      <c r="L9" s="25"/>
      <c r="M9" s="25"/>
      <c r="N9" s="25"/>
      <c r="O9" s="25"/>
      <c r="P9" s="25"/>
    </row>
    <row r="10" customHeight="1" spans="1:1">
      <c r="A10" t="s">
        <v>544</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9" sqref="A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3"/>
      <c r="B1" s="3"/>
      <c r="C1" s="3"/>
      <c r="D1" s="3"/>
      <c r="E1" s="3"/>
      <c r="F1" s="3"/>
      <c r="G1" s="3"/>
      <c r="H1" s="3"/>
      <c r="I1" s="3"/>
      <c r="J1" s="3"/>
    </row>
    <row r="2" customHeight="1" spans="10:10">
      <c r="J2" s="66" t="s">
        <v>562</v>
      </c>
    </row>
    <row r="3" ht="28.5" customHeight="1" spans="1:10">
      <c r="A3" s="57" t="s">
        <v>563</v>
      </c>
      <c r="B3" s="37"/>
      <c r="C3" s="37"/>
      <c r="D3" s="37"/>
      <c r="E3" s="37"/>
      <c r="F3" s="58"/>
      <c r="G3" s="37"/>
      <c r="H3" s="58"/>
      <c r="I3" s="58"/>
      <c r="J3" s="37"/>
    </row>
    <row r="4" ht="17.2" customHeight="1" spans="1:1">
      <c r="A4" s="7" t="str">
        <f>'部门财务收支预算总表01-1'!A4</f>
        <v>单位名称：新平彝族傣族自治县第一中学</v>
      </c>
    </row>
    <row r="5" ht="44.2" customHeight="1" spans="1:10">
      <c r="A5" s="59" t="s">
        <v>258</v>
      </c>
      <c r="B5" s="59" t="s">
        <v>259</v>
      </c>
      <c r="C5" s="59" t="s">
        <v>260</v>
      </c>
      <c r="D5" s="59" t="s">
        <v>261</v>
      </c>
      <c r="E5" s="59" t="s">
        <v>262</v>
      </c>
      <c r="F5" s="60" t="s">
        <v>263</v>
      </c>
      <c r="G5" s="59" t="s">
        <v>264</v>
      </c>
      <c r="H5" s="60" t="s">
        <v>265</v>
      </c>
      <c r="I5" s="60" t="s">
        <v>266</v>
      </c>
      <c r="J5" s="59" t="s">
        <v>267</v>
      </c>
    </row>
    <row r="6" ht="14.25" customHeight="1" spans="1:10">
      <c r="A6" s="59">
        <v>1</v>
      </c>
      <c r="B6" s="59">
        <v>2</v>
      </c>
      <c r="C6" s="59">
        <v>3</v>
      </c>
      <c r="D6" s="59">
        <v>4</v>
      </c>
      <c r="E6" s="59">
        <v>5</v>
      </c>
      <c r="F6" s="60">
        <v>6</v>
      </c>
      <c r="G6" s="59">
        <v>7</v>
      </c>
      <c r="H6" s="60">
        <v>8</v>
      </c>
      <c r="I6" s="60">
        <v>9</v>
      </c>
      <c r="J6" s="59">
        <v>10</v>
      </c>
    </row>
    <row r="7" ht="42.05" customHeight="1" spans="1:10">
      <c r="A7" s="61"/>
      <c r="B7" s="62"/>
      <c r="C7" s="62"/>
      <c r="D7" s="62"/>
      <c r="E7" s="63"/>
      <c r="F7" s="64"/>
      <c r="G7" s="63"/>
      <c r="H7" s="64"/>
      <c r="I7" s="64"/>
      <c r="J7" s="63"/>
    </row>
    <row r="8" ht="42.05" customHeight="1" spans="1:10">
      <c r="A8" s="61"/>
      <c r="B8" s="65"/>
      <c r="C8" s="65"/>
      <c r="D8" s="65"/>
      <c r="E8" s="61"/>
      <c r="F8" s="65"/>
      <c r="G8" s="61"/>
      <c r="H8" s="65"/>
      <c r="I8" s="65"/>
      <c r="J8" s="61"/>
    </row>
    <row r="9" ht="15" customHeight="1" spans="1:1">
      <c r="A9" t="s">
        <v>544</v>
      </c>
    </row>
    <row r="10" ht="15" customHeight="1"/>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C27" sqref="C27"/>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47"/>
      <c r="B1" s="47"/>
      <c r="C1" s="47"/>
      <c r="D1" s="47"/>
      <c r="E1" s="47"/>
      <c r="F1" s="47"/>
      <c r="G1" s="47"/>
      <c r="H1" s="47"/>
    </row>
    <row r="2" ht="18.85" customHeight="1" spans="1:8">
      <c r="A2" s="48"/>
      <c r="B2" s="48"/>
      <c r="C2" s="48"/>
      <c r="D2" s="48"/>
      <c r="E2" s="48"/>
      <c r="F2" s="48"/>
      <c r="G2" s="48"/>
      <c r="H2" s="49" t="s">
        <v>564</v>
      </c>
    </row>
    <row r="3" ht="30.6" customHeight="1" spans="1:8">
      <c r="A3" s="50" t="s">
        <v>565</v>
      </c>
      <c r="B3" s="50"/>
      <c r="C3" s="50"/>
      <c r="D3" s="50"/>
      <c r="E3" s="50"/>
      <c r="F3" s="50"/>
      <c r="G3" s="50"/>
      <c r="H3" s="50"/>
    </row>
    <row r="4" ht="18.85" customHeight="1" spans="1:8">
      <c r="A4" s="51" t="str">
        <f>'部门财务收支预算总表01-1'!A4</f>
        <v>单位名称：新平彝族傣族自治县第一中学</v>
      </c>
      <c r="B4" s="48"/>
      <c r="C4" s="48"/>
      <c r="D4" s="48"/>
      <c r="E4" s="48"/>
      <c r="F4" s="48"/>
      <c r="G4" s="48"/>
      <c r="H4" s="48"/>
    </row>
    <row r="5" ht="18.85" customHeight="1" spans="1:8">
      <c r="A5" s="52" t="s">
        <v>148</v>
      </c>
      <c r="B5" s="52" t="s">
        <v>566</v>
      </c>
      <c r="C5" s="52" t="s">
        <v>567</v>
      </c>
      <c r="D5" s="52" t="s">
        <v>568</v>
      </c>
      <c r="E5" s="52" t="s">
        <v>569</v>
      </c>
      <c r="F5" s="52" t="s">
        <v>570</v>
      </c>
      <c r="G5" s="52"/>
      <c r="H5" s="52"/>
    </row>
    <row r="6" ht="18.85" customHeight="1" spans="1:8">
      <c r="A6" s="52"/>
      <c r="B6" s="52"/>
      <c r="C6" s="52"/>
      <c r="D6" s="52"/>
      <c r="E6" s="52"/>
      <c r="F6" s="52" t="s">
        <v>509</v>
      </c>
      <c r="G6" s="52" t="s">
        <v>571</v>
      </c>
      <c r="H6" s="52" t="s">
        <v>572</v>
      </c>
    </row>
    <row r="7" ht="18.85" customHeight="1" spans="1:8">
      <c r="A7" s="53" t="s">
        <v>131</v>
      </c>
      <c r="B7" s="53" t="s">
        <v>132</v>
      </c>
      <c r="C7" s="53" t="s">
        <v>133</v>
      </c>
      <c r="D7" s="53" t="s">
        <v>134</v>
      </c>
      <c r="E7" s="53" t="s">
        <v>135</v>
      </c>
      <c r="F7" s="53" t="s">
        <v>136</v>
      </c>
      <c r="G7" s="53" t="s">
        <v>573</v>
      </c>
      <c r="H7" s="53" t="s">
        <v>574</v>
      </c>
    </row>
    <row r="8" ht="29.95" customHeight="1" spans="1:8">
      <c r="A8" s="54"/>
      <c r="B8" s="54"/>
      <c r="C8" s="54"/>
      <c r="D8" s="54"/>
      <c r="E8" s="52"/>
      <c r="F8" s="55"/>
      <c r="G8" s="56"/>
      <c r="H8" s="56"/>
    </row>
    <row r="9" ht="20.15" customHeight="1" spans="1:8">
      <c r="A9" s="52" t="s">
        <v>32</v>
      </c>
      <c r="B9" s="52"/>
      <c r="C9" s="52"/>
      <c r="D9" s="52"/>
      <c r="E9" s="52"/>
      <c r="F9" s="55"/>
      <c r="G9" s="56"/>
      <c r="H9" s="56"/>
    </row>
    <row r="10" customHeight="1" spans="1:1">
      <c r="A10" t="s">
        <v>544</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B12" sqref="B12"/>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3"/>
      <c r="B1" s="3"/>
      <c r="C1" s="3"/>
      <c r="D1" s="3"/>
      <c r="E1" s="3"/>
      <c r="F1" s="3"/>
      <c r="G1" s="3"/>
      <c r="H1" s="3"/>
      <c r="I1" s="3"/>
      <c r="J1" s="3"/>
      <c r="K1" s="3"/>
    </row>
    <row r="2" ht="13.6" customHeight="1" spans="4:11">
      <c r="D2" s="4"/>
      <c r="E2" s="4"/>
      <c r="F2" s="4"/>
      <c r="G2" s="4"/>
      <c r="K2" s="5" t="s">
        <v>575</v>
      </c>
    </row>
    <row r="3" ht="27.85" customHeight="1" spans="1:11">
      <c r="A3" s="37" t="s">
        <v>576</v>
      </c>
      <c r="B3" s="37"/>
      <c r="C3" s="37"/>
      <c r="D3" s="37"/>
      <c r="E3" s="37"/>
      <c r="F3" s="37"/>
      <c r="G3" s="37"/>
      <c r="H3" s="37"/>
      <c r="I3" s="37"/>
      <c r="J3" s="37"/>
      <c r="K3" s="37"/>
    </row>
    <row r="4" ht="13.6" customHeight="1" spans="1:11">
      <c r="A4" s="7" t="str">
        <f>'部门财务收支预算总表01-1'!A4</f>
        <v>单位名称：新平彝族傣族自治县第一中学</v>
      </c>
      <c r="B4" s="8"/>
      <c r="C4" s="8"/>
      <c r="D4" s="8"/>
      <c r="E4" s="8"/>
      <c r="F4" s="8"/>
      <c r="G4" s="8"/>
      <c r="H4" s="9"/>
      <c r="I4" s="9"/>
      <c r="J4" s="9"/>
      <c r="K4" s="10" t="s">
        <v>139</v>
      </c>
    </row>
    <row r="5" ht="21.8" customHeight="1" spans="1:11">
      <c r="A5" s="11" t="s">
        <v>207</v>
      </c>
      <c r="B5" s="11" t="s">
        <v>150</v>
      </c>
      <c r="C5" s="11" t="s">
        <v>208</v>
      </c>
      <c r="D5" s="12" t="s">
        <v>151</v>
      </c>
      <c r="E5" s="12" t="s">
        <v>152</v>
      </c>
      <c r="F5" s="12" t="s">
        <v>153</v>
      </c>
      <c r="G5" s="12" t="s">
        <v>154</v>
      </c>
      <c r="H5" s="17" t="s">
        <v>32</v>
      </c>
      <c r="I5" s="13" t="s">
        <v>577</v>
      </c>
      <c r="J5" s="14"/>
      <c r="K5" s="45"/>
    </row>
    <row r="6" ht="21.8" customHeight="1" spans="1:11">
      <c r="A6" s="15"/>
      <c r="B6" s="15"/>
      <c r="C6" s="15"/>
      <c r="D6" s="16"/>
      <c r="E6" s="16"/>
      <c r="F6" s="16"/>
      <c r="G6" s="16"/>
      <c r="H6" s="38"/>
      <c r="I6" s="12" t="s">
        <v>35</v>
      </c>
      <c r="J6" s="12" t="s">
        <v>36</v>
      </c>
      <c r="K6" s="12" t="s">
        <v>37</v>
      </c>
    </row>
    <row r="7" ht="40.6" customHeight="1" spans="1:11">
      <c r="A7" s="18"/>
      <c r="B7" s="18"/>
      <c r="C7" s="18"/>
      <c r="D7" s="19"/>
      <c r="E7" s="19"/>
      <c r="F7" s="19"/>
      <c r="G7" s="19"/>
      <c r="H7" s="20"/>
      <c r="I7" s="19" t="s">
        <v>34</v>
      </c>
      <c r="J7" s="19"/>
      <c r="K7" s="19"/>
    </row>
    <row r="8" ht="15.05" customHeight="1" spans="1:11">
      <c r="A8" s="21">
        <v>1</v>
      </c>
      <c r="B8" s="21">
        <v>2</v>
      </c>
      <c r="C8" s="21">
        <v>3</v>
      </c>
      <c r="D8" s="21">
        <v>4</v>
      </c>
      <c r="E8" s="21">
        <v>5</v>
      </c>
      <c r="F8" s="21">
        <v>6</v>
      </c>
      <c r="G8" s="21">
        <v>7</v>
      </c>
      <c r="H8" s="21">
        <v>8</v>
      </c>
      <c r="I8" s="21">
        <v>9</v>
      </c>
      <c r="J8" s="46">
        <v>10</v>
      </c>
      <c r="K8" s="46">
        <v>11</v>
      </c>
    </row>
    <row r="9" ht="30.6" customHeight="1" spans="1:11">
      <c r="A9" s="39"/>
      <c r="B9" s="40"/>
      <c r="C9" s="39"/>
      <c r="D9" s="39"/>
      <c r="E9" s="39"/>
      <c r="F9" s="39"/>
      <c r="G9" s="39"/>
      <c r="H9" s="41"/>
      <c r="I9" s="41"/>
      <c r="J9" s="41"/>
      <c r="K9" s="41"/>
    </row>
    <row r="10" ht="30.6" customHeight="1" spans="1:11">
      <c r="A10" s="40"/>
      <c r="B10" s="40"/>
      <c r="C10" s="40"/>
      <c r="D10" s="40"/>
      <c r="E10" s="40"/>
      <c r="F10" s="40"/>
      <c r="G10" s="40"/>
      <c r="H10" s="41"/>
      <c r="I10" s="41"/>
      <c r="J10" s="41"/>
      <c r="K10" s="41"/>
    </row>
    <row r="11" ht="18.85" customHeight="1" spans="1:11">
      <c r="A11" s="42" t="s">
        <v>115</v>
      </c>
      <c r="B11" s="43"/>
      <c r="C11" s="43"/>
      <c r="D11" s="43"/>
      <c r="E11" s="43"/>
      <c r="F11" s="43"/>
      <c r="G11" s="44"/>
      <c r="H11" s="41"/>
      <c r="I11" s="41"/>
      <c r="J11" s="41"/>
      <c r="K11" s="41"/>
    </row>
    <row r="12" customHeight="1" spans="2:2">
      <c r="B12" t="s">
        <v>544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L29"/>
  <sheetViews>
    <sheetView showZeros="0" workbookViewId="0">
      <pane ySplit="1" topLeftCell="A19" activePane="bottomLeft" state="frozen"/>
      <selection/>
      <selection pane="bottomLeft" activeCell="F22" sqref="F22"/>
    </sheetView>
  </sheetViews>
  <sheetFormatPr defaultColWidth="9.10833333333333" defaultRowHeight="14.25" customHeight="1"/>
  <cols>
    <col min="1" max="1" width="37.7833333333333" customWidth="1"/>
    <col min="2" max="2" width="28" customWidth="1"/>
    <col min="3" max="3" width="37.55" customWidth="1"/>
    <col min="4" max="4" width="17" customWidth="1"/>
    <col min="5" max="7" width="27" customWidth="1"/>
    <col min="8" max="11" width="9.10833333333333" style="2"/>
  </cols>
  <sheetData>
    <row r="1" customHeight="1" spans="1:7">
      <c r="A1" s="3"/>
      <c r="B1" s="3"/>
      <c r="C1" s="3"/>
      <c r="D1" s="3"/>
      <c r="E1" s="3"/>
      <c r="F1" s="3"/>
      <c r="G1" s="3"/>
    </row>
    <row r="2" ht="13.6" customHeight="1" spans="4:7">
      <c r="D2" s="4"/>
      <c r="G2" s="5" t="s">
        <v>578</v>
      </c>
    </row>
    <row r="3" ht="27.85" customHeight="1" spans="1:7">
      <c r="A3" s="6" t="s">
        <v>579</v>
      </c>
      <c r="B3" s="6"/>
      <c r="C3" s="6"/>
      <c r="D3" s="6"/>
      <c r="E3" s="6"/>
      <c r="F3" s="6"/>
      <c r="G3" s="6"/>
    </row>
    <row r="4" ht="13.6" customHeight="1" spans="1:7">
      <c r="A4" s="7" t="str">
        <f>'部门财务收支预算总表01-1'!A4</f>
        <v>单位名称：新平彝族傣族自治县第一中学</v>
      </c>
      <c r="B4" s="8"/>
      <c r="C4" s="8"/>
      <c r="D4" s="8"/>
      <c r="E4" s="9"/>
      <c r="F4" s="9"/>
      <c r="G4" s="10" t="s">
        <v>139</v>
      </c>
    </row>
    <row r="5" ht="21.8" customHeight="1" spans="1:7">
      <c r="A5" s="11" t="s">
        <v>208</v>
      </c>
      <c r="B5" s="11" t="s">
        <v>207</v>
      </c>
      <c r="C5" s="11" t="s">
        <v>150</v>
      </c>
      <c r="D5" s="12" t="s">
        <v>580</v>
      </c>
      <c r="E5" s="13" t="s">
        <v>35</v>
      </c>
      <c r="F5" s="14"/>
      <c r="G5" s="14"/>
    </row>
    <row r="6" ht="21.8" customHeight="1" spans="1:7">
      <c r="A6" s="15"/>
      <c r="B6" s="15"/>
      <c r="C6" s="15"/>
      <c r="D6" s="16"/>
      <c r="E6" s="17" t="s">
        <v>581</v>
      </c>
      <c r="F6" s="12" t="s">
        <v>582</v>
      </c>
      <c r="G6" s="12" t="s">
        <v>583</v>
      </c>
    </row>
    <row r="7" ht="40.6" customHeight="1" spans="1:7">
      <c r="A7" s="18"/>
      <c r="B7" s="18"/>
      <c r="C7" s="18"/>
      <c r="D7" s="19"/>
      <c r="E7" s="20"/>
      <c r="F7" s="19" t="s">
        <v>34</v>
      </c>
      <c r="G7" s="19"/>
    </row>
    <row r="8" ht="15.05" customHeight="1" spans="1:7">
      <c r="A8" s="21">
        <v>1</v>
      </c>
      <c r="B8" s="21">
        <v>2</v>
      </c>
      <c r="C8" s="21">
        <v>3</v>
      </c>
      <c r="D8" s="21">
        <v>4</v>
      </c>
      <c r="E8" s="21">
        <v>5</v>
      </c>
      <c r="F8" s="21">
        <v>6</v>
      </c>
      <c r="G8" s="21">
        <v>7</v>
      </c>
    </row>
    <row r="9" ht="29.95" customHeight="1" spans="1:7">
      <c r="A9" s="22" t="s">
        <v>47</v>
      </c>
      <c r="B9" s="22" t="s">
        <v>584</v>
      </c>
      <c r="C9" s="23" t="s">
        <v>245</v>
      </c>
      <c r="D9" s="22" t="s">
        <v>585</v>
      </c>
      <c r="E9" s="24">
        <v>183600</v>
      </c>
      <c r="F9" s="25"/>
      <c r="G9" s="25"/>
    </row>
    <row r="10" ht="29.95" customHeight="1" spans="1:7">
      <c r="A10" s="22" t="s">
        <v>47</v>
      </c>
      <c r="B10" s="22" t="s">
        <v>584</v>
      </c>
      <c r="C10" s="23" t="s">
        <v>220</v>
      </c>
      <c r="D10" s="22" t="s">
        <v>585</v>
      </c>
      <c r="E10" s="24"/>
      <c r="F10" s="25"/>
      <c r="G10" s="25"/>
    </row>
    <row r="11" ht="29.95" customHeight="1" spans="1:7">
      <c r="A11" s="22" t="s">
        <v>47</v>
      </c>
      <c r="B11" s="22" t="s">
        <v>586</v>
      </c>
      <c r="C11" s="23" t="s">
        <v>241</v>
      </c>
      <c r="D11" s="22" t="s">
        <v>585</v>
      </c>
      <c r="E11" s="24">
        <v>129336</v>
      </c>
      <c r="F11" s="25"/>
      <c r="G11" s="25"/>
    </row>
    <row r="12" ht="29.95" customHeight="1" spans="1:7">
      <c r="A12" s="22" t="s">
        <v>47</v>
      </c>
      <c r="B12" s="22" t="s">
        <v>584</v>
      </c>
      <c r="C12" s="23" t="s">
        <v>227</v>
      </c>
      <c r="D12" s="22" t="s">
        <v>585</v>
      </c>
      <c r="E12" s="24">
        <v>2000000</v>
      </c>
      <c r="F12" s="25"/>
      <c r="G12" s="25"/>
    </row>
    <row r="13" ht="29.95" customHeight="1" spans="1:7">
      <c r="A13" s="22" t="s">
        <v>47</v>
      </c>
      <c r="B13" s="22" t="s">
        <v>586</v>
      </c>
      <c r="C13" s="23" t="s">
        <v>216</v>
      </c>
      <c r="D13" s="22" t="s">
        <v>585</v>
      </c>
      <c r="E13" s="24">
        <v>139100</v>
      </c>
      <c r="F13" s="25"/>
      <c r="G13" s="25"/>
    </row>
    <row r="14" ht="29.95" customHeight="1" spans="1:7">
      <c r="A14" s="22" t="s">
        <v>47</v>
      </c>
      <c r="B14" s="22" t="s">
        <v>586</v>
      </c>
      <c r="C14" s="23" t="s">
        <v>244</v>
      </c>
      <c r="D14" s="22" t="s">
        <v>585</v>
      </c>
      <c r="E14" s="24">
        <v>301000</v>
      </c>
      <c r="F14" s="25"/>
      <c r="G14" s="25"/>
    </row>
    <row r="15" ht="29.95" customHeight="1" spans="1:7">
      <c r="A15" s="22" t="s">
        <v>47</v>
      </c>
      <c r="B15" s="22" t="s">
        <v>586</v>
      </c>
      <c r="C15" s="23" t="s">
        <v>235</v>
      </c>
      <c r="D15" s="22" t="s">
        <v>585</v>
      </c>
      <c r="E15" s="24">
        <v>3263040</v>
      </c>
      <c r="F15" s="25"/>
      <c r="G15" s="25"/>
    </row>
    <row r="16" ht="29.95" customHeight="1" spans="1:7">
      <c r="A16" s="22" t="s">
        <v>47</v>
      </c>
      <c r="B16" s="22" t="s">
        <v>586</v>
      </c>
      <c r="C16" s="23" t="s">
        <v>243</v>
      </c>
      <c r="D16" s="22" t="s">
        <v>585</v>
      </c>
      <c r="E16" s="24">
        <v>42120</v>
      </c>
      <c r="F16" s="25"/>
      <c r="G16" s="25"/>
    </row>
    <row r="17" ht="29.95" customHeight="1" spans="1:7">
      <c r="A17" s="22" t="s">
        <v>47</v>
      </c>
      <c r="B17" s="22" t="s">
        <v>586</v>
      </c>
      <c r="C17" s="23" t="s">
        <v>248</v>
      </c>
      <c r="D17" s="22" t="s">
        <v>585</v>
      </c>
      <c r="E17" s="24">
        <v>6732</v>
      </c>
      <c r="F17" s="25"/>
      <c r="G17" s="25"/>
    </row>
    <row r="18" ht="29.95" customHeight="1" spans="1:7">
      <c r="A18" s="22" t="s">
        <v>47</v>
      </c>
      <c r="B18" s="22" t="s">
        <v>587</v>
      </c>
      <c r="C18" s="23" t="s">
        <v>231</v>
      </c>
      <c r="D18" s="22" t="s">
        <v>585</v>
      </c>
      <c r="E18" s="24">
        <v>18900</v>
      </c>
      <c r="F18" s="25"/>
      <c r="G18" s="25"/>
    </row>
    <row r="19" ht="29.95" customHeight="1" spans="1:7">
      <c r="A19" s="22" t="s">
        <v>47</v>
      </c>
      <c r="B19" s="22" t="s">
        <v>586</v>
      </c>
      <c r="C19" s="23" t="s">
        <v>213</v>
      </c>
      <c r="D19" s="22" t="s">
        <v>585</v>
      </c>
      <c r="E19" s="24">
        <v>41811.84</v>
      </c>
      <c r="F19" s="25"/>
      <c r="G19" s="25"/>
    </row>
    <row r="20" ht="29.95" customHeight="1" spans="1:7">
      <c r="A20" s="22" t="s">
        <v>47</v>
      </c>
      <c r="B20" s="22" t="s">
        <v>586</v>
      </c>
      <c r="C20" s="23" t="s">
        <v>247</v>
      </c>
      <c r="D20" s="22" t="s">
        <v>585</v>
      </c>
      <c r="E20" s="24">
        <v>54000</v>
      </c>
      <c r="F20" s="25"/>
      <c r="G20" s="25"/>
    </row>
    <row r="21" ht="29.95" customHeight="1" spans="1:7">
      <c r="A21" s="22" t="s">
        <v>47</v>
      </c>
      <c r="B21" s="22" t="s">
        <v>584</v>
      </c>
      <c r="C21" s="23" t="s">
        <v>233</v>
      </c>
      <c r="D21" s="22" t="s">
        <v>585</v>
      </c>
      <c r="E21" s="24"/>
      <c r="F21" s="25"/>
      <c r="G21" s="25"/>
    </row>
    <row r="22" ht="29.95" customHeight="1" spans="1:7">
      <c r="A22" s="26" t="s">
        <v>47</v>
      </c>
      <c r="B22" s="26" t="s">
        <v>584</v>
      </c>
      <c r="C22" s="27" t="s">
        <v>225</v>
      </c>
      <c r="D22" s="26" t="s">
        <v>585</v>
      </c>
      <c r="E22" s="28"/>
      <c r="F22" s="25"/>
      <c r="G22" s="25"/>
    </row>
    <row r="23" s="1" customFormat="1" ht="29.95" customHeight="1" spans="1:12">
      <c r="A23" s="29" t="s">
        <v>47</v>
      </c>
      <c r="B23" s="29" t="s">
        <v>586</v>
      </c>
      <c r="C23" s="30" t="s">
        <v>243</v>
      </c>
      <c r="D23" s="29" t="s">
        <v>585</v>
      </c>
      <c r="E23" s="31">
        <v>1343400</v>
      </c>
      <c r="F23" s="25"/>
      <c r="G23" s="25"/>
      <c r="H23" s="2"/>
      <c r="I23" s="2"/>
      <c r="J23" s="2"/>
      <c r="K23" s="2"/>
      <c r="L23" s="36"/>
    </row>
    <row r="24" s="1" customFormat="1" ht="29.95" customHeight="1" spans="1:12">
      <c r="A24" s="29" t="s">
        <v>47</v>
      </c>
      <c r="B24" s="29" t="s">
        <v>586</v>
      </c>
      <c r="C24" s="30" t="s">
        <v>235</v>
      </c>
      <c r="D24" s="29" t="s">
        <v>585</v>
      </c>
      <c r="E24" s="31">
        <v>202715.49</v>
      </c>
      <c r="F24" s="25"/>
      <c r="G24" s="25"/>
      <c r="H24" s="2"/>
      <c r="I24" s="2"/>
      <c r="J24" s="2"/>
      <c r="K24" s="2"/>
      <c r="L24" s="36"/>
    </row>
    <row r="25" s="1" customFormat="1" ht="29.95" customHeight="1" spans="1:12">
      <c r="A25" s="29" t="s">
        <v>47</v>
      </c>
      <c r="B25" s="29" t="s">
        <v>587</v>
      </c>
      <c r="C25" s="30" t="s">
        <v>231</v>
      </c>
      <c r="D25" s="29" t="s">
        <v>585</v>
      </c>
      <c r="E25" s="31">
        <v>65300</v>
      </c>
      <c r="F25" s="25"/>
      <c r="G25" s="25"/>
      <c r="H25" s="2"/>
      <c r="I25" s="2"/>
      <c r="J25" s="2"/>
      <c r="K25" s="2"/>
      <c r="L25" s="36"/>
    </row>
    <row r="26" s="1" customFormat="1" ht="29.95" customHeight="1" spans="1:12">
      <c r="A26" s="29" t="s">
        <v>47</v>
      </c>
      <c r="B26" s="29" t="s">
        <v>584</v>
      </c>
      <c r="C26" s="30" t="s">
        <v>249</v>
      </c>
      <c r="D26" s="29" t="s">
        <v>585</v>
      </c>
      <c r="E26" s="31">
        <v>100000</v>
      </c>
      <c r="F26" s="25"/>
      <c r="G26" s="25"/>
      <c r="H26" s="2"/>
      <c r="I26" s="2"/>
      <c r="J26" s="2"/>
      <c r="K26" s="2"/>
      <c r="L26" s="36"/>
    </row>
    <row r="27" s="1" customFormat="1" ht="29.95" customHeight="1" spans="1:12">
      <c r="A27" s="29" t="s">
        <v>47</v>
      </c>
      <c r="B27" s="29" t="s">
        <v>586</v>
      </c>
      <c r="C27" s="30" t="s">
        <v>213</v>
      </c>
      <c r="D27" s="29" t="s">
        <v>585</v>
      </c>
      <c r="E27" s="31">
        <v>781811.45</v>
      </c>
      <c r="F27" s="25"/>
      <c r="G27" s="25"/>
      <c r="H27" s="2"/>
      <c r="I27" s="2"/>
      <c r="J27" s="2"/>
      <c r="K27" s="2"/>
      <c r="L27" s="36"/>
    </row>
    <row r="28" s="1" customFormat="1" ht="29.95" customHeight="1" spans="1:12">
      <c r="A28" s="29" t="s">
        <v>47</v>
      </c>
      <c r="B28" s="29" t="s">
        <v>586</v>
      </c>
      <c r="C28" s="30" t="s">
        <v>247</v>
      </c>
      <c r="D28" s="29" t="s">
        <v>585</v>
      </c>
      <c r="E28" s="31">
        <v>609350</v>
      </c>
      <c r="F28" s="25"/>
      <c r="G28" s="25"/>
      <c r="H28" s="2"/>
      <c r="I28" s="2"/>
      <c r="J28" s="2"/>
      <c r="K28" s="2"/>
      <c r="L28" s="36"/>
    </row>
    <row r="29" ht="18.85" customHeight="1" spans="1:7">
      <c r="A29" s="32" t="s">
        <v>32</v>
      </c>
      <c r="B29" s="33"/>
      <c r="C29" s="33"/>
      <c r="D29" s="34"/>
      <c r="E29" s="35">
        <v>9282216.78</v>
      </c>
      <c r="F29" s="25"/>
      <c r="G29" s="25"/>
    </row>
  </sheetData>
  <mergeCells count="11">
    <mergeCell ref="A3:G3"/>
    <mergeCell ref="A4:D4"/>
    <mergeCell ref="E5:G5"/>
    <mergeCell ref="A29:D29"/>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D37" sqref="D37"/>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3"/>
      <c r="B1" s="3"/>
      <c r="C1" s="3"/>
      <c r="D1" s="3"/>
      <c r="E1" s="3"/>
      <c r="F1" s="3"/>
      <c r="G1" s="3"/>
      <c r="H1" s="3"/>
      <c r="I1" s="3"/>
      <c r="J1" s="3"/>
      <c r="K1" s="3"/>
      <c r="L1" s="3"/>
      <c r="M1" s="3"/>
      <c r="N1" s="3"/>
      <c r="O1" s="3"/>
      <c r="P1" s="3"/>
      <c r="Q1" s="3"/>
      <c r="R1" s="3"/>
      <c r="S1" s="3"/>
    </row>
    <row r="2" ht="11.95" customHeight="1" spans="1:18">
      <c r="A2" s="236"/>
      <c r="J2" s="249"/>
      <c r="R2" s="5" t="s">
        <v>28</v>
      </c>
    </row>
    <row r="3" ht="36" customHeight="1" spans="1:19">
      <c r="A3" s="237" t="s">
        <v>29</v>
      </c>
      <c r="B3" s="37"/>
      <c r="C3" s="37"/>
      <c r="D3" s="37"/>
      <c r="E3" s="37"/>
      <c r="F3" s="37"/>
      <c r="G3" s="37"/>
      <c r="H3" s="37"/>
      <c r="I3" s="37"/>
      <c r="J3" s="58"/>
      <c r="K3" s="37"/>
      <c r="L3" s="37"/>
      <c r="M3" s="37"/>
      <c r="N3" s="37"/>
      <c r="O3" s="37"/>
      <c r="P3" s="37"/>
      <c r="Q3" s="37"/>
      <c r="R3" s="37"/>
      <c r="S3" s="37"/>
    </row>
    <row r="4" ht="20.3" customHeight="1" spans="1:19">
      <c r="A4" s="106" t="str">
        <f>'部门财务收支预算总表01-1'!A4</f>
        <v>单位名称：新平彝族傣族自治县第一中学</v>
      </c>
      <c r="B4" s="9"/>
      <c r="C4" s="9"/>
      <c r="D4" s="9"/>
      <c r="E4" s="9"/>
      <c r="F4" s="9"/>
      <c r="G4" s="9"/>
      <c r="H4" s="9"/>
      <c r="I4" s="9"/>
      <c r="J4" s="250"/>
      <c r="K4" s="9"/>
      <c r="L4" s="9"/>
      <c r="M4" s="9"/>
      <c r="N4" s="10"/>
      <c r="O4" s="10"/>
      <c r="P4" s="10"/>
      <c r="Q4" s="10"/>
      <c r="R4" s="10" t="s">
        <v>2</v>
      </c>
      <c r="S4" s="10" t="s">
        <v>2</v>
      </c>
    </row>
    <row r="5" ht="18.85" customHeight="1" spans="1:19">
      <c r="A5" s="238" t="s">
        <v>30</v>
      </c>
      <c r="B5" s="239" t="s">
        <v>31</v>
      </c>
      <c r="C5" s="239" t="s">
        <v>32</v>
      </c>
      <c r="D5" s="240" t="s">
        <v>33</v>
      </c>
      <c r="E5" s="241"/>
      <c r="F5" s="241"/>
      <c r="G5" s="241"/>
      <c r="H5" s="241"/>
      <c r="I5" s="241"/>
      <c r="J5" s="251"/>
      <c r="K5" s="241"/>
      <c r="L5" s="241"/>
      <c r="M5" s="241"/>
      <c r="N5" s="252"/>
      <c r="O5" s="252" t="s">
        <v>21</v>
      </c>
      <c r="P5" s="252"/>
      <c r="Q5" s="252"/>
      <c r="R5" s="252"/>
      <c r="S5" s="252"/>
    </row>
    <row r="6" ht="18" customHeight="1" spans="1:19">
      <c r="A6" s="242"/>
      <c r="B6" s="243"/>
      <c r="C6" s="243"/>
      <c r="D6" s="243" t="s">
        <v>34</v>
      </c>
      <c r="E6" s="243" t="s">
        <v>35</v>
      </c>
      <c r="F6" s="243" t="s">
        <v>36</v>
      </c>
      <c r="G6" s="243" t="s">
        <v>37</v>
      </c>
      <c r="H6" s="243" t="s">
        <v>38</v>
      </c>
      <c r="I6" s="253" t="s">
        <v>39</v>
      </c>
      <c r="J6" s="254"/>
      <c r="K6" s="253" t="s">
        <v>40</v>
      </c>
      <c r="L6" s="253" t="s">
        <v>41</v>
      </c>
      <c r="M6" s="253" t="s">
        <v>42</v>
      </c>
      <c r="N6" s="255" t="s">
        <v>43</v>
      </c>
      <c r="O6" s="256" t="s">
        <v>34</v>
      </c>
      <c r="P6" s="256" t="s">
        <v>35</v>
      </c>
      <c r="Q6" s="256" t="s">
        <v>36</v>
      </c>
      <c r="R6" s="256" t="s">
        <v>37</v>
      </c>
      <c r="S6" s="256" t="s">
        <v>44</v>
      </c>
    </row>
    <row r="7" ht="29.3" customHeight="1" spans="1:19">
      <c r="A7" s="244"/>
      <c r="B7" s="245"/>
      <c r="C7" s="245"/>
      <c r="D7" s="245"/>
      <c r="E7" s="245"/>
      <c r="F7" s="245"/>
      <c r="G7" s="245"/>
      <c r="H7" s="245"/>
      <c r="I7" s="257" t="s">
        <v>34</v>
      </c>
      <c r="J7" s="257" t="s">
        <v>45</v>
      </c>
      <c r="K7" s="257" t="s">
        <v>40</v>
      </c>
      <c r="L7" s="257" t="s">
        <v>41</v>
      </c>
      <c r="M7" s="257" t="s">
        <v>42</v>
      </c>
      <c r="N7" s="257" t="s">
        <v>43</v>
      </c>
      <c r="O7" s="257"/>
      <c r="P7" s="257"/>
      <c r="Q7" s="257"/>
      <c r="R7" s="257"/>
      <c r="S7" s="257"/>
    </row>
    <row r="8" ht="16.55" customHeight="1" spans="1:19">
      <c r="A8" s="213">
        <v>1</v>
      </c>
      <c r="B8" s="21">
        <v>2</v>
      </c>
      <c r="C8" s="21">
        <v>3</v>
      </c>
      <c r="D8" s="21">
        <v>4</v>
      </c>
      <c r="E8" s="213">
        <v>5</v>
      </c>
      <c r="F8" s="21">
        <v>6</v>
      </c>
      <c r="G8" s="21">
        <v>7</v>
      </c>
      <c r="H8" s="213">
        <v>8</v>
      </c>
      <c r="I8" s="21">
        <v>9</v>
      </c>
      <c r="J8" s="46">
        <v>10</v>
      </c>
      <c r="K8" s="46">
        <v>11</v>
      </c>
      <c r="L8" s="258">
        <v>12</v>
      </c>
      <c r="M8" s="46">
        <v>13</v>
      </c>
      <c r="N8" s="46">
        <v>14</v>
      </c>
      <c r="O8" s="46">
        <v>15</v>
      </c>
      <c r="P8" s="46">
        <v>16</v>
      </c>
      <c r="Q8" s="46">
        <v>17</v>
      </c>
      <c r="R8" s="46">
        <v>18</v>
      </c>
      <c r="S8" s="46">
        <v>19</v>
      </c>
    </row>
    <row r="9" ht="31.45" customHeight="1" spans="1:19">
      <c r="A9" s="246" t="s">
        <v>46</v>
      </c>
      <c r="B9" s="246" t="s">
        <v>47</v>
      </c>
      <c r="C9" s="178">
        <v>68438920.78</v>
      </c>
      <c r="D9" s="178">
        <v>68438920.78</v>
      </c>
      <c r="E9" s="178">
        <v>65268920.78</v>
      </c>
      <c r="F9" s="105">
        <v>100000</v>
      </c>
      <c r="G9" s="105"/>
      <c r="H9" s="178">
        <v>2800000</v>
      </c>
      <c r="I9" s="178">
        <v>270000</v>
      </c>
      <c r="J9" s="105"/>
      <c r="K9" s="105"/>
      <c r="L9" s="105"/>
      <c r="M9" s="105"/>
      <c r="N9" s="178">
        <v>270000</v>
      </c>
      <c r="O9" s="105"/>
      <c r="P9" s="105"/>
      <c r="Q9" s="105"/>
      <c r="R9" s="105"/>
      <c r="S9" s="105"/>
    </row>
    <row r="10" ht="16.55" customHeight="1" spans="1:19">
      <c r="A10" s="247" t="s">
        <v>32</v>
      </c>
      <c r="B10" s="248"/>
      <c r="C10" s="178">
        <v>68438920.78</v>
      </c>
      <c r="D10" s="178">
        <v>68438920.78</v>
      </c>
      <c r="E10" s="178">
        <v>65268920.78</v>
      </c>
      <c r="F10" s="105"/>
      <c r="G10" s="105"/>
      <c r="H10" s="178">
        <v>2800000</v>
      </c>
      <c r="I10" s="178">
        <v>270000</v>
      </c>
      <c r="J10" s="105"/>
      <c r="K10" s="105"/>
      <c r="L10" s="105"/>
      <c r="M10" s="105"/>
      <c r="N10" s="178">
        <v>270000</v>
      </c>
      <c r="O10" s="105"/>
      <c r="P10" s="105"/>
      <c r="Q10" s="105"/>
      <c r="R10" s="105"/>
      <c r="S10" s="105"/>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Zeros="0" workbookViewId="0">
      <pane xSplit="2" ySplit="8" topLeftCell="C9" activePane="bottomRight" state="frozen"/>
      <selection/>
      <selection pane="topRight"/>
      <selection pane="bottomLeft"/>
      <selection pane="bottomRight" activeCell="I20" sqref="I20"/>
    </sheetView>
  </sheetViews>
  <sheetFormatPr defaultColWidth="9.10833333333333" defaultRowHeight="14.25" customHeight="1"/>
  <cols>
    <col min="1" max="1" width="14.2166666666667" customWidth="1"/>
    <col min="2" max="2" width="32.55" customWidth="1"/>
    <col min="3" max="3" width="18.8916666666667" customWidth="1"/>
    <col min="4" max="4" width="18.8916666666667" style="229" customWidth="1"/>
    <col min="5"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3"/>
      <c r="B1" s="3"/>
      <c r="C1" s="3"/>
      <c r="D1" s="230"/>
      <c r="E1" s="3"/>
      <c r="F1" s="3"/>
      <c r="G1" s="3"/>
      <c r="H1" s="3"/>
      <c r="I1" s="3"/>
      <c r="J1" s="3"/>
      <c r="K1" s="3"/>
      <c r="L1" s="3"/>
      <c r="M1" s="3"/>
      <c r="N1" s="3"/>
      <c r="O1" s="3"/>
    </row>
    <row r="2" ht="15.75" customHeight="1" spans="15:15">
      <c r="O2" s="67" t="s">
        <v>48</v>
      </c>
    </row>
    <row r="3" ht="28.5" customHeight="1" spans="1:15">
      <c r="A3" s="37" t="s">
        <v>49</v>
      </c>
      <c r="B3" s="37"/>
      <c r="C3" s="37"/>
      <c r="D3" s="176"/>
      <c r="E3" s="37"/>
      <c r="F3" s="37"/>
      <c r="G3" s="37"/>
      <c r="H3" s="37"/>
      <c r="I3" s="37"/>
      <c r="J3" s="37"/>
      <c r="K3" s="37"/>
      <c r="L3" s="37"/>
      <c r="M3" s="37"/>
      <c r="N3" s="37"/>
      <c r="O3" s="37"/>
    </row>
    <row r="4" ht="15.05" customHeight="1" spans="1:15">
      <c r="A4" s="133" t="str">
        <f>'部门财务收支预算总表01-1'!A4</f>
        <v>单位名称：新平彝族傣族自治县第一中学</v>
      </c>
      <c r="B4" s="134"/>
      <c r="C4" s="70"/>
      <c r="D4" s="231"/>
      <c r="E4" s="70"/>
      <c r="F4" s="70"/>
      <c r="G4" s="9"/>
      <c r="H4" s="70"/>
      <c r="I4" s="70"/>
      <c r="J4" s="9"/>
      <c r="K4" s="70"/>
      <c r="L4" s="70"/>
      <c r="M4" s="9"/>
      <c r="N4" s="9"/>
      <c r="O4" s="135" t="s">
        <v>2</v>
      </c>
    </row>
    <row r="5" ht="18.85" customHeight="1" spans="1:15">
      <c r="A5" s="12" t="s">
        <v>50</v>
      </c>
      <c r="B5" s="12" t="s">
        <v>51</v>
      </c>
      <c r="C5" s="17" t="s">
        <v>32</v>
      </c>
      <c r="D5" s="232" t="s">
        <v>35</v>
      </c>
      <c r="E5" s="75"/>
      <c r="F5" s="75"/>
      <c r="G5" s="233" t="s">
        <v>36</v>
      </c>
      <c r="H5" s="12" t="s">
        <v>37</v>
      </c>
      <c r="I5" s="12" t="s">
        <v>52</v>
      </c>
      <c r="J5" s="13" t="s">
        <v>53</v>
      </c>
      <c r="K5" s="83" t="s">
        <v>54</v>
      </c>
      <c r="L5" s="83" t="s">
        <v>55</v>
      </c>
      <c r="M5" s="83" t="s">
        <v>56</v>
      </c>
      <c r="N5" s="83" t="s">
        <v>57</v>
      </c>
      <c r="O5" s="100" t="s">
        <v>58</v>
      </c>
    </row>
    <row r="6" ht="29.95" customHeight="1" spans="1:15">
      <c r="A6" s="20"/>
      <c r="B6" s="20"/>
      <c r="C6" s="20"/>
      <c r="D6" s="232" t="s">
        <v>34</v>
      </c>
      <c r="E6" s="75" t="s">
        <v>59</v>
      </c>
      <c r="F6" s="75" t="s">
        <v>60</v>
      </c>
      <c r="G6" s="20"/>
      <c r="H6" s="20"/>
      <c r="I6" s="20"/>
      <c r="J6" s="75" t="s">
        <v>34</v>
      </c>
      <c r="K6" s="104" t="s">
        <v>54</v>
      </c>
      <c r="L6" s="104" t="s">
        <v>55</v>
      </c>
      <c r="M6" s="104" t="s">
        <v>56</v>
      </c>
      <c r="N6" s="104" t="s">
        <v>57</v>
      </c>
      <c r="O6" s="104" t="s">
        <v>58</v>
      </c>
    </row>
    <row r="7" ht="16.55" customHeight="1" spans="1:15">
      <c r="A7" s="75">
        <v>1</v>
      </c>
      <c r="B7" s="75">
        <v>2</v>
      </c>
      <c r="C7" s="75">
        <v>3</v>
      </c>
      <c r="D7" s="232">
        <v>4</v>
      </c>
      <c r="E7" s="75">
        <v>5</v>
      </c>
      <c r="F7" s="75">
        <v>6</v>
      </c>
      <c r="G7" s="75">
        <v>7</v>
      </c>
      <c r="H7" s="60">
        <v>8</v>
      </c>
      <c r="I7" s="60">
        <v>9</v>
      </c>
      <c r="J7" s="60">
        <v>10</v>
      </c>
      <c r="K7" s="60">
        <v>11</v>
      </c>
      <c r="L7" s="60">
        <v>12</v>
      </c>
      <c r="M7" s="60">
        <v>13</v>
      </c>
      <c r="N7" s="60">
        <v>14</v>
      </c>
      <c r="O7" s="75">
        <v>15</v>
      </c>
    </row>
    <row r="8" ht="20.3" customHeight="1" spans="1:15">
      <c r="A8" s="39" t="s">
        <v>61</v>
      </c>
      <c r="B8" s="39" t="s">
        <v>62</v>
      </c>
      <c r="C8" s="234">
        <v>48881905.78</v>
      </c>
      <c r="D8" s="179">
        <v>45811905.78</v>
      </c>
      <c r="E8" s="179">
        <v>36759025</v>
      </c>
      <c r="F8" s="179">
        <v>9052880.78</v>
      </c>
      <c r="G8" s="235"/>
      <c r="H8" s="234"/>
      <c r="I8" s="179">
        <v>2800000</v>
      </c>
      <c r="J8" s="195"/>
      <c r="K8" s="195"/>
      <c r="L8" s="195"/>
      <c r="M8" s="105"/>
      <c r="N8" s="195"/>
      <c r="O8" s="178">
        <v>270000</v>
      </c>
    </row>
    <row r="9" ht="20.3" customHeight="1" spans="1:15">
      <c r="A9" s="39" t="s">
        <v>63</v>
      </c>
      <c r="B9" s="39" t="s">
        <v>64</v>
      </c>
      <c r="C9" s="234">
        <v>46368668.78</v>
      </c>
      <c r="D9" s="179">
        <v>43318668.78</v>
      </c>
      <c r="E9" s="179">
        <v>36759025</v>
      </c>
      <c r="F9" s="179">
        <v>6559643.78</v>
      </c>
      <c r="G9" s="235"/>
      <c r="H9" s="234"/>
      <c r="I9" s="179">
        <v>2800000</v>
      </c>
      <c r="J9" s="195"/>
      <c r="K9" s="195"/>
      <c r="L9" s="195"/>
      <c r="M9" s="105"/>
      <c r="N9" s="195"/>
      <c r="O9" s="178">
        <v>250000</v>
      </c>
    </row>
    <row r="10" ht="20.3" customHeight="1" spans="1:15">
      <c r="A10" s="39" t="s">
        <v>65</v>
      </c>
      <c r="B10" s="39" t="s">
        <v>66</v>
      </c>
      <c r="C10" s="179">
        <v>9437024.29</v>
      </c>
      <c r="D10" s="179">
        <v>9437024.29</v>
      </c>
      <c r="E10" s="179">
        <v>7819588</v>
      </c>
      <c r="F10" s="179">
        <v>1617436.29</v>
      </c>
      <c r="G10" s="235"/>
      <c r="H10" s="234"/>
      <c r="I10" s="179"/>
      <c r="J10" s="195"/>
      <c r="K10" s="195"/>
      <c r="L10" s="195"/>
      <c r="M10" s="105"/>
      <c r="N10" s="195"/>
      <c r="O10" s="178"/>
    </row>
    <row r="11" ht="20.3" customHeight="1" spans="1:15">
      <c r="A11" s="39" t="s">
        <v>67</v>
      </c>
      <c r="B11" s="39" t="s">
        <v>68</v>
      </c>
      <c r="C11" s="234">
        <v>36881644.49</v>
      </c>
      <c r="D11" s="179">
        <v>33881644.49</v>
      </c>
      <c r="E11" s="179">
        <v>28939437</v>
      </c>
      <c r="F11" s="179">
        <v>4942207.49</v>
      </c>
      <c r="G11" s="235"/>
      <c r="H11" s="234"/>
      <c r="I11" s="179">
        <v>2800000</v>
      </c>
      <c r="J11" s="195"/>
      <c r="K11" s="195"/>
      <c r="L11" s="195"/>
      <c r="M11" s="105"/>
      <c r="N11" s="195"/>
      <c r="O11" s="178">
        <v>200000</v>
      </c>
    </row>
    <row r="12" ht="20.3" customHeight="1" spans="1:15">
      <c r="A12" s="39" t="s">
        <v>69</v>
      </c>
      <c r="B12" s="39" t="s">
        <v>70</v>
      </c>
      <c r="C12" s="234"/>
      <c r="D12" s="179"/>
      <c r="E12" s="179"/>
      <c r="F12" s="179"/>
      <c r="G12" s="235"/>
      <c r="H12" s="234"/>
      <c r="I12" s="179"/>
      <c r="J12" s="195"/>
      <c r="K12" s="195"/>
      <c r="L12" s="195"/>
      <c r="M12" s="105"/>
      <c r="N12" s="195"/>
      <c r="O12" s="178">
        <v>50000</v>
      </c>
    </row>
    <row r="13" ht="20.3" customHeight="1" spans="1:15">
      <c r="A13" s="39" t="s">
        <v>71</v>
      </c>
      <c r="B13" s="39" t="s">
        <v>72</v>
      </c>
      <c r="C13" s="234">
        <v>8637</v>
      </c>
      <c r="D13" s="179">
        <v>8637</v>
      </c>
      <c r="E13" s="179"/>
      <c r="F13" s="179">
        <v>8637</v>
      </c>
      <c r="G13" s="235"/>
      <c r="H13" s="234"/>
      <c r="I13" s="179"/>
      <c r="J13" s="195"/>
      <c r="K13" s="195"/>
      <c r="L13" s="195"/>
      <c r="M13" s="105"/>
      <c r="N13" s="195"/>
      <c r="O13" s="178"/>
    </row>
    <row r="14" ht="20.3" customHeight="1" spans="1:15">
      <c r="A14" s="39" t="s">
        <v>73</v>
      </c>
      <c r="B14" s="39" t="s">
        <v>74</v>
      </c>
      <c r="C14" s="234">
        <v>8637</v>
      </c>
      <c r="D14" s="179">
        <v>8637</v>
      </c>
      <c r="E14" s="179"/>
      <c r="F14" s="179">
        <v>8637</v>
      </c>
      <c r="G14" s="235"/>
      <c r="H14" s="234"/>
      <c r="I14" s="179"/>
      <c r="J14" s="195"/>
      <c r="K14" s="195"/>
      <c r="L14" s="195"/>
      <c r="M14" s="105"/>
      <c r="N14" s="195"/>
      <c r="O14" s="178"/>
    </row>
    <row r="15" ht="20.3" customHeight="1" spans="1:15">
      <c r="A15" s="39" t="s">
        <v>75</v>
      </c>
      <c r="B15" s="39" t="s">
        <v>76</v>
      </c>
      <c r="C15" s="234">
        <v>2484600</v>
      </c>
      <c r="D15" s="179">
        <v>2484600</v>
      </c>
      <c r="E15" s="179"/>
      <c r="F15" s="179">
        <v>2484600</v>
      </c>
      <c r="G15" s="235"/>
      <c r="H15" s="234"/>
      <c r="I15" s="179"/>
      <c r="J15" s="195"/>
      <c r="K15" s="195"/>
      <c r="L15" s="195"/>
      <c r="M15" s="105"/>
      <c r="N15" s="195"/>
      <c r="O15" s="178"/>
    </row>
    <row r="16" ht="20.3" customHeight="1" spans="1:15">
      <c r="A16" s="39" t="s">
        <v>77</v>
      </c>
      <c r="B16" s="39" t="s">
        <v>78</v>
      </c>
      <c r="C16" s="234">
        <v>2484600</v>
      </c>
      <c r="D16" s="179">
        <v>2484600</v>
      </c>
      <c r="E16" s="179"/>
      <c r="F16" s="179">
        <v>2484600</v>
      </c>
      <c r="G16" s="235"/>
      <c r="H16" s="234"/>
      <c r="I16" s="179"/>
      <c r="J16" s="195"/>
      <c r="K16" s="195"/>
      <c r="L16" s="195"/>
      <c r="M16" s="105"/>
      <c r="N16" s="195"/>
      <c r="O16" s="178"/>
    </row>
    <row r="17" ht="20.3" customHeight="1" spans="1:15">
      <c r="A17" s="39" t="s">
        <v>79</v>
      </c>
      <c r="B17" s="39" t="s">
        <v>80</v>
      </c>
      <c r="C17" s="234">
        <v>20000</v>
      </c>
      <c r="D17" s="179"/>
      <c r="E17" s="179"/>
      <c r="F17" s="179"/>
      <c r="G17" s="235"/>
      <c r="H17" s="234"/>
      <c r="I17" s="179"/>
      <c r="J17" s="195"/>
      <c r="K17" s="195"/>
      <c r="L17" s="195"/>
      <c r="M17" s="105"/>
      <c r="N17" s="195"/>
      <c r="O17" s="178">
        <v>20000</v>
      </c>
    </row>
    <row r="18" ht="20.3" customHeight="1" spans="1:15">
      <c r="A18" s="39" t="s">
        <v>81</v>
      </c>
      <c r="B18" s="39" t="s">
        <v>80</v>
      </c>
      <c r="C18" s="234">
        <v>20000</v>
      </c>
      <c r="D18" s="179"/>
      <c r="E18" s="179"/>
      <c r="F18" s="179"/>
      <c r="G18" s="235"/>
      <c r="H18" s="234"/>
      <c r="I18" s="179"/>
      <c r="J18" s="195"/>
      <c r="K18" s="195"/>
      <c r="L18" s="195"/>
      <c r="M18" s="105"/>
      <c r="N18" s="195"/>
      <c r="O18" s="178">
        <v>20000</v>
      </c>
    </row>
    <row r="19" ht="20.3" customHeight="1" spans="1:15">
      <c r="A19" s="39" t="s">
        <v>82</v>
      </c>
      <c r="B19" s="39" t="s">
        <v>83</v>
      </c>
      <c r="C19" s="234">
        <v>7360913</v>
      </c>
      <c r="D19" s="179">
        <v>7360913</v>
      </c>
      <c r="E19" s="179">
        <v>7231577</v>
      </c>
      <c r="F19" s="179">
        <v>129336</v>
      </c>
      <c r="G19" s="235"/>
      <c r="H19" s="234"/>
      <c r="I19" s="179"/>
      <c r="J19" s="195"/>
      <c r="K19" s="195"/>
      <c r="L19" s="195"/>
      <c r="M19" s="105"/>
      <c r="N19" s="195"/>
      <c r="O19" s="178"/>
    </row>
    <row r="20" ht="20.3" customHeight="1" spans="1:15">
      <c r="A20" s="39" t="s">
        <v>84</v>
      </c>
      <c r="B20" s="39" t="s">
        <v>85</v>
      </c>
      <c r="C20" s="234">
        <v>7231577</v>
      </c>
      <c r="D20" s="179">
        <v>7231577</v>
      </c>
      <c r="E20" s="179">
        <v>7231577</v>
      </c>
      <c r="F20" s="179"/>
      <c r="G20" s="235"/>
      <c r="H20" s="234"/>
      <c r="I20" s="179"/>
      <c r="J20" s="195"/>
      <c r="K20" s="195"/>
      <c r="L20" s="195"/>
      <c r="M20" s="105"/>
      <c r="N20" s="195"/>
      <c r="O20" s="178"/>
    </row>
    <row r="21" ht="20.3" customHeight="1" spans="1:15">
      <c r="A21" s="39" t="s">
        <v>86</v>
      </c>
      <c r="B21" s="39" t="s">
        <v>87</v>
      </c>
      <c r="C21" s="234">
        <v>31800</v>
      </c>
      <c r="D21" s="179">
        <v>31800</v>
      </c>
      <c r="E21" s="179">
        <v>31800</v>
      </c>
      <c r="F21" s="179"/>
      <c r="G21" s="235"/>
      <c r="H21" s="234"/>
      <c r="I21" s="179"/>
      <c r="J21" s="195"/>
      <c r="K21" s="195"/>
      <c r="L21" s="195"/>
      <c r="M21" s="105"/>
      <c r="N21" s="195"/>
      <c r="O21" s="178"/>
    </row>
    <row r="22" ht="20.3" customHeight="1" spans="1:15">
      <c r="A22" s="39" t="s">
        <v>88</v>
      </c>
      <c r="B22" s="39" t="s">
        <v>89</v>
      </c>
      <c r="C22" s="234">
        <v>7199777</v>
      </c>
      <c r="D22" s="179">
        <v>7199777</v>
      </c>
      <c r="E22" s="179">
        <v>7199777</v>
      </c>
      <c r="F22" s="179"/>
      <c r="G22" s="235"/>
      <c r="H22" s="234"/>
      <c r="I22" s="179"/>
      <c r="J22" s="195"/>
      <c r="K22" s="195"/>
      <c r="L22" s="195"/>
      <c r="M22" s="105"/>
      <c r="N22" s="195"/>
      <c r="O22" s="178"/>
    </row>
    <row r="23" ht="20.3" customHeight="1" spans="1:15">
      <c r="A23" s="39" t="s">
        <v>90</v>
      </c>
      <c r="B23" s="39" t="s">
        <v>91</v>
      </c>
      <c r="C23" s="234">
        <v>129336</v>
      </c>
      <c r="D23" s="179">
        <v>129336</v>
      </c>
      <c r="E23" s="179"/>
      <c r="F23" s="179">
        <v>129336</v>
      </c>
      <c r="G23" s="235"/>
      <c r="H23" s="234"/>
      <c r="I23" s="179"/>
      <c r="J23" s="195"/>
      <c r="K23" s="195"/>
      <c r="L23" s="195"/>
      <c r="M23" s="105"/>
      <c r="N23" s="195"/>
      <c r="O23" s="178"/>
    </row>
    <row r="24" ht="20.3" customHeight="1" spans="1:15">
      <c r="A24" s="39" t="s">
        <v>92</v>
      </c>
      <c r="B24" s="39" t="s">
        <v>93</v>
      </c>
      <c r="C24" s="234">
        <v>129336</v>
      </c>
      <c r="D24" s="179">
        <v>129336</v>
      </c>
      <c r="E24" s="179"/>
      <c r="F24" s="179">
        <v>129336</v>
      </c>
      <c r="G24" s="235"/>
      <c r="H24" s="234"/>
      <c r="I24" s="179"/>
      <c r="J24" s="195"/>
      <c r="K24" s="195"/>
      <c r="L24" s="195"/>
      <c r="M24" s="105"/>
      <c r="N24" s="195"/>
      <c r="O24" s="178"/>
    </row>
    <row r="25" ht="20.3" customHeight="1" spans="1:15">
      <c r="A25" s="39" t="s">
        <v>94</v>
      </c>
      <c r="B25" s="39" t="s">
        <v>95</v>
      </c>
      <c r="C25" s="234">
        <v>5072466</v>
      </c>
      <c r="D25" s="179">
        <v>5072466</v>
      </c>
      <c r="E25" s="179">
        <v>5072466</v>
      </c>
      <c r="F25" s="179"/>
      <c r="G25" s="235"/>
      <c r="H25" s="234"/>
      <c r="I25" s="179"/>
      <c r="J25" s="195"/>
      <c r="K25" s="195"/>
      <c r="L25" s="195"/>
      <c r="M25" s="105"/>
      <c r="N25" s="195"/>
      <c r="O25" s="178"/>
    </row>
    <row r="26" ht="20.3" customHeight="1" spans="1:15">
      <c r="A26" s="39" t="s">
        <v>96</v>
      </c>
      <c r="B26" s="39" t="s">
        <v>97</v>
      </c>
      <c r="C26" s="234">
        <v>5072466</v>
      </c>
      <c r="D26" s="179">
        <v>5072466</v>
      </c>
      <c r="E26" s="179">
        <v>5072466</v>
      </c>
      <c r="F26" s="179"/>
      <c r="G26" s="235"/>
      <c r="H26" s="234"/>
      <c r="I26" s="179"/>
      <c r="J26" s="195"/>
      <c r="K26" s="195"/>
      <c r="L26" s="195"/>
      <c r="M26" s="105"/>
      <c r="N26" s="195"/>
      <c r="O26" s="178"/>
    </row>
    <row r="27" ht="20.3" customHeight="1" spans="1:15">
      <c r="A27" s="39" t="s">
        <v>98</v>
      </c>
      <c r="B27" s="39" t="s">
        <v>99</v>
      </c>
      <c r="C27" s="234"/>
      <c r="D27" s="179"/>
      <c r="E27" s="179"/>
      <c r="F27" s="179"/>
      <c r="G27" s="235"/>
      <c r="H27" s="234"/>
      <c r="I27" s="179"/>
      <c r="J27" s="195"/>
      <c r="K27" s="195"/>
      <c r="L27" s="195"/>
      <c r="M27" s="105"/>
      <c r="N27" s="195"/>
      <c r="O27" s="178"/>
    </row>
    <row r="28" ht="20.3" customHeight="1" spans="1:15">
      <c r="A28" s="39" t="s">
        <v>100</v>
      </c>
      <c r="B28" s="39" t="s">
        <v>101</v>
      </c>
      <c r="C28" s="234">
        <v>3125618</v>
      </c>
      <c r="D28" s="179">
        <v>3125618</v>
      </c>
      <c r="E28" s="179">
        <v>3125618</v>
      </c>
      <c r="F28" s="179"/>
      <c r="G28" s="235"/>
      <c r="H28" s="234"/>
      <c r="I28" s="179"/>
      <c r="J28" s="195"/>
      <c r="K28" s="195"/>
      <c r="L28" s="195"/>
      <c r="M28" s="105"/>
      <c r="N28" s="195"/>
      <c r="O28" s="178"/>
    </row>
    <row r="29" ht="20.3" customHeight="1" spans="1:15">
      <c r="A29" s="39" t="s">
        <v>102</v>
      </c>
      <c r="B29" s="39" t="s">
        <v>103</v>
      </c>
      <c r="C29" s="234">
        <v>1802868</v>
      </c>
      <c r="D29" s="179">
        <v>1802868</v>
      </c>
      <c r="E29" s="179">
        <v>1802868</v>
      </c>
      <c r="F29" s="179"/>
      <c r="G29" s="235"/>
      <c r="H29" s="234"/>
      <c r="I29" s="179"/>
      <c r="J29" s="195"/>
      <c r="K29" s="195"/>
      <c r="L29" s="195"/>
      <c r="M29" s="105"/>
      <c r="N29" s="195"/>
      <c r="O29" s="178"/>
    </row>
    <row r="30" ht="20.3" customHeight="1" spans="1:15">
      <c r="A30" s="39" t="s">
        <v>104</v>
      </c>
      <c r="B30" s="39" t="s">
        <v>105</v>
      </c>
      <c r="C30" s="234">
        <v>143980</v>
      </c>
      <c r="D30" s="179">
        <v>143980</v>
      </c>
      <c r="E30" s="179">
        <v>143980</v>
      </c>
      <c r="F30" s="179"/>
      <c r="G30" s="235"/>
      <c r="H30" s="234"/>
      <c r="I30" s="179"/>
      <c r="J30" s="195"/>
      <c r="K30" s="195"/>
      <c r="L30" s="195"/>
      <c r="M30" s="105"/>
      <c r="N30" s="195"/>
      <c r="O30" s="178"/>
    </row>
    <row r="31" ht="20.3" customHeight="1" spans="1:15">
      <c r="A31" s="39" t="s">
        <v>106</v>
      </c>
      <c r="B31" s="39" t="s">
        <v>107</v>
      </c>
      <c r="C31" s="234">
        <v>7023636</v>
      </c>
      <c r="D31" s="179">
        <v>7023636</v>
      </c>
      <c r="E31" s="179">
        <v>7023636</v>
      </c>
      <c r="F31" s="179"/>
      <c r="G31" s="235"/>
      <c r="H31" s="234"/>
      <c r="I31" s="179"/>
      <c r="J31" s="195"/>
      <c r="K31" s="195"/>
      <c r="L31" s="195"/>
      <c r="M31" s="105"/>
      <c r="N31" s="195"/>
      <c r="O31" s="178"/>
    </row>
    <row r="32" ht="20.3" customHeight="1" spans="1:15">
      <c r="A32" s="39" t="s">
        <v>108</v>
      </c>
      <c r="B32" s="39" t="s">
        <v>109</v>
      </c>
      <c r="C32" s="234">
        <v>7023636</v>
      </c>
      <c r="D32" s="179">
        <v>7023636</v>
      </c>
      <c r="E32" s="179">
        <v>7023636</v>
      </c>
      <c r="F32" s="179"/>
      <c r="G32" s="235"/>
      <c r="H32" s="234"/>
      <c r="I32" s="179"/>
      <c r="J32" s="195"/>
      <c r="K32" s="195"/>
      <c r="L32" s="195"/>
      <c r="M32" s="105"/>
      <c r="N32" s="195"/>
      <c r="O32" s="178"/>
    </row>
    <row r="33" ht="20.3" customHeight="1" spans="1:15">
      <c r="A33" s="39" t="s">
        <v>110</v>
      </c>
      <c r="B33" s="39" t="s">
        <v>111</v>
      </c>
      <c r="C33" s="234">
        <v>7023636</v>
      </c>
      <c r="D33" s="179">
        <v>7023636</v>
      </c>
      <c r="E33" s="179">
        <v>7023636</v>
      </c>
      <c r="F33" s="179"/>
      <c r="G33" s="235"/>
      <c r="H33" s="234"/>
      <c r="I33" s="179"/>
      <c r="J33" s="195"/>
      <c r="K33" s="195"/>
      <c r="L33" s="195"/>
      <c r="M33" s="105"/>
      <c r="N33" s="195"/>
      <c r="O33" s="178"/>
    </row>
    <row r="34" ht="20.3" customHeight="1" spans="1:15">
      <c r="A34" s="39">
        <v>229</v>
      </c>
      <c r="B34" s="39" t="s">
        <v>112</v>
      </c>
      <c r="C34" s="234">
        <v>100000</v>
      </c>
      <c r="D34" s="179"/>
      <c r="E34" s="179"/>
      <c r="F34" s="179"/>
      <c r="G34" s="235">
        <v>100000</v>
      </c>
      <c r="H34" s="234"/>
      <c r="I34" s="179"/>
      <c r="J34" s="195"/>
      <c r="K34" s="195"/>
      <c r="L34" s="195"/>
      <c r="M34" s="105"/>
      <c r="N34" s="195"/>
      <c r="O34" s="178"/>
    </row>
    <row r="35" ht="20.3" customHeight="1" spans="1:15">
      <c r="A35" s="39">
        <v>22960</v>
      </c>
      <c r="B35" s="39" t="s">
        <v>113</v>
      </c>
      <c r="C35" s="234">
        <v>100000</v>
      </c>
      <c r="D35" s="179"/>
      <c r="E35" s="179"/>
      <c r="F35" s="179"/>
      <c r="G35" s="235">
        <v>100000</v>
      </c>
      <c r="H35" s="234"/>
      <c r="I35" s="179"/>
      <c r="J35" s="195"/>
      <c r="K35" s="195"/>
      <c r="L35" s="195"/>
      <c r="M35" s="105"/>
      <c r="N35" s="195"/>
      <c r="O35" s="178"/>
    </row>
    <row r="36" ht="20.3" customHeight="1" spans="1:15">
      <c r="A36" s="39">
        <v>2296003</v>
      </c>
      <c r="B36" s="39" t="s">
        <v>114</v>
      </c>
      <c r="C36" s="234">
        <v>100000</v>
      </c>
      <c r="D36" s="179"/>
      <c r="E36" s="179"/>
      <c r="F36" s="179"/>
      <c r="G36" s="235">
        <v>100000</v>
      </c>
      <c r="H36" s="234"/>
      <c r="I36" s="179"/>
      <c r="J36" s="195"/>
      <c r="K36" s="195"/>
      <c r="L36" s="195"/>
      <c r="M36" s="105"/>
      <c r="N36" s="195"/>
      <c r="O36" s="178"/>
    </row>
    <row r="37" ht="17.2" customHeight="1" spans="1:15">
      <c r="A37" s="138" t="s">
        <v>115</v>
      </c>
      <c r="B37" s="139" t="s">
        <v>115</v>
      </c>
      <c r="C37" s="179">
        <v>68438920.78</v>
      </c>
      <c r="D37" s="179">
        <v>65268920.78</v>
      </c>
      <c r="E37" s="179">
        <v>56086704</v>
      </c>
      <c r="F37" s="179">
        <v>9182216.78</v>
      </c>
      <c r="G37" s="235">
        <v>100000</v>
      </c>
      <c r="H37" s="234"/>
      <c r="I37" s="179">
        <v>2800000</v>
      </c>
      <c r="J37" s="195"/>
      <c r="K37" s="195"/>
      <c r="L37" s="195"/>
      <c r="M37" s="105"/>
      <c r="N37" s="195"/>
      <c r="O37" s="178">
        <v>270000</v>
      </c>
    </row>
  </sheetData>
  <mergeCells count="11">
    <mergeCell ref="A3:O3"/>
    <mergeCell ref="A4:L4"/>
    <mergeCell ref="D5:F5"/>
    <mergeCell ref="J5:O5"/>
    <mergeCell ref="A37:B37"/>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17" sqref="D17"/>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3"/>
      <c r="B1" s="3"/>
      <c r="C1" s="3"/>
      <c r="D1" s="3"/>
    </row>
    <row r="2" customHeight="1" spans="4:4">
      <c r="D2" s="131" t="s">
        <v>116</v>
      </c>
    </row>
    <row r="3" ht="31.6" customHeight="1" spans="1:4">
      <c r="A3" s="57" t="s">
        <v>117</v>
      </c>
      <c r="B3" s="217"/>
      <c r="C3" s="217"/>
      <c r="D3" s="217"/>
    </row>
    <row r="4" ht="17.2" customHeight="1" spans="1:4">
      <c r="A4" s="7" t="str">
        <f>'部门财务收支预算总表01-1'!A4</f>
        <v>单位名称：新平彝族傣族自治县第一中学</v>
      </c>
      <c r="B4" s="218"/>
      <c r="C4" s="218"/>
      <c r="D4" s="132" t="s">
        <v>2</v>
      </c>
    </row>
    <row r="5" ht="24.75" customHeight="1" spans="1:4">
      <c r="A5" s="13" t="s">
        <v>3</v>
      </c>
      <c r="B5" s="45"/>
      <c r="C5" s="13" t="s">
        <v>4</v>
      </c>
      <c r="D5" s="45"/>
    </row>
    <row r="6" ht="15.75" customHeight="1" spans="1:4">
      <c r="A6" s="17" t="s">
        <v>5</v>
      </c>
      <c r="B6" s="219" t="s">
        <v>6</v>
      </c>
      <c r="C6" s="17" t="s">
        <v>118</v>
      </c>
      <c r="D6" s="219" t="s">
        <v>6</v>
      </c>
    </row>
    <row r="7" ht="14.1" customHeight="1" spans="1:4">
      <c r="A7" s="20"/>
      <c r="B7" s="19"/>
      <c r="C7" s="20"/>
      <c r="D7" s="19"/>
    </row>
    <row r="8" ht="29.15" customHeight="1" spans="1:4">
      <c r="A8" s="220" t="s">
        <v>119</v>
      </c>
      <c r="B8" s="178">
        <v>65268920.78</v>
      </c>
      <c r="C8" s="221" t="str">
        <f>"一"&amp;"、"&amp;"教育支出"</f>
        <v>一、教育支出</v>
      </c>
      <c r="D8" s="178">
        <v>45811905.78</v>
      </c>
    </row>
    <row r="9" ht="29.15" customHeight="1" spans="1:4">
      <c r="A9" s="222" t="s">
        <v>120</v>
      </c>
      <c r="B9" s="178">
        <v>65268920.78</v>
      </c>
      <c r="C9" s="221" t="str">
        <f>"二"&amp;"、"&amp;"社会保障和就业支出"</f>
        <v>二、社会保障和就业支出</v>
      </c>
      <c r="D9" s="178">
        <v>7360913</v>
      </c>
    </row>
    <row r="10" ht="29.15" customHeight="1" spans="1:4">
      <c r="A10" s="222" t="s">
        <v>121</v>
      </c>
      <c r="B10" s="105">
        <v>100000</v>
      </c>
      <c r="C10" s="221" t="str">
        <f>"三"&amp;"、"&amp;"卫生健康支出"</f>
        <v>三、卫生健康支出</v>
      </c>
      <c r="D10" s="178">
        <v>5072466</v>
      </c>
    </row>
    <row r="11" ht="29.15" customHeight="1" spans="1:4">
      <c r="A11" s="222" t="s">
        <v>122</v>
      </c>
      <c r="B11" s="105"/>
      <c r="C11" s="221" t="str">
        <f>"四"&amp;"、"&amp;"住房保障支出"</f>
        <v>四、住房保障支出</v>
      </c>
      <c r="D11" s="178">
        <v>7023636</v>
      </c>
    </row>
    <row r="12" ht="29.15" customHeight="1" spans="1:4">
      <c r="A12" s="223" t="s">
        <v>123</v>
      </c>
      <c r="B12" s="224"/>
      <c r="C12" s="221" t="s">
        <v>13</v>
      </c>
      <c r="D12" s="178">
        <v>100000</v>
      </c>
    </row>
    <row r="13" ht="29.15" customHeight="1" spans="1:4">
      <c r="A13" s="222" t="s">
        <v>120</v>
      </c>
      <c r="B13" s="195"/>
      <c r="C13" s="225"/>
      <c r="D13" s="224"/>
    </row>
    <row r="14" ht="29.15" customHeight="1" spans="1:4">
      <c r="A14" s="226" t="s">
        <v>121</v>
      </c>
      <c r="B14" s="195"/>
      <c r="C14" s="225"/>
      <c r="D14" s="224"/>
    </row>
    <row r="15" ht="29.15" customHeight="1" spans="1:4">
      <c r="A15" s="226" t="s">
        <v>122</v>
      </c>
      <c r="B15" s="224"/>
      <c r="C15" s="225"/>
      <c r="D15" s="224"/>
    </row>
    <row r="16" ht="29.15" customHeight="1" spans="1:4">
      <c r="A16" s="227"/>
      <c r="B16" s="224"/>
      <c r="C16" s="228" t="s">
        <v>124</v>
      </c>
      <c r="D16" s="224"/>
    </row>
    <row r="17" ht="29.15" customHeight="1" spans="1:4">
      <c r="A17" s="227" t="s">
        <v>125</v>
      </c>
      <c r="B17" s="178">
        <v>65368920.78</v>
      </c>
      <c r="C17" s="225" t="s">
        <v>27</v>
      </c>
      <c r="D17" s="178">
        <v>65368920.78</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30"/>
  <sheetViews>
    <sheetView showZeros="0" workbookViewId="0">
      <pane ySplit="1" topLeftCell="A2" activePane="bottomLeft" state="frozen"/>
      <selection/>
      <selection pane="bottomLeft" activeCell="C27" sqref="C27:C30"/>
    </sheetView>
  </sheetViews>
  <sheetFormatPr defaultColWidth="9.10833333333333" defaultRowHeight="14.25" customHeight="1"/>
  <cols>
    <col min="1" max="1" width="20.1083333333333" customWidth="1"/>
    <col min="2" max="2" width="37.3333333333333" customWidth="1"/>
    <col min="3" max="3" width="24.2166666666667" customWidth="1"/>
    <col min="4" max="6" width="25" customWidth="1"/>
    <col min="7" max="7" width="24.2166666666667" customWidth="1"/>
    <col min="9" max="9" width="13.75"/>
    <col min="10" max="10" width="13.5" customWidth="1"/>
    <col min="11" max="11" width="13.75"/>
    <col min="12" max="12" width="11.5"/>
    <col min="13" max="13" width="12.625"/>
    <col min="15" max="16" width="13.75"/>
  </cols>
  <sheetData>
    <row r="1" customHeight="1" spans="1:7">
      <c r="A1" s="3"/>
      <c r="B1" s="3"/>
      <c r="C1" s="3"/>
      <c r="D1" s="3"/>
      <c r="E1" s="3"/>
      <c r="F1" s="3"/>
      <c r="G1" s="3"/>
    </row>
    <row r="2" ht="11.95" customHeight="1" spans="4:7">
      <c r="D2" s="175"/>
      <c r="F2" s="67"/>
      <c r="G2" s="67" t="s">
        <v>126</v>
      </c>
    </row>
    <row r="3" ht="38.95" customHeight="1" spans="1:7">
      <c r="A3" s="199" t="s">
        <v>127</v>
      </c>
      <c r="B3" s="199"/>
      <c r="C3" s="199"/>
      <c r="D3" s="199"/>
      <c r="E3" s="199"/>
      <c r="F3" s="199"/>
      <c r="G3" s="199"/>
    </row>
    <row r="4" ht="18" customHeight="1" spans="1:7">
      <c r="A4" s="7" t="str">
        <f>'部门财务收支预算总表01-1'!A4</f>
        <v>单位名称：新平彝族傣族自治县第一中学</v>
      </c>
      <c r="F4" s="135"/>
      <c r="G4" s="135" t="s">
        <v>2</v>
      </c>
    </row>
    <row r="5" ht="20.3" customHeight="1" spans="1:7">
      <c r="A5" s="200" t="s">
        <v>128</v>
      </c>
      <c r="B5" s="201"/>
      <c r="C5" s="202" t="s">
        <v>32</v>
      </c>
      <c r="D5" s="14" t="s">
        <v>59</v>
      </c>
      <c r="E5" s="14"/>
      <c r="F5" s="45"/>
      <c r="G5" s="202" t="s">
        <v>60</v>
      </c>
    </row>
    <row r="6" ht="20.3" customHeight="1" spans="1:7">
      <c r="A6" s="203" t="s">
        <v>50</v>
      </c>
      <c r="B6" s="204" t="s">
        <v>51</v>
      </c>
      <c r="C6" s="107"/>
      <c r="D6" s="107" t="s">
        <v>34</v>
      </c>
      <c r="E6" s="107" t="s">
        <v>129</v>
      </c>
      <c r="F6" s="107" t="s">
        <v>130</v>
      </c>
      <c r="G6" s="107"/>
    </row>
    <row r="7" ht="13.6" customHeight="1" spans="1:7">
      <c r="A7" s="205" t="s">
        <v>131</v>
      </c>
      <c r="B7" s="205" t="s">
        <v>132</v>
      </c>
      <c r="C7" s="205" t="s">
        <v>133</v>
      </c>
      <c r="D7" s="75"/>
      <c r="E7" s="205" t="s">
        <v>134</v>
      </c>
      <c r="F7" s="205" t="s">
        <v>135</v>
      </c>
      <c r="G7" s="205" t="s">
        <v>136</v>
      </c>
    </row>
    <row r="8" ht="18" customHeight="1" spans="1:16">
      <c r="A8" s="39" t="s">
        <v>61</v>
      </c>
      <c r="B8" s="39" t="s">
        <v>62</v>
      </c>
      <c r="C8" s="25">
        <v>45811905.78</v>
      </c>
      <c r="D8" s="25">
        <v>36759025</v>
      </c>
      <c r="E8" s="179">
        <v>36077525</v>
      </c>
      <c r="F8" s="179">
        <v>681500</v>
      </c>
      <c r="G8" s="25">
        <v>9052880.78</v>
      </c>
      <c r="I8" s="216"/>
      <c r="J8" s="216"/>
      <c r="K8" s="216"/>
      <c r="L8" s="216"/>
      <c r="M8" s="216"/>
      <c r="N8" s="216"/>
      <c r="O8" s="216"/>
      <c r="P8" s="216"/>
    </row>
    <row r="9" ht="18" customHeight="1" spans="1:9">
      <c r="A9" s="111" t="s">
        <v>63</v>
      </c>
      <c r="B9" s="206" t="s">
        <v>64</v>
      </c>
      <c r="C9" s="25">
        <v>43318668.78</v>
      </c>
      <c r="D9" s="25">
        <v>36759025</v>
      </c>
      <c r="E9" s="179">
        <v>36077525</v>
      </c>
      <c r="F9" s="179">
        <v>681500</v>
      </c>
      <c r="G9" s="25">
        <v>6559643.78</v>
      </c>
      <c r="I9" s="216"/>
    </row>
    <row r="10" ht="18" customHeight="1" spans="1:9">
      <c r="A10" s="207" t="s">
        <v>65</v>
      </c>
      <c r="B10" s="208" t="s">
        <v>66</v>
      </c>
      <c r="C10" s="25">
        <v>9437024.29</v>
      </c>
      <c r="D10" s="25">
        <v>7819588</v>
      </c>
      <c r="E10" s="179">
        <v>7676988</v>
      </c>
      <c r="F10" s="179">
        <v>142600</v>
      </c>
      <c r="G10" s="25">
        <v>1617436.29</v>
      </c>
      <c r="I10" s="216"/>
    </row>
    <row r="11" ht="18" customHeight="1" spans="1:9">
      <c r="A11" s="207" t="s">
        <v>67</v>
      </c>
      <c r="B11" s="208" t="s">
        <v>68</v>
      </c>
      <c r="C11" s="25">
        <v>33881644.49</v>
      </c>
      <c r="D11" s="25">
        <v>28939437</v>
      </c>
      <c r="E11" s="25">
        <v>28400537</v>
      </c>
      <c r="F11" s="179">
        <v>538900</v>
      </c>
      <c r="G11" s="25">
        <v>4942207.49</v>
      </c>
      <c r="I11" s="216"/>
    </row>
    <row r="12" ht="18" customHeight="1" spans="1:9">
      <c r="A12" s="207" t="s">
        <v>71</v>
      </c>
      <c r="B12" s="208" t="s">
        <v>72</v>
      </c>
      <c r="C12" s="25">
        <v>8637</v>
      </c>
      <c r="D12" s="25"/>
      <c r="E12" s="25"/>
      <c r="F12" s="25"/>
      <c r="G12" s="25">
        <v>8637</v>
      </c>
      <c r="I12" s="216"/>
    </row>
    <row r="13" ht="18" customHeight="1" spans="1:9">
      <c r="A13" s="207" t="s">
        <v>73</v>
      </c>
      <c r="B13" s="208" t="s">
        <v>74</v>
      </c>
      <c r="C13" s="25">
        <v>8637</v>
      </c>
      <c r="D13" s="25"/>
      <c r="E13" s="25"/>
      <c r="F13" s="25"/>
      <c r="G13" s="25">
        <v>8637</v>
      </c>
      <c r="I13" s="216"/>
    </row>
    <row r="14" ht="18" customHeight="1" spans="1:9">
      <c r="A14" s="207" t="s">
        <v>75</v>
      </c>
      <c r="B14" s="208" t="s">
        <v>76</v>
      </c>
      <c r="C14" s="25">
        <v>2484600</v>
      </c>
      <c r="D14" s="25"/>
      <c r="E14" s="25"/>
      <c r="F14" s="25"/>
      <c r="G14" s="25">
        <v>2484600</v>
      </c>
      <c r="I14" s="216"/>
    </row>
    <row r="15" ht="18" customHeight="1" spans="1:9">
      <c r="A15" s="207" t="s">
        <v>77</v>
      </c>
      <c r="B15" s="208" t="s">
        <v>78</v>
      </c>
      <c r="C15" s="25">
        <v>2484600</v>
      </c>
      <c r="D15" s="25"/>
      <c r="E15" s="25"/>
      <c r="F15" s="25"/>
      <c r="G15" s="25">
        <v>2484600</v>
      </c>
      <c r="I15" s="216"/>
    </row>
    <row r="16" ht="18" customHeight="1" spans="1:9">
      <c r="A16" s="207" t="s">
        <v>82</v>
      </c>
      <c r="B16" s="208" t="s">
        <v>83</v>
      </c>
      <c r="C16" s="25">
        <v>7360913</v>
      </c>
      <c r="D16" s="25">
        <v>7231577</v>
      </c>
      <c r="E16" s="25">
        <v>7199777</v>
      </c>
      <c r="F16" s="25">
        <v>31800</v>
      </c>
      <c r="G16" s="25">
        <v>129336</v>
      </c>
      <c r="I16" s="216"/>
    </row>
    <row r="17" ht="18" customHeight="1" spans="1:9">
      <c r="A17" s="207" t="s">
        <v>84</v>
      </c>
      <c r="B17" s="208" t="s">
        <v>85</v>
      </c>
      <c r="C17" s="25">
        <v>7231577</v>
      </c>
      <c r="D17" s="25">
        <v>7231577</v>
      </c>
      <c r="E17" s="25">
        <v>7199777</v>
      </c>
      <c r="F17" s="25">
        <v>31800</v>
      </c>
      <c r="G17" s="25"/>
      <c r="I17" s="216"/>
    </row>
    <row r="18" ht="18" customHeight="1" spans="1:9">
      <c r="A18" s="207" t="s">
        <v>86</v>
      </c>
      <c r="B18" s="208" t="s">
        <v>87</v>
      </c>
      <c r="C18" s="25">
        <v>31800</v>
      </c>
      <c r="D18" s="25">
        <v>31800</v>
      </c>
      <c r="E18" s="25"/>
      <c r="F18" s="25">
        <v>31800</v>
      </c>
      <c r="G18" s="25"/>
      <c r="I18" s="216"/>
    </row>
    <row r="19" ht="18" customHeight="1" spans="1:9">
      <c r="A19" s="207" t="s">
        <v>88</v>
      </c>
      <c r="B19" s="208" t="s">
        <v>89</v>
      </c>
      <c r="C19" s="25">
        <v>7199777</v>
      </c>
      <c r="D19" s="25">
        <v>7199777</v>
      </c>
      <c r="E19" s="25">
        <v>7199777</v>
      </c>
      <c r="F19" s="25"/>
      <c r="G19" s="25"/>
      <c r="I19" s="216"/>
    </row>
    <row r="20" ht="18" customHeight="1" spans="1:9">
      <c r="A20" s="207" t="s">
        <v>90</v>
      </c>
      <c r="B20" s="208" t="s">
        <v>91</v>
      </c>
      <c r="C20" s="25">
        <v>129336</v>
      </c>
      <c r="D20" s="25"/>
      <c r="E20" s="25"/>
      <c r="F20" s="25"/>
      <c r="G20" s="25">
        <v>129336</v>
      </c>
      <c r="I20" s="216"/>
    </row>
    <row r="21" ht="18" customHeight="1" spans="1:9">
      <c r="A21" s="207" t="s">
        <v>92</v>
      </c>
      <c r="B21" s="208" t="s">
        <v>93</v>
      </c>
      <c r="C21" s="25">
        <v>129336</v>
      </c>
      <c r="D21" s="25"/>
      <c r="E21" s="25"/>
      <c r="F21" s="25"/>
      <c r="G21" s="25">
        <v>129336</v>
      </c>
      <c r="I21" s="216"/>
    </row>
    <row r="22" ht="18" customHeight="1" spans="1:9">
      <c r="A22" s="207" t="s">
        <v>94</v>
      </c>
      <c r="B22" s="208" t="s">
        <v>95</v>
      </c>
      <c r="C22" s="25">
        <v>5072466</v>
      </c>
      <c r="D22" s="25">
        <v>5072466</v>
      </c>
      <c r="E22" s="25">
        <v>5072466</v>
      </c>
      <c r="F22" s="25"/>
      <c r="G22" s="25"/>
      <c r="I22" s="216"/>
    </row>
    <row r="23" ht="18" customHeight="1" spans="1:9">
      <c r="A23" s="207" t="s">
        <v>96</v>
      </c>
      <c r="B23" s="208" t="s">
        <v>97</v>
      </c>
      <c r="C23" s="25">
        <v>5072466</v>
      </c>
      <c r="D23" s="25">
        <v>5072466</v>
      </c>
      <c r="E23" s="25">
        <v>5072466</v>
      </c>
      <c r="F23" s="25"/>
      <c r="G23" s="25"/>
      <c r="I23" s="216"/>
    </row>
    <row r="24" ht="18" customHeight="1" spans="1:9">
      <c r="A24" s="207" t="s">
        <v>100</v>
      </c>
      <c r="B24" s="208" t="s">
        <v>101</v>
      </c>
      <c r="C24" s="25">
        <v>3125618</v>
      </c>
      <c r="D24" s="25">
        <v>3125618</v>
      </c>
      <c r="E24" s="25">
        <v>3125618</v>
      </c>
      <c r="F24" s="25"/>
      <c r="G24" s="25"/>
      <c r="I24" s="216"/>
    </row>
    <row r="25" ht="18" customHeight="1" spans="1:9">
      <c r="A25" s="207" t="s">
        <v>102</v>
      </c>
      <c r="B25" s="208" t="s">
        <v>103</v>
      </c>
      <c r="C25" s="25">
        <v>1802868</v>
      </c>
      <c r="D25" s="25">
        <v>1802868</v>
      </c>
      <c r="E25" s="25">
        <v>1802868</v>
      </c>
      <c r="F25" s="25"/>
      <c r="G25" s="25"/>
      <c r="I25" s="216"/>
    </row>
    <row r="26" ht="18" customHeight="1" spans="1:9">
      <c r="A26" s="207" t="s">
        <v>104</v>
      </c>
      <c r="B26" s="208" t="s">
        <v>105</v>
      </c>
      <c r="C26" s="209">
        <v>143980</v>
      </c>
      <c r="D26" s="130">
        <v>143980</v>
      </c>
      <c r="E26" s="210">
        <v>143980</v>
      </c>
      <c r="F26" s="25"/>
      <c r="G26" s="25"/>
      <c r="I26" s="216"/>
    </row>
    <row r="27" ht="18" customHeight="1" spans="1:9">
      <c r="A27" s="207" t="s">
        <v>106</v>
      </c>
      <c r="B27" s="208" t="s">
        <v>107</v>
      </c>
      <c r="C27" s="25">
        <v>7023636</v>
      </c>
      <c r="D27" s="130">
        <v>7023636</v>
      </c>
      <c r="E27" s="210">
        <v>7023636</v>
      </c>
      <c r="F27" s="25"/>
      <c r="G27" s="25"/>
      <c r="I27" s="216"/>
    </row>
    <row r="28" ht="18" customHeight="1" spans="1:9">
      <c r="A28" s="207" t="s">
        <v>108</v>
      </c>
      <c r="B28" s="208" t="s">
        <v>109</v>
      </c>
      <c r="C28" s="25">
        <v>7023636</v>
      </c>
      <c r="D28" s="130">
        <v>7023636</v>
      </c>
      <c r="E28" s="210">
        <v>7023636</v>
      </c>
      <c r="F28" s="25"/>
      <c r="G28" s="25"/>
      <c r="I28" s="216"/>
    </row>
    <row r="29" ht="18" customHeight="1" spans="1:9">
      <c r="A29" s="211" t="s">
        <v>110</v>
      </c>
      <c r="B29" s="212" t="s">
        <v>111</v>
      </c>
      <c r="C29" s="25">
        <v>7023636</v>
      </c>
      <c r="D29" s="130">
        <v>7023636</v>
      </c>
      <c r="E29" s="210">
        <v>7023636</v>
      </c>
      <c r="F29" s="25"/>
      <c r="G29" s="25"/>
      <c r="I29" s="216"/>
    </row>
    <row r="30" ht="18" customHeight="1" spans="1:9">
      <c r="A30" s="213" t="s">
        <v>115</v>
      </c>
      <c r="B30" s="214" t="s">
        <v>115</v>
      </c>
      <c r="C30" s="25">
        <v>65268920.78</v>
      </c>
      <c r="D30" s="130">
        <v>56086704</v>
      </c>
      <c r="E30" s="215">
        <v>55373404</v>
      </c>
      <c r="F30" s="215">
        <v>713300</v>
      </c>
      <c r="G30" s="25">
        <v>9182216.78</v>
      </c>
      <c r="I30" s="216"/>
    </row>
  </sheetData>
  <mergeCells count="7">
    <mergeCell ref="A3:G3"/>
    <mergeCell ref="A4:E4"/>
    <mergeCell ref="A5:B5"/>
    <mergeCell ref="D5:F5"/>
    <mergeCell ref="A30:B30"/>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D39" sqref="D39"/>
    </sheetView>
  </sheetViews>
  <sheetFormatPr defaultColWidth="9.10833333333333" defaultRowHeight="14.25" customHeight="1" outlineLevelCol="6"/>
  <cols>
    <col min="1" max="1" width="27.4416666666667" customWidth="1"/>
    <col min="2" max="6" width="31.2166666666667" customWidth="1"/>
  </cols>
  <sheetData>
    <row r="1" customHeight="1" spans="1:6">
      <c r="A1" s="3"/>
      <c r="B1" s="3"/>
      <c r="C1" s="3"/>
      <c r="D1" s="3"/>
      <c r="E1" s="3"/>
      <c r="F1" s="3"/>
    </row>
    <row r="2" ht="11.95" customHeight="1" spans="1:6">
      <c r="A2" s="190"/>
      <c r="B2" s="190"/>
      <c r="C2" s="78"/>
      <c r="F2" s="71" t="s">
        <v>137</v>
      </c>
    </row>
    <row r="3" ht="25.55" customHeight="1" spans="1:6">
      <c r="A3" s="191" t="s">
        <v>138</v>
      </c>
      <c r="B3" s="191"/>
      <c r="C3" s="191"/>
      <c r="D3" s="191"/>
      <c r="E3" s="191"/>
      <c r="F3" s="191"/>
    </row>
    <row r="4" ht="15.75" customHeight="1" spans="1:6">
      <c r="A4" s="7" t="str">
        <f>'部门财务收支预算总表01-1'!A4</f>
        <v>单位名称：新平彝族傣族自治县第一中学</v>
      </c>
      <c r="B4" s="190"/>
      <c r="C4" s="78"/>
      <c r="F4" s="71" t="s">
        <v>139</v>
      </c>
    </row>
    <row r="5" ht="19.5" customHeight="1" spans="1:6">
      <c r="A5" s="12" t="s">
        <v>140</v>
      </c>
      <c r="B5" s="17" t="s">
        <v>141</v>
      </c>
      <c r="C5" s="13" t="s">
        <v>142</v>
      </c>
      <c r="D5" s="14"/>
      <c r="E5" s="45"/>
      <c r="F5" s="17" t="s">
        <v>143</v>
      </c>
    </row>
    <row r="6" ht="19.5" customHeight="1" spans="1:6">
      <c r="A6" s="19"/>
      <c r="B6" s="20"/>
      <c r="C6" s="75" t="s">
        <v>34</v>
      </c>
      <c r="D6" s="75" t="s">
        <v>144</v>
      </c>
      <c r="E6" s="75" t="s">
        <v>145</v>
      </c>
      <c r="F6" s="20"/>
    </row>
    <row r="7" ht="18.85" customHeight="1" spans="1:6">
      <c r="A7" s="192">
        <v>1</v>
      </c>
      <c r="B7" s="192">
        <v>2</v>
      </c>
      <c r="C7" s="193">
        <v>3</v>
      </c>
      <c r="D7" s="194">
        <v>4</v>
      </c>
      <c r="E7" s="194">
        <v>5</v>
      </c>
      <c r="F7" s="194">
        <v>6</v>
      </c>
    </row>
    <row r="8" ht="18.85" customHeight="1" spans="1:6">
      <c r="A8" s="195">
        <v>44000</v>
      </c>
      <c r="B8" s="195"/>
      <c r="C8" s="196">
        <v>44000</v>
      </c>
      <c r="D8" s="197"/>
      <c r="E8" s="197">
        <v>24000</v>
      </c>
      <c r="F8" s="197">
        <v>20000</v>
      </c>
    </row>
    <row r="9" customHeight="1" spans="4:7">
      <c r="D9" s="198"/>
      <c r="E9" s="198"/>
      <c r="F9" s="198"/>
      <c r="G9" s="198"/>
    </row>
    <row r="10" customHeight="1" spans="4:7">
      <c r="D10" s="2"/>
      <c r="E10" s="2"/>
      <c r="F10" s="2"/>
      <c r="G10" s="2"/>
    </row>
    <row r="11" customHeight="1" spans="4:7">
      <c r="D11" s="2"/>
      <c r="E11" s="2"/>
      <c r="F11" s="2"/>
      <c r="G11" s="2"/>
    </row>
    <row r="12" customHeight="1" spans="4:7">
      <c r="D12" s="2"/>
      <c r="E12" s="2"/>
      <c r="F12" s="2"/>
      <c r="G12" s="2"/>
    </row>
    <row r="13" customHeight="1" spans="4:7">
      <c r="D13" s="2"/>
      <c r="E13" s="2"/>
      <c r="F13" s="2"/>
      <c r="G13" s="2"/>
    </row>
    <row r="14" customHeight="1" spans="4:7">
      <c r="D14" s="2"/>
      <c r="E14" s="2"/>
      <c r="F14" s="2"/>
      <c r="G14" s="2"/>
    </row>
    <row r="15" customHeight="1" spans="4:7">
      <c r="D15" s="2"/>
      <c r="E15" s="2"/>
      <c r="F15" s="2"/>
      <c r="G15" s="2"/>
    </row>
    <row r="16" customHeight="1" spans="4:7">
      <c r="D16" s="2"/>
      <c r="E16" s="2"/>
      <c r="F16" s="2"/>
      <c r="G16" s="2"/>
    </row>
    <row r="17" customHeight="1" spans="4:7">
      <c r="D17" s="2"/>
      <c r="E17" s="2"/>
      <c r="F17" s="2"/>
      <c r="G17" s="2"/>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2"/>
  <sheetViews>
    <sheetView showZeros="0" topLeftCell="C1" workbookViewId="0">
      <pane ySplit="1" topLeftCell="A12" activePane="bottomLeft" state="frozen"/>
      <selection/>
      <selection pane="bottomLeft" activeCell="I44" sqref="I44"/>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3"/>
      <c r="B1" s="3"/>
      <c r="C1" s="3"/>
      <c r="D1" s="3"/>
      <c r="E1" s="3"/>
      <c r="F1" s="3"/>
      <c r="G1" s="3"/>
      <c r="H1" s="3"/>
      <c r="I1" s="3"/>
      <c r="J1" s="3"/>
      <c r="K1" s="3"/>
      <c r="L1" s="3"/>
      <c r="M1" s="3"/>
      <c r="N1" s="3"/>
      <c r="O1" s="3"/>
      <c r="P1" s="3"/>
      <c r="Q1" s="3"/>
      <c r="R1" s="3"/>
      <c r="S1" s="3"/>
      <c r="T1" s="3"/>
      <c r="U1" s="3"/>
      <c r="V1" s="3"/>
      <c r="W1" s="3"/>
    </row>
    <row r="2" ht="13.6" customHeight="1" spans="4:23">
      <c r="D2" s="4"/>
      <c r="E2" s="4"/>
      <c r="F2" s="4"/>
      <c r="G2" s="4"/>
      <c r="U2" s="175"/>
      <c r="W2" s="67" t="s">
        <v>146</v>
      </c>
    </row>
    <row r="3" ht="27.85" customHeight="1" spans="1:23">
      <c r="A3" s="176" t="s">
        <v>147</v>
      </c>
      <c r="B3" s="176"/>
      <c r="C3" s="176"/>
      <c r="D3" s="176"/>
      <c r="E3" s="176"/>
      <c r="F3" s="176"/>
      <c r="G3" s="176"/>
      <c r="H3" s="176"/>
      <c r="I3" s="176"/>
      <c r="J3" s="176"/>
      <c r="K3" s="176"/>
      <c r="L3" s="176"/>
      <c r="M3" s="176"/>
      <c r="N3" s="176"/>
      <c r="O3" s="176"/>
      <c r="P3" s="176"/>
      <c r="Q3" s="176"/>
      <c r="R3" s="176"/>
      <c r="S3" s="176"/>
      <c r="T3" s="176"/>
      <c r="U3" s="176"/>
      <c r="V3" s="176"/>
      <c r="W3" s="176"/>
    </row>
    <row r="4" ht="13.6" customHeight="1" spans="1:23">
      <c r="A4" s="7" t="str">
        <f>'部门财务收支预算总表01-1'!A4</f>
        <v>单位名称：新平彝族傣族自治县第一中学</v>
      </c>
      <c r="B4" s="8"/>
      <c r="C4" s="8"/>
      <c r="D4" s="8"/>
      <c r="E4" s="8"/>
      <c r="F4" s="8"/>
      <c r="G4" s="8"/>
      <c r="H4" s="9"/>
      <c r="I4" s="9"/>
      <c r="J4" s="9"/>
      <c r="K4" s="9"/>
      <c r="L4" s="9"/>
      <c r="M4" s="9"/>
      <c r="N4" s="9"/>
      <c r="O4" s="9"/>
      <c r="P4" s="9"/>
      <c r="Q4" s="9"/>
      <c r="U4" s="175"/>
      <c r="W4" s="135" t="s">
        <v>139</v>
      </c>
    </row>
    <row r="5" ht="21.8" customHeight="1" spans="1:23">
      <c r="A5" s="11" t="s">
        <v>148</v>
      </c>
      <c r="B5" s="11" t="s">
        <v>149</v>
      </c>
      <c r="C5" s="11" t="s">
        <v>150</v>
      </c>
      <c r="D5" s="12" t="s">
        <v>151</v>
      </c>
      <c r="E5" s="12" t="s">
        <v>152</v>
      </c>
      <c r="F5" s="12" t="s">
        <v>153</v>
      </c>
      <c r="G5" s="12" t="s">
        <v>154</v>
      </c>
      <c r="H5" s="75" t="s">
        <v>155</v>
      </c>
      <c r="I5" s="75"/>
      <c r="J5" s="75"/>
      <c r="K5" s="75"/>
      <c r="L5" s="186"/>
      <c r="M5" s="186"/>
      <c r="N5" s="186"/>
      <c r="O5" s="186"/>
      <c r="P5" s="186"/>
      <c r="Q5" s="59"/>
      <c r="R5" s="75"/>
      <c r="S5" s="75"/>
      <c r="T5" s="75"/>
      <c r="U5" s="75"/>
      <c r="V5" s="75"/>
      <c r="W5" s="75"/>
    </row>
    <row r="6" ht="21.8" customHeight="1" spans="1:23">
      <c r="A6" s="15"/>
      <c r="B6" s="15"/>
      <c r="C6" s="15"/>
      <c r="D6" s="16"/>
      <c r="E6" s="16"/>
      <c r="F6" s="16"/>
      <c r="G6" s="16"/>
      <c r="H6" s="75" t="s">
        <v>32</v>
      </c>
      <c r="I6" s="59" t="s">
        <v>35</v>
      </c>
      <c r="J6" s="59"/>
      <c r="K6" s="59"/>
      <c r="L6" s="186"/>
      <c r="M6" s="186"/>
      <c r="N6" s="186" t="s">
        <v>156</v>
      </c>
      <c r="O6" s="186"/>
      <c r="P6" s="186"/>
      <c r="Q6" s="59" t="s">
        <v>38</v>
      </c>
      <c r="R6" s="75" t="s">
        <v>53</v>
      </c>
      <c r="S6" s="59"/>
      <c r="T6" s="59"/>
      <c r="U6" s="59"/>
      <c r="V6" s="59"/>
      <c r="W6" s="59"/>
    </row>
    <row r="7" ht="15.05" customHeight="1" spans="1:23">
      <c r="A7" s="18"/>
      <c r="B7" s="18"/>
      <c r="C7" s="18"/>
      <c r="D7" s="19"/>
      <c r="E7" s="19"/>
      <c r="F7" s="19"/>
      <c r="G7" s="19"/>
      <c r="H7" s="75"/>
      <c r="I7" s="59" t="s">
        <v>157</v>
      </c>
      <c r="J7" s="59" t="s">
        <v>158</v>
      </c>
      <c r="K7" s="59" t="s">
        <v>159</v>
      </c>
      <c r="L7" s="187" t="s">
        <v>160</v>
      </c>
      <c r="M7" s="187" t="s">
        <v>161</v>
      </c>
      <c r="N7" s="187" t="s">
        <v>35</v>
      </c>
      <c r="O7" s="187" t="s">
        <v>36</v>
      </c>
      <c r="P7" s="187" t="s">
        <v>37</v>
      </c>
      <c r="Q7" s="59"/>
      <c r="R7" s="59" t="s">
        <v>34</v>
      </c>
      <c r="S7" s="59" t="s">
        <v>45</v>
      </c>
      <c r="T7" s="59" t="s">
        <v>162</v>
      </c>
      <c r="U7" s="59" t="s">
        <v>41</v>
      </c>
      <c r="V7" s="59" t="s">
        <v>42</v>
      </c>
      <c r="W7" s="59" t="s">
        <v>43</v>
      </c>
    </row>
    <row r="8" ht="27.85" customHeight="1" spans="1:23">
      <c r="A8" s="18"/>
      <c r="B8" s="18"/>
      <c r="C8" s="18"/>
      <c r="D8" s="19"/>
      <c r="E8" s="19"/>
      <c r="F8" s="19"/>
      <c r="G8" s="19"/>
      <c r="H8" s="75"/>
      <c r="I8" s="59"/>
      <c r="J8" s="59"/>
      <c r="K8" s="59"/>
      <c r="L8" s="187"/>
      <c r="M8" s="187"/>
      <c r="N8" s="187"/>
      <c r="O8" s="187"/>
      <c r="P8" s="187"/>
      <c r="Q8" s="59"/>
      <c r="R8" s="59"/>
      <c r="S8" s="59"/>
      <c r="T8" s="59"/>
      <c r="U8" s="59"/>
      <c r="V8" s="59"/>
      <c r="W8" s="59"/>
    </row>
    <row r="9" ht="15.05" customHeight="1" spans="1:23">
      <c r="A9" s="177">
        <v>1</v>
      </c>
      <c r="B9" s="177">
        <v>2</v>
      </c>
      <c r="C9" s="177">
        <v>3</v>
      </c>
      <c r="D9" s="177">
        <v>4</v>
      </c>
      <c r="E9" s="177">
        <v>5</v>
      </c>
      <c r="F9" s="177">
        <v>6</v>
      </c>
      <c r="G9" s="177">
        <v>7</v>
      </c>
      <c r="H9" s="177">
        <v>8</v>
      </c>
      <c r="I9" s="177">
        <v>9</v>
      </c>
      <c r="J9" s="177">
        <v>10</v>
      </c>
      <c r="K9" s="177">
        <v>11</v>
      </c>
      <c r="L9" s="177">
        <v>12</v>
      </c>
      <c r="M9" s="177">
        <v>13</v>
      </c>
      <c r="N9" s="177">
        <v>14</v>
      </c>
      <c r="O9" s="177">
        <v>15</v>
      </c>
      <c r="P9" s="177">
        <v>16</v>
      </c>
      <c r="Q9" s="177">
        <v>17</v>
      </c>
      <c r="R9" s="177">
        <v>18</v>
      </c>
      <c r="S9" s="177">
        <v>19</v>
      </c>
      <c r="T9" s="177">
        <v>20</v>
      </c>
      <c r="U9" s="177">
        <v>21</v>
      </c>
      <c r="V9" s="177">
        <v>22</v>
      </c>
      <c r="W9" s="177">
        <v>23</v>
      </c>
    </row>
    <row r="10" ht="18.85" customHeight="1" spans="1:23">
      <c r="A10" s="22" t="s">
        <v>47</v>
      </c>
      <c r="B10" s="22" t="s">
        <v>163</v>
      </c>
      <c r="C10" s="23" t="s">
        <v>164</v>
      </c>
      <c r="D10" s="22" t="s">
        <v>65</v>
      </c>
      <c r="E10" s="22" t="s">
        <v>66</v>
      </c>
      <c r="F10" s="22" t="s">
        <v>165</v>
      </c>
      <c r="G10" s="22" t="s">
        <v>166</v>
      </c>
      <c r="H10" s="178">
        <v>3281244</v>
      </c>
      <c r="I10" s="178">
        <v>3281244</v>
      </c>
      <c r="J10" s="25"/>
      <c r="K10" s="25"/>
      <c r="L10" s="178">
        <v>3281244</v>
      </c>
      <c r="M10" s="178"/>
      <c r="N10" s="25"/>
      <c r="O10" s="25"/>
      <c r="P10" s="25"/>
      <c r="Q10" s="25"/>
      <c r="R10" s="25"/>
      <c r="S10" s="25"/>
      <c r="T10" s="25"/>
      <c r="U10" s="25"/>
      <c r="V10" s="25"/>
      <c r="W10" s="25"/>
    </row>
    <row r="11" ht="18.85" customHeight="1" spans="1:23">
      <c r="A11" s="22" t="s">
        <v>47</v>
      </c>
      <c r="B11" s="22" t="s">
        <v>163</v>
      </c>
      <c r="C11" s="23" t="s">
        <v>164</v>
      </c>
      <c r="D11" s="22" t="s">
        <v>65</v>
      </c>
      <c r="E11" s="22" t="s">
        <v>66</v>
      </c>
      <c r="F11" s="22" t="s">
        <v>167</v>
      </c>
      <c r="G11" s="22" t="s">
        <v>168</v>
      </c>
      <c r="H11" s="179">
        <v>350304</v>
      </c>
      <c r="I11" s="178">
        <v>350304</v>
      </c>
      <c r="J11" s="25"/>
      <c r="K11" s="25"/>
      <c r="L11" s="178">
        <v>350304</v>
      </c>
      <c r="M11" s="178"/>
      <c r="N11" s="25"/>
      <c r="O11" s="25"/>
      <c r="P11" s="25"/>
      <c r="Q11" s="25"/>
      <c r="R11" s="25"/>
      <c r="S11" s="25"/>
      <c r="T11" s="25"/>
      <c r="U11" s="25"/>
      <c r="V11" s="25"/>
      <c r="W11" s="25"/>
    </row>
    <row r="12" ht="18.85" customHeight="1" spans="1:23">
      <c r="A12" s="22" t="s">
        <v>47</v>
      </c>
      <c r="B12" s="22" t="s">
        <v>163</v>
      </c>
      <c r="C12" s="23" t="s">
        <v>164</v>
      </c>
      <c r="D12" s="22" t="s">
        <v>65</v>
      </c>
      <c r="E12" s="22" t="s">
        <v>66</v>
      </c>
      <c r="F12" s="22" t="s">
        <v>169</v>
      </c>
      <c r="G12" s="22" t="s">
        <v>170</v>
      </c>
      <c r="H12" s="179">
        <v>1860000</v>
      </c>
      <c r="I12" s="178">
        <v>1860000</v>
      </c>
      <c r="J12" s="25"/>
      <c r="K12" s="25"/>
      <c r="L12" s="178">
        <v>1860000</v>
      </c>
      <c r="M12" s="178"/>
      <c r="N12" s="25"/>
      <c r="O12" s="25"/>
      <c r="P12" s="25"/>
      <c r="Q12" s="25"/>
      <c r="R12" s="25"/>
      <c r="S12" s="25"/>
      <c r="T12" s="25"/>
      <c r="U12" s="25"/>
      <c r="V12" s="25"/>
      <c r="W12" s="25"/>
    </row>
    <row r="13" ht="18.85" customHeight="1" spans="1:23">
      <c r="A13" s="22" t="s">
        <v>47</v>
      </c>
      <c r="B13" s="22" t="s">
        <v>163</v>
      </c>
      <c r="C13" s="23" t="s">
        <v>164</v>
      </c>
      <c r="D13" s="22" t="s">
        <v>65</v>
      </c>
      <c r="E13" s="22" t="s">
        <v>66</v>
      </c>
      <c r="F13" s="22" t="s">
        <v>169</v>
      </c>
      <c r="G13" s="22" t="s">
        <v>170</v>
      </c>
      <c r="H13" s="179">
        <v>1069440</v>
      </c>
      <c r="I13" s="178">
        <v>1069440</v>
      </c>
      <c r="J13" s="25"/>
      <c r="K13" s="25"/>
      <c r="L13" s="178">
        <v>1069440</v>
      </c>
      <c r="M13" s="178"/>
      <c r="N13" s="25"/>
      <c r="O13" s="25"/>
      <c r="P13" s="25"/>
      <c r="Q13" s="25"/>
      <c r="R13" s="25"/>
      <c r="S13" s="25"/>
      <c r="T13" s="25"/>
      <c r="U13" s="25"/>
      <c r="V13" s="25"/>
      <c r="W13" s="25"/>
    </row>
    <row r="14" ht="18.85" customHeight="1" spans="1:23">
      <c r="A14" s="22" t="s">
        <v>47</v>
      </c>
      <c r="B14" s="22" t="s">
        <v>163</v>
      </c>
      <c r="C14" s="23" t="s">
        <v>164</v>
      </c>
      <c r="D14" s="22" t="s">
        <v>67</v>
      </c>
      <c r="E14" s="22" t="s">
        <v>68</v>
      </c>
      <c r="F14" s="22" t="s">
        <v>165</v>
      </c>
      <c r="G14" s="22" t="s">
        <v>166</v>
      </c>
      <c r="H14" s="179">
        <v>12353940</v>
      </c>
      <c r="I14" s="178">
        <v>12353940</v>
      </c>
      <c r="J14" s="25"/>
      <c r="K14" s="25"/>
      <c r="L14" s="178">
        <v>12353940</v>
      </c>
      <c r="M14" s="25"/>
      <c r="N14" s="25"/>
      <c r="O14" s="25"/>
      <c r="P14" s="25"/>
      <c r="Q14" s="25"/>
      <c r="R14" s="25"/>
      <c r="S14" s="25"/>
      <c r="T14" s="25"/>
      <c r="U14" s="25"/>
      <c r="V14" s="25"/>
      <c r="W14" s="25"/>
    </row>
    <row r="15" ht="18.85" customHeight="1" spans="1:23">
      <c r="A15" s="22" t="s">
        <v>47</v>
      </c>
      <c r="B15" s="22" t="s">
        <v>163</v>
      </c>
      <c r="C15" s="23" t="s">
        <v>164</v>
      </c>
      <c r="D15" s="22" t="s">
        <v>67</v>
      </c>
      <c r="E15" s="22" t="s">
        <v>68</v>
      </c>
      <c r="F15" s="22" t="s">
        <v>167</v>
      </c>
      <c r="G15" s="22" t="s">
        <v>168</v>
      </c>
      <c r="H15" s="179">
        <v>1255524</v>
      </c>
      <c r="I15" s="178">
        <v>1255524</v>
      </c>
      <c r="J15" s="25"/>
      <c r="K15" s="25"/>
      <c r="L15" s="178">
        <v>1255524</v>
      </c>
      <c r="M15" s="25"/>
      <c r="N15" s="25"/>
      <c r="O15" s="25"/>
      <c r="P15" s="25"/>
      <c r="Q15" s="25"/>
      <c r="R15" s="25"/>
      <c r="S15" s="25"/>
      <c r="T15" s="25"/>
      <c r="U15" s="25"/>
      <c r="V15" s="25"/>
      <c r="W15" s="25"/>
    </row>
    <row r="16" ht="18.85" customHeight="1" spans="1:23">
      <c r="A16" s="22" t="s">
        <v>47</v>
      </c>
      <c r="B16" s="22" t="s">
        <v>163</v>
      </c>
      <c r="C16" s="23" t="s">
        <v>164</v>
      </c>
      <c r="D16" s="22" t="s">
        <v>67</v>
      </c>
      <c r="E16" s="22" t="s">
        <v>68</v>
      </c>
      <c r="F16" s="22" t="s">
        <v>169</v>
      </c>
      <c r="G16" s="22" t="s">
        <v>170</v>
      </c>
      <c r="H16" s="179">
        <v>6690000</v>
      </c>
      <c r="I16" s="178">
        <v>6690000</v>
      </c>
      <c r="J16" s="25"/>
      <c r="K16" s="25"/>
      <c r="L16" s="178">
        <v>6690000</v>
      </c>
      <c r="M16" s="25"/>
      <c r="N16" s="25"/>
      <c r="O16" s="25"/>
      <c r="P16" s="25"/>
      <c r="Q16" s="25"/>
      <c r="R16" s="25"/>
      <c r="S16" s="25"/>
      <c r="T16" s="25"/>
      <c r="U16" s="25"/>
      <c r="V16" s="25"/>
      <c r="W16" s="25"/>
    </row>
    <row r="17" ht="18.85" customHeight="1" spans="1:23">
      <c r="A17" s="22" t="s">
        <v>47</v>
      </c>
      <c r="B17" s="22" t="s">
        <v>163</v>
      </c>
      <c r="C17" s="23" t="s">
        <v>164</v>
      </c>
      <c r="D17" s="22" t="s">
        <v>67</v>
      </c>
      <c r="E17" s="22" t="s">
        <v>68</v>
      </c>
      <c r="F17" s="22" t="s">
        <v>169</v>
      </c>
      <c r="G17" s="22" t="s">
        <v>170</v>
      </c>
      <c r="H17" s="179">
        <v>3835080</v>
      </c>
      <c r="I17" s="178">
        <v>3835080</v>
      </c>
      <c r="J17" s="25"/>
      <c r="K17" s="25"/>
      <c r="L17" s="178">
        <v>3835080</v>
      </c>
      <c r="M17" s="25"/>
      <c r="N17" s="25"/>
      <c r="O17" s="25"/>
      <c r="P17" s="25"/>
      <c r="Q17" s="25"/>
      <c r="R17" s="25"/>
      <c r="S17" s="25"/>
      <c r="T17" s="25"/>
      <c r="U17" s="25"/>
      <c r="V17" s="25"/>
      <c r="W17" s="25"/>
    </row>
    <row r="18" ht="18.85" customHeight="1" spans="1:23">
      <c r="A18" s="22" t="s">
        <v>47</v>
      </c>
      <c r="B18" s="22" t="s">
        <v>171</v>
      </c>
      <c r="C18" s="23" t="s">
        <v>172</v>
      </c>
      <c r="D18" s="22" t="s">
        <v>100</v>
      </c>
      <c r="E18" s="22" t="s">
        <v>101</v>
      </c>
      <c r="F18" s="22" t="s">
        <v>173</v>
      </c>
      <c r="G18" s="22" t="s">
        <v>174</v>
      </c>
      <c r="H18" s="179">
        <v>138023</v>
      </c>
      <c r="I18" s="178">
        <v>138023</v>
      </c>
      <c r="J18" s="25"/>
      <c r="K18" s="25"/>
      <c r="L18" s="178">
        <v>138023</v>
      </c>
      <c r="M18" s="25"/>
      <c r="N18" s="25"/>
      <c r="O18" s="25"/>
      <c r="P18" s="25"/>
      <c r="Q18" s="25"/>
      <c r="R18" s="25"/>
      <c r="S18" s="25"/>
      <c r="T18" s="25"/>
      <c r="U18" s="25"/>
      <c r="V18" s="25"/>
      <c r="W18" s="25"/>
    </row>
    <row r="19" ht="18.85" customHeight="1" spans="1:23">
      <c r="A19" s="22" t="s">
        <v>47</v>
      </c>
      <c r="B19" s="22" t="s">
        <v>175</v>
      </c>
      <c r="C19" s="23" t="s">
        <v>111</v>
      </c>
      <c r="D19" s="22" t="s">
        <v>110</v>
      </c>
      <c r="E19" s="22" t="s">
        <v>111</v>
      </c>
      <c r="F19" s="22" t="s">
        <v>176</v>
      </c>
      <c r="G19" s="22" t="s">
        <v>111</v>
      </c>
      <c r="H19" s="179">
        <v>7023636</v>
      </c>
      <c r="I19" s="178">
        <v>7023636</v>
      </c>
      <c r="J19" s="25"/>
      <c r="K19" s="25"/>
      <c r="L19" s="178">
        <v>7023636</v>
      </c>
      <c r="M19" s="25"/>
      <c r="N19" s="25"/>
      <c r="O19" s="25"/>
      <c r="P19" s="25"/>
      <c r="Q19" s="25"/>
      <c r="R19" s="25"/>
      <c r="S19" s="25"/>
      <c r="T19" s="25"/>
      <c r="U19" s="25"/>
      <c r="V19" s="25"/>
      <c r="W19" s="25"/>
    </row>
    <row r="20" ht="18.85" customHeight="1" spans="1:23">
      <c r="A20" s="22" t="s">
        <v>47</v>
      </c>
      <c r="B20" s="22" t="s">
        <v>177</v>
      </c>
      <c r="C20" s="23" t="s">
        <v>178</v>
      </c>
      <c r="D20" s="22" t="s">
        <v>67</v>
      </c>
      <c r="E20" s="22" t="s">
        <v>68</v>
      </c>
      <c r="F20" s="22" t="s">
        <v>179</v>
      </c>
      <c r="G20" s="22" t="s">
        <v>180</v>
      </c>
      <c r="H20" s="179">
        <v>24000</v>
      </c>
      <c r="I20" s="178">
        <v>24000</v>
      </c>
      <c r="J20" s="25"/>
      <c r="K20" s="25"/>
      <c r="L20" s="178">
        <v>24000</v>
      </c>
      <c r="M20" s="25"/>
      <c r="N20" s="25"/>
      <c r="O20" s="25"/>
      <c r="P20" s="25"/>
      <c r="Q20" s="25"/>
      <c r="R20" s="25"/>
      <c r="S20" s="25"/>
      <c r="T20" s="25"/>
      <c r="U20" s="25"/>
      <c r="V20" s="25"/>
      <c r="W20" s="25"/>
    </row>
    <row r="21" ht="18.85" customHeight="1" spans="1:23">
      <c r="A21" s="22" t="s">
        <v>47</v>
      </c>
      <c r="B21" s="22" t="s">
        <v>181</v>
      </c>
      <c r="C21" s="23" t="s">
        <v>182</v>
      </c>
      <c r="D21" s="22" t="s">
        <v>65</v>
      </c>
      <c r="E21" s="22" t="s">
        <v>66</v>
      </c>
      <c r="F21" s="22" t="s">
        <v>183</v>
      </c>
      <c r="G21" s="22" t="s">
        <v>182</v>
      </c>
      <c r="H21" s="179">
        <v>99200</v>
      </c>
      <c r="I21" s="178">
        <v>99200</v>
      </c>
      <c r="J21" s="25"/>
      <c r="K21" s="25"/>
      <c r="L21" s="178">
        <v>99200</v>
      </c>
      <c r="M21" s="25"/>
      <c r="N21" s="25"/>
      <c r="O21" s="25"/>
      <c r="P21" s="25"/>
      <c r="Q21" s="25"/>
      <c r="R21" s="25"/>
      <c r="S21" s="25"/>
      <c r="T21" s="25"/>
      <c r="U21" s="25"/>
      <c r="V21" s="25"/>
      <c r="W21" s="25"/>
    </row>
    <row r="22" ht="18.85" customHeight="1" spans="1:23">
      <c r="A22" s="22" t="s">
        <v>47</v>
      </c>
      <c r="B22" s="22" t="s">
        <v>181</v>
      </c>
      <c r="C22" s="23" t="s">
        <v>182</v>
      </c>
      <c r="D22" s="22" t="s">
        <v>67</v>
      </c>
      <c r="E22" s="22" t="s">
        <v>68</v>
      </c>
      <c r="F22" s="22" t="s">
        <v>183</v>
      </c>
      <c r="G22" s="22" t="s">
        <v>182</v>
      </c>
      <c r="H22" s="179">
        <v>356800</v>
      </c>
      <c r="I22" s="178">
        <v>356800</v>
      </c>
      <c r="J22" s="25"/>
      <c r="K22" s="25"/>
      <c r="L22" s="178">
        <v>356800</v>
      </c>
      <c r="M22" s="25"/>
      <c r="N22" s="25"/>
      <c r="O22" s="25"/>
      <c r="P22" s="25"/>
      <c r="Q22" s="25"/>
      <c r="R22" s="25"/>
      <c r="S22" s="25"/>
      <c r="T22" s="25"/>
      <c r="U22" s="25"/>
      <c r="V22" s="25"/>
      <c r="W22" s="25"/>
    </row>
    <row r="23" ht="18.85" customHeight="1" spans="1:23">
      <c r="A23" s="22" t="s">
        <v>47</v>
      </c>
      <c r="B23" s="22" t="s">
        <v>184</v>
      </c>
      <c r="C23" s="23" t="s">
        <v>185</v>
      </c>
      <c r="D23" s="22" t="s">
        <v>65</v>
      </c>
      <c r="E23" s="22" t="s">
        <v>66</v>
      </c>
      <c r="F23" s="22" t="s">
        <v>186</v>
      </c>
      <c r="G23" s="22" t="s">
        <v>187</v>
      </c>
      <c r="H23" s="179">
        <v>43400</v>
      </c>
      <c r="I23" s="178">
        <v>43400</v>
      </c>
      <c r="J23" s="25"/>
      <c r="K23" s="25"/>
      <c r="L23" s="178">
        <v>43400</v>
      </c>
      <c r="M23" s="25"/>
      <c r="N23" s="25"/>
      <c r="O23" s="25"/>
      <c r="P23" s="25"/>
      <c r="Q23" s="25"/>
      <c r="R23" s="25"/>
      <c r="S23" s="25"/>
      <c r="T23" s="25"/>
      <c r="U23" s="25"/>
      <c r="V23" s="25"/>
      <c r="W23" s="25"/>
    </row>
    <row r="24" ht="18.85" customHeight="1" spans="1:23">
      <c r="A24" s="22" t="s">
        <v>47</v>
      </c>
      <c r="B24" s="22" t="s">
        <v>184</v>
      </c>
      <c r="C24" s="23" t="s">
        <v>185</v>
      </c>
      <c r="D24" s="22" t="s">
        <v>67</v>
      </c>
      <c r="E24" s="22" t="s">
        <v>68</v>
      </c>
      <c r="F24" s="22" t="s">
        <v>186</v>
      </c>
      <c r="G24" s="22" t="s">
        <v>187</v>
      </c>
      <c r="H24" s="179">
        <v>156100</v>
      </c>
      <c r="I24" s="178">
        <v>156100</v>
      </c>
      <c r="J24" s="25"/>
      <c r="K24" s="25"/>
      <c r="L24" s="178">
        <v>156100</v>
      </c>
      <c r="M24" s="25"/>
      <c r="N24" s="25"/>
      <c r="O24" s="25"/>
      <c r="P24" s="25"/>
      <c r="Q24" s="25"/>
      <c r="R24" s="25"/>
      <c r="S24" s="25"/>
      <c r="T24" s="25"/>
      <c r="U24" s="25"/>
      <c r="V24" s="25"/>
      <c r="W24" s="25"/>
    </row>
    <row r="25" ht="18.85" customHeight="1" spans="1:23">
      <c r="A25" s="22" t="s">
        <v>47</v>
      </c>
      <c r="B25" s="22" t="s">
        <v>188</v>
      </c>
      <c r="C25" s="23" t="s">
        <v>189</v>
      </c>
      <c r="D25" s="22" t="s">
        <v>65</v>
      </c>
      <c r="E25" s="22" t="s">
        <v>66</v>
      </c>
      <c r="F25" s="22" t="s">
        <v>169</v>
      </c>
      <c r="G25" s="22" t="s">
        <v>170</v>
      </c>
      <c r="H25" s="179">
        <v>372000</v>
      </c>
      <c r="I25" s="178">
        <v>372000</v>
      </c>
      <c r="J25" s="25"/>
      <c r="K25" s="25"/>
      <c r="L25" s="178">
        <v>372000</v>
      </c>
      <c r="M25" s="25"/>
      <c r="N25" s="25"/>
      <c r="O25" s="25"/>
      <c r="P25" s="25"/>
      <c r="Q25" s="25"/>
      <c r="R25" s="25"/>
      <c r="S25" s="25"/>
      <c r="T25" s="25"/>
      <c r="U25" s="25"/>
      <c r="V25" s="25"/>
      <c r="W25" s="25"/>
    </row>
    <row r="26" ht="18.85" customHeight="1" spans="1:23">
      <c r="A26" s="22" t="s">
        <v>47</v>
      </c>
      <c r="B26" s="22" t="s">
        <v>188</v>
      </c>
      <c r="C26" s="23" t="s">
        <v>189</v>
      </c>
      <c r="D26" s="22" t="s">
        <v>65</v>
      </c>
      <c r="E26" s="22" t="s">
        <v>66</v>
      </c>
      <c r="F26" s="22" t="s">
        <v>169</v>
      </c>
      <c r="G26" s="22" t="s">
        <v>170</v>
      </c>
      <c r="H26" s="179">
        <v>1338000</v>
      </c>
      <c r="I26" s="178">
        <v>1338000</v>
      </c>
      <c r="J26" s="25"/>
      <c r="K26" s="25"/>
      <c r="L26" s="178">
        <v>1338000</v>
      </c>
      <c r="M26" s="25"/>
      <c r="N26" s="25"/>
      <c r="O26" s="25"/>
      <c r="P26" s="25"/>
      <c r="Q26" s="25"/>
      <c r="R26" s="25"/>
      <c r="S26" s="25"/>
      <c r="T26" s="25"/>
      <c r="U26" s="25"/>
      <c r="V26" s="25"/>
      <c r="W26" s="25"/>
    </row>
    <row r="27" ht="18.85" customHeight="1" spans="1:23">
      <c r="A27" s="22" t="s">
        <v>47</v>
      </c>
      <c r="B27" s="22" t="s">
        <v>188</v>
      </c>
      <c r="C27" s="23" t="s">
        <v>189</v>
      </c>
      <c r="D27" s="22" t="s">
        <v>67</v>
      </c>
      <c r="E27" s="22" t="s">
        <v>68</v>
      </c>
      <c r="F27" s="22" t="s">
        <v>169</v>
      </c>
      <c r="G27" s="22" t="s">
        <v>170</v>
      </c>
      <c r="H27" s="179">
        <v>744000</v>
      </c>
      <c r="I27" s="178">
        <v>744000</v>
      </c>
      <c r="J27" s="25"/>
      <c r="K27" s="25"/>
      <c r="L27" s="178">
        <v>744000</v>
      </c>
      <c r="M27" s="25"/>
      <c r="N27" s="25"/>
      <c r="O27" s="25"/>
      <c r="P27" s="25"/>
      <c r="Q27" s="25"/>
      <c r="R27" s="25"/>
      <c r="S27" s="25"/>
      <c r="T27" s="25"/>
      <c r="U27" s="25"/>
      <c r="V27" s="25"/>
      <c r="W27" s="25"/>
    </row>
    <row r="28" ht="18.85" customHeight="1" spans="1:23">
      <c r="A28" s="22" t="s">
        <v>47</v>
      </c>
      <c r="B28" s="22" t="s">
        <v>188</v>
      </c>
      <c r="C28" s="23" t="s">
        <v>189</v>
      </c>
      <c r="D28" s="22" t="s">
        <v>67</v>
      </c>
      <c r="E28" s="22" t="s">
        <v>68</v>
      </c>
      <c r="F28" s="22" t="s">
        <v>169</v>
      </c>
      <c r="G28" s="22" t="s">
        <v>170</v>
      </c>
      <c r="H28" s="179">
        <v>2676000</v>
      </c>
      <c r="I28" s="178">
        <v>2676000</v>
      </c>
      <c r="J28" s="25"/>
      <c r="K28" s="25"/>
      <c r="L28" s="178">
        <v>2676000</v>
      </c>
      <c r="M28" s="25"/>
      <c r="N28" s="25"/>
      <c r="O28" s="25"/>
      <c r="P28" s="25"/>
      <c r="Q28" s="25"/>
      <c r="R28" s="25"/>
      <c r="S28" s="25"/>
      <c r="T28" s="25"/>
      <c r="U28" s="25"/>
      <c r="V28" s="25"/>
      <c r="W28" s="25"/>
    </row>
    <row r="29" ht="18.85" customHeight="1" spans="1:23">
      <c r="A29" s="22" t="s">
        <v>47</v>
      </c>
      <c r="B29" s="22" t="s">
        <v>190</v>
      </c>
      <c r="C29" s="23" t="s">
        <v>191</v>
      </c>
      <c r="D29" s="22" t="s">
        <v>86</v>
      </c>
      <c r="E29" s="22" t="s">
        <v>87</v>
      </c>
      <c r="F29" s="22" t="s">
        <v>192</v>
      </c>
      <c r="G29" s="22" t="s">
        <v>193</v>
      </c>
      <c r="H29" s="179">
        <v>10600</v>
      </c>
      <c r="I29" s="178">
        <v>10600</v>
      </c>
      <c r="J29" s="25"/>
      <c r="K29" s="25"/>
      <c r="L29" s="178">
        <v>10600</v>
      </c>
      <c r="M29" s="25"/>
      <c r="N29" s="25"/>
      <c r="O29" s="25"/>
      <c r="P29" s="25"/>
      <c r="Q29" s="25"/>
      <c r="R29" s="25"/>
      <c r="S29" s="25"/>
      <c r="T29" s="25"/>
      <c r="U29" s="25"/>
      <c r="V29" s="25"/>
      <c r="W29" s="25"/>
    </row>
    <row r="30" ht="18.85" customHeight="1" spans="1:23">
      <c r="A30" s="22" t="s">
        <v>47</v>
      </c>
      <c r="B30" s="22" t="s">
        <v>190</v>
      </c>
      <c r="C30" s="23" t="s">
        <v>191</v>
      </c>
      <c r="D30" s="22" t="s">
        <v>86</v>
      </c>
      <c r="E30" s="22" t="s">
        <v>87</v>
      </c>
      <c r="F30" s="22" t="s">
        <v>186</v>
      </c>
      <c r="G30" s="22" t="s">
        <v>187</v>
      </c>
      <c r="H30" s="179">
        <v>21200</v>
      </c>
      <c r="I30" s="178">
        <v>21200</v>
      </c>
      <c r="J30" s="25"/>
      <c r="K30" s="25"/>
      <c r="L30" s="178">
        <v>21200</v>
      </c>
      <c r="M30" s="25"/>
      <c r="N30" s="25"/>
      <c r="O30" s="25"/>
      <c r="P30" s="25"/>
      <c r="Q30" s="25"/>
      <c r="R30" s="25"/>
      <c r="S30" s="25"/>
      <c r="T30" s="25"/>
      <c r="U30" s="25"/>
      <c r="V30" s="25"/>
      <c r="W30" s="25"/>
    </row>
    <row r="31" ht="18.85" customHeight="1" spans="1:23">
      <c r="A31" s="22" t="s">
        <v>47</v>
      </c>
      <c r="B31" s="22" t="s">
        <v>194</v>
      </c>
      <c r="C31" s="23" t="s">
        <v>195</v>
      </c>
      <c r="D31" s="22" t="s">
        <v>67</v>
      </c>
      <c r="E31" s="22" t="s">
        <v>68</v>
      </c>
      <c r="F31" s="22" t="s">
        <v>196</v>
      </c>
      <c r="G31" s="22" t="s">
        <v>197</v>
      </c>
      <c r="H31" s="178">
        <v>251993</v>
      </c>
      <c r="I31" s="178">
        <v>251993</v>
      </c>
      <c r="J31" s="25"/>
      <c r="K31" s="25"/>
      <c r="L31" s="178">
        <v>251993</v>
      </c>
      <c r="M31" s="25"/>
      <c r="N31" s="25"/>
      <c r="O31" s="25"/>
      <c r="P31" s="25"/>
      <c r="Q31" s="25"/>
      <c r="R31" s="25"/>
      <c r="S31" s="25"/>
      <c r="T31" s="25"/>
      <c r="U31" s="25"/>
      <c r="V31" s="25"/>
      <c r="W31" s="25"/>
    </row>
    <row r="32" ht="18.85" customHeight="1" spans="1:23">
      <c r="A32" s="22" t="s">
        <v>47</v>
      </c>
      <c r="B32" s="22" t="s">
        <v>194</v>
      </c>
      <c r="C32" s="23" t="s">
        <v>195</v>
      </c>
      <c r="D32" s="22" t="s">
        <v>88</v>
      </c>
      <c r="E32" s="22" t="s">
        <v>89</v>
      </c>
      <c r="F32" s="22" t="s">
        <v>198</v>
      </c>
      <c r="G32" s="22" t="s">
        <v>199</v>
      </c>
      <c r="H32" s="178">
        <v>7199777</v>
      </c>
      <c r="I32" s="178">
        <v>7199777</v>
      </c>
      <c r="J32" s="25"/>
      <c r="K32" s="25"/>
      <c r="L32" s="178">
        <v>7199777</v>
      </c>
      <c r="M32" s="25"/>
      <c r="N32" s="25"/>
      <c r="O32" s="25"/>
      <c r="P32" s="25"/>
      <c r="Q32" s="25"/>
      <c r="R32" s="25"/>
      <c r="S32" s="25"/>
      <c r="T32" s="25"/>
      <c r="U32" s="25"/>
      <c r="V32" s="25"/>
      <c r="W32" s="25"/>
    </row>
    <row r="33" ht="18.85" customHeight="1" spans="1:23">
      <c r="A33" s="22" t="s">
        <v>47</v>
      </c>
      <c r="B33" s="22" t="s">
        <v>194</v>
      </c>
      <c r="C33" s="23" t="s">
        <v>195</v>
      </c>
      <c r="D33" s="22" t="s">
        <v>100</v>
      </c>
      <c r="E33" s="22" t="s">
        <v>101</v>
      </c>
      <c r="F33" s="22" t="s">
        <v>173</v>
      </c>
      <c r="G33" s="22" t="s">
        <v>174</v>
      </c>
      <c r="H33" s="178">
        <v>2987595</v>
      </c>
      <c r="I33" s="178">
        <v>2987595</v>
      </c>
      <c r="J33" s="25"/>
      <c r="K33" s="25"/>
      <c r="L33" s="178">
        <v>2987595</v>
      </c>
      <c r="M33" s="25"/>
      <c r="N33" s="25"/>
      <c r="O33" s="25"/>
      <c r="P33" s="25"/>
      <c r="Q33" s="25"/>
      <c r="R33" s="25"/>
      <c r="S33" s="25"/>
      <c r="T33" s="25"/>
      <c r="U33" s="25"/>
      <c r="V33" s="25"/>
      <c r="W33" s="25"/>
    </row>
    <row r="34" ht="18.85" customHeight="1" spans="1:23">
      <c r="A34" s="22" t="s">
        <v>47</v>
      </c>
      <c r="B34" s="22" t="s">
        <v>194</v>
      </c>
      <c r="C34" s="23" t="s">
        <v>195</v>
      </c>
      <c r="D34" s="22" t="s">
        <v>102</v>
      </c>
      <c r="E34" s="22" t="s">
        <v>103</v>
      </c>
      <c r="F34" s="22" t="s">
        <v>200</v>
      </c>
      <c r="G34" s="22" t="s">
        <v>201</v>
      </c>
      <c r="H34" s="178">
        <v>1802868</v>
      </c>
      <c r="I34" s="178">
        <v>1802868</v>
      </c>
      <c r="J34" s="25"/>
      <c r="K34" s="25"/>
      <c r="L34" s="178">
        <v>1802868</v>
      </c>
      <c r="M34" s="25"/>
      <c r="N34" s="25"/>
      <c r="O34" s="25"/>
      <c r="P34" s="25"/>
      <c r="Q34" s="25"/>
      <c r="R34" s="25"/>
      <c r="S34" s="25"/>
      <c r="T34" s="25"/>
      <c r="U34" s="25"/>
      <c r="V34" s="25"/>
      <c r="W34" s="25"/>
    </row>
    <row r="35" ht="18.85" customHeight="1" spans="1:23">
      <c r="A35" s="22" t="s">
        <v>47</v>
      </c>
      <c r="B35" s="22" t="s">
        <v>194</v>
      </c>
      <c r="C35" s="23" t="s">
        <v>195</v>
      </c>
      <c r="D35" s="22" t="s">
        <v>104</v>
      </c>
      <c r="E35" s="22" t="s">
        <v>105</v>
      </c>
      <c r="F35" s="22" t="s">
        <v>196</v>
      </c>
      <c r="G35" s="22" t="s">
        <v>197</v>
      </c>
      <c r="H35" s="178">
        <v>143980</v>
      </c>
      <c r="I35" s="178">
        <v>143980</v>
      </c>
      <c r="J35" s="25"/>
      <c r="K35" s="25"/>
      <c r="L35" s="178">
        <v>143980</v>
      </c>
      <c r="M35" s="25"/>
      <c r="N35" s="25"/>
      <c r="O35" s="25"/>
      <c r="P35" s="25"/>
      <c r="Q35" s="25"/>
      <c r="R35" s="25"/>
      <c r="S35" s="25"/>
      <c r="T35" s="25"/>
      <c r="U35" s="25"/>
      <c r="V35" s="25"/>
      <c r="W35" s="25"/>
    </row>
    <row r="36" ht="18.85" customHeight="1" spans="1:23">
      <c r="A36" s="180" t="s">
        <v>47</v>
      </c>
      <c r="B36" s="268" t="s">
        <v>202</v>
      </c>
      <c r="C36" s="181" t="s">
        <v>203</v>
      </c>
      <c r="D36" s="180" t="s">
        <v>67</v>
      </c>
      <c r="E36" s="180" t="s">
        <v>68</v>
      </c>
      <c r="F36" s="180">
        <v>30207</v>
      </c>
      <c r="G36" s="180" t="s">
        <v>204</v>
      </c>
      <c r="H36" s="182">
        <v>2000</v>
      </c>
      <c r="I36" s="188">
        <v>2000</v>
      </c>
      <c r="J36" s="25"/>
      <c r="K36" s="25"/>
      <c r="L36" s="189">
        <v>2000</v>
      </c>
      <c r="M36" s="25"/>
      <c r="N36" s="25"/>
      <c r="O36" s="25"/>
      <c r="P36" s="25"/>
      <c r="Q36" s="25"/>
      <c r="R36" s="25"/>
      <c r="S36" s="25"/>
      <c r="T36" s="25"/>
      <c r="U36" s="25"/>
      <c r="V36" s="25"/>
      <c r="W36" s="25"/>
    </row>
    <row r="37" ht="18.85" customHeight="1" spans="1:23">
      <c r="A37" s="183" t="s">
        <v>115</v>
      </c>
      <c r="B37" s="126"/>
      <c r="C37" s="126"/>
      <c r="D37" s="126"/>
      <c r="E37" s="126"/>
      <c r="F37" s="126"/>
      <c r="G37" s="126"/>
      <c r="H37" s="184">
        <v>56086704</v>
      </c>
      <c r="I37" s="130">
        <v>56086704</v>
      </c>
      <c r="J37" s="25">
        <v>0</v>
      </c>
      <c r="K37" s="25">
        <v>0</v>
      </c>
      <c r="L37" s="130">
        <v>56086704</v>
      </c>
      <c r="M37" s="25"/>
      <c r="N37" s="25"/>
      <c r="O37" s="25"/>
      <c r="P37" s="25"/>
      <c r="Q37" s="25"/>
      <c r="R37" s="25"/>
      <c r="S37" s="25"/>
      <c r="T37" s="25"/>
      <c r="U37" s="25"/>
      <c r="V37" s="25"/>
      <c r="W37" s="25"/>
    </row>
    <row r="38" customHeight="1" spans="8:8">
      <c r="H38" s="185"/>
    </row>
    <row r="39" customHeight="1" spans="8:8">
      <c r="H39" s="2"/>
    </row>
    <row r="40" customHeight="1" spans="8:8">
      <c r="H40" s="2"/>
    </row>
    <row r="41" customHeight="1" spans="8:8">
      <c r="H41" s="2"/>
    </row>
    <row r="42" customHeight="1" spans="8:8">
      <c r="H42" s="2"/>
    </row>
  </sheetData>
  <autoFilter xmlns:etc="http://www.wps.cn/officeDocument/2017/etCustomData" ref="A9:W37" etc:filterBottomFollowUsedRange="0">
    <extLst/>
  </autoFilter>
  <mergeCells count="30">
    <mergeCell ref="A3:W3"/>
    <mergeCell ref="A4:G4"/>
    <mergeCell ref="H5:W5"/>
    <mergeCell ref="I6:M6"/>
    <mergeCell ref="N6:P6"/>
    <mergeCell ref="R6:W6"/>
    <mergeCell ref="A37:G3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5"/>
  <sheetViews>
    <sheetView showZeros="0" topLeftCell="C1" workbookViewId="0">
      <pane ySplit="1" topLeftCell="A32" activePane="bottomLeft" state="frozen"/>
      <selection/>
      <selection pane="bottomLeft" activeCell="K50" sqref="K50"/>
    </sheetView>
  </sheetViews>
  <sheetFormatPr defaultColWidth="9.10833333333333" defaultRowHeight="14.25" customHeight="1"/>
  <cols>
    <col min="1" max="1" width="14.55" customWidth="1"/>
    <col min="2" max="2" width="13.5"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3"/>
      <c r="B1" s="3"/>
      <c r="C1" s="3"/>
      <c r="D1" s="3"/>
      <c r="E1" s="3"/>
      <c r="F1" s="3"/>
      <c r="G1" s="3"/>
      <c r="H1" s="3"/>
      <c r="I1" s="3"/>
      <c r="J1" s="3"/>
      <c r="K1" s="3"/>
      <c r="L1" s="3"/>
      <c r="M1" s="3"/>
      <c r="N1" s="3"/>
      <c r="O1" s="3"/>
      <c r="P1" s="3"/>
      <c r="Q1" s="3"/>
      <c r="R1" s="3"/>
      <c r="S1" s="3"/>
      <c r="T1" s="3"/>
      <c r="U1" s="3"/>
      <c r="V1" s="3"/>
      <c r="W1" s="3"/>
    </row>
    <row r="2" ht="13.6" customHeight="1" spans="5:23">
      <c r="E2" s="4"/>
      <c r="F2" s="4"/>
      <c r="G2" s="4"/>
      <c r="H2" s="4"/>
      <c r="U2" s="175"/>
      <c r="W2" s="67" t="s">
        <v>205</v>
      </c>
    </row>
    <row r="3" ht="27.85" customHeight="1" spans="1:23">
      <c r="A3" s="37" t="s">
        <v>206</v>
      </c>
      <c r="B3" s="37"/>
      <c r="C3" s="37"/>
      <c r="D3" s="37"/>
      <c r="E3" s="37"/>
      <c r="F3" s="37"/>
      <c r="G3" s="37"/>
      <c r="H3" s="37"/>
      <c r="I3" s="37"/>
      <c r="J3" s="37"/>
      <c r="K3" s="37"/>
      <c r="L3" s="37"/>
      <c r="M3" s="37"/>
      <c r="N3" s="37"/>
      <c r="O3" s="37"/>
      <c r="P3" s="37"/>
      <c r="Q3" s="37"/>
      <c r="R3" s="37"/>
      <c r="S3" s="37"/>
      <c r="T3" s="37"/>
      <c r="U3" s="37"/>
      <c r="V3" s="37"/>
      <c r="W3" s="37"/>
    </row>
    <row r="4" ht="13.6" customHeight="1" spans="1:23">
      <c r="A4" s="7" t="str">
        <f>'部门财务收支预算总表01-1'!A4</f>
        <v>单位名称：新平彝族傣族自治县第一中学</v>
      </c>
      <c r="B4" s="147" t="str">
        <f t="shared" ref="B4" si="0">"单位名称："&amp;"绩效评价中心"</f>
        <v>单位名称：绩效评价中心</v>
      </c>
      <c r="C4" s="147"/>
      <c r="D4" s="147"/>
      <c r="E4" s="147"/>
      <c r="F4" s="147"/>
      <c r="G4" s="147"/>
      <c r="H4" s="147"/>
      <c r="I4" s="147"/>
      <c r="J4" s="9"/>
      <c r="K4" s="9"/>
      <c r="L4" s="9"/>
      <c r="M4" s="9"/>
      <c r="N4" s="9"/>
      <c r="O4" s="9"/>
      <c r="P4" s="9"/>
      <c r="Q4" s="9"/>
      <c r="U4" s="175"/>
      <c r="W4" s="135" t="s">
        <v>139</v>
      </c>
    </row>
    <row r="5" ht="21.8" customHeight="1" spans="1:23">
      <c r="A5" s="11" t="s">
        <v>207</v>
      </c>
      <c r="B5" s="11" t="s">
        <v>149</v>
      </c>
      <c r="C5" s="11" t="s">
        <v>150</v>
      </c>
      <c r="D5" s="11" t="s">
        <v>208</v>
      </c>
      <c r="E5" s="12" t="s">
        <v>151</v>
      </c>
      <c r="F5" s="12" t="s">
        <v>152</v>
      </c>
      <c r="G5" s="12" t="s">
        <v>153</v>
      </c>
      <c r="H5" s="12" t="s">
        <v>154</v>
      </c>
      <c r="I5" s="75" t="s">
        <v>32</v>
      </c>
      <c r="J5" s="159" t="s">
        <v>209</v>
      </c>
      <c r="K5" s="160"/>
      <c r="L5" s="160"/>
      <c r="M5" s="160"/>
      <c r="N5" s="161" t="s">
        <v>156</v>
      </c>
      <c r="O5" s="161"/>
      <c r="P5" s="162"/>
      <c r="Q5" s="12" t="s">
        <v>38</v>
      </c>
      <c r="R5" s="13" t="s">
        <v>53</v>
      </c>
      <c r="S5" s="14"/>
      <c r="T5" s="14"/>
      <c r="U5" s="14"/>
      <c r="V5" s="14"/>
      <c r="W5" s="45"/>
    </row>
    <row r="6" ht="21.8" customHeight="1" spans="1:23">
      <c r="A6" s="15"/>
      <c r="B6" s="15"/>
      <c r="C6" s="15"/>
      <c r="D6" s="15"/>
      <c r="E6" s="16"/>
      <c r="F6" s="16"/>
      <c r="G6" s="16"/>
      <c r="H6" s="16"/>
      <c r="I6" s="75"/>
      <c r="J6" s="163" t="s">
        <v>35</v>
      </c>
      <c r="K6" s="164"/>
      <c r="L6" s="164" t="s">
        <v>36</v>
      </c>
      <c r="M6" s="164" t="s">
        <v>37</v>
      </c>
      <c r="N6" s="165" t="s">
        <v>35</v>
      </c>
      <c r="O6" s="165" t="s">
        <v>36</v>
      </c>
      <c r="P6" s="166" t="s">
        <v>37</v>
      </c>
      <c r="Q6" s="16"/>
      <c r="R6" s="12" t="s">
        <v>34</v>
      </c>
      <c r="S6" s="12" t="s">
        <v>45</v>
      </c>
      <c r="T6" s="12" t="s">
        <v>162</v>
      </c>
      <c r="U6" s="12" t="s">
        <v>41</v>
      </c>
      <c r="V6" s="12" t="s">
        <v>42</v>
      </c>
      <c r="W6" s="12" t="s">
        <v>43</v>
      </c>
    </row>
    <row r="7" ht="40.6" customHeight="1" spans="1:23">
      <c r="A7" s="18"/>
      <c r="B7" s="18"/>
      <c r="C7" s="18"/>
      <c r="D7" s="18"/>
      <c r="E7" s="19"/>
      <c r="F7" s="19"/>
      <c r="G7" s="19"/>
      <c r="H7" s="19"/>
      <c r="I7" s="75"/>
      <c r="J7" s="163" t="s">
        <v>34</v>
      </c>
      <c r="K7" s="164" t="s">
        <v>210</v>
      </c>
      <c r="L7" s="164"/>
      <c r="M7" s="164"/>
      <c r="N7" s="164"/>
      <c r="O7" s="164"/>
      <c r="P7" s="167"/>
      <c r="Q7" s="19"/>
      <c r="R7" s="19"/>
      <c r="S7" s="19"/>
      <c r="T7" s="19"/>
      <c r="U7" s="20"/>
      <c r="V7" s="19"/>
      <c r="W7" s="19"/>
    </row>
    <row r="8" ht="15.05" customHeight="1" spans="1:23">
      <c r="A8" s="21">
        <v>1</v>
      </c>
      <c r="B8" s="21">
        <v>2</v>
      </c>
      <c r="C8" s="21">
        <v>3</v>
      </c>
      <c r="D8" s="21">
        <v>4</v>
      </c>
      <c r="E8" s="21">
        <v>5</v>
      </c>
      <c r="F8" s="21">
        <v>6</v>
      </c>
      <c r="G8" s="21">
        <v>7</v>
      </c>
      <c r="H8" s="21">
        <v>8</v>
      </c>
      <c r="I8" s="21">
        <v>9</v>
      </c>
      <c r="J8" s="168">
        <v>10</v>
      </c>
      <c r="K8" s="169">
        <v>11</v>
      </c>
      <c r="L8" s="169">
        <v>12</v>
      </c>
      <c r="M8" s="169">
        <v>13</v>
      </c>
      <c r="N8" s="169">
        <v>14</v>
      </c>
      <c r="O8" s="169">
        <v>15</v>
      </c>
      <c r="P8" s="170">
        <v>16</v>
      </c>
      <c r="Q8" s="21">
        <v>17</v>
      </c>
      <c r="R8" s="21">
        <v>18</v>
      </c>
      <c r="S8" s="21">
        <v>19</v>
      </c>
      <c r="T8" s="21">
        <v>20</v>
      </c>
      <c r="U8" s="21">
        <v>21</v>
      </c>
      <c r="V8" s="21">
        <v>22</v>
      </c>
      <c r="W8" s="21">
        <v>23</v>
      </c>
    </row>
    <row r="9" ht="32.9" customHeight="1" spans="1:23">
      <c r="A9" s="148" t="s">
        <v>211</v>
      </c>
      <c r="B9" s="148" t="s">
        <v>212</v>
      </c>
      <c r="C9" s="149" t="s">
        <v>213</v>
      </c>
      <c r="D9" s="149" t="s">
        <v>47</v>
      </c>
      <c r="E9" s="149">
        <v>2050701</v>
      </c>
      <c r="F9" s="148" t="s">
        <v>74</v>
      </c>
      <c r="G9" s="149">
        <v>30201</v>
      </c>
      <c r="H9" s="148" t="s">
        <v>214</v>
      </c>
      <c r="I9" s="171">
        <v>8637</v>
      </c>
      <c r="J9" s="172">
        <v>8637</v>
      </c>
      <c r="K9" s="173">
        <v>8637</v>
      </c>
      <c r="L9" s="173"/>
      <c r="M9" s="1"/>
      <c r="N9" s="173"/>
      <c r="O9" s="173"/>
      <c r="P9" s="174"/>
      <c r="Q9" s="171"/>
      <c r="R9" s="171"/>
      <c r="S9" s="171"/>
      <c r="T9" s="171"/>
      <c r="U9" s="105"/>
      <c r="V9" s="171"/>
      <c r="W9" s="171"/>
    </row>
    <row r="10" ht="32.9" customHeight="1" spans="1:23">
      <c r="A10" s="148" t="s">
        <v>211</v>
      </c>
      <c r="B10" s="150" t="s">
        <v>212</v>
      </c>
      <c r="C10" s="149" t="s">
        <v>213</v>
      </c>
      <c r="D10" s="149" t="s">
        <v>47</v>
      </c>
      <c r="E10" s="149">
        <v>2050203</v>
      </c>
      <c r="F10" s="148" t="s">
        <v>66</v>
      </c>
      <c r="G10" s="149">
        <v>30213</v>
      </c>
      <c r="H10" s="148" t="s">
        <v>215</v>
      </c>
      <c r="I10" s="171">
        <v>41163.84</v>
      </c>
      <c r="J10" s="172">
        <v>41163.84</v>
      </c>
      <c r="K10" s="173">
        <v>41163.84</v>
      </c>
      <c r="L10" s="173"/>
      <c r="M10" s="1"/>
      <c r="N10" s="173"/>
      <c r="O10" s="173"/>
      <c r="P10" s="174"/>
      <c r="Q10" s="171"/>
      <c r="R10" s="171"/>
      <c r="S10" s="171"/>
      <c r="T10" s="171"/>
      <c r="U10" s="105"/>
      <c r="V10" s="171"/>
      <c r="W10" s="171"/>
    </row>
    <row r="11" ht="32.9" customHeight="1" spans="1:23">
      <c r="A11" s="148" t="s">
        <v>211</v>
      </c>
      <c r="B11" s="150" t="s">
        <v>212</v>
      </c>
      <c r="C11" s="149" t="s">
        <v>216</v>
      </c>
      <c r="D11" s="149" t="s">
        <v>47</v>
      </c>
      <c r="E11" s="149">
        <v>2050203</v>
      </c>
      <c r="F11" s="148" t="s">
        <v>66</v>
      </c>
      <c r="G11" s="149">
        <v>30308</v>
      </c>
      <c r="H11" s="148" t="s">
        <v>217</v>
      </c>
      <c r="I11" s="171">
        <v>139100</v>
      </c>
      <c r="J11" s="172">
        <v>139100</v>
      </c>
      <c r="K11" s="173">
        <v>139100</v>
      </c>
      <c r="L11" s="173"/>
      <c r="M11" s="1"/>
      <c r="N11" s="173"/>
      <c r="O11" s="173"/>
      <c r="P11" s="174"/>
      <c r="Q11" s="171"/>
      <c r="R11" s="171"/>
      <c r="S11" s="171"/>
      <c r="T11" s="171"/>
      <c r="U11" s="105"/>
      <c r="V11" s="171"/>
      <c r="W11" s="171"/>
    </row>
    <row r="12" ht="32.9" customHeight="1" spans="1:23">
      <c r="A12" s="148" t="s">
        <v>218</v>
      </c>
      <c r="B12" s="150" t="s">
        <v>219</v>
      </c>
      <c r="C12" s="149" t="s">
        <v>220</v>
      </c>
      <c r="D12" s="149" t="s">
        <v>47</v>
      </c>
      <c r="E12" s="149">
        <v>2050204</v>
      </c>
      <c r="F12" s="148" t="s">
        <v>68</v>
      </c>
      <c r="G12" s="149">
        <v>30201</v>
      </c>
      <c r="H12" s="148" t="s">
        <v>193</v>
      </c>
      <c r="I12" s="171">
        <v>1250000</v>
      </c>
      <c r="J12" s="172"/>
      <c r="K12" s="173"/>
      <c r="L12" s="173"/>
      <c r="M12" s="1"/>
      <c r="N12" s="173"/>
      <c r="O12" s="173"/>
      <c r="P12" s="174"/>
      <c r="Q12" s="171">
        <v>1250000</v>
      </c>
      <c r="R12" s="171"/>
      <c r="S12" s="171"/>
      <c r="T12" s="171"/>
      <c r="U12" s="105"/>
      <c r="V12" s="171"/>
      <c r="W12" s="171"/>
    </row>
    <row r="13" ht="32.9" customHeight="1" spans="1:23">
      <c r="A13" s="148" t="s">
        <v>221</v>
      </c>
      <c r="B13" s="150" t="s">
        <v>222</v>
      </c>
      <c r="C13" s="149" t="s">
        <v>220</v>
      </c>
      <c r="D13" s="149" t="s">
        <v>47</v>
      </c>
      <c r="E13" s="149">
        <v>2050204</v>
      </c>
      <c r="F13" s="148" t="s">
        <v>68</v>
      </c>
      <c r="G13" s="149">
        <v>30213</v>
      </c>
      <c r="H13" s="148" t="s">
        <v>215</v>
      </c>
      <c r="I13" s="171">
        <v>400000</v>
      </c>
      <c r="J13" s="172"/>
      <c r="K13" s="173"/>
      <c r="L13" s="173"/>
      <c r="M13" s="1"/>
      <c r="N13" s="173"/>
      <c r="O13" s="173"/>
      <c r="P13" s="174"/>
      <c r="Q13" s="171">
        <v>400000</v>
      </c>
      <c r="R13" s="171"/>
      <c r="S13" s="171"/>
      <c r="T13" s="171"/>
      <c r="U13" s="105"/>
      <c r="V13" s="171"/>
      <c r="W13" s="171"/>
    </row>
    <row r="14" ht="32.9" customHeight="1" spans="1:23">
      <c r="A14" s="148" t="s">
        <v>218</v>
      </c>
      <c r="B14" s="150" t="s">
        <v>222</v>
      </c>
      <c r="C14" s="149" t="s">
        <v>220</v>
      </c>
      <c r="D14" s="149" t="s">
        <v>47</v>
      </c>
      <c r="E14" s="149">
        <v>2050204</v>
      </c>
      <c r="F14" s="148" t="s">
        <v>68</v>
      </c>
      <c r="G14" s="149">
        <v>31002</v>
      </c>
      <c r="H14" s="148" t="s">
        <v>223</v>
      </c>
      <c r="I14" s="171">
        <v>1000000</v>
      </c>
      <c r="J14" s="172"/>
      <c r="K14" s="173"/>
      <c r="L14" s="173"/>
      <c r="M14" s="1"/>
      <c r="N14" s="173"/>
      <c r="O14" s="173"/>
      <c r="P14" s="174"/>
      <c r="Q14" s="171">
        <v>1000000</v>
      </c>
      <c r="R14" s="171"/>
      <c r="S14" s="171"/>
      <c r="T14" s="171"/>
      <c r="U14" s="105"/>
      <c r="V14" s="171"/>
      <c r="W14" s="171"/>
    </row>
    <row r="15" ht="32.9" customHeight="1" spans="1:23">
      <c r="A15" s="148" t="s">
        <v>218</v>
      </c>
      <c r="B15" s="150" t="s">
        <v>222</v>
      </c>
      <c r="C15" s="149" t="s">
        <v>220</v>
      </c>
      <c r="D15" s="149" t="s">
        <v>47</v>
      </c>
      <c r="E15" s="149">
        <v>2050204</v>
      </c>
      <c r="F15" s="148" t="s">
        <v>68</v>
      </c>
      <c r="G15" s="149">
        <v>30216</v>
      </c>
      <c r="H15" s="148" t="s">
        <v>224</v>
      </c>
      <c r="I15" s="171">
        <v>150000</v>
      </c>
      <c r="J15" s="172"/>
      <c r="K15" s="173"/>
      <c r="L15" s="173"/>
      <c r="M15" s="1"/>
      <c r="N15" s="173"/>
      <c r="O15" s="173"/>
      <c r="P15" s="174"/>
      <c r="Q15" s="171">
        <v>150000</v>
      </c>
      <c r="R15" s="171"/>
      <c r="S15" s="171"/>
      <c r="T15" s="171"/>
      <c r="U15" s="105"/>
      <c r="V15" s="171"/>
      <c r="W15" s="171"/>
    </row>
    <row r="16" ht="32.9" customHeight="1" spans="1:23">
      <c r="A16" s="148" t="s">
        <v>218</v>
      </c>
      <c r="B16" s="150" t="s">
        <v>222</v>
      </c>
      <c r="C16" s="149" t="s">
        <v>225</v>
      </c>
      <c r="D16" s="149" t="s">
        <v>47</v>
      </c>
      <c r="E16" s="149">
        <v>2059999</v>
      </c>
      <c r="F16" s="148" t="s">
        <v>80</v>
      </c>
      <c r="G16" s="149">
        <v>30309</v>
      </c>
      <c r="H16" s="148" t="s">
        <v>226</v>
      </c>
      <c r="I16" s="171">
        <v>20000</v>
      </c>
      <c r="J16" s="172"/>
      <c r="K16" s="173"/>
      <c r="L16" s="173"/>
      <c r="M16" s="1"/>
      <c r="N16" s="173"/>
      <c r="O16" s="173"/>
      <c r="P16" s="174"/>
      <c r="Q16" s="171"/>
      <c r="R16" s="171">
        <v>20000</v>
      </c>
      <c r="S16" s="171"/>
      <c r="T16" s="171"/>
      <c r="U16" s="105"/>
      <c r="V16" s="171"/>
      <c r="W16" s="171">
        <v>20000</v>
      </c>
    </row>
    <row r="17" ht="32.9" customHeight="1" spans="1:23">
      <c r="A17" s="148" t="s">
        <v>218</v>
      </c>
      <c r="B17" s="150" t="s">
        <v>222</v>
      </c>
      <c r="C17" s="149" t="s">
        <v>225</v>
      </c>
      <c r="D17" s="149" t="s">
        <v>47</v>
      </c>
      <c r="E17" s="149">
        <v>2050299</v>
      </c>
      <c r="F17" s="148" t="s">
        <v>70</v>
      </c>
      <c r="G17" s="149">
        <v>30309</v>
      </c>
      <c r="H17" s="148" t="s">
        <v>226</v>
      </c>
      <c r="I17" s="171">
        <v>50000</v>
      </c>
      <c r="J17" s="172"/>
      <c r="K17" s="173"/>
      <c r="L17" s="173"/>
      <c r="M17" s="1"/>
      <c r="N17" s="173"/>
      <c r="O17" s="173"/>
      <c r="P17" s="174"/>
      <c r="Q17" s="171"/>
      <c r="R17" s="171">
        <v>50000</v>
      </c>
      <c r="S17" s="171"/>
      <c r="T17" s="171"/>
      <c r="U17" s="105"/>
      <c r="V17" s="171"/>
      <c r="W17" s="171">
        <v>50000</v>
      </c>
    </row>
    <row r="18" ht="32.9" customHeight="1" spans="1:23">
      <c r="A18" s="148" t="s">
        <v>218</v>
      </c>
      <c r="B18" s="150" t="s">
        <v>222</v>
      </c>
      <c r="C18" s="149" t="s">
        <v>227</v>
      </c>
      <c r="D18" s="149" t="s">
        <v>47</v>
      </c>
      <c r="E18" s="149">
        <v>2050999</v>
      </c>
      <c r="F18" s="148" t="s">
        <v>78</v>
      </c>
      <c r="G18" s="149">
        <v>31001</v>
      </c>
      <c r="H18" s="148" t="s">
        <v>228</v>
      </c>
      <c r="I18" s="171">
        <v>2000000</v>
      </c>
      <c r="J18" s="172">
        <v>2000000</v>
      </c>
      <c r="K18" s="173">
        <v>2000000</v>
      </c>
      <c r="L18" s="173"/>
      <c r="M18" s="1"/>
      <c r="N18" s="173"/>
      <c r="O18" s="173"/>
      <c r="P18" s="174"/>
      <c r="Q18" s="171"/>
      <c r="R18" s="171"/>
      <c r="S18" s="171"/>
      <c r="T18" s="171"/>
      <c r="U18" s="105"/>
      <c r="V18" s="171"/>
      <c r="W18" s="171"/>
    </row>
    <row r="19" ht="32.9" customHeight="1" spans="1:23">
      <c r="A19" s="148" t="s">
        <v>229</v>
      </c>
      <c r="B19" s="150" t="s">
        <v>230</v>
      </c>
      <c r="C19" s="149" t="s">
        <v>231</v>
      </c>
      <c r="D19" s="149" t="s">
        <v>47</v>
      </c>
      <c r="E19" s="149">
        <v>2050204</v>
      </c>
      <c r="F19" s="148" t="s">
        <v>68</v>
      </c>
      <c r="G19" s="149">
        <v>30308</v>
      </c>
      <c r="H19" s="148" t="s">
        <v>232</v>
      </c>
      <c r="I19" s="171">
        <v>84200</v>
      </c>
      <c r="J19" s="172">
        <v>84200</v>
      </c>
      <c r="K19" s="173">
        <v>84200</v>
      </c>
      <c r="L19" s="173"/>
      <c r="M19" s="1"/>
      <c r="N19" s="173"/>
      <c r="O19" s="173"/>
      <c r="P19" s="174"/>
      <c r="Q19" s="171"/>
      <c r="R19" s="171"/>
      <c r="S19" s="171"/>
      <c r="T19" s="171"/>
      <c r="U19" s="105"/>
      <c r="V19" s="171"/>
      <c r="W19" s="171"/>
    </row>
    <row r="20" ht="32.9" customHeight="1" spans="1:23">
      <c r="A20" s="148" t="s">
        <v>218</v>
      </c>
      <c r="B20" s="150" t="s">
        <v>222</v>
      </c>
      <c r="C20" s="149" t="s">
        <v>233</v>
      </c>
      <c r="D20" s="149" t="s">
        <v>47</v>
      </c>
      <c r="E20" s="149">
        <v>2050204</v>
      </c>
      <c r="F20" s="148" t="s">
        <v>68</v>
      </c>
      <c r="G20" s="149">
        <v>30308</v>
      </c>
      <c r="H20" s="148" t="s">
        <v>232</v>
      </c>
      <c r="I20" s="171">
        <v>200000</v>
      </c>
      <c r="J20" s="172"/>
      <c r="K20" s="173"/>
      <c r="L20" s="173"/>
      <c r="M20" s="1"/>
      <c r="N20" s="173"/>
      <c r="O20" s="173"/>
      <c r="P20" s="174"/>
      <c r="Q20" s="171"/>
      <c r="R20" s="171">
        <v>200000</v>
      </c>
      <c r="S20" s="171"/>
      <c r="T20" s="171"/>
      <c r="U20" s="105"/>
      <c r="V20" s="171"/>
      <c r="W20" s="171">
        <v>200000</v>
      </c>
    </row>
    <row r="21" ht="32.9" customHeight="1" spans="1:23">
      <c r="A21" s="148" t="s">
        <v>211</v>
      </c>
      <c r="B21" s="150" t="s">
        <v>234</v>
      </c>
      <c r="C21" s="149" t="s">
        <v>235</v>
      </c>
      <c r="D21" s="149" t="s">
        <v>47</v>
      </c>
      <c r="E21" s="149">
        <v>2050204</v>
      </c>
      <c r="F21" s="148" t="s">
        <v>68</v>
      </c>
      <c r="G21" s="149">
        <v>30202</v>
      </c>
      <c r="H21" s="148" t="s">
        <v>236</v>
      </c>
      <c r="I21" s="171">
        <v>200000</v>
      </c>
      <c r="J21" s="172">
        <v>200000</v>
      </c>
      <c r="K21" s="173">
        <v>200000</v>
      </c>
      <c r="L21" s="173"/>
      <c r="M21" s="1"/>
      <c r="N21" s="173"/>
      <c r="O21" s="173"/>
      <c r="P21" s="174"/>
      <c r="Q21" s="171"/>
      <c r="R21" s="171"/>
      <c r="S21" s="171"/>
      <c r="T21" s="171"/>
      <c r="U21" s="105"/>
      <c r="V21" s="171"/>
      <c r="W21" s="171"/>
    </row>
    <row r="22" ht="32.9" customHeight="1" spans="1:23">
      <c r="A22" s="148" t="s">
        <v>211</v>
      </c>
      <c r="B22" s="150" t="s">
        <v>234</v>
      </c>
      <c r="C22" s="149" t="s">
        <v>235</v>
      </c>
      <c r="D22" s="149" t="s">
        <v>47</v>
      </c>
      <c r="E22" s="149">
        <v>2050204</v>
      </c>
      <c r="F22" s="148" t="s">
        <v>68</v>
      </c>
      <c r="G22" s="149">
        <v>30216</v>
      </c>
      <c r="H22" s="148" t="s">
        <v>224</v>
      </c>
      <c r="I22" s="171">
        <v>504365.24</v>
      </c>
      <c r="J22" s="172">
        <v>504365.24</v>
      </c>
      <c r="K22" s="173">
        <v>504365.24</v>
      </c>
      <c r="L22" s="173"/>
      <c r="M22" s="1"/>
      <c r="N22" s="173"/>
      <c r="O22" s="173"/>
      <c r="P22" s="174"/>
      <c r="Q22" s="171"/>
      <c r="R22" s="171"/>
      <c r="S22" s="171"/>
      <c r="T22" s="171"/>
      <c r="U22" s="105"/>
      <c r="V22" s="171"/>
      <c r="W22" s="171"/>
    </row>
    <row r="23" ht="32.9" customHeight="1" spans="1:23">
      <c r="A23" s="148" t="s">
        <v>211</v>
      </c>
      <c r="B23" s="150" t="s">
        <v>234</v>
      </c>
      <c r="C23" s="149" t="s">
        <v>235</v>
      </c>
      <c r="D23" s="149" t="s">
        <v>47</v>
      </c>
      <c r="E23" s="149">
        <v>2050204</v>
      </c>
      <c r="F23" s="148" t="s">
        <v>68</v>
      </c>
      <c r="G23" s="149">
        <v>30201</v>
      </c>
      <c r="H23" s="148" t="s">
        <v>214</v>
      </c>
      <c r="I23" s="171">
        <v>1497691.25</v>
      </c>
      <c r="J23" s="172">
        <v>1497691.25</v>
      </c>
      <c r="K23" s="173">
        <v>1497691.25</v>
      </c>
      <c r="L23" s="173"/>
      <c r="M23" s="1"/>
      <c r="N23" s="173"/>
      <c r="O23" s="173"/>
      <c r="P23" s="174"/>
      <c r="Q23" s="171"/>
      <c r="R23" s="171"/>
      <c r="S23" s="171"/>
      <c r="T23" s="171"/>
      <c r="U23" s="105"/>
      <c r="V23" s="171"/>
      <c r="W23" s="171"/>
    </row>
    <row r="24" ht="32.9" customHeight="1" spans="1:23">
      <c r="A24" s="148" t="s">
        <v>211</v>
      </c>
      <c r="B24" s="150" t="s">
        <v>234</v>
      </c>
      <c r="C24" s="149" t="s">
        <v>235</v>
      </c>
      <c r="D24" s="149" t="s">
        <v>47</v>
      </c>
      <c r="E24" s="149">
        <v>2050204</v>
      </c>
      <c r="F24" s="148" t="s">
        <v>68</v>
      </c>
      <c r="G24" s="149">
        <v>30205</v>
      </c>
      <c r="H24" s="148" t="s">
        <v>237</v>
      </c>
      <c r="I24" s="171">
        <v>300000</v>
      </c>
      <c r="J24" s="172">
        <v>300000</v>
      </c>
      <c r="K24" s="173">
        <v>300000</v>
      </c>
      <c r="L24" s="173"/>
      <c r="M24" s="1"/>
      <c r="N24" s="173"/>
      <c r="O24" s="173"/>
      <c r="P24" s="174"/>
      <c r="Q24" s="171"/>
      <c r="R24" s="171"/>
      <c r="S24" s="171"/>
      <c r="T24" s="171"/>
      <c r="U24" s="105"/>
      <c r="V24" s="171"/>
      <c r="W24" s="171"/>
    </row>
    <row r="25" ht="32.9" customHeight="1" spans="1:23">
      <c r="A25" s="148" t="s">
        <v>211</v>
      </c>
      <c r="B25" s="150" t="s">
        <v>234</v>
      </c>
      <c r="C25" s="149" t="s">
        <v>235</v>
      </c>
      <c r="D25" s="149" t="s">
        <v>47</v>
      </c>
      <c r="E25" s="149">
        <v>2050204</v>
      </c>
      <c r="F25" s="148" t="s">
        <v>68</v>
      </c>
      <c r="G25" s="149">
        <v>30206</v>
      </c>
      <c r="H25" s="148" t="s">
        <v>238</v>
      </c>
      <c r="I25" s="171">
        <v>400000</v>
      </c>
      <c r="J25" s="172">
        <v>400000</v>
      </c>
      <c r="K25" s="173">
        <v>400000</v>
      </c>
      <c r="L25" s="173"/>
      <c r="M25" s="1"/>
      <c r="N25" s="173"/>
      <c r="O25" s="173"/>
      <c r="P25" s="174"/>
      <c r="Q25" s="171"/>
      <c r="R25" s="171"/>
      <c r="S25" s="171"/>
      <c r="T25" s="171"/>
      <c r="U25" s="105"/>
      <c r="V25" s="171"/>
      <c r="W25" s="171"/>
    </row>
    <row r="26" ht="32.9" customHeight="1" spans="1:23">
      <c r="A26" s="148" t="s">
        <v>211</v>
      </c>
      <c r="B26" s="150" t="s">
        <v>234</v>
      </c>
      <c r="C26" s="149" t="s">
        <v>235</v>
      </c>
      <c r="D26" s="149" t="s">
        <v>47</v>
      </c>
      <c r="E26" s="149">
        <v>2050204</v>
      </c>
      <c r="F26" s="148" t="s">
        <v>68</v>
      </c>
      <c r="G26" s="149">
        <v>31002</v>
      </c>
      <c r="H26" s="148" t="s">
        <v>239</v>
      </c>
      <c r="I26" s="171">
        <v>279400</v>
      </c>
      <c r="J26" s="172">
        <v>279400</v>
      </c>
      <c r="K26" s="173">
        <v>279400</v>
      </c>
      <c r="L26" s="173"/>
      <c r="M26" s="1"/>
      <c r="N26" s="173"/>
      <c r="O26" s="173"/>
      <c r="P26" s="174"/>
      <c r="Q26" s="171"/>
      <c r="R26" s="171"/>
      <c r="S26" s="171"/>
      <c r="T26" s="171"/>
      <c r="U26" s="105"/>
      <c r="V26" s="171"/>
      <c r="W26" s="171"/>
    </row>
    <row r="27" ht="32.9" customHeight="1" spans="1:23">
      <c r="A27" s="148" t="s">
        <v>211</v>
      </c>
      <c r="B27" s="150" t="s">
        <v>234</v>
      </c>
      <c r="C27" s="149" t="s">
        <v>235</v>
      </c>
      <c r="D27" s="149" t="s">
        <v>47</v>
      </c>
      <c r="E27" s="149">
        <v>2050204</v>
      </c>
      <c r="F27" s="148" t="s">
        <v>68</v>
      </c>
      <c r="G27" s="149">
        <v>30217</v>
      </c>
      <c r="H27" s="148" t="s">
        <v>143</v>
      </c>
      <c r="I27" s="171">
        <v>20000</v>
      </c>
      <c r="J27" s="172">
        <v>20000</v>
      </c>
      <c r="K27" s="173">
        <v>20000</v>
      </c>
      <c r="L27" s="173"/>
      <c r="M27" s="1"/>
      <c r="N27" s="173"/>
      <c r="O27" s="173"/>
      <c r="P27" s="174"/>
      <c r="Q27" s="171"/>
      <c r="R27" s="171"/>
      <c r="S27" s="171"/>
      <c r="T27" s="171"/>
      <c r="U27" s="105"/>
      <c r="V27" s="171"/>
      <c r="W27" s="171"/>
    </row>
    <row r="28" ht="32.9" customHeight="1" spans="1:23">
      <c r="A28" s="148" t="s">
        <v>211</v>
      </c>
      <c r="B28" s="150" t="s">
        <v>234</v>
      </c>
      <c r="C28" s="149" t="s">
        <v>235</v>
      </c>
      <c r="D28" s="149" t="s">
        <v>47</v>
      </c>
      <c r="E28" s="149">
        <v>2050204</v>
      </c>
      <c r="F28" s="148" t="s">
        <v>68</v>
      </c>
      <c r="G28" s="149">
        <v>30207</v>
      </c>
      <c r="H28" s="148" t="s">
        <v>204</v>
      </c>
      <c r="I28" s="171">
        <v>60000</v>
      </c>
      <c r="J28" s="172">
        <v>60000</v>
      </c>
      <c r="K28" s="173">
        <v>60000</v>
      </c>
      <c r="L28" s="173"/>
      <c r="M28" s="1"/>
      <c r="N28" s="173"/>
      <c r="O28" s="173"/>
      <c r="P28" s="174"/>
      <c r="Q28" s="171"/>
      <c r="R28" s="171"/>
      <c r="S28" s="171"/>
      <c r="T28" s="171"/>
      <c r="U28" s="105"/>
      <c r="V28" s="171"/>
      <c r="W28" s="171"/>
    </row>
    <row r="29" ht="32.9" customHeight="1" spans="1:23">
      <c r="A29" s="148" t="s">
        <v>211</v>
      </c>
      <c r="B29" s="150" t="s">
        <v>234</v>
      </c>
      <c r="C29" s="149" t="s">
        <v>235</v>
      </c>
      <c r="D29" s="149" t="s">
        <v>47</v>
      </c>
      <c r="E29" s="149">
        <v>2050204</v>
      </c>
      <c r="F29" s="148" t="s">
        <v>68</v>
      </c>
      <c r="G29" s="149">
        <v>30211</v>
      </c>
      <c r="H29" s="148" t="s">
        <v>240</v>
      </c>
      <c r="I29" s="171">
        <v>60000</v>
      </c>
      <c r="J29" s="172">
        <v>60000</v>
      </c>
      <c r="K29" s="173">
        <v>60000</v>
      </c>
      <c r="L29" s="173"/>
      <c r="M29" s="1"/>
      <c r="N29" s="173"/>
      <c r="O29" s="173"/>
      <c r="P29" s="174"/>
      <c r="Q29" s="171"/>
      <c r="R29" s="171"/>
      <c r="S29" s="171"/>
      <c r="T29" s="171"/>
      <c r="U29" s="105"/>
      <c r="V29" s="171"/>
      <c r="W29" s="171"/>
    </row>
    <row r="30" ht="32.9" customHeight="1" spans="1:23">
      <c r="A30" s="148" t="s">
        <v>211</v>
      </c>
      <c r="B30" s="150" t="s">
        <v>234</v>
      </c>
      <c r="C30" s="149" t="s">
        <v>235</v>
      </c>
      <c r="D30" s="149" t="s">
        <v>47</v>
      </c>
      <c r="E30" s="149">
        <v>2050204</v>
      </c>
      <c r="F30" s="148" t="s">
        <v>68</v>
      </c>
      <c r="G30" s="149">
        <v>30213</v>
      </c>
      <c r="H30" s="148" t="s">
        <v>215</v>
      </c>
      <c r="I30" s="171">
        <v>144299</v>
      </c>
      <c r="J30" s="172">
        <v>144299</v>
      </c>
      <c r="K30" s="173">
        <v>144299</v>
      </c>
      <c r="L30" s="173"/>
      <c r="M30" s="1"/>
      <c r="N30" s="173"/>
      <c r="O30" s="173"/>
      <c r="P30" s="174"/>
      <c r="Q30" s="171"/>
      <c r="R30" s="171"/>
      <c r="S30" s="171"/>
      <c r="T30" s="171"/>
      <c r="U30" s="105"/>
      <c r="V30" s="171"/>
      <c r="W30" s="171"/>
    </row>
    <row r="31" ht="32.9" customHeight="1" spans="1:23">
      <c r="A31" s="148" t="s">
        <v>211</v>
      </c>
      <c r="B31" s="150" t="s">
        <v>234</v>
      </c>
      <c r="C31" s="149" t="s">
        <v>241</v>
      </c>
      <c r="D31" s="149" t="s">
        <v>47</v>
      </c>
      <c r="E31" s="149">
        <v>2080801</v>
      </c>
      <c r="F31" s="148" t="s">
        <v>93</v>
      </c>
      <c r="G31" s="149">
        <v>30305</v>
      </c>
      <c r="H31" s="148" t="s">
        <v>242</v>
      </c>
      <c r="I31" s="171">
        <v>113640</v>
      </c>
      <c r="J31" s="172">
        <v>113640</v>
      </c>
      <c r="K31" s="173">
        <v>113640</v>
      </c>
      <c r="L31" s="173"/>
      <c r="M31" s="1"/>
      <c r="N31" s="173"/>
      <c r="O31" s="173"/>
      <c r="P31" s="174"/>
      <c r="Q31" s="171"/>
      <c r="R31" s="171"/>
      <c r="S31" s="171"/>
      <c r="T31" s="171"/>
      <c r="U31" s="105"/>
      <c r="V31" s="171"/>
      <c r="W31" s="171"/>
    </row>
    <row r="32" ht="32.9" customHeight="1" spans="1:23">
      <c r="A32" s="148" t="s">
        <v>211</v>
      </c>
      <c r="B32" s="150" t="s">
        <v>234</v>
      </c>
      <c r="C32" s="149" t="s">
        <v>241</v>
      </c>
      <c r="D32" s="149" t="s">
        <v>47</v>
      </c>
      <c r="E32" s="149">
        <v>2080801</v>
      </c>
      <c r="F32" s="148" t="s">
        <v>93</v>
      </c>
      <c r="G32" s="149">
        <v>30305</v>
      </c>
      <c r="H32" s="148" t="s">
        <v>242</v>
      </c>
      <c r="I32" s="171">
        <v>15696</v>
      </c>
      <c r="J32" s="172">
        <v>15696</v>
      </c>
      <c r="K32" s="173">
        <v>15696</v>
      </c>
      <c r="L32" s="173"/>
      <c r="M32" s="1"/>
      <c r="N32" s="173"/>
      <c r="O32" s="173"/>
      <c r="P32" s="174"/>
      <c r="Q32" s="171"/>
      <c r="R32" s="171"/>
      <c r="S32" s="171"/>
      <c r="T32" s="171"/>
      <c r="U32" s="105"/>
      <c r="V32" s="171"/>
      <c r="W32" s="171"/>
    </row>
    <row r="33" ht="32.9" customHeight="1" spans="1:23">
      <c r="A33" s="148" t="s">
        <v>211</v>
      </c>
      <c r="B33" s="150" t="s">
        <v>234</v>
      </c>
      <c r="C33" s="149" t="s">
        <v>243</v>
      </c>
      <c r="D33" s="149" t="s">
        <v>47</v>
      </c>
      <c r="E33" s="149">
        <v>2050204</v>
      </c>
      <c r="F33" s="148" t="s">
        <v>68</v>
      </c>
      <c r="G33" s="149">
        <v>30308</v>
      </c>
      <c r="H33" s="148" t="s">
        <v>217</v>
      </c>
      <c r="I33" s="171">
        <v>15120</v>
      </c>
      <c r="J33" s="172">
        <v>15120</v>
      </c>
      <c r="K33" s="173">
        <v>15120</v>
      </c>
      <c r="L33" s="173"/>
      <c r="M33" s="1"/>
      <c r="N33" s="173"/>
      <c r="O33" s="173"/>
      <c r="P33" s="174"/>
      <c r="Q33" s="171"/>
      <c r="R33" s="171"/>
      <c r="S33" s="171"/>
      <c r="T33" s="171"/>
      <c r="U33" s="105"/>
      <c r="V33" s="171"/>
      <c r="W33" s="171"/>
    </row>
    <row r="34" ht="32.9" customHeight="1" spans="1:23">
      <c r="A34" s="148" t="s">
        <v>211</v>
      </c>
      <c r="B34" s="150" t="s">
        <v>234</v>
      </c>
      <c r="C34" s="149" t="s">
        <v>243</v>
      </c>
      <c r="D34" s="149" t="s">
        <v>47</v>
      </c>
      <c r="E34" s="149">
        <v>2050204</v>
      </c>
      <c r="F34" s="148" t="s">
        <v>68</v>
      </c>
      <c r="G34" s="149">
        <v>30308</v>
      </c>
      <c r="H34" s="148" t="s">
        <v>232</v>
      </c>
      <c r="I34" s="171">
        <v>1370400</v>
      </c>
      <c r="J34" s="172">
        <v>1370400</v>
      </c>
      <c r="K34" s="173">
        <v>1370400</v>
      </c>
      <c r="L34" s="173"/>
      <c r="M34" s="1"/>
      <c r="N34" s="173"/>
      <c r="O34" s="173"/>
      <c r="P34" s="174"/>
      <c r="Q34" s="171"/>
      <c r="R34" s="171"/>
      <c r="S34" s="171"/>
      <c r="T34" s="171"/>
      <c r="U34" s="105"/>
      <c r="V34" s="171"/>
      <c r="W34" s="171"/>
    </row>
    <row r="35" ht="32.9" customHeight="1" spans="1:23">
      <c r="A35" s="148" t="s">
        <v>211</v>
      </c>
      <c r="B35" s="150" t="s">
        <v>234</v>
      </c>
      <c r="C35" s="149" t="s">
        <v>244</v>
      </c>
      <c r="D35" s="149" t="s">
        <v>47</v>
      </c>
      <c r="E35" s="149">
        <v>2050999</v>
      </c>
      <c r="F35" s="148" t="s">
        <v>78</v>
      </c>
      <c r="G35" s="149">
        <v>30308</v>
      </c>
      <c r="H35" s="148" t="s">
        <v>217</v>
      </c>
      <c r="I35" s="171">
        <v>301000</v>
      </c>
      <c r="J35" s="172">
        <v>301000</v>
      </c>
      <c r="K35" s="173">
        <v>301000</v>
      </c>
      <c r="L35" s="173"/>
      <c r="M35" s="1"/>
      <c r="N35" s="173"/>
      <c r="O35" s="173"/>
      <c r="P35" s="174"/>
      <c r="Q35" s="171"/>
      <c r="R35" s="171"/>
      <c r="S35" s="171"/>
      <c r="T35" s="171"/>
      <c r="U35" s="105"/>
      <c r="V35" s="171"/>
      <c r="W35" s="171"/>
    </row>
    <row r="36" ht="32.9" customHeight="1" spans="1:23">
      <c r="A36" s="148" t="s">
        <v>218</v>
      </c>
      <c r="B36" s="150" t="s">
        <v>222</v>
      </c>
      <c r="C36" s="149" t="s">
        <v>245</v>
      </c>
      <c r="D36" s="149" t="s">
        <v>47</v>
      </c>
      <c r="E36" s="149">
        <v>2050999</v>
      </c>
      <c r="F36" s="148" t="s">
        <v>78</v>
      </c>
      <c r="G36" s="149">
        <v>30227</v>
      </c>
      <c r="H36" s="148" t="s">
        <v>246</v>
      </c>
      <c r="I36" s="171">
        <v>183600</v>
      </c>
      <c r="J36" s="172">
        <v>183600</v>
      </c>
      <c r="K36" s="173">
        <v>183600</v>
      </c>
      <c r="L36" s="173"/>
      <c r="M36" s="1"/>
      <c r="N36" s="173"/>
      <c r="O36" s="173"/>
      <c r="P36" s="174"/>
      <c r="Q36" s="171"/>
      <c r="R36" s="171"/>
      <c r="S36" s="171"/>
      <c r="T36" s="171"/>
      <c r="U36" s="105"/>
      <c r="V36" s="171"/>
      <c r="W36" s="171"/>
    </row>
    <row r="37" ht="32.9" customHeight="1" spans="1:23">
      <c r="A37" s="151" t="s">
        <v>211</v>
      </c>
      <c r="B37" s="152" t="s">
        <v>234</v>
      </c>
      <c r="C37" s="153" t="s">
        <v>247</v>
      </c>
      <c r="D37" s="153" t="s">
        <v>47</v>
      </c>
      <c r="E37" s="153">
        <v>2050203</v>
      </c>
      <c r="F37" s="154" t="s">
        <v>66</v>
      </c>
      <c r="G37" s="149">
        <v>30308</v>
      </c>
      <c r="H37" s="148" t="s">
        <v>217</v>
      </c>
      <c r="I37" s="171">
        <v>663350</v>
      </c>
      <c r="J37" s="172">
        <v>663350</v>
      </c>
      <c r="K37" s="173">
        <v>663350</v>
      </c>
      <c r="L37" s="173"/>
      <c r="M37" s="1"/>
      <c r="N37" s="173"/>
      <c r="O37" s="173"/>
      <c r="P37" s="174"/>
      <c r="Q37" s="171"/>
      <c r="R37" s="171"/>
      <c r="S37" s="171"/>
      <c r="T37" s="171"/>
      <c r="U37" s="105"/>
      <c r="V37" s="171"/>
      <c r="W37" s="171"/>
    </row>
    <row r="38" ht="32.9" customHeight="1" spans="1:23">
      <c r="A38" s="151" t="s">
        <v>211</v>
      </c>
      <c r="B38" s="155" t="s">
        <v>234</v>
      </c>
      <c r="C38" s="136" t="s">
        <v>248</v>
      </c>
      <c r="D38" s="136" t="s">
        <v>47</v>
      </c>
      <c r="E38" s="136">
        <v>2050204</v>
      </c>
      <c r="F38" s="154" t="s">
        <v>68</v>
      </c>
      <c r="G38" s="149">
        <v>30308</v>
      </c>
      <c r="H38" s="148" t="s">
        <v>217</v>
      </c>
      <c r="I38" s="171">
        <v>6732</v>
      </c>
      <c r="J38" s="172">
        <v>6732</v>
      </c>
      <c r="K38" s="173">
        <v>6732</v>
      </c>
      <c r="L38" s="173"/>
      <c r="M38" s="1"/>
      <c r="N38" s="173"/>
      <c r="O38" s="173"/>
      <c r="P38" s="174"/>
      <c r="Q38" s="171"/>
      <c r="R38" s="171"/>
      <c r="S38" s="171"/>
      <c r="T38" s="171"/>
      <c r="U38" s="105"/>
      <c r="V38" s="171"/>
      <c r="W38" s="171"/>
    </row>
    <row r="39" ht="32.9" customHeight="1" spans="1:23">
      <c r="A39" s="151" t="s">
        <v>218</v>
      </c>
      <c r="B39" s="155" t="s">
        <v>222</v>
      </c>
      <c r="C39" s="136" t="s">
        <v>249</v>
      </c>
      <c r="D39" s="136" t="s">
        <v>47</v>
      </c>
      <c r="E39" s="136">
        <v>2296003</v>
      </c>
      <c r="F39" s="154" t="s">
        <v>114</v>
      </c>
      <c r="G39" s="156" t="s">
        <v>250</v>
      </c>
      <c r="H39" s="148" t="s">
        <v>251</v>
      </c>
      <c r="I39" s="171">
        <v>50000</v>
      </c>
      <c r="J39" s="172"/>
      <c r="K39" s="173"/>
      <c r="L39" s="173">
        <v>50000</v>
      </c>
      <c r="M39" s="1"/>
      <c r="N39" s="173"/>
      <c r="O39" s="173"/>
      <c r="P39" s="174"/>
      <c r="Q39" s="171"/>
      <c r="R39" s="171"/>
      <c r="S39" s="171"/>
      <c r="T39" s="171"/>
      <c r="U39" s="105"/>
      <c r="V39" s="171"/>
      <c r="W39" s="171"/>
    </row>
    <row r="40" ht="32.9" customHeight="1" spans="1:23">
      <c r="A40" s="151" t="s">
        <v>218</v>
      </c>
      <c r="B40" s="155" t="s">
        <v>222</v>
      </c>
      <c r="C40" s="136" t="s">
        <v>249</v>
      </c>
      <c r="D40" s="136" t="s">
        <v>47</v>
      </c>
      <c r="E40" s="136">
        <v>2296003</v>
      </c>
      <c r="F40" s="154" t="s">
        <v>114</v>
      </c>
      <c r="G40" s="156" t="s">
        <v>252</v>
      </c>
      <c r="H40" s="148" t="s">
        <v>193</v>
      </c>
      <c r="I40" s="171">
        <v>50000</v>
      </c>
      <c r="J40" s="172"/>
      <c r="K40" s="173"/>
      <c r="L40" s="173">
        <v>50000</v>
      </c>
      <c r="M40" s="1"/>
      <c r="N40" s="173"/>
      <c r="O40" s="173"/>
      <c r="P40" s="174"/>
      <c r="Q40" s="171"/>
      <c r="R40" s="171"/>
      <c r="S40" s="171"/>
      <c r="T40" s="171"/>
      <c r="U40" s="105"/>
      <c r="V40" s="171"/>
      <c r="W40" s="171"/>
    </row>
    <row r="41" ht="32.9" customHeight="1" spans="1:23">
      <c r="A41" s="151" t="s">
        <v>211</v>
      </c>
      <c r="B41" s="155" t="s">
        <v>234</v>
      </c>
      <c r="C41" s="136" t="s">
        <v>213</v>
      </c>
      <c r="D41" s="136" t="s">
        <v>47</v>
      </c>
      <c r="E41" s="136">
        <v>2050203</v>
      </c>
      <c r="F41" s="154" t="s">
        <v>66</v>
      </c>
      <c r="G41" s="156" t="s">
        <v>252</v>
      </c>
      <c r="H41" s="148" t="s">
        <v>193</v>
      </c>
      <c r="I41" s="171">
        <v>6193.45</v>
      </c>
      <c r="J41" s="172">
        <v>6193.45</v>
      </c>
      <c r="K41" s="173">
        <v>6193.45</v>
      </c>
      <c r="L41" s="173"/>
      <c r="M41" s="1"/>
      <c r="N41" s="173"/>
      <c r="O41" s="173"/>
      <c r="P41" s="174"/>
      <c r="Q41" s="171"/>
      <c r="R41" s="171"/>
      <c r="S41" s="171"/>
      <c r="T41" s="171"/>
      <c r="U41" s="105"/>
      <c r="V41" s="171"/>
      <c r="W41" s="171"/>
    </row>
    <row r="42" ht="32.9" customHeight="1" spans="1:23">
      <c r="A42" s="151" t="s">
        <v>211</v>
      </c>
      <c r="B42" s="155" t="s">
        <v>234</v>
      </c>
      <c r="C42" s="136" t="s">
        <v>213</v>
      </c>
      <c r="D42" s="136" t="s">
        <v>47</v>
      </c>
      <c r="E42" s="136">
        <v>2050203</v>
      </c>
      <c r="F42" s="154" t="s">
        <v>66</v>
      </c>
      <c r="G42" s="156" t="s">
        <v>253</v>
      </c>
      <c r="H42" s="148" t="s">
        <v>240</v>
      </c>
      <c r="I42" s="171">
        <v>45584</v>
      </c>
      <c r="J42" s="172">
        <v>45584</v>
      </c>
      <c r="K42" s="173">
        <v>45584</v>
      </c>
      <c r="L42" s="173"/>
      <c r="M42" s="1"/>
      <c r="N42" s="173"/>
      <c r="O42" s="173"/>
      <c r="P42" s="174"/>
      <c r="Q42" s="171"/>
      <c r="R42" s="171"/>
      <c r="S42" s="171"/>
      <c r="T42" s="171"/>
      <c r="U42" s="105"/>
      <c r="V42" s="171"/>
      <c r="W42" s="171"/>
    </row>
    <row r="43" ht="32.9" customHeight="1" spans="1:23">
      <c r="A43" s="151" t="s">
        <v>211</v>
      </c>
      <c r="B43" s="155" t="s">
        <v>234</v>
      </c>
      <c r="C43" s="136" t="s">
        <v>213</v>
      </c>
      <c r="D43" s="136" t="s">
        <v>47</v>
      </c>
      <c r="E43" s="136">
        <v>2050203</v>
      </c>
      <c r="F43" s="154" t="s">
        <v>66</v>
      </c>
      <c r="G43" s="156" t="s">
        <v>254</v>
      </c>
      <c r="H43" s="148" t="s">
        <v>223</v>
      </c>
      <c r="I43" s="171">
        <v>705494</v>
      </c>
      <c r="J43" s="172">
        <v>705494</v>
      </c>
      <c r="K43" s="173">
        <v>705494</v>
      </c>
      <c r="L43" s="173"/>
      <c r="M43" s="1"/>
      <c r="N43" s="173"/>
      <c r="O43" s="173"/>
      <c r="P43" s="174"/>
      <c r="Q43" s="171"/>
      <c r="R43" s="171"/>
      <c r="S43" s="171"/>
      <c r="T43" s="171"/>
      <c r="U43" s="105"/>
      <c r="V43" s="171"/>
      <c r="W43" s="171"/>
    </row>
    <row r="44" ht="32.9" customHeight="1" spans="1:23">
      <c r="A44" s="151" t="s">
        <v>211</v>
      </c>
      <c r="B44" s="157" t="s">
        <v>234</v>
      </c>
      <c r="C44" s="158" t="s">
        <v>213</v>
      </c>
      <c r="D44" s="158" t="s">
        <v>47</v>
      </c>
      <c r="E44" s="158">
        <v>2050203</v>
      </c>
      <c r="F44" s="154" t="s">
        <v>66</v>
      </c>
      <c r="G44" s="156" t="s">
        <v>255</v>
      </c>
      <c r="H44" s="148" t="s">
        <v>224</v>
      </c>
      <c r="I44" s="171">
        <v>16551</v>
      </c>
      <c r="J44" s="172">
        <v>16551</v>
      </c>
      <c r="K44" s="173">
        <v>16551</v>
      </c>
      <c r="L44" s="173"/>
      <c r="M44" s="1"/>
      <c r="N44" s="173"/>
      <c r="O44" s="173"/>
      <c r="P44" s="174"/>
      <c r="Q44" s="171"/>
      <c r="R44" s="171"/>
      <c r="S44" s="171"/>
      <c r="T44" s="171"/>
      <c r="U44" s="105"/>
      <c r="V44" s="171"/>
      <c r="W44" s="171"/>
    </row>
    <row r="45" ht="18.85" customHeight="1" spans="1:23">
      <c r="A45" s="42" t="s">
        <v>115</v>
      </c>
      <c r="B45" s="43"/>
      <c r="C45" s="43"/>
      <c r="D45" s="43"/>
      <c r="E45" s="43"/>
      <c r="F45" s="43"/>
      <c r="G45" s="43"/>
      <c r="H45" s="44"/>
      <c r="I45" s="171">
        <v>12352216.78</v>
      </c>
      <c r="J45" s="172">
        <v>9182216.78</v>
      </c>
      <c r="K45" s="173">
        <v>9182216.78</v>
      </c>
      <c r="L45" s="173">
        <v>100000</v>
      </c>
      <c r="M45" s="1"/>
      <c r="N45" s="173"/>
      <c r="O45" s="173"/>
      <c r="P45" s="174"/>
      <c r="Q45" s="171">
        <v>2800000</v>
      </c>
      <c r="R45" s="171">
        <v>270000</v>
      </c>
      <c r="S45" s="171"/>
      <c r="T45" s="171"/>
      <c r="U45" s="105"/>
      <c r="V45" s="171"/>
      <c r="W45" s="171">
        <v>270000</v>
      </c>
    </row>
  </sheetData>
  <autoFilter xmlns:etc="http://www.wps.cn/officeDocument/2017/etCustomData" ref="A7:W45" etc:filterBottomFollowUsedRange="0">
    <extLst/>
  </autoFilter>
  <mergeCells count="28">
    <mergeCell ref="A3:W3"/>
    <mergeCell ref="A4:I4"/>
    <mergeCell ref="J5:M5"/>
    <mergeCell ref="N5:P5"/>
    <mergeCell ref="R5:W5"/>
    <mergeCell ref="J6:K6"/>
    <mergeCell ref="A45:H45"/>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8"/>
  <sheetViews>
    <sheetView showZeros="0" workbookViewId="0">
      <pane ySplit="1" topLeftCell="A99" activePane="bottomLeft" state="frozen"/>
      <selection/>
      <selection pane="bottomLeft" activeCell="B96" sqref="B96"/>
    </sheetView>
  </sheetViews>
  <sheetFormatPr defaultColWidth="9.10833333333333" defaultRowHeight="11.95" customHeight="1"/>
  <cols>
    <col min="1" max="1" width="34.2166666666667" customWidth="1"/>
    <col min="2" max="2" width="49.625" customWidth="1"/>
    <col min="3" max="3" width="10.875" customWidth="1"/>
    <col min="4" max="4" width="14.5" customWidth="1"/>
    <col min="5" max="5" width="29.375" customWidth="1"/>
    <col min="6" max="6" width="8.875" customWidth="1"/>
    <col min="7" max="8" width="8.375" customWidth="1"/>
    <col min="9" max="9" width="10.625" customWidth="1"/>
    <col min="10" max="10" width="50.125" customWidth="1"/>
  </cols>
  <sheetData>
    <row r="1" customHeight="1" spans="1:10">
      <c r="A1" s="3"/>
      <c r="B1" s="3"/>
      <c r="C1" s="3"/>
      <c r="D1" s="3"/>
      <c r="E1" s="3"/>
      <c r="F1" s="3"/>
      <c r="G1" s="3"/>
      <c r="H1" s="3"/>
      <c r="I1" s="3"/>
      <c r="J1" s="3"/>
    </row>
    <row r="2" customFormat="1" customHeight="1" spans="10:10">
      <c r="J2" s="66" t="s">
        <v>256</v>
      </c>
    </row>
    <row r="3" ht="28.5" customHeight="1" spans="1:10">
      <c r="A3" s="57" t="s">
        <v>257</v>
      </c>
      <c r="B3" s="37"/>
      <c r="C3" s="37"/>
      <c r="D3" s="37"/>
      <c r="E3" s="37"/>
      <c r="F3" s="58"/>
      <c r="G3" s="37"/>
      <c r="H3" s="58"/>
      <c r="I3" s="58"/>
      <c r="J3" s="37"/>
    </row>
    <row r="4" customFormat="1" ht="15.05" customHeight="1" spans="1:1">
      <c r="A4" s="7" t="str">
        <f>'部门财务收支预算总表01-1'!A4</f>
        <v>单位名称：新平彝族傣族自治县第一中学</v>
      </c>
    </row>
    <row r="5" ht="14.25" customHeight="1" spans="1:10">
      <c r="A5" s="59" t="s">
        <v>258</v>
      </c>
      <c r="B5" s="59" t="s">
        <v>259</v>
      </c>
      <c r="C5" s="59" t="s">
        <v>260</v>
      </c>
      <c r="D5" s="59" t="s">
        <v>261</v>
      </c>
      <c r="E5" s="59" t="s">
        <v>262</v>
      </c>
      <c r="F5" s="60" t="s">
        <v>263</v>
      </c>
      <c r="G5" s="59" t="s">
        <v>264</v>
      </c>
      <c r="H5" s="60" t="s">
        <v>265</v>
      </c>
      <c r="I5" s="60" t="s">
        <v>266</v>
      </c>
      <c r="J5" s="59" t="s">
        <v>267</v>
      </c>
    </row>
    <row r="6" ht="14.25" customHeight="1" spans="1:10">
      <c r="A6" s="59">
        <v>1</v>
      </c>
      <c r="B6" s="59">
        <v>2</v>
      </c>
      <c r="C6" s="59">
        <v>3</v>
      </c>
      <c r="D6" s="59">
        <v>4</v>
      </c>
      <c r="E6" s="59">
        <v>5</v>
      </c>
      <c r="F6" s="60">
        <v>6</v>
      </c>
      <c r="G6" s="59">
        <v>7</v>
      </c>
      <c r="H6" s="60">
        <v>8</v>
      </c>
      <c r="I6" s="60">
        <v>9</v>
      </c>
      <c r="J6" s="59">
        <v>10</v>
      </c>
    </row>
    <row r="7" ht="20" customHeight="1" spans="1:10">
      <c r="A7" s="122"/>
      <c r="B7" s="122"/>
      <c r="C7" s="122"/>
      <c r="D7" s="141"/>
      <c r="E7" s="113"/>
      <c r="F7" s="113"/>
      <c r="G7" s="113"/>
      <c r="H7" s="113"/>
      <c r="I7" s="113"/>
      <c r="J7" s="113"/>
    </row>
    <row r="8" s="140" customFormat="1" ht="165" customHeight="1" spans="1:10">
      <c r="A8" s="142" t="s">
        <v>213</v>
      </c>
      <c r="B8" s="143" t="s">
        <v>268</v>
      </c>
      <c r="C8" s="118"/>
      <c r="D8" s="118"/>
      <c r="E8" s="113"/>
      <c r="F8" s="113"/>
      <c r="G8" s="113"/>
      <c r="H8" s="113"/>
      <c r="I8" s="113"/>
      <c r="J8" s="113"/>
    </row>
    <row r="9" s="140" customFormat="1" ht="20" customHeight="1" spans="1:10">
      <c r="A9" s="122"/>
      <c r="B9" s="122"/>
      <c r="C9" s="122" t="s">
        <v>269</v>
      </c>
      <c r="D9" s="144" t="s">
        <v>270</v>
      </c>
      <c r="E9" s="145" t="s">
        <v>271</v>
      </c>
      <c r="F9" s="117" t="s">
        <v>272</v>
      </c>
      <c r="G9" s="146" t="s">
        <v>133</v>
      </c>
      <c r="H9" s="117" t="s">
        <v>273</v>
      </c>
      <c r="I9" s="117" t="s">
        <v>274</v>
      </c>
      <c r="J9" s="145" t="s">
        <v>275</v>
      </c>
    </row>
    <row r="10" s="140" customFormat="1" ht="20" customHeight="1" spans="1:10">
      <c r="A10" s="122"/>
      <c r="B10" s="122"/>
      <c r="C10" s="122" t="s">
        <v>269</v>
      </c>
      <c r="D10" s="144" t="s">
        <v>270</v>
      </c>
      <c r="E10" s="145" t="s">
        <v>276</v>
      </c>
      <c r="F10" s="117" t="s">
        <v>277</v>
      </c>
      <c r="G10" s="146" t="s">
        <v>278</v>
      </c>
      <c r="H10" s="117" t="s">
        <v>279</v>
      </c>
      <c r="I10" s="117" t="s">
        <v>274</v>
      </c>
      <c r="J10" s="145" t="s">
        <v>280</v>
      </c>
    </row>
    <row r="11" s="140" customFormat="1" ht="20" customHeight="1" spans="1:10">
      <c r="A11" s="122"/>
      <c r="B11" s="122"/>
      <c r="C11" s="122" t="s">
        <v>269</v>
      </c>
      <c r="D11" s="144" t="s">
        <v>270</v>
      </c>
      <c r="E11" s="145" t="s">
        <v>281</v>
      </c>
      <c r="F11" s="117" t="s">
        <v>272</v>
      </c>
      <c r="G11" s="146" t="s">
        <v>282</v>
      </c>
      <c r="H11" s="117" t="s">
        <v>273</v>
      </c>
      <c r="I11" s="117" t="s">
        <v>274</v>
      </c>
      <c r="J11" s="145" t="s">
        <v>283</v>
      </c>
    </row>
    <row r="12" s="140" customFormat="1" ht="20" customHeight="1" spans="1:10">
      <c r="A12" s="122"/>
      <c r="B12" s="122"/>
      <c r="C12" s="122" t="s">
        <v>269</v>
      </c>
      <c r="D12" s="144" t="s">
        <v>284</v>
      </c>
      <c r="E12" s="145" t="s">
        <v>285</v>
      </c>
      <c r="F12" s="117" t="s">
        <v>277</v>
      </c>
      <c r="G12" s="146" t="s">
        <v>286</v>
      </c>
      <c r="H12" s="117" t="s">
        <v>287</v>
      </c>
      <c r="I12" s="117" t="s">
        <v>274</v>
      </c>
      <c r="J12" s="145" t="s">
        <v>288</v>
      </c>
    </row>
    <row r="13" s="140" customFormat="1" ht="31" customHeight="1" spans="1:10">
      <c r="A13" s="122"/>
      <c r="B13" s="122"/>
      <c r="C13" s="122" t="s">
        <v>269</v>
      </c>
      <c r="D13" s="144" t="s">
        <v>284</v>
      </c>
      <c r="E13" s="145" t="s">
        <v>289</v>
      </c>
      <c r="F13" s="117" t="s">
        <v>277</v>
      </c>
      <c r="G13" s="146" t="s">
        <v>286</v>
      </c>
      <c r="H13" s="117" t="s">
        <v>287</v>
      </c>
      <c r="I13" s="117" t="s">
        <v>274</v>
      </c>
      <c r="J13" s="145" t="s">
        <v>290</v>
      </c>
    </row>
    <row r="14" s="140" customFormat="1" ht="20" customHeight="1" spans="1:10">
      <c r="A14" s="122"/>
      <c r="B14" s="122"/>
      <c r="C14" s="122" t="s">
        <v>269</v>
      </c>
      <c r="D14" s="144" t="s">
        <v>291</v>
      </c>
      <c r="E14" s="145" t="s">
        <v>292</v>
      </c>
      <c r="F14" s="117" t="s">
        <v>272</v>
      </c>
      <c r="G14" s="146" t="s">
        <v>293</v>
      </c>
      <c r="H14" s="117" t="s">
        <v>294</v>
      </c>
      <c r="I14" s="117" t="s">
        <v>274</v>
      </c>
      <c r="J14" s="145" t="s">
        <v>295</v>
      </c>
    </row>
    <row r="15" s="140" customFormat="1" ht="20" customHeight="1" spans="1:10">
      <c r="A15" s="122"/>
      <c r="B15" s="122"/>
      <c r="C15" s="122" t="s">
        <v>296</v>
      </c>
      <c r="D15" s="144" t="s">
        <v>297</v>
      </c>
      <c r="E15" s="145" t="s">
        <v>298</v>
      </c>
      <c r="F15" s="117" t="s">
        <v>277</v>
      </c>
      <c r="G15" s="146" t="s">
        <v>135</v>
      </c>
      <c r="H15" s="117" t="s">
        <v>299</v>
      </c>
      <c r="I15" s="117" t="s">
        <v>274</v>
      </c>
      <c r="J15" s="145" t="s">
        <v>300</v>
      </c>
    </row>
    <row r="16" s="140" customFormat="1" ht="29" customHeight="1" spans="1:10">
      <c r="A16" s="122"/>
      <c r="B16" s="122"/>
      <c r="C16" s="122" t="s">
        <v>301</v>
      </c>
      <c r="D16" s="144" t="s">
        <v>302</v>
      </c>
      <c r="E16" s="145" t="s">
        <v>303</v>
      </c>
      <c r="F16" s="117" t="s">
        <v>277</v>
      </c>
      <c r="G16" s="146" t="s">
        <v>286</v>
      </c>
      <c r="H16" s="117" t="s">
        <v>287</v>
      </c>
      <c r="I16" s="117" t="s">
        <v>274</v>
      </c>
      <c r="J16" s="145" t="s">
        <v>304</v>
      </c>
    </row>
    <row r="17" s="140" customFormat="1" ht="171" customHeight="1" spans="1:10">
      <c r="A17" s="142" t="s">
        <v>216</v>
      </c>
      <c r="B17" s="122" t="s">
        <v>305</v>
      </c>
      <c r="C17" s="122"/>
      <c r="D17" s="122"/>
      <c r="E17" s="122"/>
      <c r="F17" s="122"/>
      <c r="G17" s="122"/>
      <c r="H17" s="122"/>
      <c r="I17" s="122"/>
      <c r="J17" s="122"/>
    </row>
    <row r="18" s="140" customFormat="1" ht="20" customHeight="1" spans="1:10">
      <c r="A18" s="122"/>
      <c r="B18" s="122"/>
      <c r="C18" s="122" t="s">
        <v>269</v>
      </c>
      <c r="D18" s="144" t="s">
        <v>270</v>
      </c>
      <c r="E18" s="145" t="s">
        <v>306</v>
      </c>
      <c r="F18" s="117" t="s">
        <v>272</v>
      </c>
      <c r="G18" s="146" t="s">
        <v>307</v>
      </c>
      <c r="H18" s="117" t="s">
        <v>273</v>
      </c>
      <c r="I18" s="117" t="s">
        <v>274</v>
      </c>
      <c r="J18" s="145" t="s">
        <v>308</v>
      </c>
    </row>
    <row r="19" s="140" customFormat="1" ht="20" customHeight="1" spans="1:10">
      <c r="A19" s="122"/>
      <c r="B19" s="122"/>
      <c r="C19" s="122" t="s">
        <v>269</v>
      </c>
      <c r="D19" s="144" t="s">
        <v>284</v>
      </c>
      <c r="E19" s="145" t="s">
        <v>309</v>
      </c>
      <c r="F19" s="117" t="s">
        <v>272</v>
      </c>
      <c r="G19" s="146" t="s">
        <v>310</v>
      </c>
      <c r="H19" s="117" t="s">
        <v>287</v>
      </c>
      <c r="I19" s="117" t="s">
        <v>274</v>
      </c>
      <c r="J19" s="145" t="s">
        <v>311</v>
      </c>
    </row>
    <row r="20" s="140" customFormat="1" ht="20" customHeight="1" spans="1:10">
      <c r="A20" s="122"/>
      <c r="B20" s="122"/>
      <c r="C20" s="122" t="s">
        <v>269</v>
      </c>
      <c r="D20" s="144" t="s">
        <v>284</v>
      </c>
      <c r="E20" s="145" t="s">
        <v>312</v>
      </c>
      <c r="F20" s="117" t="s">
        <v>272</v>
      </c>
      <c r="G20" s="146" t="s">
        <v>310</v>
      </c>
      <c r="H20" s="117" t="s">
        <v>287</v>
      </c>
      <c r="I20" s="117" t="s">
        <v>274</v>
      </c>
      <c r="J20" s="145" t="s">
        <v>313</v>
      </c>
    </row>
    <row r="21" s="140" customFormat="1" ht="20" customHeight="1" spans="1:10">
      <c r="A21" s="122"/>
      <c r="B21" s="122"/>
      <c r="C21" s="122" t="s">
        <v>269</v>
      </c>
      <c r="D21" s="144" t="s">
        <v>291</v>
      </c>
      <c r="E21" s="145" t="s">
        <v>292</v>
      </c>
      <c r="F21" s="117" t="s">
        <v>272</v>
      </c>
      <c r="G21" s="146" t="s">
        <v>135</v>
      </c>
      <c r="H21" s="117" t="s">
        <v>294</v>
      </c>
      <c r="I21" s="117" t="s">
        <v>274</v>
      </c>
      <c r="J21" s="145" t="s">
        <v>314</v>
      </c>
    </row>
    <row r="22" s="140" customFormat="1" ht="20" customHeight="1" spans="1:10">
      <c r="A22" s="122"/>
      <c r="B22" s="122"/>
      <c r="C22" s="122" t="s">
        <v>296</v>
      </c>
      <c r="D22" s="144" t="s">
        <v>315</v>
      </c>
      <c r="E22" s="145" t="s">
        <v>316</v>
      </c>
      <c r="F22" s="117" t="s">
        <v>272</v>
      </c>
      <c r="G22" s="146" t="s">
        <v>317</v>
      </c>
      <c r="H22" s="117" t="s">
        <v>318</v>
      </c>
      <c r="I22" s="117" t="s">
        <v>319</v>
      </c>
      <c r="J22" s="145" t="s">
        <v>320</v>
      </c>
    </row>
    <row r="23" s="140" customFormat="1" ht="20" customHeight="1" spans="1:10">
      <c r="A23" s="122"/>
      <c r="B23" s="122"/>
      <c r="C23" s="122" t="s">
        <v>301</v>
      </c>
      <c r="D23" s="144" t="s">
        <v>302</v>
      </c>
      <c r="E23" s="145" t="s">
        <v>321</v>
      </c>
      <c r="F23" s="117" t="s">
        <v>277</v>
      </c>
      <c r="G23" s="146" t="s">
        <v>286</v>
      </c>
      <c r="H23" s="117" t="s">
        <v>287</v>
      </c>
      <c r="I23" s="117" t="s">
        <v>274</v>
      </c>
      <c r="J23" s="145" t="s">
        <v>322</v>
      </c>
    </row>
    <row r="24" s="140" customFormat="1" ht="91" customHeight="1" spans="1:10">
      <c r="A24" s="142" t="s">
        <v>220</v>
      </c>
      <c r="B24" s="122" t="s">
        <v>323</v>
      </c>
      <c r="C24" s="122"/>
      <c r="D24" s="122"/>
      <c r="E24" s="122"/>
      <c r="F24" s="122"/>
      <c r="G24" s="122"/>
      <c r="H24" s="122"/>
      <c r="I24" s="122"/>
      <c r="J24" s="122"/>
    </row>
    <row r="25" s="140" customFormat="1" ht="20" customHeight="1" spans="1:10">
      <c r="A25" s="122"/>
      <c r="B25" s="122"/>
      <c r="C25" s="122" t="s">
        <v>269</v>
      </c>
      <c r="D25" s="144" t="s">
        <v>270</v>
      </c>
      <c r="E25" s="145" t="s">
        <v>324</v>
      </c>
      <c r="F25" s="117" t="s">
        <v>272</v>
      </c>
      <c r="G25" s="146" t="s">
        <v>325</v>
      </c>
      <c r="H25" s="117" t="s">
        <v>326</v>
      </c>
      <c r="I25" s="117" t="s">
        <v>274</v>
      </c>
      <c r="J25" s="145" t="s">
        <v>327</v>
      </c>
    </row>
    <row r="26" s="140" customFormat="1" ht="20" customHeight="1" spans="1:10">
      <c r="A26" s="122"/>
      <c r="B26" s="122"/>
      <c r="C26" s="122" t="s">
        <v>269</v>
      </c>
      <c r="D26" s="144" t="s">
        <v>270</v>
      </c>
      <c r="E26" s="145" t="s">
        <v>328</v>
      </c>
      <c r="F26" s="117" t="s">
        <v>277</v>
      </c>
      <c r="G26" s="146" t="s">
        <v>135</v>
      </c>
      <c r="H26" s="117" t="s">
        <v>329</v>
      </c>
      <c r="I26" s="117" t="s">
        <v>274</v>
      </c>
      <c r="J26" s="145" t="s">
        <v>330</v>
      </c>
    </row>
    <row r="27" s="140" customFormat="1" ht="28" customHeight="1" spans="1:10">
      <c r="A27" s="122"/>
      <c r="B27" s="122"/>
      <c r="C27" s="122" t="s">
        <v>269</v>
      </c>
      <c r="D27" s="144" t="s">
        <v>284</v>
      </c>
      <c r="E27" s="145" t="s">
        <v>331</v>
      </c>
      <c r="F27" s="117" t="s">
        <v>277</v>
      </c>
      <c r="G27" s="146" t="s">
        <v>286</v>
      </c>
      <c r="H27" s="117" t="s">
        <v>287</v>
      </c>
      <c r="I27" s="117" t="s">
        <v>274</v>
      </c>
      <c r="J27" s="145" t="s">
        <v>332</v>
      </c>
    </row>
    <row r="28" s="140" customFormat="1" ht="28" customHeight="1" spans="1:10">
      <c r="A28" s="122"/>
      <c r="B28" s="122"/>
      <c r="C28" s="122" t="s">
        <v>269</v>
      </c>
      <c r="D28" s="144" t="s">
        <v>284</v>
      </c>
      <c r="E28" s="145" t="s">
        <v>333</v>
      </c>
      <c r="F28" s="117" t="s">
        <v>277</v>
      </c>
      <c r="G28" s="146" t="s">
        <v>310</v>
      </c>
      <c r="H28" s="117" t="s">
        <v>287</v>
      </c>
      <c r="I28" s="117" t="s">
        <v>274</v>
      </c>
      <c r="J28" s="145" t="s">
        <v>334</v>
      </c>
    </row>
    <row r="29" s="140" customFormat="1" ht="20" customHeight="1" spans="1:10">
      <c r="A29" s="122"/>
      <c r="B29" s="122"/>
      <c r="C29" s="122" t="s">
        <v>296</v>
      </c>
      <c r="D29" s="144" t="s">
        <v>335</v>
      </c>
      <c r="E29" s="145" t="s">
        <v>336</v>
      </c>
      <c r="F29" s="117" t="s">
        <v>272</v>
      </c>
      <c r="G29" s="146" t="s">
        <v>310</v>
      </c>
      <c r="H29" s="117" t="s">
        <v>337</v>
      </c>
      <c r="I29" s="117" t="s">
        <v>274</v>
      </c>
      <c r="J29" s="145" t="s">
        <v>338</v>
      </c>
    </row>
    <row r="30" s="140" customFormat="1" ht="20" customHeight="1" spans="1:10">
      <c r="A30" s="122"/>
      <c r="B30" s="122"/>
      <c r="C30" s="122" t="s">
        <v>296</v>
      </c>
      <c r="D30" s="144" t="s">
        <v>297</v>
      </c>
      <c r="E30" s="145" t="s">
        <v>339</v>
      </c>
      <c r="F30" s="117" t="s">
        <v>277</v>
      </c>
      <c r="G30" s="146" t="s">
        <v>136</v>
      </c>
      <c r="H30" s="117" t="s">
        <v>299</v>
      </c>
      <c r="I30" s="117" t="s">
        <v>274</v>
      </c>
      <c r="J30" s="145" t="s">
        <v>340</v>
      </c>
    </row>
    <row r="31" s="140" customFormat="1" ht="24" customHeight="1" spans="1:10">
      <c r="A31" s="122"/>
      <c r="B31" s="122"/>
      <c r="C31" s="122" t="s">
        <v>301</v>
      </c>
      <c r="D31" s="144" t="s">
        <v>302</v>
      </c>
      <c r="E31" s="145" t="s">
        <v>341</v>
      </c>
      <c r="F31" s="117" t="s">
        <v>277</v>
      </c>
      <c r="G31" s="146" t="s">
        <v>286</v>
      </c>
      <c r="H31" s="117" t="s">
        <v>287</v>
      </c>
      <c r="I31" s="117" t="s">
        <v>274</v>
      </c>
      <c r="J31" s="145" t="s">
        <v>342</v>
      </c>
    </row>
    <row r="32" s="140" customFormat="1" ht="90" customHeight="1" spans="1:10">
      <c r="A32" s="142" t="s">
        <v>225</v>
      </c>
      <c r="B32" s="143" t="s">
        <v>343</v>
      </c>
      <c r="C32" s="122"/>
      <c r="D32" s="122"/>
      <c r="E32" s="122"/>
      <c r="F32" s="122"/>
      <c r="G32" s="122"/>
      <c r="H32" s="122"/>
      <c r="I32" s="122"/>
      <c r="J32" s="122"/>
    </row>
    <row r="33" s="140" customFormat="1" ht="20" customHeight="1" spans="1:10">
      <c r="A33" s="122"/>
      <c r="B33" s="122"/>
      <c r="C33" s="122" t="s">
        <v>269</v>
      </c>
      <c r="D33" s="144" t="s">
        <v>270</v>
      </c>
      <c r="E33" s="145" t="s">
        <v>344</v>
      </c>
      <c r="F33" s="117" t="s">
        <v>272</v>
      </c>
      <c r="G33" s="118" t="s">
        <v>132</v>
      </c>
      <c r="H33" s="117" t="s">
        <v>345</v>
      </c>
      <c r="I33" s="117" t="s">
        <v>274</v>
      </c>
      <c r="J33" s="145" t="s">
        <v>346</v>
      </c>
    </row>
    <row r="34" s="140" customFormat="1" ht="27" customHeight="1" spans="1:10">
      <c r="A34" s="122"/>
      <c r="B34" s="122"/>
      <c r="C34" s="122" t="s">
        <v>269</v>
      </c>
      <c r="D34" s="144" t="s">
        <v>284</v>
      </c>
      <c r="E34" s="145" t="s">
        <v>347</v>
      </c>
      <c r="F34" s="117" t="s">
        <v>272</v>
      </c>
      <c r="G34" s="118" t="s">
        <v>348</v>
      </c>
      <c r="H34" s="117" t="s">
        <v>349</v>
      </c>
      <c r="I34" s="117" t="s">
        <v>274</v>
      </c>
      <c r="J34" s="145" t="s">
        <v>350</v>
      </c>
    </row>
    <row r="35" s="140" customFormat="1" ht="20" customHeight="1" spans="1:10">
      <c r="A35" s="122"/>
      <c r="B35" s="122"/>
      <c r="C35" s="122" t="s">
        <v>269</v>
      </c>
      <c r="D35" s="144" t="s">
        <v>291</v>
      </c>
      <c r="E35" s="145" t="s">
        <v>292</v>
      </c>
      <c r="F35" s="117" t="s">
        <v>277</v>
      </c>
      <c r="G35" s="118" t="s">
        <v>351</v>
      </c>
      <c r="H35" s="117" t="s">
        <v>294</v>
      </c>
      <c r="I35" s="117" t="s">
        <v>274</v>
      </c>
      <c r="J35" s="145" t="s">
        <v>352</v>
      </c>
    </row>
    <row r="36" s="140" customFormat="1" ht="20" customHeight="1" spans="1:10">
      <c r="A36" s="122"/>
      <c r="B36" s="122"/>
      <c r="C36" s="122" t="s">
        <v>296</v>
      </c>
      <c r="D36" s="144" t="s">
        <v>315</v>
      </c>
      <c r="E36" s="145" t="s">
        <v>353</v>
      </c>
      <c r="F36" s="117" t="s">
        <v>277</v>
      </c>
      <c r="G36" s="118" t="s">
        <v>286</v>
      </c>
      <c r="H36" s="117" t="s">
        <v>287</v>
      </c>
      <c r="I36" s="117" t="s">
        <v>274</v>
      </c>
      <c r="J36" s="145" t="s">
        <v>354</v>
      </c>
    </row>
    <row r="37" s="140" customFormat="1" ht="20" customHeight="1" spans="1:10">
      <c r="A37" s="122"/>
      <c r="B37" s="122"/>
      <c r="C37" s="122" t="s">
        <v>301</v>
      </c>
      <c r="D37" s="144" t="s">
        <v>302</v>
      </c>
      <c r="E37" s="145" t="s">
        <v>355</v>
      </c>
      <c r="F37" s="117" t="s">
        <v>277</v>
      </c>
      <c r="G37" s="118" t="s">
        <v>356</v>
      </c>
      <c r="H37" s="117" t="s">
        <v>287</v>
      </c>
      <c r="I37" s="117" t="s">
        <v>274</v>
      </c>
      <c r="J37" s="145" t="s">
        <v>357</v>
      </c>
    </row>
    <row r="38" s="140" customFormat="1" ht="172" customHeight="1" spans="1:10">
      <c r="A38" s="142" t="s">
        <v>227</v>
      </c>
      <c r="B38" s="143" t="s">
        <v>358</v>
      </c>
      <c r="C38" s="122"/>
      <c r="D38" s="122"/>
      <c r="E38" s="122"/>
      <c r="F38" s="122"/>
      <c r="G38" s="122"/>
      <c r="H38" s="122"/>
      <c r="I38" s="122"/>
      <c r="J38" s="122"/>
    </row>
    <row r="39" s="140" customFormat="1" ht="20" customHeight="1" spans="1:10">
      <c r="A39" s="122"/>
      <c r="B39" s="122"/>
      <c r="C39" s="122" t="s">
        <v>269</v>
      </c>
      <c r="D39" s="144" t="s">
        <v>270</v>
      </c>
      <c r="E39" s="145" t="s">
        <v>359</v>
      </c>
      <c r="F39" s="117" t="s">
        <v>272</v>
      </c>
      <c r="G39" s="118" t="s">
        <v>360</v>
      </c>
      <c r="H39" s="117" t="s">
        <v>361</v>
      </c>
      <c r="I39" s="117" t="s">
        <v>274</v>
      </c>
      <c r="J39" s="145" t="s">
        <v>362</v>
      </c>
    </row>
    <row r="40" s="140" customFormat="1" ht="20" customHeight="1" spans="1:10">
      <c r="A40" s="122"/>
      <c r="B40" s="122"/>
      <c r="C40" s="122" t="s">
        <v>269</v>
      </c>
      <c r="D40" s="144" t="s">
        <v>284</v>
      </c>
      <c r="E40" s="145" t="s">
        <v>363</v>
      </c>
      <c r="F40" s="117" t="s">
        <v>277</v>
      </c>
      <c r="G40" s="118" t="s">
        <v>364</v>
      </c>
      <c r="H40" s="117" t="s">
        <v>287</v>
      </c>
      <c r="I40" s="117" t="s">
        <v>274</v>
      </c>
      <c r="J40" s="145" t="s">
        <v>365</v>
      </c>
    </row>
    <row r="41" s="140" customFormat="1" ht="20" customHeight="1" spans="1:10">
      <c r="A41" s="122"/>
      <c r="B41" s="122"/>
      <c r="C41" s="122" t="s">
        <v>269</v>
      </c>
      <c r="D41" s="144" t="s">
        <v>366</v>
      </c>
      <c r="E41" s="145" t="s">
        <v>367</v>
      </c>
      <c r="F41" s="117" t="s">
        <v>368</v>
      </c>
      <c r="G41" s="118" t="s">
        <v>132</v>
      </c>
      <c r="H41" s="117" t="s">
        <v>299</v>
      </c>
      <c r="I41" s="117" t="s">
        <v>274</v>
      </c>
      <c r="J41" s="145" t="s">
        <v>369</v>
      </c>
    </row>
    <row r="42" s="140" customFormat="1" ht="20" customHeight="1" spans="1:10">
      <c r="A42" s="122"/>
      <c r="B42" s="122"/>
      <c r="C42" s="122" t="s">
        <v>296</v>
      </c>
      <c r="D42" s="144" t="s">
        <v>315</v>
      </c>
      <c r="E42" s="145" t="s">
        <v>370</v>
      </c>
      <c r="F42" s="117" t="s">
        <v>272</v>
      </c>
      <c r="G42" s="118" t="s">
        <v>371</v>
      </c>
      <c r="H42" s="117" t="s">
        <v>287</v>
      </c>
      <c r="I42" s="117" t="s">
        <v>319</v>
      </c>
      <c r="J42" s="145" t="s">
        <v>372</v>
      </c>
    </row>
    <row r="43" s="140" customFormat="1" ht="20" customHeight="1" spans="1:10">
      <c r="A43" s="122"/>
      <c r="B43" s="122"/>
      <c r="C43" s="122" t="s">
        <v>296</v>
      </c>
      <c r="D43" s="144" t="s">
        <v>297</v>
      </c>
      <c r="E43" s="145" t="s">
        <v>373</v>
      </c>
      <c r="F43" s="117" t="s">
        <v>277</v>
      </c>
      <c r="G43" s="118" t="s">
        <v>374</v>
      </c>
      <c r="H43" s="117" t="s">
        <v>299</v>
      </c>
      <c r="I43" s="117" t="s">
        <v>274</v>
      </c>
      <c r="J43" s="145" t="s">
        <v>375</v>
      </c>
    </row>
    <row r="44" s="140" customFormat="1" ht="20" customHeight="1" spans="1:10">
      <c r="A44" s="122"/>
      <c r="B44" s="122"/>
      <c r="C44" s="122" t="s">
        <v>301</v>
      </c>
      <c r="D44" s="144" t="s">
        <v>302</v>
      </c>
      <c r="E44" s="145" t="s">
        <v>355</v>
      </c>
      <c r="F44" s="117" t="s">
        <v>277</v>
      </c>
      <c r="G44" s="118" t="s">
        <v>286</v>
      </c>
      <c r="H44" s="117" t="s">
        <v>287</v>
      </c>
      <c r="I44" s="117" t="s">
        <v>274</v>
      </c>
      <c r="J44" s="145" t="s">
        <v>355</v>
      </c>
    </row>
    <row r="45" s="140" customFormat="1" ht="184" customHeight="1" spans="1:10">
      <c r="A45" s="142" t="s">
        <v>231</v>
      </c>
      <c r="B45" s="122" t="s">
        <v>376</v>
      </c>
      <c r="C45" s="122"/>
      <c r="D45" s="122"/>
      <c r="E45" s="122"/>
      <c r="F45" s="122"/>
      <c r="G45" s="122"/>
      <c r="H45" s="122"/>
      <c r="I45" s="122"/>
      <c r="J45" s="122"/>
    </row>
    <row r="46" s="140" customFormat="1" ht="20" customHeight="1" spans="1:10">
      <c r="A46" s="122"/>
      <c r="B46" s="122"/>
      <c r="C46" s="122" t="s">
        <v>269</v>
      </c>
      <c r="D46" s="144" t="s">
        <v>270</v>
      </c>
      <c r="E46" s="145" t="s">
        <v>377</v>
      </c>
      <c r="F46" s="117" t="s">
        <v>277</v>
      </c>
      <c r="G46" s="118" t="s">
        <v>378</v>
      </c>
      <c r="H46" s="117" t="s">
        <v>273</v>
      </c>
      <c r="I46" s="117" t="s">
        <v>274</v>
      </c>
      <c r="J46" s="145" t="s">
        <v>379</v>
      </c>
    </row>
    <row r="47" s="140" customFormat="1" ht="30" customHeight="1" spans="1:10">
      <c r="A47" s="122"/>
      <c r="B47" s="122"/>
      <c r="C47" s="122" t="s">
        <v>269</v>
      </c>
      <c r="D47" s="144" t="s">
        <v>284</v>
      </c>
      <c r="E47" s="145" t="s">
        <v>380</v>
      </c>
      <c r="F47" s="117" t="s">
        <v>272</v>
      </c>
      <c r="G47" s="118" t="s">
        <v>310</v>
      </c>
      <c r="H47" s="117" t="s">
        <v>287</v>
      </c>
      <c r="I47" s="117" t="s">
        <v>274</v>
      </c>
      <c r="J47" s="145" t="s">
        <v>381</v>
      </c>
    </row>
    <row r="48" s="140" customFormat="1" ht="27" customHeight="1" spans="1:10">
      <c r="A48" s="122"/>
      <c r="B48" s="122"/>
      <c r="C48" s="122" t="s">
        <v>269</v>
      </c>
      <c r="D48" s="144" t="s">
        <v>366</v>
      </c>
      <c r="E48" s="145" t="s">
        <v>382</v>
      </c>
      <c r="F48" s="117" t="s">
        <v>272</v>
      </c>
      <c r="G48" s="118" t="s">
        <v>310</v>
      </c>
      <c r="H48" s="117" t="s">
        <v>287</v>
      </c>
      <c r="I48" s="117" t="s">
        <v>274</v>
      </c>
      <c r="J48" s="145" t="s">
        <v>383</v>
      </c>
    </row>
    <row r="49" s="140" customFormat="1" ht="30" customHeight="1" spans="1:10">
      <c r="A49" s="122"/>
      <c r="B49" s="122"/>
      <c r="C49" s="122" t="s">
        <v>296</v>
      </c>
      <c r="D49" s="144" t="s">
        <v>315</v>
      </c>
      <c r="E49" s="145" t="s">
        <v>384</v>
      </c>
      <c r="F49" s="117" t="s">
        <v>272</v>
      </c>
      <c r="G49" s="118" t="s">
        <v>385</v>
      </c>
      <c r="H49" s="117"/>
      <c r="I49" s="117" t="s">
        <v>319</v>
      </c>
      <c r="J49" s="145" t="s">
        <v>386</v>
      </c>
    </row>
    <row r="50" s="140" customFormat="1" ht="20" customHeight="1" spans="1:10">
      <c r="A50" s="122"/>
      <c r="B50" s="122"/>
      <c r="C50" s="122" t="s">
        <v>301</v>
      </c>
      <c r="D50" s="144" t="s">
        <v>302</v>
      </c>
      <c r="E50" s="145" t="s">
        <v>387</v>
      </c>
      <c r="F50" s="117" t="s">
        <v>277</v>
      </c>
      <c r="G50" s="118" t="s">
        <v>286</v>
      </c>
      <c r="H50" s="117" t="s">
        <v>287</v>
      </c>
      <c r="I50" s="117" t="s">
        <v>274</v>
      </c>
      <c r="J50" s="145" t="s">
        <v>388</v>
      </c>
    </row>
    <row r="51" s="140" customFormat="1" ht="73" customHeight="1" spans="1:10">
      <c r="A51" s="142" t="s">
        <v>233</v>
      </c>
      <c r="B51" s="122" t="s">
        <v>389</v>
      </c>
      <c r="C51" s="122"/>
      <c r="D51" s="122"/>
      <c r="E51" s="122"/>
      <c r="F51" s="122"/>
      <c r="G51" s="122"/>
      <c r="H51" s="122"/>
      <c r="I51" s="122"/>
      <c r="J51" s="122"/>
    </row>
    <row r="52" s="140" customFormat="1" ht="20" customHeight="1" spans="1:10">
      <c r="A52" s="122"/>
      <c r="B52" s="122"/>
      <c r="C52" s="122" t="s">
        <v>269</v>
      </c>
      <c r="D52" s="144" t="s">
        <v>270</v>
      </c>
      <c r="E52" s="145" t="s">
        <v>390</v>
      </c>
      <c r="F52" s="117" t="s">
        <v>272</v>
      </c>
      <c r="G52" s="118" t="s">
        <v>391</v>
      </c>
      <c r="H52" s="117" t="s">
        <v>279</v>
      </c>
      <c r="I52" s="117" t="s">
        <v>274</v>
      </c>
      <c r="J52" s="145" t="s">
        <v>392</v>
      </c>
    </row>
    <row r="53" s="140" customFormat="1" ht="20" customHeight="1" spans="1:10">
      <c r="A53" s="122"/>
      <c r="B53" s="122"/>
      <c r="C53" s="122" t="s">
        <v>269</v>
      </c>
      <c r="D53" s="144" t="s">
        <v>284</v>
      </c>
      <c r="E53" s="145" t="s">
        <v>393</v>
      </c>
      <c r="F53" s="117" t="s">
        <v>272</v>
      </c>
      <c r="G53" s="118" t="s">
        <v>310</v>
      </c>
      <c r="H53" s="117" t="s">
        <v>287</v>
      </c>
      <c r="I53" s="117" t="s">
        <v>274</v>
      </c>
      <c r="J53" s="145" t="s">
        <v>394</v>
      </c>
    </row>
    <row r="54" s="140" customFormat="1" ht="20" customHeight="1" spans="1:10">
      <c r="A54" s="122"/>
      <c r="B54" s="122"/>
      <c r="C54" s="122" t="s">
        <v>269</v>
      </c>
      <c r="D54" s="144" t="s">
        <v>270</v>
      </c>
      <c r="E54" s="145" t="s">
        <v>292</v>
      </c>
      <c r="F54" s="117" t="s">
        <v>272</v>
      </c>
      <c r="G54" s="118" t="s">
        <v>395</v>
      </c>
      <c r="H54" s="117" t="s">
        <v>294</v>
      </c>
      <c r="I54" s="117" t="s">
        <v>274</v>
      </c>
      <c r="J54" s="145" t="s">
        <v>396</v>
      </c>
    </row>
    <row r="55" s="140" customFormat="1" ht="20" customHeight="1" spans="1:10">
      <c r="A55" s="122"/>
      <c r="B55" s="122"/>
      <c r="C55" s="122" t="s">
        <v>296</v>
      </c>
      <c r="D55" s="144" t="s">
        <v>315</v>
      </c>
      <c r="E55" s="145" t="s">
        <v>353</v>
      </c>
      <c r="F55" s="117" t="s">
        <v>272</v>
      </c>
      <c r="G55" s="118" t="s">
        <v>397</v>
      </c>
      <c r="H55" s="117" t="s">
        <v>318</v>
      </c>
      <c r="I55" s="117" t="s">
        <v>319</v>
      </c>
      <c r="J55" s="145" t="s">
        <v>398</v>
      </c>
    </row>
    <row r="56" s="140" customFormat="1" ht="20" customHeight="1" spans="1:10">
      <c r="A56" s="122"/>
      <c r="B56" s="122"/>
      <c r="C56" s="122" t="s">
        <v>301</v>
      </c>
      <c r="D56" s="144" t="s">
        <v>302</v>
      </c>
      <c r="E56" s="145" t="s">
        <v>399</v>
      </c>
      <c r="F56" s="117" t="s">
        <v>277</v>
      </c>
      <c r="G56" s="118" t="s">
        <v>400</v>
      </c>
      <c r="H56" s="117" t="s">
        <v>287</v>
      </c>
      <c r="I56" s="117" t="s">
        <v>274</v>
      </c>
      <c r="J56" s="145" t="s">
        <v>388</v>
      </c>
    </row>
    <row r="57" s="140" customFormat="1" ht="136" customHeight="1" spans="1:10">
      <c r="A57" s="142" t="s">
        <v>235</v>
      </c>
      <c r="B57" s="122" t="s">
        <v>401</v>
      </c>
      <c r="C57" s="122"/>
      <c r="D57" s="122"/>
      <c r="E57" s="122"/>
      <c r="F57" s="122"/>
      <c r="G57" s="122"/>
      <c r="H57" s="122"/>
      <c r="I57" s="122"/>
      <c r="J57" s="122"/>
    </row>
    <row r="58" s="140" customFormat="1" ht="32" customHeight="1" spans="1:10">
      <c r="A58" s="122"/>
      <c r="B58" s="122"/>
      <c r="C58" s="122" t="s">
        <v>269</v>
      </c>
      <c r="D58" s="144" t="s">
        <v>270</v>
      </c>
      <c r="E58" s="145" t="s">
        <v>402</v>
      </c>
      <c r="F58" s="117" t="s">
        <v>272</v>
      </c>
      <c r="G58" s="118" t="s">
        <v>403</v>
      </c>
      <c r="H58" s="117" t="s">
        <v>273</v>
      </c>
      <c r="I58" s="117" t="s">
        <v>274</v>
      </c>
      <c r="J58" s="145" t="s">
        <v>404</v>
      </c>
    </row>
    <row r="59" s="140" customFormat="1" ht="20" customHeight="1" spans="1:10">
      <c r="A59" s="122"/>
      <c r="B59" s="122"/>
      <c r="C59" s="122" t="s">
        <v>269</v>
      </c>
      <c r="D59" s="144" t="s">
        <v>270</v>
      </c>
      <c r="E59" s="145" t="s">
        <v>276</v>
      </c>
      <c r="F59" s="117" t="s">
        <v>277</v>
      </c>
      <c r="G59" s="118" t="s">
        <v>310</v>
      </c>
      <c r="H59" s="117" t="s">
        <v>279</v>
      </c>
      <c r="I59" s="117" t="s">
        <v>274</v>
      </c>
      <c r="J59" s="145" t="s">
        <v>405</v>
      </c>
    </row>
    <row r="60" s="140" customFormat="1" ht="20" customHeight="1" spans="1:10">
      <c r="A60" s="122"/>
      <c r="B60" s="122"/>
      <c r="C60" s="122" t="s">
        <v>269</v>
      </c>
      <c r="D60" s="144" t="s">
        <v>270</v>
      </c>
      <c r="E60" s="145" t="s">
        <v>406</v>
      </c>
      <c r="F60" s="117" t="s">
        <v>272</v>
      </c>
      <c r="G60" s="118" t="s">
        <v>407</v>
      </c>
      <c r="H60" s="117" t="s">
        <v>408</v>
      </c>
      <c r="I60" s="117" t="s">
        <v>274</v>
      </c>
      <c r="J60" s="145" t="s">
        <v>409</v>
      </c>
    </row>
    <row r="61" s="140" customFormat="1" ht="20" customHeight="1" spans="1:10">
      <c r="A61" s="122"/>
      <c r="B61" s="122"/>
      <c r="C61" s="122" t="s">
        <v>269</v>
      </c>
      <c r="D61" s="144" t="s">
        <v>270</v>
      </c>
      <c r="E61" s="145" t="s">
        <v>410</v>
      </c>
      <c r="F61" s="117" t="s">
        <v>272</v>
      </c>
      <c r="G61" s="118" t="s">
        <v>411</v>
      </c>
      <c r="H61" s="117" t="s">
        <v>412</v>
      </c>
      <c r="I61" s="117" t="s">
        <v>274</v>
      </c>
      <c r="J61" s="145" t="s">
        <v>413</v>
      </c>
    </row>
    <row r="62" s="140" customFormat="1" ht="20" customHeight="1" spans="1:10">
      <c r="A62" s="122"/>
      <c r="B62" s="122"/>
      <c r="C62" s="122" t="s">
        <v>269</v>
      </c>
      <c r="D62" s="144" t="s">
        <v>284</v>
      </c>
      <c r="E62" s="145" t="s">
        <v>414</v>
      </c>
      <c r="F62" s="117" t="s">
        <v>272</v>
      </c>
      <c r="G62" s="118" t="s">
        <v>415</v>
      </c>
      <c r="H62" s="117" t="s">
        <v>287</v>
      </c>
      <c r="I62" s="117" t="s">
        <v>274</v>
      </c>
      <c r="J62" s="145" t="s">
        <v>416</v>
      </c>
    </row>
    <row r="63" s="140" customFormat="1" ht="27" customHeight="1" spans="1:10">
      <c r="A63" s="122"/>
      <c r="B63" s="122"/>
      <c r="C63" s="122" t="s">
        <v>269</v>
      </c>
      <c r="D63" s="144" t="s">
        <v>284</v>
      </c>
      <c r="E63" s="145" t="s">
        <v>417</v>
      </c>
      <c r="F63" s="117" t="s">
        <v>277</v>
      </c>
      <c r="G63" s="118" t="s">
        <v>286</v>
      </c>
      <c r="H63" s="117" t="s">
        <v>287</v>
      </c>
      <c r="I63" s="117" t="s">
        <v>274</v>
      </c>
      <c r="J63" s="145" t="s">
        <v>418</v>
      </c>
    </row>
    <row r="64" s="140" customFormat="1" ht="20" customHeight="1" spans="1:10">
      <c r="A64" s="122"/>
      <c r="B64" s="122"/>
      <c r="C64" s="122" t="s">
        <v>269</v>
      </c>
      <c r="D64" s="144" t="s">
        <v>270</v>
      </c>
      <c r="E64" s="145" t="s">
        <v>292</v>
      </c>
      <c r="F64" s="117" t="s">
        <v>277</v>
      </c>
      <c r="G64" s="118" t="s">
        <v>419</v>
      </c>
      <c r="H64" s="117" t="s">
        <v>420</v>
      </c>
      <c r="I64" s="117" t="s">
        <v>274</v>
      </c>
      <c r="J64" s="145" t="s">
        <v>421</v>
      </c>
    </row>
    <row r="65" s="140" customFormat="1" ht="20" customHeight="1" spans="1:10">
      <c r="A65" s="122"/>
      <c r="B65" s="122"/>
      <c r="C65" s="122" t="s">
        <v>296</v>
      </c>
      <c r="D65" s="144" t="s">
        <v>315</v>
      </c>
      <c r="E65" s="145" t="s">
        <v>422</v>
      </c>
      <c r="F65" s="117" t="s">
        <v>272</v>
      </c>
      <c r="G65" s="118" t="s">
        <v>423</v>
      </c>
      <c r="H65" s="117"/>
      <c r="I65" s="117" t="s">
        <v>319</v>
      </c>
      <c r="J65" s="145" t="s">
        <v>424</v>
      </c>
    </row>
    <row r="66" s="140" customFormat="1" ht="20" customHeight="1" spans="1:10">
      <c r="A66" s="122"/>
      <c r="B66" s="122"/>
      <c r="C66" s="122" t="s">
        <v>296</v>
      </c>
      <c r="D66" s="144" t="s">
        <v>315</v>
      </c>
      <c r="E66" s="145" t="s">
        <v>425</v>
      </c>
      <c r="F66" s="117" t="s">
        <v>277</v>
      </c>
      <c r="G66" s="118" t="s">
        <v>286</v>
      </c>
      <c r="H66" s="117" t="s">
        <v>287</v>
      </c>
      <c r="I66" s="117" t="s">
        <v>274</v>
      </c>
      <c r="J66" s="145" t="s">
        <v>426</v>
      </c>
    </row>
    <row r="67" s="140" customFormat="1" ht="20" customHeight="1" spans="1:10">
      <c r="A67" s="122"/>
      <c r="B67" s="122"/>
      <c r="C67" s="122" t="s">
        <v>296</v>
      </c>
      <c r="D67" s="144" t="s">
        <v>315</v>
      </c>
      <c r="E67" s="145" t="s">
        <v>427</v>
      </c>
      <c r="F67" s="117" t="s">
        <v>272</v>
      </c>
      <c r="G67" s="118" t="s">
        <v>428</v>
      </c>
      <c r="H67" s="117"/>
      <c r="I67" s="117" t="s">
        <v>319</v>
      </c>
      <c r="J67" s="145" t="s">
        <v>429</v>
      </c>
    </row>
    <row r="68" s="140" customFormat="1" ht="33" customHeight="1" spans="1:10">
      <c r="A68" s="122"/>
      <c r="B68" s="122"/>
      <c r="C68" s="122" t="s">
        <v>301</v>
      </c>
      <c r="D68" s="144" t="s">
        <v>302</v>
      </c>
      <c r="E68" s="145" t="s">
        <v>430</v>
      </c>
      <c r="F68" s="117" t="s">
        <v>277</v>
      </c>
      <c r="G68" s="118" t="s">
        <v>286</v>
      </c>
      <c r="H68" s="117" t="s">
        <v>287</v>
      </c>
      <c r="I68" s="117" t="s">
        <v>274</v>
      </c>
      <c r="J68" s="145" t="s">
        <v>342</v>
      </c>
    </row>
    <row r="69" s="140" customFormat="1" ht="20" customHeight="1" spans="1:10">
      <c r="A69" s="122"/>
      <c r="B69" s="122"/>
      <c r="C69" s="122" t="s">
        <v>301</v>
      </c>
      <c r="D69" s="144" t="s">
        <v>302</v>
      </c>
      <c r="E69" s="145" t="s">
        <v>431</v>
      </c>
      <c r="F69" s="117" t="s">
        <v>277</v>
      </c>
      <c r="G69" s="118" t="s">
        <v>356</v>
      </c>
      <c r="H69" s="117" t="s">
        <v>287</v>
      </c>
      <c r="I69" s="117" t="s">
        <v>274</v>
      </c>
      <c r="J69" s="145" t="s">
        <v>432</v>
      </c>
    </row>
    <row r="70" s="140" customFormat="1" ht="61" customHeight="1" spans="1:10">
      <c r="A70" s="142" t="s">
        <v>241</v>
      </c>
      <c r="B70" s="122" t="s">
        <v>433</v>
      </c>
      <c r="C70" s="122"/>
      <c r="D70" s="122"/>
      <c r="E70" s="122"/>
      <c r="F70" s="122"/>
      <c r="G70" s="122"/>
      <c r="H70" s="122"/>
      <c r="I70" s="122"/>
      <c r="J70" s="122"/>
    </row>
    <row r="71" s="140" customFormat="1" ht="20" customHeight="1" spans="1:10">
      <c r="A71" s="122"/>
      <c r="B71" s="122"/>
      <c r="C71" s="122" t="s">
        <v>269</v>
      </c>
      <c r="D71" s="144" t="s">
        <v>270</v>
      </c>
      <c r="E71" s="145" t="s">
        <v>434</v>
      </c>
      <c r="F71" s="117" t="s">
        <v>272</v>
      </c>
      <c r="G71" s="118" t="s">
        <v>435</v>
      </c>
      <c r="H71" s="117" t="s">
        <v>273</v>
      </c>
      <c r="I71" s="117" t="s">
        <v>274</v>
      </c>
      <c r="J71" s="145" t="s">
        <v>436</v>
      </c>
    </row>
    <row r="72" s="140" customFormat="1" ht="20" customHeight="1" spans="1:10">
      <c r="A72" s="122"/>
      <c r="B72" s="122"/>
      <c r="C72" s="122" t="s">
        <v>269</v>
      </c>
      <c r="D72" s="144" t="s">
        <v>291</v>
      </c>
      <c r="E72" s="145" t="s">
        <v>292</v>
      </c>
      <c r="F72" s="117" t="s">
        <v>272</v>
      </c>
      <c r="G72" s="118" t="s">
        <v>437</v>
      </c>
      <c r="H72" s="117" t="s">
        <v>294</v>
      </c>
      <c r="I72" s="117" t="s">
        <v>274</v>
      </c>
      <c r="J72" s="145" t="s">
        <v>438</v>
      </c>
    </row>
    <row r="73" s="140" customFormat="1" ht="20" customHeight="1" spans="1:10">
      <c r="A73" s="122"/>
      <c r="B73" s="122"/>
      <c r="C73" s="122" t="s">
        <v>296</v>
      </c>
      <c r="D73" s="144" t="s">
        <v>315</v>
      </c>
      <c r="E73" s="145" t="s">
        <v>439</v>
      </c>
      <c r="F73" s="117" t="s">
        <v>272</v>
      </c>
      <c r="G73" s="118" t="s">
        <v>440</v>
      </c>
      <c r="H73" s="117" t="s">
        <v>318</v>
      </c>
      <c r="I73" s="117" t="s">
        <v>319</v>
      </c>
      <c r="J73" s="145" t="s">
        <v>441</v>
      </c>
    </row>
    <row r="74" s="140" customFormat="1" ht="20" customHeight="1" spans="1:10">
      <c r="A74" s="122"/>
      <c r="B74" s="122"/>
      <c r="C74" s="122" t="s">
        <v>301</v>
      </c>
      <c r="D74" s="144" t="s">
        <v>302</v>
      </c>
      <c r="E74" s="145" t="s">
        <v>442</v>
      </c>
      <c r="F74" s="117" t="s">
        <v>277</v>
      </c>
      <c r="G74" s="118" t="s">
        <v>286</v>
      </c>
      <c r="H74" s="117" t="s">
        <v>287</v>
      </c>
      <c r="I74" s="117" t="s">
        <v>274</v>
      </c>
      <c r="J74" s="145" t="s">
        <v>443</v>
      </c>
    </row>
    <row r="75" s="140" customFormat="1" ht="20" customHeight="1" spans="1:10">
      <c r="A75" s="122"/>
      <c r="B75" s="122"/>
      <c r="C75" s="122" t="s">
        <v>301</v>
      </c>
      <c r="D75" s="144" t="s">
        <v>302</v>
      </c>
      <c r="E75" s="145" t="s">
        <v>444</v>
      </c>
      <c r="F75" s="117" t="s">
        <v>277</v>
      </c>
      <c r="G75" s="118" t="s">
        <v>286</v>
      </c>
      <c r="H75" s="117" t="s">
        <v>287</v>
      </c>
      <c r="I75" s="117" t="s">
        <v>274</v>
      </c>
      <c r="J75" s="145" t="s">
        <v>445</v>
      </c>
    </row>
    <row r="76" s="140" customFormat="1" ht="257" customHeight="1" spans="1:10">
      <c r="A76" s="142" t="s">
        <v>243</v>
      </c>
      <c r="B76" s="143" t="s">
        <v>446</v>
      </c>
      <c r="C76" s="122"/>
      <c r="D76" s="122"/>
      <c r="E76" s="122"/>
      <c r="F76" s="122"/>
      <c r="G76" s="122"/>
      <c r="H76" s="122"/>
      <c r="I76" s="122"/>
      <c r="J76" s="122"/>
    </row>
    <row r="77" s="140" customFormat="1" ht="20" customHeight="1" spans="1:10">
      <c r="A77" s="122"/>
      <c r="B77" s="122"/>
      <c r="C77" s="122" t="s">
        <v>269</v>
      </c>
      <c r="D77" s="144" t="s">
        <v>270</v>
      </c>
      <c r="E77" s="145" t="s">
        <v>447</v>
      </c>
      <c r="F77" s="117" t="s">
        <v>277</v>
      </c>
      <c r="G77" s="118" t="s">
        <v>61</v>
      </c>
      <c r="H77" s="117" t="s">
        <v>273</v>
      </c>
      <c r="I77" s="117" t="s">
        <v>274</v>
      </c>
      <c r="J77" s="145" t="s">
        <v>448</v>
      </c>
    </row>
    <row r="78" s="140" customFormat="1" ht="20" customHeight="1" spans="1:10">
      <c r="A78" s="122"/>
      <c r="B78" s="122"/>
      <c r="C78" s="122" t="s">
        <v>269</v>
      </c>
      <c r="D78" s="144" t="s">
        <v>270</v>
      </c>
      <c r="E78" s="145" t="s">
        <v>449</v>
      </c>
      <c r="F78" s="117" t="s">
        <v>277</v>
      </c>
      <c r="G78" s="118" t="s">
        <v>450</v>
      </c>
      <c r="H78" s="117" t="s">
        <v>273</v>
      </c>
      <c r="I78" s="117" t="s">
        <v>274</v>
      </c>
      <c r="J78" s="145" t="s">
        <v>451</v>
      </c>
    </row>
    <row r="79" s="140" customFormat="1" ht="29" customHeight="1" spans="1:10">
      <c r="A79" s="122"/>
      <c r="B79" s="122"/>
      <c r="C79" s="122" t="s">
        <v>269</v>
      </c>
      <c r="D79" s="144" t="s">
        <v>291</v>
      </c>
      <c r="E79" s="145" t="s">
        <v>292</v>
      </c>
      <c r="F79" s="117" t="s">
        <v>272</v>
      </c>
      <c r="G79" s="118" t="s">
        <v>452</v>
      </c>
      <c r="H79" s="117" t="s">
        <v>453</v>
      </c>
      <c r="I79" s="117" t="s">
        <v>274</v>
      </c>
      <c r="J79" s="145" t="s">
        <v>454</v>
      </c>
    </row>
    <row r="80" s="140" customFormat="1" ht="20" customHeight="1" spans="1:10">
      <c r="A80" s="122"/>
      <c r="B80" s="122"/>
      <c r="C80" s="122" t="s">
        <v>296</v>
      </c>
      <c r="D80" s="144" t="s">
        <v>315</v>
      </c>
      <c r="E80" s="145" t="s">
        <v>455</v>
      </c>
      <c r="F80" s="117" t="s">
        <v>272</v>
      </c>
      <c r="G80" s="118" t="s">
        <v>456</v>
      </c>
      <c r="H80" s="117" t="s">
        <v>287</v>
      </c>
      <c r="I80" s="117" t="s">
        <v>319</v>
      </c>
      <c r="J80" s="145" t="s">
        <v>457</v>
      </c>
    </row>
    <row r="81" s="140" customFormat="1" ht="20" customHeight="1" spans="1:10">
      <c r="A81" s="122"/>
      <c r="B81" s="122"/>
      <c r="C81" s="122" t="s">
        <v>301</v>
      </c>
      <c r="D81" s="144" t="s">
        <v>302</v>
      </c>
      <c r="E81" s="145" t="s">
        <v>458</v>
      </c>
      <c r="F81" s="117" t="s">
        <v>277</v>
      </c>
      <c r="G81" s="118" t="s">
        <v>286</v>
      </c>
      <c r="H81" s="117" t="s">
        <v>287</v>
      </c>
      <c r="I81" s="117" t="s">
        <v>274</v>
      </c>
      <c r="J81" s="145" t="s">
        <v>459</v>
      </c>
    </row>
    <row r="82" s="140" customFormat="1" ht="213" customHeight="1" spans="1:10">
      <c r="A82" s="142" t="s">
        <v>244</v>
      </c>
      <c r="B82" s="122" t="s">
        <v>460</v>
      </c>
      <c r="C82" s="122"/>
      <c r="D82" s="122"/>
      <c r="E82" s="122"/>
      <c r="F82" s="122"/>
      <c r="G82" s="122"/>
      <c r="H82" s="122"/>
      <c r="I82" s="122"/>
      <c r="J82" s="122"/>
    </row>
    <row r="83" s="140" customFormat="1" ht="20" customHeight="1" spans="1:10">
      <c r="A83" s="122"/>
      <c r="B83" s="122"/>
      <c r="C83" s="122" t="s">
        <v>269</v>
      </c>
      <c r="D83" s="144" t="s">
        <v>270</v>
      </c>
      <c r="E83" s="145" t="s">
        <v>461</v>
      </c>
      <c r="F83" s="117" t="s">
        <v>277</v>
      </c>
      <c r="G83" s="118" t="s">
        <v>462</v>
      </c>
      <c r="H83" s="117" t="s">
        <v>463</v>
      </c>
      <c r="I83" s="117" t="s">
        <v>274</v>
      </c>
      <c r="J83" s="145" t="s">
        <v>392</v>
      </c>
    </row>
    <row r="84" s="140" customFormat="1" ht="28" customHeight="1" spans="1:10">
      <c r="A84" s="122"/>
      <c r="B84" s="122"/>
      <c r="C84" s="122" t="s">
        <v>269</v>
      </c>
      <c r="D84" s="144" t="s">
        <v>270</v>
      </c>
      <c r="E84" s="145" t="s">
        <v>464</v>
      </c>
      <c r="F84" s="117" t="s">
        <v>277</v>
      </c>
      <c r="G84" s="118" t="s">
        <v>132</v>
      </c>
      <c r="H84" s="117" t="s">
        <v>329</v>
      </c>
      <c r="I84" s="117" t="s">
        <v>274</v>
      </c>
      <c r="J84" s="145" t="s">
        <v>465</v>
      </c>
    </row>
    <row r="85" s="140" customFormat="1" ht="32" customHeight="1" spans="1:10">
      <c r="A85" s="122"/>
      <c r="B85" s="122"/>
      <c r="C85" s="122" t="s">
        <v>269</v>
      </c>
      <c r="D85" s="144" t="s">
        <v>284</v>
      </c>
      <c r="E85" s="145" t="s">
        <v>380</v>
      </c>
      <c r="F85" s="117" t="s">
        <v>277</v>
      </c>
      <c r="G85" s="118" t="s">
        <v>310</v>
      </c>
      <c r="H85" s="117" t="s">
        <v>287</v>
      </c>
      <c r="I85" s="117" t="s">
        <v>274</v>
      </c>
      <c r="J85" s="145" t="s">
        <v>381</v>
      </c>
    </row>
    <row r="86" s="140" customFormat="1" ht="33" customHeight="1" spans="1:10">
      <c r="A86" s="122"/>
      <c r="B86" s="122"/>
      <c r="C86" s="122" t="s">
        <v>269</v>
      </c>
      <c r="D86" s="144" t="s">
        <v>366</v>
      </c>
      <c r="E86" s="145" t="s">
        <v>382</v>
      </c>
      <c r="F86" s="117" t="s">
        <v>272</v>
      </c>
      <c r="G86" s="118" t="s">
        <v>310</v>
      </c>
      <c r="H86" s="117" t="s">
        <v>287</v>
      </c>
      <c r="I86" s="117" t="s">
        <v>274</v>
      </c>
      <c r="J86" s="145" t="s">
        <v>383</v>
      </c>
    </row>
    <row r="87" s="140" customFormat="1" ht="30" customHeight="1" spans="1:10">
      <c r="A87" s="122"/>
      <c r="B87" s="122"/>
      <c r="C87" s="122" t="s">
        <v>296</v>
      </c>
      <c r="D87" s="144" t="s">
        <v>315</v>
      </c>
      <c r="E87" s="145" t="s">
        <v>466</v>
      </c>
      <c r="F87" s="117" t="s">
        <v>272</v>
      </c>
      <c r="G87" s="118" t="s">
        <v>467</v>
      </c>
      <c r="H87" s="117" t="s">
        <v>287</v>
      </c>
      <c r="I87" s="117" t="s">
        <v>319</v>
      </c>
      <c r="J87" s="145" t="s">
        <v>386</v>
      </c>
    </row>
    <row r="88" s="140" customFormat="1" ht="28" customHeight="1" spans="1:10">
      <c r="A88" s="122"/>
      <c r="B88" s="122"/>
      <c r="C88" s="122" t="s">
        <v>301</v>
      </c>
      <c r="D88" s="144" t="s">
        <v>302</v>
      </c>
      <c r="E88" s="145" t="s">
        <v>399</v>
      </c>
      <c r="F88" s="117" t="s">
        <v>277</v>
      </c>
      <c r="G88" s="118" t="s">
        <v>468</v>
      </c>
      <c r="H88" s="117" t="s">
        <v>287</v>
      </c>
      <c r="I88" s="117" t="s">
        <v>274</v>
      </c>
      <c r="J88" s="145" t="s">
        <v>388</v>
      </c>
    </row>
    <row r="89" s="140" customFormat="1" ht="70" customHeight="1" spans="1:10">
      <c r="A89" s="142" t="s">
        <v>245</v>
      </c>
      <c r="B89" s="122" t="s">
        <v>469</v>
      </c>
      <c r="C89" s="122"/>
      <c r="D89" s="122"/>
      <c r="E89" s="122"/>
      <c r="F89" s="122"/>
      <c r="G89" s="122"/>
      <c r="H89" s="122"/>
      <c r="I89" s="122"/>
      <c r="J89" s="122"/>
    </row>
    <row r="90" s="140" customFormat="1" ht="20" customHeight="1" spans="1:10">
      <c r="A90" s="122"/>
      <c r="B90" s="122"/>
      <c r="C90" s="122" t="s">
        <v>269</v>
      </c>
      <c r="D90" s="144" t="s">
        <v>270</v>
      </c>
      <c r="E90" s="145" t="s">
        <v>470</v>
      </c>
      <c r="F90" s="117" t="s">
        <v>272</v>
      </c>
      <c r="G90" s="118" t="s">
        <v>136</v>
      </c>
      <c r="H90" s="117" t="s">
        <v>273</v>
      </c>
      <c r="I90" s="117" t="s">
        <v>274</v>
      </c>
      <c r="J90" s="145" t="s">
        <v>471</v>
      </c>
    </row>
    <row r="91" s="140" customFormat="1" ht="20" customHeight="1" spans="1:10">
      <c r="A91" s="122"/>
      <c r="B91" s="122"/>
      <c r="C91" s="122" t="s">
        <v>269</v>
      </c>
      <c r="D91" s="144" t="s">
        <v>284</v>
      </c>
      <c r="E91" s="145" t="s">
        <v>472</v>
      </c>
      <c r="F91" s="117" t="s">
        <v>277</v>
      </c>
      <c r="G91" s="118" t="s">
        <v>364</v>
      </c>
      <c r="H91" s="117" t="s">
        <v>287</v>
      </c>
      <c r="I91" s="117" t="s">
        <v>274</v>
      </c>
      <c r="J91" s="145" t="s">
        <v>473</v>
      </c>
    </row>
    <row r="92" s="140" customFormat="1" ht="20" customHeight="1" spans="1:10">
      <c r="A92" s="122"/>
      <c r="B92" s="122"/>
      <c r="C92" s="122" t="s">
        <v>269</v>
      </c>
      <c r="D92" s="144" t="s">
        <v>291</v>
      </c>
      <c r="E92" s="145" t="s">
        <v>292</v>
      </c>
      <c r="F92" s="117" t="s">
        <v>272</v>
      </c>
      <c r="G92" s="118" t="s">
        <v>474</v>
      </c>
      <c r="H92" s="117" t="s">
        <v>294</v>
      </c>
      <c r="I92" s="117" t="s">
        <v>274</v>
      </c>
      <c r="J92" s="145" t="s">
        <v>475</v>
      </c>
    </row>
    <row r="93" s="140" customFormat="1" ht="20" customHeight="1" spans="1:10">
      <c r="A93" s="122"/>
      <c r="B93" s="122"/>
      <c r="C93" s="122" t="s">
        <v>296</v>
      </c>
      <c r="D93" s="144" t="s">
        <v>315</v>
      </c>
      <c r="E93" s="145" t="s">
        <v>476</v>
      </c>
      <c r="F93" s="117" t="s">
        <v>272</v>
      </c>
      <c r="G93" s="118" t="s">
        <v>477</v>
      </c>
      <c r="H93" s="117" t="s">
        <v>318</v>
      </c>
      <c r="I93" s="117" t="s">
        <v>319</v>
      </c>
      <c r="J93" s="145" t="s">
        <v>478</v>
      </c>
    </row>
    <row r="94" s="140" customFormat="1" ht="20" customHeight="1" spans="1:10">
      <c r="A94" s="122"/>
      <c r="B94" s="122"/>
      <c r="C94" s="122" t="s">
        <v>301</v>
      </c>
      <c r="D94" s="144" t="s">
        <v>302</v>
      </c>
      <c r="E94" s="145" t="s">
        <v>479</v>
      </c>
      <c r="F94" s="117" t="s">
        <v>277</v>
      </c>
      <c r="G94" s="118" t="s">
        <v>286</v>
      </c>
      <c r="H94" s="117" t="s">
        <v>287</v>
      </c>
      <c r="I94" s="117" t="s">
        <v>274</v>
      </c>
      <c r="J94" s="145" t="s">
        <v>480</v>
      </c>
    </row>
    <row r="95" s="140" customFormat="1" ht="102" customHeight="1" spans="1:10">
      <c r="A95" s="142" t="s">
        <v>247</v>
      </c>
      <c r="B95" s="143" t="s">
        <v>481</v>
      </c>
      <c r="C95" s="122"/>
      <c r="D95" s="122"/>
      <c r="E95" s="122"/>
      <c r="F95" s="122"/>
      <c r="G95" s="122"/>
      <c r="H95" s="122"/>
      <c r="I95" s="122"/>
      <c r="J95" s="122"/>
    </row>
    <row r="96" s="140" customFormat="1" ht="20" customHeight="1" spans="1:10">
      <c r="A96" s="122"/>
      <c r="B96" s="122"/>
      <c r="C96" s="122" t="s">
        <v>269</v>
      </c>
      <c r="D96" s="144" t="s">
        <v>270</v>
      </c>
      <c r="E96" s="145" t="s">
        <v>482</v>
      </c>
      <c r="F96" s="117" t="s">
        <v>272</v>
      </c>
      <c r="G96" s="118" t="s">
        <v>483</v>
      </c>
      <c r="H96" s="117" t="s">
        <v>273</v>
      </c>
      <c r="I96" s="117" t="s">
        <v>274</v>
      </c>
      <c r="J96" s="145" t="s">
        <v>484</v>
      </c>
    </row>
    <row r="97" s="140" customFormat="1" ht="20" customHeight="1" spans="1:10">
      <c r="A97" s="122"/>
      <c r="B97" s="122"/>
      <c r="C97" s="122" t="s">
        <v>269</v>
      </c>
      <c r="D97" s="144" t="s">
        <v>284</v>
      </c>
      <c r="E97" s="145" t="s">
        <v>485</v>
      </c>
      <c r="F97" s="117" t="s">
        <v>272</v>
      </c>
      <c r="G97" s="118" t="s">
        <v>310</v>
      </c>
      <c r="H97" s="117" t="s">
        <v>287</v>
      </c>
      <c r="I97" s="117" t="s">
        <v>274</v>
      </c>
      <c r="J97" s="145" t="s">
        <v>486</v>
      </c>
    </row>
    <row r="98" s="140" customFormat="1" ht="20" customHeight="1" spans="1:10">
      <c r="A98" s="122"/>
      <c r="B98" s="122"/>
      <c r="C98" s="122" t="s">
        <v>269</v>
      </c>
      <c r="D98" s="144" t="s">
        <v>366</v>
      </c>
      <c r="E98" s="145" t="s">
        <v>487</v>
      </c>
      <c r="F98" s="117" t="s">
        <v>368</v>
      </c>
      <c r="G98" s="118" t="s">
        <v>468</v>
      </c>
      <c r="H98" s="117" t="s">
        <v>287</v>
      </c>
      <c r="I98" s="117" t="s">
        <v>274</v>
      </c>
      <c r="J98" s="145" t="s">
        <v>486</v>
      </c>
    </row>
    <row r="99" s="140" customFormat="1" ht="20" customHeight="1" spans="1:10">
      <c r="A99" s="122"/>
      <c r="B99" s="122"/>
      <c r="C99" s="122" t="s">
        <v>269</v>
      </c>
      <c r="D99" s="144" t="s">
        <v>291</v>
      </c>
      <c r="E99" s="145" t="s">
        <v>292</v>
      </c>
      <c r="F99" s="117" t="s">
        <v>272</v>
      </c>
      <c r="G99" s="118" t="s">
        <v>488</v>
      </c>
      <c r="H99" s="117" t="s">
        <v>294</v>
      </c>
      <c r="I99" s="117" t="s">
        <v>274</v>
      </c>
      <c r="J99" s="145" t="s">
        <v>486</v>
      </c>
    </row>
    <row r="100" s="140" customFormat="1" ht="20" customHeight="1" spans="1:10">
      <c r="A100" s="122"/>
      <c r="B100" s="122"/>
      <c r="C100" s="122" t="s">
        <v>296</v>
      </c>
      <c r="D100" s="144" t="s">
        <v>315</v>
      </c>
      <c r="E100" s="145" t="s">
        <v>489</v>
      </c>
      <c r="F100" s="117" t="s">
        <v>272</v>
      </c>
      <c r="G100" s="118" t="s">
        <v>490</v>
      </c>
      <c r="H100" s="117" t="s">
        <v>287</v>
      </c>
      <c r="I100" s="117" t="s">
        <v>319</v>
      </c>
      <c r="J100" s="145" t="s">
        <v>491</v>
      </c>
    </row>
    <row r="101" s="140" customFormat="1" ht="20" customHeight="1" spans="1:10">
      <c r="A101" s="122"/>
      <c r="B101" s="122"/>
      <c r="C101" s="122" t="s">
        <v>301</v>
      </c>
      <c r="D101" s="144" t="s">
        <v>302</v>
      </c>
      <c r="E101" s="145" t="s">
        <v>492</v>
      </c>
      <c r="F101" s="117" t="s">
        <v>277</v>
      </c>
      <c r="G101" s="118" t="s">
        <v>364</v>
      </c>
      <c r="H101" s="117" t="s">
        <v>287</v>
      </c>
      <c r="I101" s="117" t="s">
        <v>274</v>
      </c>
      <c r="J101" s="145" t="s">
        <v>493</v>
      </c>
    </row>
    <row r="102" s="140" customFormat="1" ht="191" customHeight="1" spans="1:10">
      <c r="A102" s="142" t="s">
        <v>248</v>
      </c>
      <c r="B102" s="143" t="s">
        <v>494</v>
      </c>
      <c r="C102" s="122"/>
      <c r="D102" s="122"/>
      <c r="E102" s="122"/>
      <c r="F102" s="122"/>
      <c r="G102" s="122"/>
      <c r="H102" s="122"/>
      <c r="I102" s="122"/>
      <c r="J102" s="122"/>
    </row>
    <row r="103" s="140" customFormat="1" ht="24" customHeight="1" spans="1:10">
      <c r="A103" s="122"/>
      <c r="B103" s="122"/>
      <c r="C103" s="122" t="s">
        <v>269</v>
      </c>
      <c r="D103" s="144" t="s">
        <v>270</v>
      </c>
      <c r="E103" s="145" t="s">
        <v>495</v>
      </c>
      <c r="F103" s="117" t="s">
        <v>272</v>
      </c>
      <c r="G103" s="118" t="s">
        <v>496</v>
      </c>
      <c r="H103" s="117" t="s">
        <v>273</v>
      </c>
      <c r="I103" s="117" t="s">
        <v>274</v>
      </c>
      <c r="J103" s="145" t="s">
        <v>392</v>
      </c>
    </row>
    <row r="104" s="140" customFormat="1" ht="29" customHeight="1" spans="1:10">
      <c r="A104" s="122"/>
      <c r="B104" s="122"/>
      <c r="C104" s="122" t="s">
        <v>269</v>
      </c>
      <c r="D104" s="144" t="s">
        <v>270</v>
      </c>
      <c r="E104" s="145" t="s">
        <v>464</v>
      </c>
      <c r="F104" s="117" t="s">
        <v>277</v>
      </c>
      <c r="G104" s="118" t="s">
        <v>132</v>
      </c>
      <c r="H104" s="117" t="s">
        <v>329</v>
      </c>
      <c r="I104" s="117" t="s">
        <v>274</v>
      </c>
      <c r="J104" s="145" t="s">
        <v>497</v>
      </c>
    </row>
    <row r="105" s="140" customFormat="1" ht="27" customHeight="1" spans="1:10">
      <c r="A105" s="122"/>
      <c r="B105" s="122"/>
      <c r="C105" s="122" t="s">
        <v>269</v>
      </c>
      <c r="D105" s="144" t="s">
        <v>284</v>
      </c>
      <c r="E105" s="145" t="s">
        <v>498</v>
      </c>
      <c r="F105" s="117" t="s">
        <v>272</v>
      </c>
      <c r="G105" s="118" t="s">
        <v>310</v>
      </c>
      <c r="H105" s="117" t="s">
        <v>287</v>
      </c>
      <c r="I105" s="117" t="s">
        <v>274</v>
      </c>
      <c r="J105" s="145" t="s">
        <v>381</v>
      </c>
    </row>
    <row r="106" s="140" customFormat="1" ht="26" customHeight="1" spans="1:10">
      <c r="A106" s="122"/>
      <c r="B106" s="122"/>
      <c r="C106" s="122" t="s">
        <v>269</v>
      </c>
      <c r="D106" s="144" t="s">
        <v>366</v>
      </c>
      <c r="E106" s="145" t="s">
        <v>382</v>
      </c>
      <c r="F106" s="117" t="s">
        <v>272</v>
      </c>
      <c r="G106" s="118" t="s">
        <v>310</v>
      </c>
      <c r="H106" s="117" t="s">
        <v>287</v>
      </c>
      <c r="I106" s="117" t="s">
        <v>274</v>
      </c>
      <c r="J106" s="145" t="s">
        <v>383</v>
      </c>
    </row>
    <row r="107" s="140" customFormat="1" ht="20" customHeight="1" spans="1:10">
      <c r="A107" s="122"/>
      <c r="B107" s="122"/>
      <c r="C107" s="122" t="s">
        <v>296</v>
      </c>
      <c r="D107" s="144" t="s">
        <v>315</v>
      </c>
      <c r="E107" s="145" t="s">
        <v>499</v>
      </c>
      <c r="F107" s="117" t="s">
        <v>272</v>
      </c>
      <c r="G107" s="118" t="s">
        <v>423</v>
      </c>
      <c r="H107" s="117" t="s">
        <v>287</v>
      </c>
      <c r="I107" s="117" t="s">
        <v>319</v>
      </c>
      <c r="J107" s="145" t="s">
        <v>457</v>
      </c>
    </row>
    <row r="108" s="140" customFormat="1" ht="24" customHeight="1" spans="1:10">
      <c r="A108" s="122"/>
      <c r="B108" s="122"/>
      <c r="C108" s="122" t="s">
        <v>301</v>
      </c>
      <c r="D108" s="144" t="s">
        <v>302</v>
      </c>
      <c r="E108" s="145" t="s">
        <v>399</v>
      </c>
      <c r="F108" s="117" t="s">
        <v>277</v>
      </c>
      <c r="G108" s="118" t="s">
        <v>286</v>
      </c>
      <c r="H108" s="117" t="s">
        <v>287</v>
      </c>
      <c r="I108" s="117" t="s">
        <v>274</v>
      </c>
      <c r="J108" s="145" t="s">
        <v>388</v>
      </c>
    </row>
  </sheetData>
  <mergeCells count="2">
    <mergeCell ref="A3:J3"/>
    <mergeCell ref="A4:H4"/>
  </mergeCells>
  <pageMargins left="0.75" right="0.75" top="1" bottom="1" header="0.5" footer="0.5"/>
  <pageSetup paperSize="9" scale="1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smile</cp:lastModifiedBy>
  <dcterms:created xsi:type="dcterms:W3CDTF">2025-01-21T02:50:00Z</dcterms:created>
  <cp:lastPrinted>2025-02-13T02:07:00Z</cp:lastPrinted>
  <dcterms:modified xsi:type="dcterms:W3CDTF">2025-02-25T02:27:00Z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4C0FF6BD734041C0BBCE21D2CEEF4BCE_13</vt:lpwstr>
  </property>
  <property fmtid="{D5CDD505-2E9C-101B-9397-08002B2CF9AE}" pid="3" name="KSOProductBuildVer">
    <vt:lpwstr>2052-12.1.0.20305</vt:lpwstr>
  </property>
</Properties>
</file>