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9" r:id="rId13"/>
    <sheet name="对下转移支付绩效目标表09-2" sheetId="14" r:id="rId14"/>
    <sheet name="新增资产配置表10" sheetId="15" r:id="rId15"/>
    <sheet name="上级转移支付补助项目支出预算表11" sheetId="18" r:id="rId16"/>
    <sheet name="部门项目中期规划预算表12" sheetId="17" r:id="rId17"/>
  </sheets>
  <externalReferences>
    <externalReference r:id="rId1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<sst xmlns="http://schemas.openxmlformats.org/spreadsheetml/2006/main" count="1016" uniqueCount="402">
  <si>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</si>
  <si>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</si>
  <si>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</si>
  <si>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</si>
  <si>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</si>
  <si>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</si>
  <si>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</si>
  <si>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</si>
  <si>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</si>
  <si>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</si>
  <si>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</si>
  <si>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</si>
  <si>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</si>
  <si>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</si>
  <si>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</si>
  <si>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</si>
  <si>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</si>
  <si>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</si>
  <si>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</si>
  <si>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</si>
  <si>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</si>
  <si>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</si>
  <si>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</si>
  <si>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</si>
  <si>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</si>
  <si>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</si>
  <si>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</si>
  <si>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</si>
  <si>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</si>
  <si>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</si>
  <si>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</si>
  <si>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</si>
  <si>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</si>
  <si>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</si>
  <si>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</si>
  <si>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</si>
  <si>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</si>
  <si>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</si>
  <si>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</si>
  <si>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</si>
  <si>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</si>
  <si>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</si>
  <si>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</si>
  <si>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</si>
  <si>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</si>
  <si>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</si>
  <si>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3</t>
  </si>
  <si>
    <t>4</t>
  </si>
  <si>
    <t>5</t>
  </si>
  <si>
    <t>6</t>
  </si>
  <si>
    <t>7</t>
  </si>
  <si>
    <t>8</t>
  </si>
  <si>
    <t>9</t>
  </si>
  <si>
    <t>105034</t>
  </si>
  <si>
    <t>新平彝族傣族自治县平掌中学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</si>
  <si>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</si>
  <si>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</si>
  <si>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</si>
  <si>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</si>
  <si>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</si>
  <si>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</si>
  <si>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</si>
  <si>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</si>
  <si>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</si>
  <si>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</si>
  <si>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</si>
  <si>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</si>
  <si>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</si>
  <si>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2</t>
  </si>
  <si>
    <t>10</t>
  </si>
  <si>
    <t>205</t>
  </si>
  <si>
    <t>教育支出</t>
  </si>
  <si>
    <t>20502</t>
  </si>
  <si>
    <t>普通教育</t>
  </si>
  <si>
    <t>2050203</t>
  </si>
  <si>
    <t>初中教育</t>
  </si>
  <si>
    <t>2050299</t>
  </si>
  <si>
    <t>其他普通教育支出</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</si>
  <si>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</si>
  <si>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</si>
  <si>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</si>
  <si>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</si>
  <si>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</si>
  <si>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</si>
  <si>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</si>
  <si>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</si>
  <si>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</si>
  <si>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</si>
  <si>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</si>
  <si>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</si>
  <si>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</si>
  <si>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</si>
  <si>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</si>
  <si>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</si>
  <si>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</si>
  <si>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</si>
  <si>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</si>
  <si>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</si>
  <si>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</si>
  <si>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</si>
  <si>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</si>
  <si>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</si>
  <si>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</si>
  <si>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</si>
  <si>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</si>
  <si>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</si>
  <si>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</si>
  <si>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</si>
  <si>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</si>
  <si>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</si>
  <si>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</si>
  <si>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</si>
  <si>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</si>
  <si>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</si>
  <si>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</si>
  <si>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</si>
  <si>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</si>
  <si>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</si>
  <si>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</si>
  <si>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</si>
  <si>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</si>
  <si>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</si>
  <si>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</si>
  <si>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</si>
  <si>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</si>
  <si>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</si>
  <si>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</si>
  <si>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</si>
  <si>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</si>
  <si>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</si>
  <si>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</si>
  <si>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</si>
  <si>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</si>
  <si>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</si>
  <si>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</si>
  <si>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</si>
  <si>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</si>
  <si>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</si>
  <si>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</si>
  <si>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</si>
  <si>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注：本单位无此项预算，本表为空。</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</si>
  <si>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</si>
  <si>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</si>
  <si>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</si>
  <si>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</si>
  <si>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</si>
  <si>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</si>
  <si>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</si>
  <si>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</si>
  <si>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</si>
  <si>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</si>
  <si>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</si>
  <si>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总计</t>
  </si>
  <si>
    <t>一般公共预算资金</t>
  </si>
  <si>
    <t>全年数</t>
  </si>
  <si>
    <t>已提前安排</t>
  </si>
  <si>
    <t>抵扣上年垫付资金</t>
  </si>
  <si>
    <t>本次下达</t>
  </si>
  <si>
    <t>另文下达</t>
  </si>
  <si>
    <t>530427210000000015278</t>
  </si>
  <si>
    <t>事业人员工资支出</t>
  </si>
  <si>
    <t>30101</t>
  </si>
  <si>
    <t>基本工资</t>
  </si>
  <si>
    <t>30102</t>
  </si>
  <si>
    <t>津贴补贴</t>
  </si>
  <si>
    <t>30107</t>
  </si>
  <si>
    <t>绩效工资</t>
  </si>
  <si>
    <t>530427210000000015279</t>
  </si>
  <si>
    <t>社会保障缴费</t>
  </si>
  <si>
    <t>30110</t>
  </si>
  <si>
    <t>职工基本医疗保险缴费</t>
  </si>
  <si>
    <t>530427210000000015280</t>
  </si>
  <si>
    <t>30113</t>
  </si>
  <si>
    <t>530427210000000015283</t>
  </si>
  <si>
    <t>工会经费</t>
  </si>
  <si>
    <t>30228</t>
  </si>
  <si>
    <t>530427210000000015284</t>
  </si>
  <si>
    <t>一般公用经费</t>
  </si>
  <si>
    <t>30229</t>
  </si>
  <si>
    <t>福利费</t>
  </si>
  <si>
    <t>530427231100001451461</t>
  </si>
  <si>
    <t>退休干部公用经费</t>
  </si>
  <si>
    <t>30201</t>
  </si>
  <si>
    <t>办公费</t>
  </si>
  <si>
    <t>530427231100001474556</t>
  </si>
  <si>
    <t>奖励性绩效工资(地方)</t>
  </si>
  <si>
    <t>530427241100002131393</t>
  </si>
  <si>
    <t>社会保险经费</t>
  </si>
  <si>
    <t>30112</t>
  </si>
  <si>
    <t>其他社会保障缴费</t>
  </si>
  <si>
    <t>30108</t>
  </si>
  <si>
    <t>机关事业单位基本养老保险缴费</t>
  </si>
  <si>
    <t>30111</t>
  </si>
  <si>
    <t>公务员医疗补助缴费</t>
  </si>
  <si>
    <t>预算05-1表</t>
  </si>
  <si>
    <t>2025年部门项目支出预算表</t>
  </si>
  <si>
    <t>项目分类</t>
  </si>
  <si>
    <t>项目单位</t>
  </si>
  <si>
    <t>本年拨款</t>
  </si>
  <si>
    <t>其中：本次下达</t>
  </si>
  <si>
    <t>安保服务项目专项资金</t>
  </si>
  <si>
    <t>313 事业发展类</t>
  </si>
  <si>
    <t>530427241100002714181</t>
  </si>
  <si>
    <t>30227</t>
  </si>
  <si>
    <t>委托业务费</t>
  </si>
  <si>
    <t>城乡义务教育阶段公用经费专项资金</t>
  </si>
  <si>
    <t>312 民生类</t>
  </si>
  <si>
    <t>530427210000000019625</t>
  </si>
  <si>
    <t>30205</t>
  </si>
  <si>
    <t>水费</t>
  </si>
  <si>
    <t>30206</t>
  </si>
  <si>
    <t>电费</t>
  </si>
  <si>
    <t>机关事业单位职工及军人抚恤补助资金</t>
  </si>
  <si>
    <t>530427231100001351591</t>
  </si>
  <si>
    <t>30305</t>
  </si>
  <si>
    <t>生活补助</t>
  </si>
  <si>
    <t>农村义务教育学生营养改善计划专项资金</t>
  </si>
  <si>
    <t>530427210000000018781</t>
  </si>
  <si>
    <t>30308</t>
  </si>
  <si>
    <t>助学金</t>
  </si>
  <si>
    <t>义务教育学校家庭经济困难学生补助资金</t>
  </si>
  <si>
    <t>530427210000000018796</t>
  </si>
  <si>
    <t>质量优秀集体奖项目专项资金</t>
  </si>
  <si>
    <t>530427251100003785291</t>
  </si>
  <si>
    <t>30309</t>
  </si>
  <si>
    <t>奖励金</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</si>
  <si>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</si>
  <si>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</si>
  <si>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</si>
  <si>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</si>
  <si>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</si>
  <si>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</si>
  <si>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</si>
  <si>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</si>
  <si>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</si>
  <si>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</si>
  <si>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</si>
  <si>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</si>
  <si>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1.2025年需安排补助资金合计247,500.00元,按照财政支出事权责任划分50:35:6:9 ，其中中央123,800.00元,省级86600.00元，市级14,900.00元，县级22,200.00元。确保该项目资金按时、足额到位，并按规定发放学生补助资金。
2.加大宣传力度，落实好义务教育阶段家庭经济困难学生生活补助资助政策。
3.帮助家庭经济困难学生接受义务教育、防止学生因贫失学辍学，保障贫困家庭子女都能接受公平有质量的教育，不让一个学生因家庭困难而失学，阻断贫困代际传递 。</t>
  </si>
  <si>
    <t>产出指标</t>
  </si>
  <si>
    <t>数量指标</t>
  </si>
  <si>
    <t>获补对象数</t>
  </si>
  <si>
    <t>=</t>
  </si>
  <si>
    <t>165</t>
  </si>
  <si>
    <t>人</t>
  </si>
  <si>
    <t>定量指标</t>
  </si>
  <si>
    <t>反映获补助人员数量情况。</t>
  </si>
  <si>
    <t>质量指标</t>
  </si>
  <si>
    <t>补助学生覆盖率</t>
  </si>
  <si>
    <t>100</t>
  </si>
  <si>
    <t>%</t>
  </si>
  <si>
    <t>反映获补对象认定的准确性情况</t>
  </si>
  <si>
    <t>时效指标</t>
  </si>
  <si>
    <t>资金拨付及时率</t>
  </si>
  <si>
    <t>反映发放单位及时发放补助资金的情况。</t>
  </si>
  <si>
    <t>效益指标</t>
  </si>
  <si>
    <t>社会效益</t>
  </si>
  <si>
    <t>困难学生生活改善情况</t>
  </si>
  <si>
    <t>有效改善</t>
  </si>
  <si>
    <t>年</t>
  </si>
  <si>
    <t>定性指标</t>
  </si>
  <si>
    <t>反映困难学生生活的改善情况</t>
  </si>
  <si>
    <t>满意度指标</t>
  </si>
  <si>
    <t>服务对象满意度</t>
  </si>
  <si>
    <t>受益对象满意度</t>
  </si>
  <si>
    <t>&gt;=</t>
  </si>
  <si>
    <t>95</t>
  </si>
  <si>
    <t>反映获补助受益对象的满意程度。</t>
  </si>
  <si>
    <t>预算年度目标：，完成奖励资金20,000.00元的发放工作，表扬优秀、树立典型，激发全县广大教师立德修身、敬业立学、教书育人的良好风貌，大力营造尊师重教的良好社会氛围。落实好《云南省教育高质量发展三年行动计划（2023—2025年）》文件精神，进步培养高素质专业化教师队伍，调动广大教师和教育工作者教书育人的积极性，表扬优秀、树立典型，激发全县广大教师立德修身、敬业立学、教书育人的良好风貌，大力营造尊师重教的良好社会氛围，希望受表扬的集体和个人戒骄戒躁、再立新功，担当起培养民族复兴时代新人的重任，为新平经济高质量发展提供人才支撑。希望广大教师和教育工作者以受表扬的同志为榜样，牢记为党育人、为国育才光荣使命，大力弘扬教育家精神，进一步提升教书育人本领，努力为新平教育高质量发展作出更大贡献！</t>
  </si>
  <si>
    <t>奖励资金发放人数</t>
  </si>
  <si>
    <t>20</t>
  </si>
  <si>
    <t>反映奖励资金发放人数</t>
  </si>
  <si>
    <t>资金发放及时率</t>
  </si>
  <si>
    <t>&lt;=</t>
  </si>
  <si>
    <t>天</t>
  </si>
  <si>
    <t>反映资金发放及时率</t>
  </si>
  <si>
    <t>成本指标</t>
  </si>
  <si>
    <t>经济成本指标</t>
  </si>
  <si>
    <t>20000</t>
  </si>
  <si>
    <t>元</t>
  </si>
  <si>
    <t>反映奖励资金总额</t>
  </si>
  <si>
    <t>可持续影响</t>
  </si>
  <si>
    <t>有效提升教师积极性</t>
  </si>
  <si>
    <t>有效提升</t>
  </si>
  <si>
    <t>是/否</t>
  </si>
  <si>
    <t>反映是否有效提升教师积极性</t>
  </si>
  <si>
    <t>获得奖励的教师满意度</t>
  </si>
  <si>
    <t>反映获得奖励教师的满意度</t>
  </si>
  <si>
    <t>1.新平县平掌中学测算2024年共有192名学生，均为寄宿制学生。其中随班就读学生人数1人。其中
中央应补助资金寄宿制学生1,240×0.8×191人=189,472.00元;中央应补助资金随班就读6,000×0.8×1人=4,800.00元,合计:194,272.00元。省级应配套资金寄宿制学生1,240×0.14×191=33,157.60元;省级应配套资金随班就读6,000×0.14×1=840.00元,合计: 33,997.60元。市级应配套资金寄宿制学生1,240×0.024×191=5,684.16元;市级应配套资金随班就读6,000×0.024×1=144.00元,合计: 5,828.16元。县级应配套资金寄宿制学生1,240×0.036×191=8,526.24元,县级应配套资随班就读6,000×0.036×1=216.00元,合计:8,742.24元。
以上总计242,840.00元(其中:公用经费236,840.00元,随班就读公用经费6,000.00元)。
保障学校正常运转，完成教育教学活动和其他日常工作任务。
2.具体用于教学业务与管理、办公、印刷、教师培训、水电、交通差旅、教育信息化网络费用、仪器设备、食堂设施设备的零星补充购置及维修维护、校园文化建设等。
3.做好该项学生资助政策的宣传、咨询等工作。年终汇总上报学生资助工作执行情况，并组织实施相关的绩效评价。"</t>
  </si>
  <si>
    <t xml:space="preserve"> </t>
  </si>
  <si>
    <t>192</t>
  </si>
  <si>
    <t>反映获补助人员的数量。</t>
  </si>
  <si>
    <t>九年义务教育巩固率</t>
  </si>
  <si>
    <t>九</t>
  </si>
  <si>
    <t>反映经济困难学生接受九年义务教育情况。</t>
  </si>
  <si>
    <t>资金按期拨付率</t>
  </si>
  <si>
    <t>学校办学条件改善率</t>
  </si>
  <si>
    <t>反映公用经费下达后学校办学条件的改善情况</t>
  </si>
  <si>
    <t>1.本次需安排资金合计19.20万元,其中省级13.44万元,市级2.304万元，县级3.456万元。经测算, 2025年平掌中学补助学生人数为192人。
2.进一步优化教育结构，促进教育公平，优化结构、优先保障、深化改革、强化管理，最终提高教育经费使用效益；到2024年底，进一步改善寄宿生营养状况，提高寄宿生健康水平，减轻家庭经济困难学生的经济负担。</t>
  </si>
  <si>
    <t>符合食品卫生安全标准</t>
  </si>
  <si>
    <t>符合</t>
  </si>
  <si>
    <t>反映营养餐食品卫生安全情况。</t>
  </si>
  <si>
    <t>资金拨付率</t>
  </si>
  <si>
    <t>反映资金下达后及时支付的情况。</t>
  </si>
  <si>
    <t>反映保障经济困难学生接受九年义务教育情况。</t>
  </si>
  <si>
    <t>根据《新平彝族傣族自治县人民政府关于新平县教育体育系统校园安保服务项目费用纳入县级财政保障的专题会议纪要》，本单位涉及采购安保服务项目一项，年度总金额91,800.00元。申请纳入年初预算。按月发放。通过项目实施，进一步清理规范教育体育系统编外聘用人员，优化好人员结构、强化人员管理，充分发挥人力资源使用效益。</t>
  </si>
  <si>
    <t>安保服务数</t>
  </si>
  <si>
    <t>项</t>
  </si>
  <si>
    <t>反映采购安保服务的数量情况。</t>
  </si>
  <si>
    <t>服务费发放及时率</t>
  </si>
  <si>
    <t>反映服务费发放及时情况，服务费发放及时率=实际完成按时发放值/指标值*100%。</t>
  </si>
  <si>
    <t>91800</t>
  </si>
  <si>
    <t>元/学年</t>
  </si>
  <si>
    <t>反映购买安保服务项目的资金总额情况。</t>
  </si>
  <si>
    <t>优化人员结构</t>
  </si>
  <si>
    <t>有效优化</t>
  </si>
  <si>
    <t>反映优化好人员结构、强化人员管理，充分发挥人力资源使用效益情况。</t>
  </si>
  <si>
    <t>聘用单位满意度</t>
  </si>
  <si>
    <t>90</t>
  </si>
  <si>
    <t>反映使用单位满意度情况，满意度=调查问卷中满意单位数/调查问卷发放总单位数*100%</t>
  </si>
  <si>
    <t>根据《玉溪市民政局玉溪市财政局关于提高2023年城乡居民最低生活保障特困人员救助供养孤儿基本生活保障标准的通知》，符合遗属生活补助条件的人员，从2023年7月起按如下标准调整：1.补助对象为城镇户口的：职工因病死亡的补助标准调整为947元/月.人；职工因工死亡的补助标准调整为1,092元/月.人。2.补助对象为农村户口的：职工因病死亡的补助标准调整为654元/月.人；职工因工死亡的补助标准调整为755元/月.人。为了达到真正补助到遗属，体现相关文件精神，2024年计划待资金下达后按照补助标准及补助人数及时安排发放，按照补助标准、发放名册、进行精准补助。全面做好遗属生活困难补助工作，进一步提高遗属生活质量，缓解困难遗属家庭的经济压力，按规定落实干部职工各项待遇，支持部门正常履职。预计2024年应发放补助金额计算为：2人*654*12=15,696元。</t>
  </si>
  <si>
    <t>供养离（退）休人员数</t>
  </si>
  <si>
    <t>反映财政供养部门（单位）离（退）休人员数量。</t>
  </si>
  <si>
    <t>工资福利发放人数（事业编）</t>
  </si>
  <si>
    <t>26</t>
  </si>
  <si>
    <t>实际发放人数/应发放人数×指标分值</t>
  </si>
  <si>
    <t>补助人员覆盖率</t>
  </si>
  <si>
    <t>反映受补对象的准确性情况</t>
  </si>
  <si>
    <t>部门运转</t>
  </si>
  <si>
    <t>正常运转</t>
  </si>
  <si>
    <t>部门全年正常运转，得分，反之，不得分。</t>
  </si>
  <si>
    <t>社会公众满意度</t>
  </si>
  <si>
    <t>反映社会公众对部门（单位）履职情况的满意程度。</t>
  </si>
  <si>
    <t>单位人员满意度</t>
  </si>
  <si>
    <t>反映部门（单位）人员对工资福利发放的满意程度。</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</si>
  <si>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</si>
  <si>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</si>
  <si>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</si>
  <si>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</si>
  <si>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</si>
  <si>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</si>
  <si>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</si>
  <si>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</si>
  <si>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</si>
  <si>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</si>
  <si>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</si>
  <si>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</si>
  <si>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</si>
  <si>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</si>
  <si>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沙发</t>
  </si>
  <si>
    <t>A4复印纸</t>
  </si>
  <si>
    <t>茶几</t>
  </si>
  <si>
    <t>台式电脑</t>
  </si>
  <si>
    <t>预算09-1表</t>
  </si>
  <si>
    <t>2025年对下转移支付预算表</t>
  </si>
  <si>
    <t>单位名称（项目）</t>
  </si>
  <si>
    <t>地区</t>
  </si>
  <si>
    <t>红塔区</t>
  </si>
  <si>
    <t>江川区</t>
  </si>
  <si>
    <t>澄江市</t>
  </si>
  <si>
    <t>通海县</t>
  </si>
  <si>
    <t>华宁县</t>
  </si>
  <si>
    <t>易门县</t>
  </si>
  <si>
    <t>峨山县</t>
  </si>
  <si>
    <t>新平县</t>
  </si>
  <si>
    <t>元江县</t>
  </si>
  <si>
    <t>高新区</t>
  </si>
  <si>
    <t>11</t>
  </si>
  <si>
    <t>12</t>
  </si>
  <si>
    <t>13</t>
  </si>
  <si>
    <t>14</t>
  </si>
  <si>
    <t>单位名称：新平彝族傣族自治县平掌中学</t>
  </si>
  <si>
    <t>乡镇、街道</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</si>
  <si>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</si>
  <si>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</si>
  <si>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</si>
  <si>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</si>
  <si>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</si>
  <si>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</si>
  <si>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</si>
  <si>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</si>
  <si>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</si>
  <si>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</si>
  <si>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</si>
  <si>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</si>
  <si>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</si>
  <si>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</si>
  <si>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</si>
  <si>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</si>
  <si>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</si>
  <si>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</si>
  <si>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</si>
  <si>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</si>
  <si>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</si>
  <si>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</si>
  <si>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</si>
  <si>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2025年上级转移支付补助项目支出预算表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</si>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</sst>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1">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27"/>
      <name val="宋体"/>
      <charset val="134"/>
    </font>
    <font>
      <sz val="27"/>
      <name val="Calibri"/>
      <charset val="134"/>
    </font>
    <font>
      <b/>
      <sz val="22"/>
      <color rgb="FF000000"/>
      <name val="宋体"/>
      <charset val="134"/>
    </font>
    <font>
      <sz val="10.5"/>
      <name val="宋体"/>
      <charset val="134"/>
    </font>
    <font>
      <b/>
      <sz val="9"/>
      <name val="宋体"/>
      <charset val="134"/>
    </font>
    <font>
      <sz val="27"/>
      <name val="Times New Roman"/>
      <charset val="134"/>
    </font>
    <font>
      <sz val="11"/>
      <name val="宋体"/>
      <charset val="134"/>
    </font>
    <font>
      <sz val="10.5"/>
      <color rgb="FF000000"/>
      <name val="SimSun"/>
      <charset val="134"/>
    </font>
    <font>
      <b/>
      <sz val="11"/>
      <name val="宋体"/>
      <charset val="134"/>
    </font>
    <font>
      <b/>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right style="thin">
        <color rgb="FF000000"/>
      </right>
      <top/>
      <bottom style="thin">
        <color rgb="FF000000"/>
      </bottom>
      <diagonal/>
    </border>
    <border>
      <left style="thin">
        <color auto="1"/>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6" fillId="2"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3" borderId="17" applyNumberFormat="0" applyAlignment="0" applyProtection="0">
      <alignment vertical="center"/>
    </xf>
    <xf numFmtId="0" fontId="31" fillId="4" borderId="18" applyNumberFormat="0" applyAlignment="0" applyProtection="0">
      <alignment vertical="center"/>
    </xf>
    <xf numFmtId="0" fontId="32" fillId="4" borderId="17" applyNumberFormat="0" applyAlignment="0" applyProtection="0">
      <alignment vertical="center"/>
    </xf>
    <xf numFmtId="0" fontId="33" fillId="5"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xf numFmtId="0" fontId="2" fillId="0" borderId="0">
      <alignment vertical="top"/>
      <protection locked="0"/>
    </xf>
  </cellStyleXfs>
  <cellXfs count="120">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176" fontId="5" fillId="0" borderId="1" xfId="0" applyNumberFormat="1" applyFont="1" applyFill="1" applyBorder="1" applyAlignment="1">
      <alignment horizontal="right" vertical="center"/>
    </xf>
    <xf numFmtId="0" fontId="6" fillId="0" borderId="0" xfId="0" applyFont="1" applyFill="1" applyAlignment="1"/>
    <xf numFmtId="0" fontId="6" fillId="0" borderId="0" xfId="0" applyFont="1" applyFill="1" applyAlignment="1">
      <alignment horizontal="center" vertical="center"/>
    </xf>
    <xf numFmtId="49" fontId="7" fillId="0" borderId="0" xfId="0" applyNumberFormat="1" applyFont="1" applyFill="1" applyAlignment="1"/>
    <xf numFmtId="0" fontId="8" fillId="0" borderId="0" xfId="0" applyFont="1" applyFill="1" applyAlignment="1">
      <alignment horizontal="center" vertical="center"/>
    </xf>
    <xf numFmtId="0" fontId="9" fillId="0" borderId="0" xfId="0" applyFont="1" applyFill="1" applyAlignment="1" applyProtection="1">
      <alignment horizontal="left" vertical="center"/>
      <protection locked="0"/>
    </xf>
    <xf numFmtId="0" fontId="10" fillId="0" borderId="0" xfId="0" applyFont="1" applyFill="1" applyAlignment="1">
      <alignment horizontal="left" vertical="center"/>
    </xf>
    <xf numFmtId="0" fontId="10" fillId="0" borderId="0" xfId="0" applyFont="1" applyFill="1" applyAlignment="1"/>
    <xf numFmtId="0" fontId="10" fillId="0" borderId="2" xfId="0" applyFont="1" applyFill="1" applyBorder="1" applyAlignment="1" applyProtection="1">
      <alignment horizontal="center" vertical="center" wrapText="1"/>
      <protection locked="0"/>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3" xfId="0" applyFont="1" applyFill="1" applyBorder="1" applyAlignment="1" applyProtection="1">
      <alignment horizontal="center" vertical="center" wrapText="1"/>
      <protection locked="0"/>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4" xfId="0" applyFont="1" applyFill="1" applyBorder="1" applyAlignment="1" applyProtection="1">
      <alignment horizontal="center" vertical="center" wrapText="1"/>
      <protection locked="0"/>
    </xf>
    <xf numFmtId="0" fontId="10" fillId="0" borderId="4" xfId="0" applyFont="1" applyFill="1" applyBorder="1" applyAlignment="1">
      <alignment horizontal="center" vertical="center" wrapText="1"/>
    </xf>
    <xf numFmtId="0" fontId="10"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pplyProtection="1">
      <alignment horizontal="left" vertical="center" wrapText="1"/>
      <protection locked="0"/>
    </xf>
    <xf numFmtId="176" fontId="11" fillId="0" borderId="1" xfId="0" applyNumberFormat="1" applyFont="1" applyFill="1" applyBorder="1" applyAlignment="1">
      <alignment horizontal="right" vertical="center"/>
    </xf>
    <xf numFmtId="0" fontId="7" fillId="0" borderId="5" xfId="0" applyFont="1" applyFill="1" applyBorder="1" applyAlignment="1" applyProtection="1">
      <alignment horizontal="center" vertical="center" wrapText="1"/>
      <protection locked="0"/>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7" fillId="0" borderId="0" xfId="0" applyFont="1" applyFill="1" applyAlignment="1" applyProtection="1">
      <alignment horizontal="right" vertical="center"/>
      <protection locked="0"/>
    </xf>
    <xf numFmtId="0" fontId="7" fillId="0" borderId="0" xfId="0" applyFont="1" applyFill="1" applyAlignment="1" applyProtection="1">
      <alignment horizontal="right"/>
      <protection locked="0"/>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7" fillId="0" borderId="1" xfId="0" applyFont="1" applyFill="1" applyBorder="1" applyAlignment="1" applyProtection="1">
      <alignment horizontal="center" vertical="center"/>
      <protection locked="0"/>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12"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176" fontId="2" fillId="0" borderId="1" xfId="51" applyNumberFormat="1" applyFont="1" applyBorder="1">
      <alignment horizontal="right" vertical="center"/>
    </xf>
    <xf numFmtId="49" fontId="12" fillId="0" borderId="0" xfId="50" applyNumberFormat="1" applyFont="1" applyBorder="1" applyAlignment="1">
      <alignment horizontal="center" vertical="center" wrapText="1"/>
    </xf>
    <xf numFmtId="0" fontId="13"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0" fontId="7" fillId="0" borderId="0" xfId="0" applyFont="1" applyFill="1" applyAlignment="1">
      <alignment horizontal="right" vertical="center"/>
    </xf>
    <xf numFmtId="0" fontId="14" fillId="0" borderId="0" xfId="0" applyFont="1" applyFill="1" applyAlignment="1">
      <alignment horizontal="center" vertical="center" wrapText="1"/>
    </xf>
    <xf numFmtId="0" fontId="9" fillId="0" borderId="0" xfId="0" applyFont="1" applyFill="1" applyAlignment="1">
      <alignment horizontal="left" vertical="center" wrapText="1"/>
    </xf>
    <xf numFmtId="0" fontId="10" fillId="0" borderId="0" xfId="0" applyFont="1" applyFill="1" applyAlignment="1">
      <alignment wrapText="1"/>
    </xf>
    <xf numFmtId="0" fontId="7" fillId="0" borderId="0" xfId="0" applyFont="1" applyFill="1" applyAlignment="1">
      <alignment horizontal="right"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wrapText="1"/>
    </xf>
    <xf numFmtId="0" fontId="10" fillId="0" borderId="1" xfId="57" applyFont="1" applyFill="1" applyBorder="1" applyAlignment="1" applyProtection="1">
      <alignment horizontal="center" vertical="center"/>
    </xf>
    <xf numFmtId="0" fontId="10" fillId="0" borderId="1" xfId="0" applyFont="1" applyFill="1" applyBorder="1" applyAlignment="1">
      <alignment horizontal="center" vertical="center"/>
    </xf>
    <xf numFmtId="176" fontId="11" fillId="0" borderId="1" xfId="51" applyFont="1">
      <alignment horizontal="right" vertical="center"/>
    </xf>
    <xf numFmtId="0" fontId="9" fillId="0" borderId="0" xfId="0" applyFont="1" applyFill="1" applyAlignment="1" applyProtection="1">
      <alignment horizontal="right" vertical="center"/>
      <protection locked="0"/>
    </xf>
    <xf numFmtId="0" fontId="9" fillId="0" borderId="0" xfId="0" applyFont="1" applyFill="1" applyAlignment="1" applyProtection="1">
      <alignment horizontal="right"/>
      <protection locked="0"/>
    </xf>
    <xf numFmtId="0" fontId="10" fillId="0" borderId="10" xfId="0" applyFont="1" applyFill="1" applyBorder="1" applyAlignment="1">
      <alignment horizontal="center" vertical="center"/>
    </xf>
    <xf numFmtId="49" fontId="15" fillId="0" borderId="1" xfId="0" applyNumberFormat="1" applyFont="1" applyBorder="1" applyAlignment="1">
      <alignment horizontal="center" vertical="center" wrapText="1"/>
    </xf>
    <xf numFmtId="49" fontId="16" fillId="0" borderId="0" xfId="50" applyNumberFormat="1" applyFont="1" applyBorder="1" applyAlignment="1">
      <alignment horizontal="right" vertical="center" wrapText="1"/>
    </xf>
    <xf numFmtId="49" fontId="3" fillId="0" borderId="0"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right" vertical="center" wrapText="1"/>
    </xf>
    <xf numFmtId="176" fontId="2" fillId="0" borderId="1" xfId="50"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49" fontId="17"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49" fontId="15" fillId="0" borderId="1" xfId="50" applyNumberFormat="1" applyFont="1" applyBorder="1" applyAlignment="1">
      <alignment horizontal="center" vertical="center" wrapText="1"/>
    </xf>
    <xf numFmtId="49" fontId="2" fillId="0" borderId="1" xfId="50" applyNumberFormat="1" applyFont="1" applyBorder="1" applyAlignment="1">
      <alignment horizontal="left" vertical="center" wrapText="1" indent="1"/>
    </xf>
    <xf numFmtId="49" fontId="2" fillId="0" borderId="1" xfId="50" applyNumberFormat="1" applyFont="1" applyBorder="1" applyAlignment="1">
      <alignment horizontal="left" vertical="center" wrapTex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0" fontId="17" fillId="0" borderId="0" xfId="0" applyFont="1" applyAlignment="1">
      <alignment horizontal="center" vertical="center"/>
    </xf>
    <xf numFmtId="0" fontId="18" fillId="0" borderId="0" xfId="0" applyFont="1" applyAlignment="1"/>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18" fillId="0" borderId="1" xfId="0" applyFont="1" applyBorder="1" applyAlignment="1">
      <alignment horizontal="center" vertical="center" wrapText="1"/>
    </xf>
    <xf numFmtId="0" fontId="18" fillId="0" borderId="5" xfId="0" applyFont="1" applyBorder="1" applyAlignment="1">
      <alignment horizontal="center" vertical="center" wrapText="1"/>
    </xf>
    <xf numFmtId="0" fontId="0" fillId="0" borderId="11" xfId="0" applyFont="1" applyBorder="1">
      <alignment vertical="top"/>
    </xf>
    <xf numFmtId="176" fontId="2" fillId="0" borderId="1" xfId="51" applyNumberFormat="1" applyFont="1" applyFill="1" applyBorder="1">
      <alignment horizontal="right" vertical="center"/>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20" fillId="0" borderId="0" xfId="0" applyFont="1" applyAlignment="1">
      <alignment horizontal="center"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16" fillId="0" borderId="4" xfId="0" applyFont="1" applyBorder="1" applyAlignment="1">
      <alignment horizontal="center" vertical="center"/>
    </xf>
    <xf numFmtId="176" fontId="16" fillId="0" borderId="1" xfId="0" applyNumberFormat="1" applyFont="1" applyBorder="1" applyAlignment="1">
      <alignment horizontal="right" vertical="center"/>
    </xf>
    <xf numFmtId="0" fontId="16" fillId="0" borderId="1" xfId="0" applyFont="1" applyBorder="1" applyAlignment="1">
      <alignment horizontal="center" vertical="center"/>
    </xf>
    <xf numFmtId="0" fontId="15" fillId="0" borderId="7" xfId="0" applyFont="1" applyBorder="1" applyAlignment="1">
      <alignment horizontal="center" vertical="center" wrapText="1"/>
    </xf>
    <xf numFmtId="0" fontId="15" fillId="0" borderId="12" xfId="0" applyFont="1" applyBorder="1" applyAlignment="1">
      <alignment horizontal="center" vertical="center" wrapText="1"/>
    </xf>
    <xf numFmtId="0" fontId="18" fillId="0" borderId="5" xfId="0" applyFont="1" applyBorder="1" applyAlignment="1">
      <alignment horizontal="center" vertical="center"/>
    </xf>
    <xf numFmtId="0" fontId="0" fillId="0" borderId="13" xfId="0" applyFont="1" applyBorder="1">
      <alignment vertical="top"/>
    </xf>
    <xf numFmtId="0" fontId="21" fillId="0" borderId="7" xfId="0" applyFont="1" applyBorder="1" applyAlignment="1">
      <alignment horizontal="center" vertical="center" wrapText="1"/>
    </xf>
    <xf numFmtId="0" fontId="15" fillId="0" borderId="12" xfId="0" applyFont="1" applyBorder="1" applyAlignment="1">
      <alignment horizontal="center" vertical="center"/>
    </xf>
    <xf numFmtId="0" fontId="21" fillId="0" borderId="12" xfId="0" applyFont="1" applyBorder="1" applyAlignment="1">
      <alignment horizontal="center" vertical="center"/>
    </xf>
    <xf numFmtId="0" fontId="16" fillId="0" borderId="4" xfId="0" applyFont="1" applyBorder="1" applyAlignment="1">
      <alignment horizontal="left" vertical="center"/>
    </xf>
    <xf numFmtId="0" fontId="16" fillId="0" borderId="1"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044;&#20915;&#31639;\2025&#24180;&#39044;&#31639;\2025&#24180;&#39044;&#31639;&#20844;&#24320;&#26448;&#26009;\&#20851;&#20110;&#20570;&#22909;2025&#24180;&#37096;&#38376;&#39044;&#31639;&#20844;&#24320;&#30340;&#36890;&#30693;\&#38468;&#20214;1_&#39044;&#31639;&#20844;&#24320;&#27169;&#26495;&#12289;&#20869;&#23481;&#21450;&#26684;&#24335;&#35201;&#27714;\&#19979;&#23646;&#21333;&#20301;&#25110;&#26412;&#32423;\01&#39044;&#31639;&#20844;&#24320;&#27169;&#26495;\&#65288;&#21333;&#20301;&#29256;&#65289;&#37096;&#38376;&#39044;&#31639;&#20844;&#24320;&#26679;&#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财务收支预算总表01-1"/>
      <sheetName val="部门收入预算表01-2"/>
      <sheetName val="部门支出预算表01-3"/>
      <sheetName val="部门财政拨款收支预算总表02-1"/>
      <sheetName val="一般公共预算支出预算表02-2"/>
      <sheetName val="一般公共预算“三公”经费支出预算表03"/>
      <sheetName val="部门基本支出预算表04"/>
      <sheetName val="部门项目支出预算表05-1"/>
      <sheetName val="部门项目支出绩效目标表05-2"/>
      <sheetName val="部门政府性基金预算支出预算表06"/>
      <sheetName val="部门政府采购预算表07"/>
      <sheetName val="部门政府购买服务预算表08"/>
      <sheetName val="对下转移支付预算表09-1"/>
      <sheetName val="对下转移支付绩效目标表09-2"/>
      <sheetName val="新增资产配置表10"/>
      <sheetName val="上级转移支付补助项目支出预算表11"/>
      <sheetName val="部门项目中期规划预算表12"/>
    </sheetNames>
    <sheetDataSet>
      <sheetData sheetId="0">
        <row r="4">
          <cell r="A4" t="str">
            <v>单位名称：新平彝族傣族自治县平掌中学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2"/>
  <sheetViews>
    <sheetView showZeros="0" workbookViewId="0">
      <selection activeCell="G13" sqref="G13"/>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"单位名称："&amp;"新平彝族傣族自治县平掌中学"</f>
        <v>单位名称：新平彝族傣族自治县平掌中学</v>
      </c>
      <c r="B3" s="4"/>
      <c r="C3" s="105"/>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06" t="s">
        <v>8</v>
      </c>
      <c r="B7" s="48">
        <f>5218340.24+295726.88</f>
        <v>5514067.12</v>
      </c>
      <c r="C7" s="106" t="str">
        <f>"一"&amp;"、"&amp;"教育支出"</f>
        <v>一、教育支出</v>
      </c>
      <c r="D7" s="48">
        <v>3786456.12</v>
      </c>
    </row>
    <row r="8" ht="22.5" customHeight="1" spans="1:4">
      <c r="A8" s="106" t="s">
        <v>9</v>
      </c>
      <c r="B8" s="48"/>
      <c r="C8" s="106" t="str">
        <f>"二"&amp;"、"&amp;"社会保障和就业支出"</f>
        <v>二、社会保障和就业支出</v>
      </c>
      <c r="D8" s="48">
        <v>651000</v>
      </c>
    </row>
    <row r="9" ht="22.5" customHeight="1" spans="1:4">
      <c r="A9" s="106" t="s">
        <v>10</v>
      </c>
      <c r="B9" s="48"/>
      <c r="C9" s="106" t="str">
        <f>"三"&amp;"、"&amp;"卫生健康支出"</f>
        <v>三、卫生健康支出</v>
      </c>
      <c r="D9" s="48">
        <v>470967</v>
      </c>
    </row>
    <row r="10" ht="22.5" customHeight="1" spans="1:4">
      <c r="A10" s="106" t="s">
        <v>11</v>
      </c>
      <c r="B10" s="48"/>
      <c r="C10" s="106" t="str">
        <f>"四"&amp;"、"&amp;"住房保障支出"</f>
        <v>四、住房保障支出</v>
      </c>
      <c r="D10" s="48">
        <v>625644</v>
      </c>
    </row>
    <row r="11" ht="22.5" customHeight="1" spans="1:4">
      <c r="A11" s="106" t="s">
        <v>12</v>
      </c>
      <c r="B11" s="48">
        <v>20000</v>
      </c>
      <c r="C11" s="106"/>
      <c r="D11" s="48"/>
    </row>
    <row r="12" ht="22.5" customHeight="1" spans="1:4">
      <c r="A12" s="106" t="s">
        <v>13</v>
      </c>
      <c r="B12" s="48">
        <v>0</v>
      </c>
      <c r="C12" s="106"/>
      <c r="D12" s="48"/>
    </row>
    <row r="13" ht="22.5" customHeight="1" spans="1:4">
      <c r="A13" s="106" t="s">
        <v>14</v>
      </c>
      <c r="B13" s="48">
        <v>0</v>
      </c>
      <c r="C13" s="106"/>
      <c r="D13" s="48"/>
    </row>
    <row r="14" ht="22.5" customHeight="1" spans="1:4">
      <c r="A14" s="106" t="s">
        <v>15</v>
      </c>
      <c r="B14" s="48">
        <v>0</v>
      </c>
      <c r="C14" s="106"/>
      <c r="D14" s="48"/>
    </row>
    <row r="15" ht="22.5" customHeight="1" spans="1:4">
      <c r="A15" s="107" t="s">
        <v>16</v>
      </c>
      <c r="B15" s="48">
        <v>0</v>
      </c>
      <c r="C15" s="110"/>
      <c r="D15" s="48"/>
    </row>
    <row r="16" ht="22.5" customHeight="1" spans="1:4">
      <c r="A16" s="107" t="s">
        <v>17</v>
      </c>
      <c r="B16" s="48">
        <v>20000</v>
      </c>
      <c r="C16" s="110"/>
      <c r="D16" s="48"/>
    </row>
    <row r="17" ht="22.5" customHeight="1" spans="1:4">
      <c r="A17" s="107"/>
      <c r="B17" s="48">
        <v>0</v>
      </c>
      <c r="C17" s="110"/>
      <c r="D17" s="48"/>
    </row>
    <row r="18" ht="22.5" customHeight="1" spans="1:4">
      <c r="A18" s="108" t="s">
        <v>18</v>
      </c>
      <c r="B18" s="48">
        <f>B7+B11</f>
        <v>5534067.12</v>
      </c>
      <c r="C18" s="110" t="s">
        <v>19</v>
      </c>
      <c r="D18" s="48">
        <f>SUM(D7:D17)</f>
        <v>5534067.12</v>
      </c>
    </row>
    <row r="19" ht="22.5" customHeight="1" spans="1:4">
      <c r="A19" s="118" t="s">
        <v>20</v>
      </c>
      <c r="B19" s="48">
        <v>0</v>
      </c>
      <c r="C19" s="119" t="s">
        <v>21</v>
      </c>
      <c r="D19" s="48">
        <v>0</v>
      </c>
    </row>
    <row r="20" ht="22.5" customHeight="1" spans="1:4">
      <c r="A20" s="107" t="s">
        <v>22</v>
      </c>
      <c r="B20" s="48">
        <v>0</v>
      </c>
      <c r="C20" s="107" t="s">
        <v>22</v>
      </c>
      <c r="D20" s="48">
        <v>0</v>
      </c>
    </row>
    <row r="21" ht="22.5" customHeight="1" spans="1:4">
      <c r="A21" s="107" t="s">
        <v>23</v>
      </c>
      <c r="B21" s="48">
        <v>0</v>
      </c>
      <c r="C21" s="107" t="s">
        <v>23</v>
      </c>
      <c r="D21" s="48">
        <v>0</v>
      </c>
    </row>
    <row r="22" ht="22.5" customHeight="1" spans="1:4">
      <c r="A22" s="108" t="s">
        <v>24</v>
      </c>
      <c r="B22" s="48">
        <f>B18</f>
        <v>5534067.12</v>
      </c>
      <c r="C22" s="110" t="s">
        <v>25</v>
      </c>
      <c r="D22" s="48">
        <f>D18</f>
        <v>5534067.12</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9" sqref="A9"/>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75" t="s">
        <v>335</v>
      </c>
    </row>
    <row r="2" ht="37.5" customHeight="1" spans="1:6">
      <c r="A2" s="3" t="s">
        <v>336</v>
      </c>
      <c r="B2" s="3"/>
      <c r="C2" s="3"/>
      <c r="D2" s="3"/>
      <c r="E2" s="3"/>
      <c r="F2" s="3"/>
    </row>
    <row r="3" ht="18.75" customHeight="1" spans="1:6">
      <c r="A3" s="76" t="str">
        <f>"单位名称："&amp;"新平彝族傣族自治县平掌中学"</f>
        <v>单位名称：新平彝族傣族自治县平掌中学</v>
      </c>
      <c r="B3" s="76"/>
      <c r="C3" s="76"/>
      <c r="D3" s="77"/>
      <c r="E3" s="77"/>
      <c r="F3" s="78" t="s">
        <v>28</v>
      </c>
    </row>
    <row r="4" ht="18.75" customHeight="1" spans="1:6">
      <c r="A4" s="79" t="s">
        <v>143</v>
      </c>
      <c r="B4" s="79" t="s">
        <v>57</v>
      </c>
      <c r="C4" s="79" t="s">
        <v>58</v>
      </c>
      <c r="D4" s="80" t="s">
        <v>337</v>
      </c>
      <c r="E4" s="80"/>
      <c r="F4" s="80"/>
    </row>
    <row r="5" ht="18.75" customHeight="1" spans="1:6">
      <c r="A5" s="79" t="s">
        <v>57</v>
      </c>
      <c r="B5" s="79" t="s">
        <v>57</v>
      </c>
      <c r="C5" s="79" t="s">
        <v>58</v>
      </c>
      <c r="D5" s="80" t="s">
        <v>33</v>
      </c>
      <c r="E5" s="80" t="s">
        <v>61</v>
      </c>
      <c r="F5" s="80" t="s">
        <v>62</v>
      </c>
    </row>
    <row r="6" ht="18.75" customHeight="1" spans="1:6">
      <c r="A6" s="81" t="s">
        <v>45</v>
      </c>
      <c r="B6" s="81"/>
      <c r="C6" s="81" t="s">
        <v>68</v>
      </c>
      <c r="D6" s="81" t="s">
        <v>47</v>
      </c>
      <c r="E6" s="81" t="s">
        <v>48</v>
      </c>
      <c r="F6" s="81" t="s">
        <v>49</v>
      </c>
    </row>
    <row r="7" ht="20.25" customHeight="1" spans="1:6">
      <c r="A7" s="82"/>
      <c r="B7" s="82"/>
      <c r="C7" s="82"/>
      <c r="D7" s="48"/>
      <c r="E7" s="48"/>
      <c r="F7" s="48"/>
    </row>
    <row r="8" ht="20.25" customHeight="1" spans="1:6">
      <c r="A8" s="83" t="s">
        <v>114</v>
      </c>
      <c r="B8" s="83"/>
      <c r="C8" s="83"/>
      <c r="D8" s="84"/>
      <c r="E8" s="84"/>
      <c r="F8" s="84"/>
    </row>
    <row r="9" customHeight="1" spans="1:1">
      <c r="A9" t="s">
        <v>140</v>
      </c>
    </row>
  </sheetData>
  <mergeCells count="7">
    <mergeCell ref="A2:F2"/>
    <mergeCell ref="A3:C3"/>
    <mergeCell ref="D4:F4"/>
    <mergeCell ref="A8:C8"/>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3"/>
  <sheetViews>
    <sheetView showZeros="0" topLeftCell="A4" workbookViewId="0">
      <selection activeCell="Q3" sqref="Q3"/>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66"/>
      <c r="B1" s="66"/>
      <c r="C1" s="66"/>
      <c r="D1" s="66"/>
      <c r="E1" s="66"/>
      <c r="F1" s="66"/>
      <c r="G1" s="66"/>
      <c r="H1" s="66"/>
      <c r="I1" s="66"/>
      <c r="J1" s="66"/>
      <c r="K1" s="66"/>
      <c r="L1" s="66"/>
      <c r="M1" s="66"/>
      <c r="N1" s="66"/>
      <c r="O1" s="66"/>
      <c r="P1" s="66"/>
      <c r="Q1" s="43" t="s">
        <v>338</v>
      </c>
    </row>
    <row r="2" ht="45" customHeight="1" spans="1:17">
      <c r="A2" s="67" t="s">
        <v>339</v>
      </c>
      <c r="B2" s="67"/>
      <c r="C2" s="67"/>
      <c r="D2" s="67"/>
      <c r="E2" s="67"/>
      <c r="F2" s="67"/>
      <c r="G2" s="67"/>
      <c r="H2" s="67"/>
      <c r="I2" s="67"/>
      <c r="J2" s="67"/>
      <c r="K2" s="67"/>
      <c r="L2" s="67"/>
      <c r="M2" s="67"/>
      <c r="N2" s="73"/>
      <c r="O2" s="73"/>
      <c r="P2" s="73"/>
      <c r="Q2" s="73"/>
    </row>
    <row r="3" ht="20.25" customHeight="1" spans="1:17">
      <c r="A3" s="42" t="str">
        <f>"单位名称："&amp;"新平彝族傣族自治县平掌中学"</f>
        <v>单位名称：新平彝族傣族自治县平掌中学</v>
      </c>
      <c r="B3" s="42"/>
      <c r="C3" s="42"/>
      <c r="D3" s="42"/>
      <c r="E3" s="42"/>
      <c r="F3" s="42"/>
      <c r="G3" s="42"/>
      <c r="H3" s="42"/>
      <c r="I3" s="42"/>
      <c r="J3" s="42"/>
      <c r="K3" s="42"/>
      <c r="L3" s="42"/>
      <c r="M3" s="42"/>
      <c r="N3" s="42"/>
      <c r="O3" s="42"/>
      <c r="P3" s="42"/>
      <c r="Q3" s="43" t="s">
        <v>28</v>
      </c>
    </row>
    <row r="4" ht="20.25" customHeight="1" spans="1:17">
      <c r="A4" s="45" t="s">
        <v>340</v>
      </c>
      <c r="B4" s="45" t="s">
        <v>341</v>
      </c>
      <c r="C4" s="45" t="s">
        <v>342</v>
      </c>
      <c r="D4" s="45" t="s">
        <v>343</v>
      </c>
      <c r="E4" s="45" t="s">
        <v>344</v>
      </c>
      <c r="F4" s="45" t="s">
        <v>345</v>
      </c>
      <c r="G4" s="45" t="s">
        <v>150</v>
      </c>
      <c r="H4" s="45"/>
      <c r="I4" s="45"/>
      <c r="J4" s="45"/>
      <c r="K4" s="45"/>
      <c r="L4" s="45"/>
      <c r="M4" s="45"/>
      <c r="N4" s="45"/>
      <c r="O4" s="45"/>
      <c r="P4" s="45"/>
      <c r="Q4" s="45"/>
    </row>
    <row r="5" ht="20.25" customHeight="1" spans="1:17">
      <c r="A5" s="45" t="s">
        <v>346</v>
      </c>
      <c r="B5" s="45" t="s">
        <v>341</v>
      </c>
      <c r="C5" s="45" t="s">
        <v>342</v>
      </c>
      <c r="D5" s="45" t="s">
        <v>343</v>
      </c>
      <c r="E5" s="45" t="s">
        <v>344</v>
      </c>
      <c r="F5" s="45" t="s">
        <v>345</v>
      </c>
      <c r="G5" s="45" t="s">
        <v>31</v>
      </c>
      <c r="H5" s="45" t="s">
        <v>34</v>
      </c>
      <c r="I5" s="45" t="s">
        <v>347</v>
      </c>
      <c r="J5" s="45" t="s">
        <v>348</v>
      </c>
      <c r="K5" s="45" t="s">
        <v>37</v>
      </c>
      <c r="L5" s="45" t="s">
        <v>60</v>
      </c>
      <c r="M5" s="45" t="s">
        <v>60</v>
      </c>
      <c r="N5" s="45"/>
      <c r="O5" s="45"/>
      <c r="P5" s="45"/>
      <c r="Q5" s="45"/>
    </row>
    <row r="6" ht="32.4" customHeight="1" spans="1:17">
      <c r="A6" s="45"/>
      <c r="B6" s="45"/>
      <c r="C6" s="45"/>
      <c r="D6" s="45"/>
      <c r="E6" s="45"/>
      <c r="F6" s="45"/>
      <c r="G6" s="45"/>
      <c r="H6" s="45" t="s">
        <v>33</v>
      </c>
      <c r="I6" s="45"/>
      <c r="J6" s="45"/>
      <c r="K6" s="45"/>
      <c r="L6" s="45" t="s">
        <v>33</v>
      </c>
      <c r="M6" s="45" t="s">
        <v>40</v>
      </c>
      <c r="N6" s="45" t="s">
        <v>41</v>
      </c>
      <c r="O6" s="74" t="s">
        <v>42</v>
      </c>
      <c r="P6" s="74" t="s">
        <v>43</v>
      </c>
      <c r="Q6" s="74" t="s">
        <v>44</v>
      </c>
    </row>
    <row r="7" ht="20.25" customHeight="1" spans="1:17">
      <c r="A7" s="68">
        <v>1</v>
      </c>
      <c r="B7" s="68">
        <v>2</v>
      </c>
      <c r="C7" s="68">
        <v>3</v>
      </c>
      <c r="D7" s="68">
        <v>4</v>
      </c>
      <c r="E7" s="68">
        <v>5</v>
      </c>
      <c r="F7" s="68">
        <v>6</v>
      </c>
      <c r="G7" s="68">
        <v>7</v>
      </c>
      <c r="H7" s="68">
        <v>8</v>
      </c>
      <c r="I7" s="68">
        <v>9</v>
      </c>
      <c r="J7" s="68">
        <v>10</v>
      </c>
      <c r="K7" s="68">
        <v>11</v>
      </c>
      <c r="L7" s="68">
        <v>12</v>
      </c>
      <c r="M7" s="68">
        <v>13</v>
      </c>
      <c r="N7" s="68">
        <v>14</v>
      </c>
      <c r="O7" s="68">
        <v>15</v>
      </c>
      <c r="P7" s="68">
        <v>16</v>
      </c>
      <c r="Q7" s="68">
        <v>17</v>
      </c>
    </row>
    <row r="8" ht="20.25" customHeight="1" spans="1:17">
      <c r="A8" s="69" t="s">
        <v>205</v>
      </c>
      <c r="B8" s="46"/>
      <c r="C8" s="46"/>
      <c r="D8" s="70"/>
      <c r="E8" s="70"/>
      <c r="F8" s="70">
        <v>31000</v>
      </c>
      <c r="G8" s="70"/>
      <c r="H8" s="70"/>
      <c r="I8" s="70"/>
      <c r="J8" s="72"/>
      <c r="K8" s="72"/>
      <c r="L8" s="70"/>
      <c r="M8" s="70"/>
      <c r="N8" s="70"/>
      <c r="O8" s="70"/>
      <c r="P8" s="70"/>
      <c r="Q8" s="70"/>
    </row>
    <row r="9" ht="20.25" customHeight="1" spans="1:17">
      <c r="A9" s="46"/>
      <c r="B9" s="46" t="s">
        <v>349</v>
      </c>
      <c r="C9" s="46" t="str">
        <f>"A05010499"&amp;"  "&amp;"其他沙发类"</f>
        <v>A05010499  其他沙发类</v>
      </c>
      <c r="D9" s="71" t="s">
        <v>279</v>
      </c>
      <c r="E9" s="47">
        <v>1</v>
      </c>
      <c r="F9" s="70">
        <v>4000</v>
      </c>
      <c r="G9" s="70"/>
      <c r="H9" s="72"/>
      <c r="I9" s="72"/>
      <c r="J9" s="72"/>
      <c r="K9" s="72"/>
      <c r="L9" s="70"/>
      <c r="M9" s="70"/>
      <c r="N9" s="70"/>
      <c r="O9" s="70"/>
      <c r="P9" s="70"/>
      <c r="Q9" s="70"/>
    </row>
    <row r="10" ht="20.25" customHeight="1" spans="1:17">
      <c r="A10" s="46"/>
      <c r="B10" s="46" t="s">
        <v>350</v>
      </c>
      <c r="C10" s="46" t="str">
        <f>"A05040101"&amp;"  "&amp;"复印纸"</f>
        <v>A05040101  复印纸</v>
      </c>
      <c r="D10" s="71" t="s">
        <v>279</v>
      </c>
      <c r="E10" s="47">
        <v>125</v>
      </c>
      <c r="F10" s="70">
        <v>21000</v>
      </c>
      <c r="G10" s="70"/>
      <c r="H10" s="72"/>
      <c r="I10" s="72"/>
      <c r="J10" s="72"/>
      <c r="K10" s="72"/>
      <c r="L10" s="70"/>
      <c r="M10" s="70"/>
      <c r="N10" s="70"/>
      <c r="O10" s="70"/>
      <c r="P10" s="70"/>
      <c r="Q10" s="70"/>
    </row>
    <row r="11" ht="20.25" customHeight="1" spans="1:17">
      <c r="A11" s="46"/>
      <c r="B11" s="46" t="s">
        <v>351</v>
      </c>
      <c r="C11" s="46" t="str">
        <f>"A05010204"&amp;"  "&amp;"茶几"</f>
        <v>A05010204  茶几</v>
      </c>
      <c r="D11" s="71" t="s">
        <v>279</v>
      </c>
      <c r="E11" s="47">
        <v>1</v>
      </c>
      <c r="F11" s="70">
        <v>1000</v>
      </c>
      <c r="G11" s="70"/>
      <c r="H11" s="72"/>
      <c r="I11" s="72"/>
      <c r="J11" s="72"/>
      <c r="K11" s="72"/>
      <c r="L11" s="70"/>
      <c r="M11" s="70"/>
      <c r="N11" s="70"/>
      <c r="O11" s="70"/>
      <c r="P11" s="70"/>
      <c r="Q11" s="70"/>
    </row>
    <row r="12" ht="20.25" customHeight="1" spans="1:17">
      <c r="A12" s="46"/>
      <c r="B12" s="46" t="s">
        <v>352</v>
      </c>
      <c r="C12" s="46" t="str">
        <f>"A02010105"&amp;"  "&amp;"台式计算机"</f>
        <v>A02010105  台式计算机</v>
      </c>
      <c r="D12" s="71" t="s">
        <v>279</v>
      </c>
      <c r="E12" s="47">
        <v>1</v>
      </c>
      <c r="F12" s="70">
        <v>5000</v>
      </c>
      <c r="G12" s="70"/>
      <c r="H12" s="72"/>
      <c r="I12" s="72"/>
      <c r="J12" s="72"/>
      <c r="K12" s="72"/>
      <c r="L12" s="70"/>
      <c r="M12" s="70"/>
      <c r="N12" s="70"/>
      <c r="O12" s="70"/>
      <c r="P12" s="70"/>
      <c r="Q12" s="70"/>
    </row>
    <row r="13" ht="20.25" customHeight="1" spans="1:17">
      <c r="A13" s="47" t="s">
        <v>31</v>
      </c>
      <c r="B13" s="47"/>
      <c r="C13" s="47"/>
      <c r="D13" s="71"/>
      <c r="E13" s="71"/>
      <c r="F13" s="70">
        <v>31000</v>
      </c>
      <c r="G13" s="70"/>
      <c r="H13" s="70"/>
      <c r="I13" s="70"/>
      <c r="J13" s="70"/>
      <c r="K13" s="70"/>
      <c r="L13" s="70"/>
      <c r="M13" s="70"/>
      <c r="N13" s="70"/>
      <c r="O13" s="70"/>
      <c r="P13" s="70"/>
      <c r="Q13" s="70"/>
    </row>
  </sheetData>
  <mergeCells count="17">
    <mergeCell ref="A1:M1"/>
    <mergeCell ref="A2:Q2"/>
    <mergeCell ref="A3:M3"/>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9"/>
  <sheetViews>
    <sheetView showZeros="0" workbookViewId="0">
      <selection activeCell="A9" sqref="A9"/>
    </sheetView>
  </sheetViews>
  <sheetFormatPr defaultColWidth="8.85" defaultRowHeight="15" customHeight="1"/>
  <cols>
    <col min="1" max="1" width="37.1416666666667" customWidth="1"/>
    <col min="2" max="14" width="17.1416666666667" customWidth="1"/>
  </cols>
  <sheetData>
    <row r="1" ht="24.15" customHeight="1" spans="1:14">
      <c r="A1" s="42"/>
      <c r="B1" s="42"/>
      <c r="C1" s="42"/>
      <c r="D1" s="42"/>
      <c r="E1" s="42"/>
      <c r="F1" s="42"/>
      <c r="G1" s="42"/>
      <c r="H1" s="42"/>
      <c r="I1" s="42"/>
      <c r="J1" s="42"/>
      <c r="K1" s="42"/>
      <c r="L1" s="42"/>
      <c r="M1" s="42"/>
      <c r="N1" s="43" t="s">
        <v>353</v>
      </c>
    </row>
    <row r="2" ht="45.15" customHeight="1" spans="1:14">
      <c r="A2" s="49" t="s">
        <v>354</v>
      </c>
      <c r="B2" s="49"/>
      <c r="C2" s="49"/>
      <c r="D2" s="49"/>
      <c r="E2" s="49"/>
      <c r="F2" s="49"/>
      <c r="G2" s="49"/>
      <c r="H2" s="49"/>
      <c r="I2" s="49"/>
      <c r="J2" s="49"/>
      <c r="K2" s="49"/>
      <c r="L2" s="49"/>
      <c r="M2" s="49"/>
      <c r="N2" s="49"/>
    </row>
    <row r="3" ht="18.75" customHeight="1" spans="1:14">
      <c r="A3" s="42" t="str">
        <f>"单位名称："&amp;"新平彝族傣族自治县平掌中学"</f>
        <v>单位名称：新平彝族傣族自治县平掌中学</v>
      </c>
      <c r="B3" s="42"/>
      <c r="C3" s="42"/>
      <c r="D3" s="42"/>
      <c r="E3" s="42"/>
      <c r="F3" s="42"/>
      <c r="G3" s="42"/>
      <c r="H3" s="42"/>
      <c r="I3" s="42"/>
      <c r="J3" s="42"/>
      <c r="K3" s="42"/>
      <c r="L3" s="42"/>
      <c r="M3" s="42"/>
      <c r="N3" s="43" t="s">
        <v>28</v>
      </c>
    </row>
    <row r="4" ht="22.5" customHeight="1" spans="1:14">
      <c r="A4" s="65" t="s">
        <v>355</v>
      </c>
      <c r="B4" s="65" t="s">
        <v>150</v>
      </c>
      <c r="C4" s="65"/>
      <c r="D4" s="65"/>
      <c r="E4" s="65" t="s">
        <v>356</v>
      </c>
      <c r="F4" s="65"/>
      <c r="G4" s="65"/>
      <c r="H4" s="65"/>
      <c r="I4" s="65"/>
      <c r="J4" s="65"/>
      <c r="K4" s="65"/>
      <c r="L4" s="65"/>
      <c r="M4" s="65"/>
      <c r="N4" s="65"/>
    </row>
    <row r="5" ht="22.5" customHeight="1" spans="1:14">
      <c r="A5" s="65"/>
      <c r="B5" s="65" t="s">
        <v>31</v>
      </c>
      <c r="C5" s="65" t="s">
        <v>34</v>
      </c>
      <c r="D5" s="65" t="s">
        <v>347</v>
      </c>
      <c r="E5" s="65" t="s">
        <v>357</v>
      </c>
      <c r="F5" s="65" t="s">
        <v>358</v>
      </c>
      <c r="G5" s="65" t="s">
        <v>359</v>
      </c>
      <c r="H5" s="65" t="s">
        <v>360</v>
      </c>
      <c r="I5" s="65" t="s">
        <v>361</v>
      </c>
      <c r="J5" s="65" t="s">
        <v>362</v>
      </c>
      <c r="K5" s="65" t="s">
        <v>363</v>
      </c>
      <c r="L5" s="65" t="s">
        <v>364</v>
      </c>
      <c r="M5" s="65" t="s">
        <v>365</v>
      </c>
      <c r="N5" s="65" t="s">
        <v>366</v>
      </c>
    </row>
    <row r="6" ht="18.75" customHeight="1" spans="1:14">
      <c r="A6" s="65" t="s">
        <v>45</v>
      </c>
      <c r="B6" s="65" t="s">
        <v>68</v>
      </c>
      <c r="C6" s="65" t="s">
        <v>46</v>
      </c>
      <c r="D6" s="65" t="s">
        <v>47</v>
      </c>
      <c r="E6" s="65" t="s">
        <v>48</v>
      </c>
      <c r="F6" s="65" t="s">
        <v>49</v>
      </c>
      <c r="G6" s="65" t="s">
        <v>50</v>
      </c>
      <c r="H6" s="65" t="s">
        <v>51</v>
      </c>
      <c r="I6" s="65" t="s">
        <v>52</v>
      </c>
      <c r="J6" s="65" t="s">
        <v>69</v>
      </c>
      <c r="K6" s="65" t="s">
        <v>367</v>
      </c>
      <c r="L6" s="65" t="s">
        <v>368</v>
      </c>
      <c r="M6" s="65" t="s">
        <v>369</v>
      </c>
      <c r="N6" s="65" t="s">
        <v>370</v>
      </c>
    </row>
    <row r="7" ht="18.75" customHeight="1" spans="1:14">
      <c r="A7" s="46"/>
      <c r="B7" s="46"/>
      <c r="C7" s="46"/>
      <c r="D7" s="46"/>
      <c r="E7" s="46"/>
      <c r="F7" s="46"/>
      <c r="G7" s="46"/>
      <c r="H7" s="46"/>
      <c r="I7" s="46"/>
      <c r="J7" s="46"/>
      <c r="K7" s="46"/>
      <c r="L7" s="46"/>
      <c r="M7" s="46"/>
      <c r="N7" s="46"/>
    </row>
    <row r="8" ht="18.75" customHeight="1" spans="1:14">
      <c r="A8" s="47"/>
      <c r="B8" s="46"/>
      <c r="C8" s="46"/>
      <c r="D8" s="46"/>
      <c r="E8" s="46"/>
      <c r="F8" s="46"/>
      <c r="G8" s="46"/>
      <c r="H8" s="46"/>
      <c r="I8" s="46"/>
      <c r="J8" s="46"/>
      <c r="K8" s="46"/>
      <c r="L8" s="46"/>
      <c r="M8" s="46"/>
      <c r="N8" s="46"/>
    </row>
    <row r="9" customHeight="1" spans="1:1">
      <c r="A9" t="s">
        <v>140</v>
      </c>
    </row>
  </sheetData>
  <mergeCells count="5">
    <mergeCell ref="A2:N2"/>
    <mergeCell ref="A3:C3"/>
    <mergeCell ref="B4:D4"/>
    <mergeCell ref="E4:N4"/>
    <mergeCell ref="A4:A5"/>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workbookViewId="0">
      <pane ySplit="1" topLeftCell="A2" activePane="bottomLeft" state="frozen"/>
      <selection/>
      <selection pane="bottomLeft" activeCell="B17" sqref="B17"/>
    </sheetView>
  </sheetViews>
  <sheetFormatPr defaultColWidth="9.10833333333333" defaultRowHeight="14.25" customHeight="1"/>
  <cols>
    <col min="1" max="1" width="42" style="13" customWidth="1"/>
    <col min="2" max="8" width="17.2166666666667" style="13" customWidth="1"/>
    <col min="9" max="16" width="17" style="13" customWidth="1"/>
    <col min="17" max="16384" width="9.10833333333333" style="13"/>
  </cols>
  <sheetData>
    <row r="1" customHeight="1" spans="1:16">
      <c r="A1" s="14"/>
      <c r="B1" s="14"/>
      <c r="C1" s="14"/>
      <c r="D1" s="14"/>
      <c r="E1" s="14"/>
      <c r="F1" s="14"/>
      <c r="G1" s="14"/>
      <c r="H1" s="14"/>
      <c r="I1" s="14"/>
      <c r="J1" s="14"/>
      <c r="K1" s="14"/>
      <c r="L1" s="14"/>
      <c r="M1" s="14"/>
      <c r="N1" s="14"/>
      <c r="O1" s="14"/>
      <c r="P1" s="14"/>
    </row>
    <row r="2" ht="13.6" customHeight="1" spans="4:16">
      <c r="D2" s="52"/>
      <c r="P2" s="62" t="s">
        <v>353</v>
      </c>
    </row>
    <row r="3" ht="27.85" customHeight="1" spans="1:16">
      <c r="A3" s="53" t="s">
        <v>354</v>
      </c>
      <c r="B3" s="16"/>
      <c r="C3" s="16"/>
      <c r="D3" s="16"/>
      <c r="E3" s="16"/>
      <c r="F3" s="16"/>
      <c r="G3" s="16"/>
      <c r="H3" s="16"/>
      <c r="I3" s="16"/>
      <c r="J3" s="16"/>
      <c r="K3" s="16"/>
      <c r="L3" s="16"/>
      <c r="M3" s="16"/>
      <c r="N3" s="16"/>
      <c r="O3" s="16"/>
      <c r="P3" s="16"/>
    </row>
    <row r="4" ht="18" customHeight="1" spans="1:16">
      <c r="A4" s="54" t="s">
        <v>371</v>
      </c>
      <c r="B4" s="55"/>
      <c r="C4" s="55"/>
      <c r="D4" s="56"/>
      <c r="P4" s="63" t="s">
        <v>28</v>
      </c>
    </row>
    <row r="5" ht="19.5" customHeight="1" spans="1:16">
      <c r="A5" s="22" t="s">
        <v>355</v>
      </c>
      <c r="B5" s="38" t="s">
        <v>150</v>
      </c>
      <c r="C5" s="39"/>
      <c r="D5" s="39"/>
      <c r="E5" s="57" t="s">
        <v>372</v>
      </c>
      <c r="F5" s="57"/>
      <c r="G5" s="57"/>
      <c r="H5" s="57"/>
      <c r="I5" s="57"/>
      <c r="J5" s="57"/>
      <c r="K5" s="57"/>
      <c r="L5" s="57"/>
      <c r="M5" s="57"/>
      <c r="N5" s="57"/>
      <c r="O5" s="57"/>
      <c r="P5" s="57"/>
    </row>
    <row r="6" ht="40.6" customHeight="1" spans="1:16">
      <c r="A6" s="28"/>
      <c r="B6" s="25" t="s">
        <v>31</v>
      </c>
      <c r="C6" s="21" t="s">
        <v>34</v>
      </c>
      <c r="D6" s="58" t="s">
        <v>347</v>
      </c>
      <c r="E6" s="59" t="s">
        <v>373</v>
      </c>
      <c r="F6" s="59" t="s">
        <v>374</v>
      </c>
      <c r="G6" s="59" t="s">
        <v>375</v>
      </c>
      <c r="H6" s="59" t="s">
        <v>376</v>
      </c>
      <c r="I6" s="59" t="s">
        <v>377</v>
      </c>
      <c r="J6" s="59" t="s">
        <v>378</v>
      </c>
      <c r="K6" s="59" t="s">
        <v>379</v>
      </c>
      <c r="L6" s="59" t="s">
        <v>380</v>
      </c>
      <c r="M6" s="59" t="s">
        <v>381</v>
      </c>
      <c r="N6" s="59" t="s">
        <v>382</v>
      </c>
      <c r="O6" s="59" t="s">
        <v>383</v>
      </c>
      <c r="P6" s="59" t="s">
        <v>384</v>
      </c>
    </row>
    <row r="7" ht="19.5" customHeight="1" spans="1:16">
      <c r="A7" s="60">
        <v>1</v>
      </c>
      <c r="B7" s="60">
        <v>2</v>
      </c>
      <c r="C7" s="60">
        <v>3</v>
      </c>
      <c r="D7" s="38">
        <v>4</v>
      </c>
      <c r="E7" s="60">
        <v>5</v>
      </c>
      <c r="F7" s="38">
        <v>6</v>
      </c>
      <c r="G7" s="60">
        <v>7</v>
      </c>
      <c r="H7" s="38">
        <v>8</v>
      </c>
      <c r="I7" s="60">
        <v>9</v>
      </c>
      <c r="J7" s="38">
        <v>10</v>
      </c>
      <c r="K7" s="60">
        <v>11</v>
      </c>
      <c r="L7" s="38">
        <v>12</v>
      </c>
      <c r="M7" s="60">
        <v>13</v>
      </c>
      <c r="N7" s="38">
        <v>14</v>
      </c>
      <c r="O7" s="60">
        <v>15</v>
      </c>
      <c r="P7" s="64">
        <v>16</v>
      </c>
    </row>
    <row r="8" ht="28.5" customHeight="1" spans="1:16">
      <c r="A8" s="30"/>
      <c r="B8" s="61"/>
      <c r="C8" s="61"/>
      <c r="D8" s="61"/>
      <c r="E8" s="61"/>
      <c r="F8" s="61"/>
      <c r="G8" s="61"/>
      <c r="H8" s="61"/>
      <c r="I8" s="61"/>
      <c r="J8" s="61"/>
      <c r="K8" s="61"/>
      <c r="L8" s="61"/>
      <c r="M8" s="61"/>
      <c r="N8" s="61"/>
      <c r="O8" s="61"/>
      <c r="P8" s="61"/>
    </row>
    <row r="9" ht="29.95" customHeight="1" spans="1:16">
      <c r="A9" s="30"/>
      <c r="B9" s="61"/>
      <c r="C9" s="61"/>
      <c r="D9" s="61"/>
      <c r="E9" s="61"/>
      <c r="F9" s="61"/>
      <c r="G9" s="61"/>
      <c r="H9" s="61"/>
      <c r="I9" s="61"/>
      <c r="J9" s="61"/>
      <c r="K9" s="61"/>
      <c r="L9" s="61"/>
      <c r="M9" s="61"/>
      <c r="N9" s="61"/>
      <c r="O9" s="61"/>
      <c r="P9" s="61"/>
    </row>
    <row r="10" customHeight="1" spans="1:1">
      <c r="A10" t="s">
        <v>140</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A8" sqref="A8"/>
    </sheetView>
  </sheetViews>
  <sheetFormatPr defaultColWidth="8.85" defaultRowHeight="15" customHeight="1" outlineLevelRow="7"/>
  <cols>
    <col min="1" max="10" width="28.575" customWidth="1"/>
  </cols>
  <sheetData>
    <row r="1" ht="18.75" customHeight="1" spans="1:10">
      <c r="A1" s="42"/>
      <c r="B1" s="42"/>
      <c r="C1" s="42"/>
      <c r="D1" s="42"/>
      <c r="E1" s="42"/>
      <c r="F1" s="42"/>
      <c r="G1" s="42"/>
      <c r="H1" s="42"/>
      <c r="I1" s="42"/>
      <c r="J1" s="43" t="s">
        <v>385</v>
      </c>
    </row>
    <row r="2" ht="52.05" customHeight="1" spans="1:10">
      <c r="A2" s="49" t="s">
        <v>386</v>
      </c>
      <c r="B2" s="50"/>
      <c r="C2" s="50"/>
      <c r="D2" s="50"/>
      <c r="E2" s="50"/>
      <c r="F2" s="50"/>
      <c r="G2" s="50"/>
      <c r="H2" s="50"/>
      <c r="I2" s="50"/>
      <c r="J2" s="50"/>
    </row>
    <row r="3" ht="21.3" customHeight="1" spans="1:10">
      <c r="A3" s="42" t="str">
        <f>"单位名称："&amp;"新平彝族傣族自治县平掌中学"</f>
        <v>单位名称：新平彝族傣族自治县平掌中学</v>
      </c>
      <c r="B3" s="42"/>
      <c r="C3" s="42"/>
      <c r="D3" s="51"/>
      <c r="E3" s="51"/>
      <c r="F3" s="51"/>
      <c r="G3" s="51"/>
      <c r="H3" s="51"/>
      <c r="I3" s="51"/>
      <c r="J3" s="51"/>
    </row>
    <row r="4" ht="27.15" customHeight="1" spans="1:10">
      <c r="A4" s="45" t="s">
        <v>228</v>
      </c>
      <c r="B4" s="45" t="s">
        <v>229</v>
      </c>
      <c r="C4" s="45" t="s">
        <v>230</v>
      </c>
      <c r="D4" s="45" t="s">
        <v>231</v>
      </c>
      <c r="E4" s="45" t="s">
        <v>232</v>
      </c>
      <c r="F4" s="45" t="s">
        <v>233</v>
      </c>
      <c r="G4" s="45" t="s">
        <v>234</v>
      </c>
      <c r="H4" s="45" t="s">
        <v>235</v>
      </c>
      <c r="I4" s="45" t="s">
        <v>236</v>
      </c>
      <c r="J4" s="45" t="s">
        <v>237</v>
      </c>
    </row>
    <row r="5" ht="18.75" customHeight="1" spans="1:10">
      <c r="A5" s="45" t="s">
        <v>45</v>
      </c>
      <c r="B5" s="45" t="s">
        <v>68</v>
      </c>
      <c r="C5" s="45" t="s">
        <v>46</v>
      </c>
      <c r="D5" s="45" t="s">
        <v>47</v>
      </c>
      <c r="E5" s="45" t="s">
        <v>48</v>
      </c>
      <c r="F5" s="45" t="s">
        <v>49</v>
      </c>
      <c r="G5" s="45" t="s">
        <v>50</v>
      </c>
      <c r="H5" s="45" t="s">
        <v>51</v>
      </c>
      <c r="I5" s="45" t="s">
        <v>52</v>
      </c>
      <c r="J5" s="45" t="s">
        <v>69</v>
      </c>
    </row>
    <row r="6" ht="18.75" customHeight="1" spans="1:10">
      <c r="A6" s="46"/>
      <c r="B6" s="46"/>
      <c r="C6" s="46"/>
      <c r="D6" s="46"/>
      <c r="E6" s="46"/>
      <c r="F6" s="46"/>
      <c r="G6" s="46"/>
      <c r="H6" s="46"/>
      <c r="I6" s="46"/>
      <c r="J6" s="46"/>
    </row>
    <row r="7" ht="18.75" customHeight="1" spans="1:10">
      <c r="A7" s="46"/>
      <c r="B7" s="46"/>
      <c r="C7" s="46"/>
      <c r="D7" s="46"/>
      <c r="E7" s="46"/>
      <c r="F7" s="46"/>
      <c r="G7" s="46"/>
      <c r="H7" s="46"/>
      <c r="I7" s="46"/>
      <c r="J7" s="46"/>
    </row>
    <row r="8" customHeight="1" spans="1:1">
      <c r="A8" t="s">
        <v>140</v>
      </c>
    </row>
  </sheetData>
  <mergeCells count="2">
    <mergeCell ref="A2:J2"/>
    <mergeCell ref="A3:C3"/>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8"/>
  <sheetViews>
    <sheetView showZeros="0" workbookViewId="0">
      <selection activeCell="A8" sqref="A8"/>
    </sheetView>
  </sheetViews>
  <sheetFormatPr defaultColWidth="8.85" defaultRowHeight="15" customHeight="1" outlineLevelRow="7" outlineLevelCol="7"/>
  <cols>
    <col min="1" max="8" width="28.575" customWidth="1"/>
  </cols>
  <sheetData>
    <row r="1" ht="18.75" customHeight="1" spans="1:8">
      <c r="A1" s="42"/>
      <c r="B1" s="42"/>
      <c r="C1" s="42"/>
      <c r="D1" s="42"/>
      <c r="E1" s="42"/>
      <c r="F1" s="42"/>
      <c r="G1" s="42"/>
      <c r="H1" s="43" t="s">
        <v>387</v>
      </c>
    </row>
    <row r="2" ht="41.4" customHeight="1" spans="1:8">
      <c r="A2" s="44" t="s">
        <v>388</v>
      </c>
      <c r="B2" s="44"/>
      <c r="C2" s="44"/>
      <c r="D2" s="44"/>
      <c r="E2" s="44"/>
      <c r="F2" s="44"/>
      <c r="G2" s="44"/>
      <c r="H2" s="44"/>
    </row>
    <row r="3" ht="18.75" customHeight="1" spans="1:8">
      <c r="A3" s="42" t="str">
        <f>"单位名称："&amp;"新平彝族傣族自治县平掌中学"</f>
        <v>单位名称：新平彝族傣族自治县平掌中学</v>
      </c>
      <c r="B3" s="42"/>
      <c r="C3" s="42"/>
      <c r="D3" s="42"/>
      <c r="E3" s="42"/>
      <c r="F3" s="42"/>
      <c r="G3" s="42"/>
      <c r="H3" s="42"/>
    </row>
    <row r="4" ht="18.75" customHeight="1" spans="1:8">
      <c r="A4" s="45" t="s">
        <v>143</v>
      </c>
      <c r="B4" s="45" t="s">
        <v>389</v>
      </c>
      <c r="C4" s="45" t="s">
        <v>390</v>
      </c>
      <c r="D4" s="45" t="s">
        <v>391</v>
      </c>
      <c r="E4" s="45" t="s">
        <v>343</v>
      </c>
      <c r="F4" s="45" t="s">
        <v>392</v>
      </c>
      <c r="G4" s="45"/>
      <c r="H4" s="45"/>
    </row>
    <row r="5" ht="18.75" customHeight="1" spans="1:8">
      <c r="A5" s="45"/>
      <c r="B5" s="45"/>
      <c r="C5" s="45"/>
      <c r="D5" s="45"/>
      <c r="E5" s="45"/>
      <c r="F5" s="45" t="s">
        <v>344</v>
      </c>
      <c r="G5" s="45" t="s">
        <v>393</v>
      </c>
      <c r="H5" s="45" t="s">
        <v>394</v>
      </c>
    </row>
    <row r="6" ht="18.75" customHeight="1" spans="1:8">
      <c r="A6" s="45" t="s">
        <v>45</v>
      </c>
      <c r="B6" s="45" t="s">
        <v>68</v>
      </c>
      <c r="C6" s="45" t="s">
        <v>46</v>
      </c>
      <c r="D6" s="45" t="s">
        <v>47</v>
      </c>
      <c r="E6" s="45" t="s">
        <v>48</v>
      </c>
      <c r="F6" s="45" t="s">
        <v>49</v>
      </c>
      <c r="G6" s="45" t="s">
        <v>50</v>
      </c>
      <c r="H6" s="45" t="s">
        <v>51</v>
      </c>
    </row>
    <row r="7" ht="18.75" customHeight="1" spans="1:8">
      <c r="A7" s="46"/>
      <c r="B7" s="46"/>
      <c r="C7" s="46"/>
      <c r="D7" s="46"/>
      <c r="E7" s="47"/>
      <c r="F7" s="47"/>
      <c r="G7" s="48"/>
      <c r="H7" s="48"/>
    </row>
    <row r="8" customHeight="1" spans="1:1">
      <c r="A8" t="s">
        <v>140</v>
      </c>
    </row>
  </sheetData>
  <mergeCells count="8">
    <mergeCell ref="A2:H2"/>
    <mergeCell ref="A3:C3"/>
    <mergeCell ref="F4:H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0833333333333" defaultRowHeight="14.25" customHeight="1"/>
  <cols>
    <col min="1" max="1" width="16.3333333333333" style="13" customWidth="1"/>
    <col min="2" max="2" width="29" style="13" customWidth="1"/>
    <col min="3" max="3" width="23.8916666666667" style="13" customWidth="1"/>
    <col min="4" max="7" width="19.55" style="13" customWidth="1"/>
    <col min="8" max="8" width="15.4416666666667" style="13" customWidth="1"/>
    <col min="9" max="11" width="19.55" style="13" customWidth="1"/>
    <col min="12" max="16384" width="9.10833333333333" style="13"/>
  </cols>
  <sheetData>
    <row r="1" customHeight="1" spans="1:11">
      <c r="A1" s="14"/>
      <c r="B1" s="14"/>
      <c r="C1" s="14"/>
      <c r="D1" s="14"/>
      <c r="E1" s="14"/>
      <c r="F1" s="14"/>
      <c r="G1" s="14"/>
      <c r="H1" s="14"/>
      <c r="I1" s="14"/>
      <c r="J1" s="14"/>
      <c r="K1" s="14"/>
    </row>
    <row r="2" ht="13.6" customHeight="1" spans="4:11">
      <c r="D2" s="15"/>
      <c r="E2" s="15"/>
      <c r="F2" s="15"/>
      <c r="G2" s="15"/>
      <c r="K2" s="36" t="s">
        <v>395</v>
      </c>
    </row>
    <row r="3" ht="27.85" customHeight="1" spans="1:11">
      <c r="A3" s="16" t="s">
        <v>396</v>
      </c>
      <c r="B3" s="16"/>
      <c r="C3" s="16"/>
      <c r="D3" s="16"/>
      <c r="E3" s="16"/>
      <c r="F3" s="16"/>
      <c r="G3" s="16"/>
      <c r="H3" s="16"/>
      <c r="I3" s="16"/>
      <c r="J3" s="16"/>
      <c r="K3" s="16"/>
    </row>
    <row r="4" ht="13.6" customHeight="1" spans="1:11">
      <c r="A4" s="17" t="str">
        <f>'[1]部门财务收支预算总表01-1'!A4</f>
        <v>单位名称：新平彝族傣族自治县平掌中学</v>
      </c>
      <c r="B4" s="18"/>
      <c r="C4" s="18"/>
      <c r="D4" s="18"/>
      <c r="E4" s="18"/>
      <c r="F4" s="18"/>
      <c r="G4" s="18"/>
      <c r="H4" s="19"/>
      <c r="I4" s="19"/>
      <c r="J4" s="19"/>
      <c r="K4" s="37" t="s">
        <v>28</v>
      </c>
    </row>
    <row r="5" ht="21.8" customHeight="1" spans="1:11">
      <c r="A5" s="20" t="s">
        <v>196</v>
      </c>
      <c r="B5" s="20" t="s">
        <v>145</v>
      </c>
      <c r="C5" s="20" t="s">
        <v>197</v>
      </c>
      <c r="D5" s="21" t="s">
        <v>146</v>
      </c>
      <c r="E5" s="21" t="s">
        <v>147</v>
      </c>
      <c r="F5" s="21" t="s">
        <v>148</v>
      </c>
      <c r="G5" s="21" t="s">
        <v>149</v>
      </c>
      <c r="H5" s="22" t="s">
        <v>31</v>
      </c>
      <c r="I5" s="38" t="s">
        <v>397</v>
      </c>
      <c r="J5" s="39"/>
      <c r="K5" s="40"/>
    </row>
    <row r="6" ht="21.8" customHeight="1" spans="1:11">
      <c r="A6" s="23"/>
      <c r="B6" s="23"/>
      <c r="C6" s="23"/>
      <c r="D6" s="24"/>
      <c r="E6" s="24"/>
      <c r="F6" s="24"/>
      <c r="G6" s="24"/>
      <c r="H6" s="25"/>
      <c r="I6" s="21" t="s">
        <v>34</v>
      </c>
      <c r="J6" s="21" t="s">
        <v>35</v>
      </c>
      <c r="K6" s="21" t="s">
        <v>36</v>
      </c>
    </row>
    <row r="7" ht="40.6" customHeight="1" spans="1:11">
      <c r="A7" s="26"/>
      <c r="B7" s="26"/>
      <c r="C7" s="26"/>
      <c r="D7" s="27"/>
      <c r="E7" s="27"/>
      <c r="F7" s="27"/>
      <c r="G7" s="27"/>
      <c r="H7" s="28"/>
      <c r="I7" s="27" t="s">
        <v>33</v>
      </c>
      <c r="J7" s="27"/>
      <c r="K7" s="27"/>
    </row>
    <row r="8" ht="15.05" customHeight="1" spans="1:11">
      <c r="A8" s="29">
        <v>1</v>
      </c>
      <c r="B8" s="29">
        <v>2</v>
      </c>
      <c r="C8" s="29">
        <v>3</v>
      </c>
      <c r="D8" s="29">
        <v>4</v>
      </c>
      <c r="E8" s="29">
        <v>5</v>
      </c>
      <c r="F8" s="29">
        <v>6</v>
      </c>
      <c r="G8" s="29">
        <v>7</v>
      </c>
      <c r="H8" s="29">
        <v>8</v>
      </c>
      <c r="I8" s="29">
        <v>9</v>
      </c>
      <c r="J8" s="41">
        <v>10</v>
      </c>
      <c r="K8" s="41">
        <v>11</v>
      </c>
    </row>
    <row r="9" ht="30.6" customHeight="1" spans="1:11">
      <c r="A9" s="30"/>
      <c r="B9" s="31"/>
      <c r="C9" s="30"/>
      <c r="D9" s="30"/>
      <c r="E9" s="30"/>
      <c r="F9" s="30"/>
      <c r="G9" s="30"/>
      <c r="H9" s="32"/>
      <c r="I9" s="32"/>
      <c r="J9" s="32"/>
      <c r="K9" s="32"/>
    </row>
    <row r="10" ht="30.6" customHeight="1" spans="1:11">
      <c r="A10" s="31"/>
      <c r="B10" s="31"/>
      <c r="C10" s="31"/>
      <c r="D10" s="31"/>
      <c r="E10" s="31"/>
      <c r="F10" s="31"/>
      <c r="G10" s="31"/>
      <c r="H10" s="32"/>
      <c r="I10" s="32"/>
      <c r="J10" s="32"/>
      <c r="K10" s="32"/>
    </row>
    <row r="11" ht="18.85" customHeight="1" spans="1:11">
      <c r="A11" s="33" t="s">
        <v>114</v>
      </c>
      <c r="B11" s="34"/>
      <c r="C11" s="34"/>
      <c r="D11" s="34"/>
      <c r="E11" s="34"/>
      <c r="F11" s="34"/>
      <c r="G11" s="35"/>
      <c r="H11" s="32"/>
      <c r="I11" s="32"/>
      <c r="J11" s="32"/>
      <c r="K11" s="32"/>
    </row>
    <row r="12" customHeight="1" spans="1:1">
      <c r="A12" t="s">
        <v>140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4"/>
  <sheetViews>
    <sheetView showZeros="0" workbookViewId="0">
      <selection activeCell="E14" sqref="E14"/>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398</v>
      </c>
    </row>
    <row r="2" ht="45" customHeight="1" spans="1:7">
      <c r="A2" s="3" t="s">
        <v>399</v>
      </c>
      <c r="B2" s="3"/>
      <c r="C2" s="3"/>
      <c r="D2" s="3"/>
      <c r="E2" s="3"/>
      <c r="F2" s="3"/>
      <c r="G2" s="3"/>
    </row>
    <row r="3" ht="24.15" customHeight="1" spans="1:7">
      <c r="A3" s="4" t="str">
        <f>"单位名称："&amp;"新平彝族傣族自治县平掌中学"</f>
        <v>单位名称：新平彝族傣族自治县平掌中学</v>
      </c>
      <c r="B3" s="4"/>
      <c r="C3" s="4"/>
      <c r="D3" s="4"/>
      <c r="E3" s="5"/>
      <c r="F3" s="5"/>
      <c r="G3" s="5" t="s">
        <v>28</v>
      </c>
    </row>
    <row r="4" ht="18.75" customHeight="1" spans="1:7">
      <c r="A4" s="6" t="s">
        <v>197</v>
      </c>
      <c r="B4" s="6" t="s">
        <v>196</v>
      </c>
      <c r="C4" s="6" t="s">
        <v>145</v>
      </c>
      <c r="D4" s="6" t="s">
        <v>400</v>
      </c>
      <c r="E4" s="6" t="s">
        <v>34</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45</v>
      </c>
      <c r="B7" s="7">
        <v>2</v>
      </c>
      <c r="C7" s="7">
        <v>3</v>
      </c>
      <c r="D7" s="7">
        <v>4</v>
      </c>
      <c r="E7" s="7">
        <v>5</v>
      </c>
      <c r="F7" s="7">
        <v>6</v>
      </c>
      <c r="G7" s="7">
        <v>7</v>
      </c>
    </row>
    <row r="8" ht="20.25" customHeight="1" spans="1:7">
      <c r="A8" s="8" t="s">
        <v>54</v>
      </c>
      <c r="B8" s="8" t="s">
        <v>201</v>
      </c>
      <c r="C8" s="9" t="s">
        <v>200</v>
      </c>
      <c r="D8" s="8" t="s">
        <v>401</v>
      </c>
      <c r="E8" s="10">
        <v>91800</v>
      </c>
      <c r="F8" s="10"/>
      <c r="G8" s="10"/>
    </row>
    <row r="9" ht="20.25" customHeight="1" spans="1:7">
      <c r="A9" s="8" t="s">
        <v>54</v>
      </c>
      <c r="B9" s="8" t="s">
        <v>206</v>
      </c>
      <c r="C9" s="9" t="s">
        <v>205</v>
      </c>
      <c r="D9" s="8" t="s">
        <v>401</v>
      </c>
      <c r="E9" s="10">
        <f>8742.24+67626.88</f>
        <v>76369.12</v>
      </c>
      <c r="F9" s="10"/>
      <c r="G9" s="10"/>
    </row>
    <row r="10" ht="20.25" customHeight="1" spans="1:7">
      <c r="A10" s="8" t="s">
        <v>54</v>
      </c>
      <c r="B10" s="8" t="s">
        <v>206</v>
      </c>
      <c r="C10" s="9" t="s">
        <v>212</v>
      </c>
      <c r="D10" s="8" t="s">
        <v>401</v>
      </c>
      <c r="E10" s="10">
        <v>17100</v>
      </c>
      <c r="F10" s="10"/>
      <c r="G10" s="10"/>
    </row>
    <row r="11" ht="20.25" customHeight="1" spans="1:7">
      <c r="A11" s="8" t="s">
        <v>54</v>
      </c>
      <c r="B11" s="8" t="s">
        <v>206</v>
      </c>
      <c r="C11" s="9" t="s">
        <v>216</v>
      </c>
      <c r="D11" s="8" t="s">
        <v>401</v>
      </c>
      <c r="E11" s="10">
        <v>34600</v>
      </c>
      <c r="F11" s="10"/>
      <c r="G11" s="10"/>
    </row>
    <row r="12" ht="20.25" customHeight="1" spans="1:7">
      <c r="A12" s="8" t="s">
        <v>54</v>
      </c>
      <c r="B12" s="8" t="s">
        <v>206</v>
      </c>
      <c r="C12" s="9" t="s">
        <v>220</v>
      </c>
      <c r="D12" s="8" t="s">
        <v>401</v>
      </c>
      <c r="E12" s="10">
        <f>22275+228100</f>
        <v>250375</v>
      </c>
      <c r="F12" s="10"/>
      <c r="G12" s="10"/>
    </row>
    <row r="13" ht="20.25" customHeight="1" spans="1:7">
      <c r="A13" s="8" t="s">
        <v>54</v>
      </c>
      <c r="B13" s="8" t="s">
        <v>201</v>
      </c>
      <c r="C13" s="9" t="s">
        <v>222</v>
      </c>
      <c r="D13" s="8" t="s">
        <v>401</v>
      </c>
      <c r="E13" s="10">
        <v>0</v>
      </c>
      <c r="F13" s="10"/>
      <c r="G13" s="10"/>
    </row>
    <row r="14" ht="20.25" customHeight="1" spans="1:7">
      <c r="A14" s="11" t="s">
        <v>31</v>
      </c>
      <c r="B14" s="11"/>
      <c r="C14" s="11"/>
      <c r="D14" s="11"/>
      <c r="E14" s="12">
        <f>SUM(E8:E13)</f>
        <v>470244.12</v>
      </c>
      <c r="F14" s="10"/>
      <c r="G14" s="10"/>
    </row>
  </sheetData>
  <mergeCells count="11">
    <mergeCell ref="A2:G2"/>
    <mergeCell ref="A3:D3"/>
    <mergeCell ref="E4:G4"/>
    <mergeCell ref="A14:D14"/>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workbookViewId="0">
      <selection activeCell="E8" sqref="E8"/>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26</v>
      </c>
    </row>
    <row r="2" ht="37.5" customHeight="1" spans="1:19">
      <c r="A2" s="3" t="s">
        <v>27</v>
      </c>
      <c r="B2" s="3"/>
      <c r="C2" s="3"/>
      <c r="D2" s="3"/>
      <c r="E2" s="3"/>
      <c r="F2" s="3"/>
      <c r="G2" s="3"/>
      <c r="H2" s="3"/>
      <c r="I2" s="3"/>
      <c r="J2" s="3"/>
      <c r="K2" s="3"/>
      <c r="L2" s="3"/>
      <c r="M2" s="3"/>
      <c r="N2" s="3"/>
      <c r="O2" s="3"/>
      <c r="P2" s="3"/>
      <c r="Q2" s="3"/>
      <c r="R2" s="3"/>
      <c r="S2" s="3"/>
    </row>
    <row r="3" ht="18.75" customHeight="1" spans="1:19">
      <c r="A3" s="4" t="str">
        <f>"单位名称："&amp;"新平彝族傣族自治县平掌中学"</f>
        <v>单位名称：新平彝族傣族自治县平掌中学</v>
      </c>
      <c r="B3" s="4"/>
      <c r="C3" s="4"/>
      <c r="D3" s="4"/>
      <c r="E3" s="91"/>
      <c r="F3" s="91"/>
      <c r="G3" s="91"/>
      <c r="H3" s="91"/>
      <c r="I3" s="5"/>
      <c r="J3" s="5"/>
      <c r="K3" s="5"/>
      <c r="L3" s="5"/>
      <c r="M3" s="5"/>
      <c r="N3" s="5"/>
      <c r="O3" s="5"/>
      <c r="P3" s="5"/>
      <c r="Q3" s="5"/>
      <c r="R3" s="5"/>
      <c r="S3" s="5" t="s">
        <v>28</v>
      </c>
    </row>
    <row r="4" ht="18.75" customHeight="1" spans="1:19">
      <c r="A4" s="79" t="s">
        <v>29</v>
      </c>
      <c r="B4" s="111" t="s">
        <v>30</v>
      </c>
      <c r="C4" s="111" t="s">
        <v>31</v>
      </c>
      <c r="D4" s="111" t="s">
        <v>32</v>
      </c>
      <c r="E4" s="111"/>
      <c r="F4" s="111"/>
      <c r="G4" s="111"/>
      <c r="H4" s="111"/>
      <c r="I4" s="111"/>
      <c r="J4" s="115"/>
      <c r="K4" s="115"/>
      <c r="L4" s="115"/>
      <c r="M4" s="115"/>
      <c r="N4" s="115"/>
      <c r="O4" s="111" t="s">
        <v>20</v>
      </c>
      <c r="P4" s="111"/>
      <c r="Q4" s="111"/>
      <c r="R4" s="111"/>
      <c r="S4" s="111"/>
    </row>
    <row r="5" ht="18.75" customHeight="1" spans="1:19">
      <c r="A5" s="79"/>
      <c r="B5" s="111"/>
      <c r="C5" s="111"/>
      <c r="D5" s="112" t="s">
        <v>33</v>
      </c>
      <c r="E5" s="112" t="s">
        <v>34</v>
      </c>
      <c r="F5" s="112" t="s">
        <v>35</v>
      </c>
      <c r="G5" s="112" t="s">
        <v>36</v>
      </c>
      <c r="H5" s="112" t="s">
        <v>37</v>
      </c>
      <c r="I5" s="116" t="s">
        <v>38</v>
      </c>
      <c r="J5" s="117"/>
      <c r="K5" s="117"/>
      <c r="L5" s="117"/>
      <c r="M5" s="117"/>
      <c r="N5" s="117"/>
      <c r="O5" s="116" t="s">
        <v>33</v>
      </c>
      <c r="P5" s="116" t="s">
        <v>34</v>
      </c>
      <c r="Q5" s="116" t="s">
        <v>35</v>
      </c>
      <c r="R5" s="116" t="s">
        <v>36</v>
      </c>
      <c r="S5" s="112" t="s">
        <v>39</v>
      </c>
    </row>
    <row r="6" ht="18.75" customHeight="1" spans="1:19">
      <c r="A6" s="79"/>
      <c r="B6" s="111"/>
      <c r="C6" s="111"/>
      <c r="D6" s="112"/>
      <c r="E6" s="112"/>
      <c r="F6" s="112"/>
      <c r="G6" s="112"/>
      <c r="H6" s="112"/>
      <c r="I6" s="116" t="s">
        <v>33</v>
      </c>
      <c r="J6" s="116" t="s">
        <v>40</v>
      </c>
      <c r="K6" s="116" t="s">
        <v>41</v>
      </c>
      <c r="L6" s="116" t="s">
        <v>42</v>
      </c>
      <c r="M6" s="116" t="s">
        <v>43</v>
      </c>
      <c r="N6" s="116" t="s">
        <v>44</v>
      </c>
      <c r="O6" s="116"/>
      <c r="P6" s="116"/>
      <c r="Q6" s="116"/>
      <c r="R6" s="116"/>
      <c r="S6" s="112"/>
    </row>
    <row r="7" ht="18.75" customHeight="1" spans="1:19">
      <c r="A7" s="113" t="s">
        <v>45</v>
      </c>
      <c r="B7" s="114"/>
      <c r="C7" s="81" t="s">
        <v>46</v>
      </c>
      <c r="D7" s="81" t="s">
        <v>47</v>
      </c>
      <c r="E7" s="113" t="s">
        <v>48</v>
      </c>
      <c r="F7" s="81" t="s">
        <v>49</v>
      </c>
      <c r="G7" s="81" t="s">
        <v>50</v>
      </c>
      <c r="H7" s="113" t="s">
        <v>51</v>
      </c>
      <c r="I7" s="81" t="s">
        <v>52</v>
      </c>
      <c r="J7" s="81">
        <v>10</v>
      </c>
      <c r="K7" s="81">
        <v>11</v>
      </c>
      <c r="L7" s="81">
        <v>12</v>
      </c>
      <c r="M7" s="81">
        <v>13</v>
      </c>
      <c r="N7" s="81">
        <v>14</v>
      </c>
      <c r="O7" s="81">
        <v>15</v>
      </c>
      <c r="P7" s="81">
        <v>16</v>
      </c>
      <c r="Q7" s="81">
        <v>17</v>
      </c>
      <c r="R7" s="81">
        <v>18</v>
      </c>
      <c r="S7" s="81">
        <v>19</v>
      </c>
    </row>
    <row r="8" ht="20.25" customHeight="1" spans="1:19">
      <c r="A8" s="82" t="s">
        <v>53</v>
      </c>
      <c r="B8" s="82" t="s">
        <v>54</v>
      </c>
      <c r="C8" s="48">
        <f>D8+I8</f>
        <v>5534067.12</v>
      </c>
      <c r="D8" s="48">
        <f>E8</f>
        <v>5514067.12</v>
      </c>
      <c r="E8" s="48">
        <f>5218340.24+295726.88</f>
        <v>5514067.12</v>
      </c>
      <c r="F8" s="48"/>
      <c r="G8" s="48"/>
      <c r="H8" s="48"/>
      <c r="I8" s="48">
        <v>20000</v>
      </c>
      <c r="J8" s="48"/>
      <c r="K8" s="48"/>
      <c r="L8" s="48"/>
      <c r="M8" s="48"/>
      <c r="N8" s="48">
        <v>20000</v>
      </c>
      <c r="O8" s="48"/>
      <c r="P8" s="48"/>
      <c r="Q8" s="48"/>
      <c r="R8" s="48"/>
      <c r="S8" s="48"/>
    </row>
    <row r="9" ht="20.25" customHeight="1" spans="1:19">
      <c r="A9" s="83" t="s">
        <v>31</v>
      </c>
      <c r="B9" s="83"/>
      <c r="C9" s="48">
        <f>D9+I9</f>
        <v>5534067.12</v>
      </c>
      <c r="D9" s="48">
        <f>E9</f>
        <v>5514067.12</v>
      </c>
      <c r="E9" s="48">
        <f>5218340.24+295726.88</f>
        <v>5514067.12</v>
      </c>
      <c r="F9" s="48"/>
      <c r="G9" s="48"/>
      <c r="H9" s="48"/>
      <c r="I9" s="48">
        <v>20000</v>
      </c>
      <c r="J9" s="48"/>
      <c r="K9" s="48"/>
      <c r="L9" s="48"/>
      <c r="M9" s="48"/>
      <c r="N9" s="48">
        <v>20000</v>
      </c>
      <c r="O9" s="48"/>
      <c r="P9" s="48"/>
      <c r="Q9" s="48"/>
      <c r="R9" s="48"/>
      <c r="S9" s="48"/>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9"/>
  <sheetViews>
    <sheetView showZeros="0" workbookViewId="0">
      <selection activeCell="C7" sqref="C7"/>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55</v>
      </c>
    </row>
    <row r="2" ht="37.5" customHeight="1" spans="1:15">
      <c r="A2" s="3" t="s">
        <v>56</v>
      </c>
      <c r="B2" s="3"/>
      <c r="C2" s="3"/>
      <c r="D2" s="3"/>
      <c r="E2" s="3"/>
      <c r="F2" s="3"/>
      <c r="G2" s="3"/>
      <c r="H2" s="3"/>
      <c r="I2" s="3"/>
      <c r="J2" s="3"/>
      <c r="K2" s="90"/>
      <c r="L2" s="90"/>
      <c r="M2" s="90"/>
      <c r="N2" s="90"/>
      <c r="O2" s="90"/>
    </row>
    <row r="3" ht="18.75" customHeight="1" spans="1:15">
      <c r="A3" s="76" t="str">
        <f>"单位名称："&amp;"新平彝族傣族自治县平掌中学"</f>
        <v>单位名称：新平彝族傣族自治县平掌中学</v>
      </c>
      <c r="B3" s="76"/>
      <c r="C3" s="76"/>
      <c r="D3" s="76"/>
      <c r="E3" s="76"/>
      <c r="F3" s="76"/>
      <c r="G3" s="76"/>
      <c r="H3" s="76"/>
      <c r="I3" s="76"/>
      <c r="J3" s="2"/>
      <c r="K3" s="2"/>
      <c r="L3" s="2"/>
      <c r="M3" s="2"/>
      <c r="N3" s="2"/>
      <c r="O3" s="2" t="s">
        <v>28</v>
      </c>
    </row>
    <row r="4" ht="18.75" customHeight="1" spans="1:15">
      <c r="A4" s="79" t="s">
        <v>57</v>
      </c>
      <c r="B4" s="79" t="s">
        <v>58</v>
      </c>
      <c r="C4" s="80" t="s">
        <v>31</v>
      </c>
      <c r="D4" s="80" t="s">
        <v>34</v>
      </c>
      <c r="E4" s="80"/>
      <c r="F4" s="80"/>
      <c r="G4" s="79" t="s">
        <v>35</v>
      </c>
      <c r="H4" s="80" t="s">
        <v>36</v>
      </c>
      <c r="I4" s="79" t="s">
        <v>59</v>
      </c>
      <c r="J4" s="80" t="s">
        <v>60</v>
      </c>
      <c r="K4" s="80"/>
      <c r="L4" s="80"/>
      <c r="M4" s="80"/>
      <c r="N4" s="80"/>
      <c r="O4" s="80"/>
    </row>
    <row r="5" ht="18.75" customHeight="1" spans="1:15">
      <c r="A5" s="79"/>
      <c r="B5" s="79"/>
      <c r="C5" s="80"/>
      <c r="D5" s="80" t="s">
        <v>33</v>
      </c>
      <c r="E5" s="80" t="s">
        <v>61</v>
      </c>
      <c r="F5" s="80" t="s">
        <v>62</v>
      </c>
      <c r="G5" s="79"/>
      <c r="H5" s="80"/>
      <c r="I5" s="79"/>
      <c r="J5" s="80" t="s">
        <v>33</v>
      </c>
      <c r="K5" s="80" t="s">
        <v>63</v>
      </c>
      <c r="L5" s="81" t="s">
        <v>64</v>
      </c>
      <c r="M5" s="81" t="s">
        <v>65</v>
      </c>
      <c r="N5" s="81" t="s">
        <v>66</v>
      </c>
      <c r="O5" s="81" t="s">
        <v>67</v>
      </c>
    </row>
    <row r="6" ht="18.75" customHeight="1" spans="1:15">
      <c r="A6" s="81" t="s">
        <v>45</v>
      </c>
      <c r="B6" s="81" t="s">
        <v>68</v>
      </c>
      <c r="C6" s="81" t="s">
        <v>46</v>
      </c>
      <c r="D6" s="81" t="s">
        <v>47</v>
      </c>
      <c r="E6" s="81" t="s">
        <v>48</v>
      </c>
      <c r="F6" s="81" t="s">
        <v>49</v>
      </c>
      <c r="G6" s="81" t="s">
        <v>50</v>
      </c>
      <c r="H6" s="81" t="s">
        <v>51</v>
      </c>
      <c r="I6" s="81" t="s">
        <v>52</v>
      </c>
      <c r="J6" s="81" t="s">
        <v>69</v>
      </c>
      <c r="K6" s="81">
        <v>11</v>
      </c>
      <c r="L6" s="81">
        <v>12</v>
      </c>
      <c r="M6" s="81">
        <v>13</v>
      </c>
      <c r="N6" s="81">
        <v>14</v>
      </c>
      <c r="O6" s="81">
        <v>15</v>
      </c>
    </row>
    <row r="7" ht="20.25" customHeight="1" spans="1:15">
      <c r="A7" s="82" t="s">
        <v>70</v>
      </c>
      <c r="B7" s="48" t="s">
        <v>71</v>
      </c>
      <c r="C7" s="102">
        <f>C8+C11+C13</f>
        <v>3786456.12</v>
      </c>
      <c r="D7" s="48">
        <f>E7+F7</f>
        <v>3766456.12</v>
      </c>
      <c r="E7" s="48">
        <v>3313312</v>
      </c>
      <c r="F7" s="102">
        <f>F8+F11+F13</f>
        <v>453144.12</v>
      </c>
      <c r="G7" s="48"/>
      <c r="H7" s="48"/>
      <c r="I7" s="48"/>
      <c r="J7" s="48">
        <v>20000</v>
      </c>
      <c r="K7" s="48">
        <v>0</v>
      </c>
      <c r="L7" s="48">
        <v>0</v>
      </c>
      <c r="M7" s="48">
        <v>0</v>
      </c>
      <c r="N7" s="48">
        <v>0</v>
      </c>
      <c r="O7" s="48">
        <v>20000</v>
      </c>
    </row>
    <row r="8" ht="20.25" customHeight="1" spans="1:15">
      <c r="A8" s="103" t="s">
        <v>72</v>
      </c>
      <c r="B8" s="103" t="s">
        <v>73</v>
      </c>
      <c r="C8" s="48">
        <f>C9+C10</f>
        <v>3677535.12</v>
      </c>
      <c r="D8" s="48">
        <f>E8+F8</f>
        <v>3657535.12</v>
      </c>
      <c r="E8" s="48">
        <v>3313312</v>
      </c>
      <c r="F8" s="48">
        <v>344223.12</v>
      </c>
      <c r="G8" s="48"/>
      <c r="H8" s="48"/>
      <c r="I8" s="48"/>
      <c r="J8" s="48">
        <v>20000</v>
      </c>
      <c r="K8" s="48">
        <v>0</v>
      </c>
      <c r="L8" s="48">
        <v>0</v>
      </c>
      <c r="M8" s="48">
        <v>0</v>
      </c>
      <c r="N8" s="48">
        <v>0</v>
      </c>
      <c r="O8" s="48">
        <v>20000</v>
      </c>
    </row>
    <row r="9" ht="20.25" customHeight="1" spans="1:15">
      <c r="A9" s="104" t="s">
        <v>74</v>
      </c>
      <c r="B9" s="104" t="s">
        <v>75</v>
      </c>
      <c r="C9" s="102">
        <f>D9</f>
        <v>3657535.12</v>
      </c>
      <c r="D9" s="48">
        <f>E9+F9</f>
        <v>3657535.12</v>
      </c>
      <c r="E9" s="48">
        <v>3313312</v>
      </c>
      <c r="F9" s="48">
        <v>344223.12</v>
      </c>
      <c r="G9" s="48"/>
      <c r="H9" s="48"/>
      <c r="I9" s="48"/>
      <c r="J9" s="48">
        <v>0</v>
      </c>
      <c r="K9" s="48">
        <v>0</v>
      </c>
      <c r="L9" s="48">
        <v>0</v>
      </c>
      <c r="M9" s="48">
        <v>0</v>
      </c>
      <c r="N9" s="48">
        <v>0</v>
      </c>
      <c r="O9" s="48">
        <v>0</v>
      </c>
    </row>
    <row r="10" ht="20.25" customHeight="1" spans="1:15">
      <c r="A10" s="104" t="s">
        <v>76</v>
      </c>
      <c r="B10" s="104" t="s">
        <v>77</v>
      </c>
      <c r="C10" s="48">
        <v>20000</v>
      </c>
      <c r="D10" s="48">
        <v>0</v>
      </c>
      <c r="E10" s="48">
        <v>0</v>
      </c>
      <c r="F10" s="48">
        <v>0</v>
      </c>
      <c r="G10" s="48"/>
      <c r="H10" s="48"/>
      <c r="I10" s="48"/>
      <c r="J10" s="48">
        <v>20000</v>
      </c>
      <c r="K10" s="48">
        <v>0</v>
      </c>
      <c r="L10" s="48">
        <v>0</v>
      </c>
      <c r="M10" s="48">
        <v>0</v>
      </c>
      <c r="N10" s="48">
        <v>0</v>
      </c>
      <c r="O10" s="48">
        <v>20000</v>
      </c>
    </row>
    <row r="11" ht="20.25" customHeight="1" spans="1:15">
      <c r="A11" s="103" t="s">
        <v>78</v>
      </c>
      <c r="B11" s="103" t="s">
        <v>79</v>
      </c>
      <c r="C11" s="12">
        <f t="shared" ref="C11:F11" si="0">216+16905</f>
        <v>17121</v>
      </c>
      <c r="D11" s="12">
        <f t="shared" si="0"/>
        <v>17121</v>
      </c>
      <c r="E11" s="102">
        <v>0</v>
      </c>
      <c r="F11" s="12">
        <f t="shared" si="0"/>
        <v>17121</v>
      </c>
      <c r="G11" s="48"/>
      <c r="H11" s="48"/>
      <c r="I11" s="48"/>
      <c r="J11" s="48">
        <v>0</v>
      </c>
      <c r="K11" s="48">
        <v>0</v>
      </c>
      <c r="L11" s="48">
        <v>0</v>
      </c>
      <c r="M11" s="48">
        <v>0</v>
      </c>
      <c r="N11" s="48">
        <v>0</v>
      </c>
      <c r="O11" s="48">
        <v>0</v>
      </c>
    </row>
    <row r="12" ht="20.25" customHeight="1" spans="1:15">
      <c r="A12" s="104" t="s">
        <v>80</v>
      </c>
      <c r="B12" s="104" t="s">
        <v>81</v>
      </c>
      <c r="C12" s="12">
        <f t="shared" ref="C12:F12" si="1">216+16905</f>
        <v>17121</v>
      </c>
      <c r="D12" s="12">
        <f t="shared" si="1"/>
        <v>17121</v>
      </c>
      <c r="E12" s="102">
        <v>0</v>
      </c>
      <c r="F12" s="12">
        <f t="shared" si="1"/>
        <v>17121</v>
      </c>
      <c r="G12" s="48"/>
      <c r="H12" s="48"/>
      <c r="I12" s="48"/>
      <c r="J12" s="48">
        <v>0</v>
      </c>
      <c r="K12" s="48">
        <v>0</v>
      </c>
      <c r="L12" s="48">
        <v>0</v>
      </c>
      <c r="M12" s="48">
        <v>0</v>
      </c>
      <c r="N12" s="48">
        <v>0</v>
      </c>
      <c r="O12" s="48">
        <v>0</v>
      </c>
    </row>
    <row r="13" ht="20.25" customHeight="1" spans="1:15">
      <c r="A13" s="103" t="s">
        <v>82</v>
      </c>
      <c r="B13" s="103" t="s">
        <v>83</v>
      </c>
      <c r="C13" s="48">
        <v>91800</v>
      </c>
      <c r="D13" s="48">
        <v>91800</v>
      </c>
      <c r="E13" s="48">
        <v>0</v>
      </c>
      <c r="F13" s="48">
        <v>91800</v>
      </c>
      <c r="G13" s="48"/>
      <c r="H13" s="48"/>
      <c r="I13" s="48"/>
      <c r="J13" s="48">
        <v>0</v>
      </c>
      <c r="K13" s="48">
        <v>0</v>
      </c>
      <c r="L13" s="48">
        <v>0</v>
      </c>
      <c r="M13" s="48">
        <v>0</v>
      </c>
      <c r="N13" s="48">
        <v>0</v>
      </c>
      <c r="O13" s="48">
        <v>0</v>
      </c>
    </row>
    <row r="14" ht="20.25" customHeight="1" spans="1:15">
      <c r="A14" s="104" t="s">
        <v>84</v>
      </c>
      <c r="B14" s="104" t="s">
        <v>85</v>
      </c>
      <c r="C14" s="48">
        <v>91800</v>
      </c>
      <c r="D14" s="48">
        <v>91800</v>
      </c>
      <c r="E14" s="48">
        <v>0</v>
      </c>
      <c r="F14" s="48">
        <v>91800</v>
      </c>
      <c r="G14" s="48"/>
      <c r="H14" s="48"/>
      <c r="I14" s="48"/>
      <c r="J14" s="48">
        <v>0</v>
      </c>
      <c r="K14" s="48">
        <v>0</v>
      </c>
      <c r="L14" s="48">
        <v>0</v>
      </c>
      <c r="M14" s="48">
        <v>0</v>
      </c>
      <c r="N14" s="48">
        <v>0</v>
      </c>
      <c r="O14" s="48">
        <v>0</v>
      </c>
    </row>
    <row r="15" ht="20.25" customHeight="1" spans="1:15">
      <c r="A15" s="82" t="s">
        <v>86</v>
      </c>
      <c r="B15" s="82" t="s">
        <v>87</v>
      </c>
      <c r="C15" s="48">
        <v>651000</v>
      </c>
      <c r="D15" s="48">
        <v>651000</v>
      </c>
      <c r="E15" s="48">
        <v>633900</v>
      </c>
      <c r="F15" s="48">
        <v>17100</v>
      </c>
      <c r="G15" s="48"/>
      <c r="H15" s="48"/>
      <c r="I15" s="48"/>
      <c r="J15" s="48">
        <v>0</v>
      </c>
      <c r="K15" s="48">
        <v>0</v>
      </c>
      <c r="L15" s="48">
        <v>0</v>
      </c>
      <c r="M15" s="48">
        <v>0</v>
      </c>
      <c r="N15" s="48">
        <v>0</v>
      </c>
      <c r="O15" s="48">
        <v>0</v>
      </c>
    </row>
    <row r="16" ht="20.25" customHeight="1" spans="1:15">
      <c r="A16" s="103" t="s">
        <v>88</v>
      </c>
      <c r="B16" s="103" t="s">
        <v>89</v>
      </c>
      <c r="C16" s="48">
        <v>633900</v>
      </c>
      <c r="D16" s="48">
        <v>633900</v>
      </c>
      <c r="E16" s="48">
        <v>633900</v>
      </c>
      <c r="F16" s="48">
        <v>0</v>
      </c>
      <c r="G16" s="48"/>
      <c r="H16" s="48"/>
      <c r="I16" s="48"/>
      <c r="J16" s="48">
        <v>0</v>
      </c>
      <c r="K16" s="48">
        <v>0</v>
      </c>
      <c r="L16" s="48">
        <v>0</v>
      </c>
      <c r="M16" s="48">
        <v>0</v>
      </c>
      <c r="N16" s="48">
        <v>0</v>
      </c>
      <c r="O16" s="48">
        <v>0</v>
      </c>
    </row>
    <row r="17" ht="20.25" customHeight="1" spans="1:15">
      <c r="A17" s="104" t="s">
        <v>90</v>
      </c>
      <c r="B17" s="104" t="s">
        <v>91</v>
      </c>
      <c r="C17" s="48">
        <v>3900</v>
      </c>
      <c r="D17" s="48">
        <v>3900</v>
      </c>
      <c r="E17" s="48">
        <v>3900</v>
      </c>
      <c r="F17" s="48">
        <v>0</v>
      </c>
      <c r="G17" s="48"/>
      <c r="H17" s="48"/>
      <c r="I17" s="48"/>
      <c r="J17" s="48">
        <v>0</v>
      </c>
      <c r="K17" s="48">
        <v>0</v>
      </c>
      <c r="L17" s="48">
        <v>0</v>
      </c>
      <c r="M17" s="48">
        <v>0</v>
      </c>
      <c r="N17" s="48">
        <v>0</v>
      </c>
      <c r="O17" s="48">
        <v>0</v>
      </c>
    </row>
    <row r="18" ht="27" customHeight="1" spans="1:15">
      <c r="A18" s="104" t="s">
        <v>92</v>
      </c>
      <c r="B18" s="104" t="s">
        <v>93</v>
      </c>
      <c r="C18" s="48">
        <v>630000</v>
      </c>
      <c r="D18" s="48">
        <v>630000</v>
      </c>
      <c r="E18" s="48">
        <v>630000</v>
      </c>
      <c r="F18" s="48">
        <v>0</v>
      </c>
      <c r="G18" s="48"/>
      <c r="H18" s="48"/>
      <c r="I18" s="48"/>
      <c r="J18" s="48">
        <v>0</v>
      </c>
      <c r="K18" s="48">
        <v>0</v>
      </c>
      <c r="L18" s="48">
        <v>0</v>
      </c>
      <c r="M18" s="48">
        <v>0</v>
      </c>
      <c r="N18" s="48">
        <v>0</v>
      </c>
      <c r="O18" s="48">
        <v>0</v>
      </c>
    </row>
    <row r="19" ht="20.25" customHeight="1" spans="1:15">
      <c r="A19" s="103" t="s">
        <v>94</v>
      </c>
      <c r="B19" s="103" t="s">
        <v>95</v>
      </c>
      <c r="C19" s="48">
        <v>17100</v>
      </c>
      <c r="D19" s="48">
        <v>17100</v>
      </c>
      <c r="E19" s="48">
        <v>0</v>
      </c>
      <c r="F19" s="48">
        <v>17100</v>
      </c>
      <c r="G19" s="48"/>
      <c r="H19" s="48"/>
      <c r="I19" s="48"/>
      <c r="J19" s="48">
        <v>0</v>
      </c>
      <c r="K19" s="48">
        <v>0</v>
      </c>
      <c r="L19" s="48">
        <v>0</v>
      </c>
      <c r="M19" s="48">
        <v>0</v>
      </c>
      <c r="N19" s="48">
        <v>0</v>
      </c>
      <c r="O19" s="48">
        <v>0</v>
      </c>
    </row>
    <row r="20" ht="20.25" customHeight="1" spans="1:15">
      <c r="A20" s="104" t="s">
        <v>96</v>
      </c>
      <c r="B20" s="104" t="s">
        <v>97</v>
      </c>
      <c r="C20" s="48">
        <v>17100</v>
      </c>
      <c r="D20" s="48">
        <v>17100</v>
      </c>
      <c r="E20" s="48">
        <v>0</v>
      </c>
      <c r="F20" s="48">
        <v>17100</v>
      </c>
      <c r="G20" s="48"/>
      <c r="H20" s="48"/>
      <c r="I20" s="48"/>
      <c r="J20" s="48">
        <v>0</v>
      </c>
      <c r="K20" s="48">
        <v>0</v>
      </c>
      <c r="L20" s="48">
        <v>0</v>
      </c>
      <c r="M20" s="48">
        <v>0</v>
      </c>
      <c r="N20" s="48">
        <v>0</v>
      </c>
      <c r="O20" s="48">
        <v>0</v>
      </c>
    </row>
    <row r="21" ht="20.25" customHeight="1" spans="1:15">
      <c r="A21" s="82" t="s">
        <v>98</v>
      </c>
      <c r="B21" s="82" t="s">
        <v>99</v>
      </c>
      <c r="C21" s="48">
        <v>470967</v>
      </c>
      <c r="D21" s="48">
        <v>470967</v>
      </c>
      <c r="E21" s="48">
        <v>470967</v>
      </c>
      <c r="F21" s="48">
        <v>0</v>
      </c>
      <c r="G21" s="48"/>
      <c r="H21" s="48"/>
      <c r="I21" s="48"/>
      <c r="J21" s="48">
        <v>0</v>
      </c>
      <c r="K21" s="48">
        <v>0</v>
      </c>
      <c r="L21" s="48">
        <v>0</v>
      </c>
      <c r="M21" s="48">
        <v>0</v>
      </c>
      <c r="N21" s="48">
        <v>0</v>
      </c>
      <c r="O21" s="48">
        <v>0</v>
      </c>
    </row>
    <row r="22" ht="20.25" customHeight="1" spans="1:15">
      <c r="A22" s="103" t="s">
        <v>100</v>
      </c>
      <c r="B22" s="103" t="s">
        <v>101</v>
      </c>
      <c r="C22" s="48">
        <v>470967</v>
      </c>
      <c r="D22" s="48">
        <v>470967</v>
      </c>
      <c r="E22" s="48">
        <v>470967</v>
      </c>
      <c r="F22" s="48">
        <v>0</v>
      </c>
      <c r="G22" s="48"/>
      <c r="H22" s="48"/>
      <c r="I22" s="48"/>
      <c r="J22" s="48">
        <v>0</v>
      </c>
      <c r="K22" s="48">
        <v>0</v>
      </c>
      <c r="L22" s="48">
        <v>0</v>
      </c>
      <c r="M22" s="48">
        <v>0</v>
      </c>
      <c r="N22" s="48">
        <v>0</v>
      </c>
      <c r="O22" s="48">
        <v>0</v>
      </c>
    </row>
    <row r="23" ht="20.25" customHeight="1" spans="1:15">
      <c r="A23" s="104" t="s">
        <v>102</v>
      </c>
      <c r="B23" s="104" t="s">
        <v>103</v>
      </c>
      <c r="C23" s="48">
        <v>276567</v>
      </c>
      <c r="D23" s="48">
        <v>276567</v>
      </c>
      <c r="E23" s="48">
        <v>276567</v>
      </c>
      <c r="F23" s="48">
        <v>0</v>
      </c>
      <c r="G23" s="48"/>
      <c r="H23" s="48"/>
      <c r="I23" s="48"/>
      <c r="J23" s="48">
        <v>0</v>
      </c>
      <c r="K23" s="48">
        <v>0</v>
      </c>
      <c r="L23" s="48">
        <v>0</v>
      </c>
      <c r="M23" s="48">
        <v>0</v>
      </c>
      <c r="N23" s="48">
        <v>0</v>
      </c>
      <c r="O23" s="48">
        <v>0</v>
      </c>
    </row>
    <row r="24" ht="20.25" customHeight="1" spans="1:15">
      <c r="A24" s="104" t="s">
        <v>104</v>
      </c>
      <c r="B24" s="104" t="s">
        <v>105</v>
      </c>
      <c r="C24" s="48">
        <v>180000</v>
      </c>
      <c r="D24" s="48">
        <v>180000</v>
      </c>
      <c r="E24" s="48">
        <v>180000</v>
      </c>
      <c r="F24" s="48">
        <v>0</v>
      </c>
      <c r="G24" s="48"/>
      <c r="H24" s="48"/>
      <c r="I24" s="48"/>
      <c r="J24" s="48">
        <v>0</v>
      </c>
      <c r="K24" s="48">
        <v>0</v>
      </c>
      <c r="L24" s="48">
        <v>0</v>
      </c>
      <c r="M24" s="48">
        <v>0</v>
      </c>
      <c r="N24" s="48">
        <v>0</v>
      </c>
      <c r="O24" s="48">
        <v>0</v>
      </c>
    </row>
    <row r="25" ht="20.25" customHeight="1" spans="1:15">
      <c r="A25" s="104" t="s">
        <v>106</v>
      </c>
      <c r="B25" s="104" t="s">
        <v>107</v>
      </c>
      <c r="C25" s="48">
        <v>14400</v>
      </c>
      <c r="D25" s="48">
        <v>14400</v>
      </c>
      <c r="E25" s="48">
        <v>14400</v>
      </c>
      <c r="F25" s="48">
        <v>0</v>
      </c>
      <c r="G25" s="48"/>
      <c r="H25" s="48"/>
      <c r="I25" s="48"/>
      <c r="J25" s="48">
        <v>0</v>
      </c>
      <c r="K25" s="48">
        <v>0</v>
      </c>
      <c r="L25" s="48">
        <v>0</v>
      </c>
      <c r="M25" s="48">
        <v>0</v>
      </c>
      <c r="N25" s="48">
        <v>0</v>
      </c>
      <c r="O25" s="48">
        <v>0</v>
      </c>
    </row>
    <row r="26" ht="20.25" customHeight="1" spans="1:15">
      <c r="A26" s="82" t="s">
        <v>108</v>
      </c>
      <c r="B26" s="82" t="s">
        <v>109</v>
      </c>
      <c r="C26" s="48">
        <v>625644</v>
      </c>
      <c r="D26" s="48">
        <v>625644</v>
      </c>
      <c r="E26" s="48">
        <v>625644</v>
      </c>
      <c r="F26" s="48">
        <v>0</v>
      </c>
      <c r="G26" s="48"/>
      <c r="H26" s="48"/>
      <c r="I26" s="48"/>
      <c r="J26" s="48">
        <v>0</v>
      </c>
      <c r="K26" s="48">
        <v>0</v>
      </c>
      <c r="L26" s="48">
        <v>0</v>
      </c>
      <c r="M26" s="48">
        <v>0</v>
      </c>
      <c r="N26" s="48">
        <v>0</v>
      </c>
      <c r="O26" s="48">
        <v>0</v>
      </c>
    </row>
    <row r="27" ht="20.25" customHeight="1" spans="1:15">
      <c r="A27" s="103" t="s">
        <v>110</v>
      </c>
      <c r="B27" s="103" t="s">
        <v>111</v>
      </c>
      <c r="C27" s="48">
        <v>625644</v>
      </c>
      <c r="D27" s="48">
        <v>625644</v>
      </c>
      <c r="E27" s="48">
        <v>625644</v>
      </c>
      <c r="F27" s="48">
        <v>0</v>
      </c>
      <c r="G27" s="48"/>
      <c r="H27" s="48"/>
      <c r="I27" s="48"/>
      <c r="J27" s="48">
        <v>0</v>
      </c>
      <c r="K27" s="48">
        <v>0</v>
      </c>
      <c r="L27" s="48">
        <v>0</v>
      </c>
      <c r="M27" s="48">
        <v>0</v>
      </c>
      <c r="N27" s="48">
        <v>0</v>
      </c>
      <c r="O27" s="48">
        <v>0</v>
      </c>
    </row>
    <row r="28" ht="20.25" customHeight="1" spans="1:15">
      <c r="A28" s="104" t="s">
        <v>112</v>
      </c>
      <c r="B28" s="104" t="s">
        <v>113</v>
      </c>
      <c r="C28" s="48">
        <v>625644</v>
      </c>
      <c r="D28" s="48">
        <v>625644</v>
      </c>
      <c r="E28" s="48">
        <v>625644</v>
      </c>
      <c r="F28" s="48">
        <v>0</v>
      </c>
      <c r="G28" s="48"/>
      <c r="H28" s="48"/>
      <c r="I28" s="48"/>
      <c r="J28" s="48">
        <v>0</v>
      </c>
      <c r="K28" s="48">
        <v>0</v>
      </c>
      <c r="L28" s="48">
        <v>0</v>
      </c>
      <c r="M28" s="48">
        <v>0</v>
      </c>
      <c r="N28" s="48">
        <v>0</v>
      </c>
      <c r="O28" s="48">
        <v>0</v>
      </c>
    </row>
    <row r="29" ht="20.25" customHeight="1" spans="1:15">
      <c r="A29" s="83" t="s">
        <v>114</v>
      </c>
      <c r="B29" s="83"/>
      <c r="C29" s="48">
        <f>C7+C15+C21+C26</f>
        <v>5534067.12</v>
      </c>
      <c r="D29" s="48">
        <f>D7+D15+D21+D26</f>
        <v>5514067.12</v>
      </c>
      <c r="E29" s="48">
        <v>5043823</v>
      </c>
      <c r="F29" s="48">
        <f>F7+F15+F21+F26</f>
        <v>470244.12</v>
      </c>
      <c r="G29" s="48"/>
      <c r="H29" s="48"/>
      <c r="I29" s="48"/>
      <c r="J29" s="48">
        <v>20000</v>
      </c>
      <c r="K29" s="48">
        <v>0</v>
      </c>
      <c r="L29" s="48">
        <v>0</v>
      </c>
      <c r="M29" s="48">
        <v>0</v>
      </c>
      <c r="N29" s="48">
        <v>0</v>
      </c>
      <c r="O29" s="48">
        <v>20000</v>
      </c>
    </row>
  </sheetData>
  <mergeCells count="11">
    <mergeCell ref="A2:O2"/>
    <mergeCell ref="A3:I3"/>
    <mergeCell ref="D4:F4"/>
    <mergeCell ref="J4:O4"/>
    <mergeCell ref="A29:B29"/>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B8" sqref="B8"/>
    </sheetView>
  </sheetViews>
  <sheetFormatPr defaultColWidth="8.85" defaultRowHeight="15" customHeight="1" outlineLevelCol="3"/>
  <cols>
    <col min="1" max="4" width="35.7083333333333" customWidth="1"/>
  </cols>
  <sheetData>
    <row r="1" ht="18.75" customHeight="1" spans="1:4">
      <c r="A1" s="1"/>
      <c r="B1" s="1"/>
      <c r="C1" s="1"/>
      <c r="D1" s="5" t="s">
        <v>115</v>
      </c>
    </row>
    <row r="2" ht="45" customHeight="1" spans="1:4">
      <c r="A2" s="3" t="s">
        <v>116</v>
      </c>
      <c r="B2" s="3"/>
      <c r="C2" s="3"/>
      <c r="D2" s="3"/>
    </row>
    <row r="3" ht="18.75" customHeight="1" spans="1:4">
      <c r="A3" s="4" t="str">
        <f>"单位名称："&amp;"新平彝族傣族自治县平掌中学"</f>
        <v>单位名称：新平彝族傣族自治县平掌中学</v>
      </c>
      <c r="B3" s="4"/>
      <c r="C3" s="105"/>
      <c r="D3" s="5" t="s">
        <v>2</v>
      </c>
    </row>
    <row r="4" ht="22.5" customHeight="1" spans="1:4">
      <c r="A4" s="7" t="s">
        <v>3</v>
      </c>
      <c r="B4" s="7"/>
      <c r="C4" s="7" t="s">
        <v>4</v>
      </c>
      <c r="D4" s="7"/>
    </row>
    <row r="5" ht="18.75" customHeight="1" spans="1:4">
      <c r="A5" s="7" t="s">
        <v>5</v>
      </c>
      <c r="B5" s="7" t="s">
        <v>6</v>
      </c>
      <c r="C5" s="7" t="s">
        <v>117</v>
      </c>
      <c r="D5" s="7" t="s">
        <v>6</v>
      </c>
    </row>
    <row r="6" ht="18.75" customHeight="1" spans="1:4">
      <c r="A6" s="7"/>
      <c r="B6" s="7"/>
      <c r="C6" s="7"/>
      <c r="D6" s="7"/>
    </row>
    <row r="7" ht="22.5" customHeight="1" spans="1:4">
      <c r="A7" s="106" t="s">
        <v>118</v>
      </c>
      <c r="B7" s="48">
        <f>5218340.24+295726.88</f>
        <v>5514067.12</v>
      </c>
      <c r="C7" s="106" t="s">
        <v>119</v>
      </c>
      <c r="D7" s="102">
        <f>5218340.24+295726.88</f>
        <v>5514067.12</v>
      </c>
    </row>
    <row r="8" ht="22.5" customHeight="1" spans="1:4">
      <c r="A8" s="106" t="s">
        <v>120</v>
      </c>
      <c r="B8" s="102">
        <f>5218340.24+295726.88</f>
        <v>5514067.12</v>
      </c>
      <c r="C8" s="106" t="str">
        <f>"（"&amp;"一"&amp;"）"&amp;"教育支出"</f>
        <v>（一）教育支出</v>
      </c>
      <c r="D8" s="48">
        <v>3766456.12</v>
      </c>
    </row>
    <row r="9" ht="22.5" customHeight="1" spans="1:4">
      <c r="A9" s="106" t="s">
        <v>121</v>
      </c>
      <c r="B9" s="48"/>
      <c r="C9" s="106" t="str">
        <f>"（"&amp;"二"&amp;"）"&amp;"社会保障和就业支出"</f>
        <v>（二）社会保障和就业支出</v>
      </c>
      <c r="D9" s="48">
        <v>651000</v>
      </c>
    </row>
    <row r="10" ht="22.5" customHeight="1" spans="1:4">
      <c r="A10" s="106" t="s">
        <v>122</v>
      </c>
      <c r="B10" s="48"/>
      <c r="C10" s="106" t="str">
        <f>"（"&amp;"三"&amp;"）"&amp;"卫生健康支出"</f>
        <v>（三）卫生健康支出</v>
      </c>
      <c r="D10" s="48">
        <v>470967</v>
      </c>
    </row>
    <row r="11" ht="22.5" customHeight="1" spans="1:4">
      <c r="A11" s="106" t="s">
        <v>123</v>
      </c>
      <c r="B11" s="48"/>
      <c r="C11" s="106" t="str">
        <f>"（"&amp;"四"&amp;"）"&amp;"住房保障支出"</f>
        <v>（四）住房保障支出</v>
      </c>
      <c r="D11" s="48">
        <v>625644</v>
      </c>
    </row>
    <row r="12" ht="22.5" customHeight="1" spans="1:4">
      <c r="A12" s="106" t="s">
        <v>120</v>
      </c>
      <c r="B12" s="48"/>
      <c r="C12" s="106"/>
      <c r="D12" s="48"/>
    </row>
    <row r="13" ht="22.5" customHeight="1" spans="1:4">
      <c r="A13" s="106" t="s">
        <v>121</v>
      </c>
      <c r="B13" s="48"/>
      <c r="C13" s="106"/>
      <c r="D13" s="48"/>
    </row>
    <row r="14" ht="22.5" customHeight="1" spans="1:4">
      <c r="A14" s="106" t="s">
        <v>122</v>
      </c>
      <c r="B14" s="48"/>
      <c r="C14" s="106"/>
      <c r="D14" s="48"/>
    </row>
    <row r="15" ht="22.5" customHeight="1" spans="1:4">
      <c r="A15" s="107"/>
      <c r="B15" s="48"/>
      <c r="C15" s="106" t="s">
        <v>124</v>
      </c>
      <c r="D15" s="48"/>
    </row>
    <row r="16" ht="22.5" customHeight="1" spans="1:4">
      <c r="A16" s="108" t="s">
        <v>125</v>
      </c>
      <c r="B16" s="109">
        <v>5514067.12</v>
      </c>
      <c r="C16" s="110" t="s">
        <v>126</v>
      </c>
      <c r="D16" s="109">
        <v>5514067.12</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topLeftCell="A6" workbookViewId="0">
      <selection activeCell="C7" sqref="C7:G28"/>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75" t="s">
        <v>127</v>
      </c>
    </row>
    <row r="2" ht="37.5" customHeight="1" spans="1:7">
      <c r="A2" s="3" t="s">
        <v>128</v>
      </c>
      <c r="B2" s="3"/>
      <c r="C2" s="3"/>
      <c r="D2" s="3"/>
      <c r="E2" s="3"/>
      <c r="F2" s="3"/>
      <c r="G2" s="3"/>
    </row>
    <row r="3" ht="18.75" customHeight="1" spans="1:7">
      <c r="A3" s="76" t="str">
        <f>"单位名称："&amp;"新平彝族傣族自治县平掌中学"</f>
        <v>单位名称：新平彝族傣族自治县平掌中学</v>
      </c>
      <c r="B3" s="76"/>
      <c r="C3" s="76"/>
      <c r="D3" s="77"/>
      <c r="E3" s="77"/>
      <c r="F3" s="77"/>
      <c r="G3" s="78" t="s">
        <v>28</v>
      </c>
    </row>
    <row r="4" ht="18.75" customHeight="1" spans="1:7">
      <c r="A4" s="79" t="s">
        <v>129</v>
      </c>
      <c r="B4" s="79" t="s">
        <v>58</v>
      </c>
      <c r="C4" s="80" t="s">
        <v>31</v>
      </c>
      <c r="D4" s="80" t="s">
        <v>61</v>
      </c>
      <c r="E4" s="80"/>
      <c r="F4" s="80"/>
      <c r="G4" s="79" t="s">
        <v>62</v>
      </c>
    </row>
    <row r="5" ht="18.75" customHeight="1" spans="1:7">
      <c r="A5" s="79" t="s">
        <v>57</v>
      </c>
      <c r="B5" s="79" t="s">
        <v>58</v>
      </c>
      <c r="C5" s="80"/>
      <c r="D5" s="80" t="s">
        <v>33</v>
      </c>
      <c r="E5" s="80" t="s">
        <v>130</v>
      </c>
      <c r="F5" s="80" t="s">
        <v>131</v>
      </c>
      <c r="G5" s="79"/>
    </row>
    <row r="6" ht="18.75" customHeight="1" spans="1:7">
      <c r="A6" s="81" t="s">
        <v>45</v>
      </c>
      <c r="B6" s="81" t="s">
        <v>68</v>
      </c>
      <c r="C6" s="81" t="s">
        <v>46</v>
      </c>
      <c r="D6" s="81" t="s">
        <v>47</v>
      </c>
      <c r="E6" s="81" t="s">
        <v>48</v>
      </c>
      <c r="F6" s="81" t="s">
        <v>49</v>
      </c>
      <c r="G6" s="81" t="s">
        <v>50</v>
      </c>
    </row>
    <row r="7" ht="20.25" customHeight="1" spans="1:7">
      <c r="A7" s="82" t="s">
        <v>70</v>
      </c>
      <c r="B7" s="48" t="s">
        <v>71</v>
      </c>
      <c r="C7" s="102">
        <f>D7+G7</f>
        <v>3766456.12</v>
      </c>
      <c r="D7" s="102">
        <v>3313312</v>
      </c>
      <c r="E7" s="102">
        <v>3253512</v>
      </c>
      <c r="F7" s="102">
        <v>59800</v>
      </c>
      <c r="G7" s="102">
        <f>G8+G10+G12</f>
        <v>453144.12</v>
      </c>
    </row>
    <row r="8" ht="20.25" customHeight="1" spans="1:7">
      <c r="A8" s="103" t="s">
        <v>72</v>
      </c>
      <c r="B8" s="103" t="s">
        <v>73</v>
      </c>
      <c r="C8" s="102">
        <f>D8+G8</f>
        <v>3657535.12</v>
      </c>
      <c r="D8" s="102">
        <v>3313312</v>
      </c>
      <c r="E8" s="102">
        <v>3253512</v>
      </c>
      <c r="F8" s="102">
        <v>59800</v>
      </c>
      <c r="G8" s="102">
        <f>'部门项目支出预算表05-1'!I12+'部门项目支出预算表05-1'!I13+'部门项目支出预算表05-1'!I14+'部门项目支出预算表05-1'!I19+'部门项目支出预算表05-1'!I21</f>
        <v>344223.12</v>
      </c>
    </row>
    <row r="9" ht="20.25" customHeight="1" spans="1:7">
      <c r="A9" s="104" t="s">
        <v>74</v>
      </c>
      <c r="B9" s="104" t="s">
        <v>75</v>
      </c>
      <c r="C9" s="102">
        <f>D9+G9</f>
        <v>3657535.12</v>
      </c>
      <c r="D9" s="102">
        <v>3313312</v>
      </c>
      <c r="E9" s="102">
        <v>3253512</v>
      </c>
      <c r="F9" s="102">
        <v>59800</v>
      </c>
      <c r="G9" s="102">
        <v>344223.12</v>
      </c>
    </row>
    <row r="10" ht="20.25" customHeight="1" spans="1:7">
      <c r="A10" s="103" t="s">
        <v>78</v>
      </c>
      <c r="B10" s="103" t="s">
        <v>79</v>
      </c>
      <c r="C10" s="12">
        <f>216+16905</f>
        <v>17121</v>
      </c>
      <c r="D10" s="102">
        <v>0</v>
      </c>
      <c r="E10" s="102">
        <v>0</v>
      </c>
      <c r="F10" s="102">
        <v>0</v>
      </c>
      <c r="G10" s="12">
        <f>216+16905</f>
        <v>17121</v>
      </c>
    </row>
    <row r="11" ht="20.25" customHeight="1" spans="1:7">
      <c r="A11" s="104" t="s">
        <v>80</v>
      </c>
      <c r="B11" s="104" t="s">
        <v>81</v>
      </c>
      <c r="C11" s="12">
        <f>216+16905</f>
        <v>17121</v>
      </c>
      <c r="D11" s="102">
        <v>0</v>
      </c>
      <c r="E11" s="102">
        <v>0</v>
      </c>
      <c r="F11" s="102">
        <v>0</v>
      </c>
      <c r="G11" s="12">
        <f>216+16905</f>
        <v>17121</v>
      </c>
    </row>
    <row r="12" ht="20.25" customHeight="1" spans="1:7">
      <c r="A12" s="103" t="s">
        <v>82</v>
      </c>
      <c r="B12" s="103" t="s">
        <v>83</v>
      </c>
      <c r="C12" s="102">
        <v>91800</v>
      </c>
      <c r="D12" s="102">
        <v>0</v>
      </c>
      <c r="E12" s="102">
        <v>0</v>
      </c>
      <c r="F12" s="102">
        <v>0</v>
      </c>
      <c r="G12" s="102">
        <v>91800</v>
      </c>
    </row>
    <row r="13" ht="20.25" customHeight="1" spans="1:7">
      <c r="A13" s="104" t="s">
        <v>84</v>
      </c>
      <c r="B13" s="104" t="s">
        <v>85</v>
      </c>
      <c r="C13" s="102">
        <v>91800</v>
      </c>
      <c r="D13" s="102">
        <v>0</v>
      </c>
      <c r="E13" s="102">
        <v>0</v>
      </c>
      <c r="F13" s="102">
        <v>0</v>
      </c>
      <c r="G13" s="102">
        <v>91800</v>
      </c>
    </row>
    <row r="14" ht="20.25" customHeight="1" spans="1:7">
      <c r="A14" s="82" t="s">
        <v>86</v>
      </c>
      <c r="B14" s="82" t="s">
        <v>87</v>
      </c>
      <c r="C14" s="102">
        <v>651000</v>
      </c>
      <c r="D14" s="102">
        <v>633900</v>
      </c>
      <c r="E14" s="102">
        <v>630000</v>
      </c>
      <c r="F14" s="102">
        <v>3900</v>
      </c>
      <c r="G14" s="102">
        <v>17100</v>
      </c>
    </row>
    <row r="15" ht="20.25" customHeight="1" spans="1:7">
      <c r="A15" s="103" t="s">
        <v>88</v>
      </c>
      <c r="B15" s="103" t="s">
        <v>89</v>
      </c>
      <c r="C15" s="102">
        <v>633900</v>
      </c>
      <c r="D15" s="102">
        <v>633900</v>
      </c>
      <c r="E15" s="102">
        <v>630000</v>
      </c>
      <c r="F15" s="102">
        <v>3900</v>
      </c>
      <c r="G15" s="102">
        <v>0</v>
      </c>
    </row>
    <row r="16" ht="20.25" customHeight="1" spans="1:7">
      <c r="A16" s="104" t="s">
        <v>90</v>
      </c>
      <c r="B16" s="104" t="s">
        <v>91</v>
      </c>
      <c r="C16" s="102">
        <v>3900</v>
      </c>
      <c r="D16" s="102">
        <v>3900</v>
      </c>
      <c r="E16" s="102">
        <v>0</v>
      </c>
      <c r="F16" s="102">
        <v>3900</v>
      </c>
      <c r="G16" s="102">
        <v>0</v>
      </c>
    </row>
    <row r="17" ht="20.25" customHeight="1" spans="1:7">
      <c r="A17" s="104" t="s">
        <v>92</v>
      </c>
      <c r="B17" s="104" t="s">
        <v>93</v>
      </c>
      <c r="C17" s="102">
        <v>630000</v>
      </c>
      <c r="D17" s="102">
        <v>630000</v>
      </c>
      <c r="E17" s="102">
        <v>630000</v>
      </c>
      <c r="F17" s="102">
        <v>0</v>
      </c>
      <c r="G17" s="102">
        <v>0</v>
      </c>
    </row>
    <row r="18" ht="20.25" customHeight="1" spans="1:7">
      <c r="A18" s="103" t="s">
        <v>94</v>
      </c>
      <c r="B18" s="103" t="s">
        <v>95</v>
      </c>
      <c r="C18" s="102">
        <v>17100</v>
      </c>
      <c r="D18" s="102">
        <v>0</v>
      </c>
      <c r="E18" s="102">
        <v>0</v>
      </c>
      <c r="F18" s="102">
        <v>0</v>
      </c>
      <c r="G18" s="102">
        <v>17100</v>
      </c>
    </row>
    <row r="19" ht="20.25" customHeight="1" spans="1:7">
      <c r="A19" s="104" t="s">
        <v>96</v>
      </c>
      <c r="B19" s="104" t="s">
        <v>97</v>
      </c>
      <c r="C19" s="102">
        <v>17100</v>
      </c>
      <c r="D19" s="102">
        <v>0</v>
      </c>
      <c r="E19" s="102">
        <v>0</v>
      </c>
      <c r="F19" s="102">
        <v>0</v>
      </c>
      <c r="G19" s="102">
        <v>17100</v>
      </c>
    </row>
    <row r="20" ht="20.25" customHeight="1" spans="1:7">
      <c r="A20" s="82" t="s">
        <v>98</v>
      </c>
      <c r="B20" s="82" t="s">
        <v>99</v>
      </c>
      <c r="C20" s="102">
        <v>470967</v>
      </c>
      <c r="D20" s="102">
        <v>470967</v>
      </c>
      <c r="E20" s="102">
        <v>470967</v>
      </c>
      <c r="F20" s="102">
        <v>0</v>
      </c>
      <c r="G20" s="102"/>
    </row>
    <row r="21" ht="20.25" customHeight="1" spans="1:7">
      <c r="A21" s="103" t="s">
        <v>100</v>
      </c>
      <c r="B21" s="103" t="s">
        <v>101</v>
      </c>
      <c r="C21" s="102">
        <v>470967</v>
      </c>
      <c r="D21" s="102">
        <v>470967</v>
      </c>
      <c r="E21" s="102">
        <v>470967</v>
      </c>
      <c r="F21" s="102">
        <v>0</v>
      </c>
      <c r="G21" s="102"/>
    </row>
    <row r="22" ht="20.25" customHeight="1" spans="1:7">
      <c r="A22" s="104" t="s">
        <v>102</v>
      </c>
      <c r="B22" s="104" t="s">
        <v>103</v>
      </c>
      <c r="C22" s="102">
        <v>276567</v>
      </c>
      <c r="D22" s="102">
        <v>276567</v>
      </c>
      <c r="E22" s="102">
        <v>276567</v>
      </c>
      <c r="F22" s="102">
        <v>0</v>
      </c>
      <c r="G22" s="102"/>
    </row>
    <row r="23" ht="20.25" customHeight="1" spans="1:7">
      <c r="A23" s="104" t="s">
        <v>104</v>
      </c>
      <c r="B23" s="104" t="s">
        <v>105</v>
      </c>
      <c r="C23" s="102">
        <v>180000</v>
      </c>
      <c r="D23" s="102">
        <v>180000</v>
      </c>
      <c r="E23" s="102">
        <v>180000</v>
      </c>
      <c r="F23" s="102">
        <v>0</v>
      </c>
      <c r="G23" s="102"/>
    </row>
    <row r="24" ht="20.25" customHeight="1" spans="1:7">
      <c r="A24" s="104" t="s">
        <v>106</v>
      </c>
      <c r="B24" s="104" t="s">
        <v>107</v>
      </c>
      <c r="C24" s="102">
        <v>14400</v>
      </c>
      <c r="D24" s="102">
        <v>14400</v>
      </c>
      <c r="E24" s="102">
        <v>14400</v>
      </c>
      <c r="F24" s="102">
        <v>0</v>
      </c>
      <c r="G24" s="102"/>
    </row>
    <row r="25" ht="20.25" customHeight="1" spans="1:7">
      <c r="A25" s="82" t="s">
        <v>108</v>
      </c>
      <c r="B25" s="82" t="s">
        <v>109</v>
      </c>
      <c r="C25" s="102">
        <v>625644</v>
      </c>
      <c r="D25" s="102">
        <v>625644</v>
      </c>
      <c r="E25" s="102">
        <v>625644</v>
      </c>
      <c r="F25" s="102">
        <v>0</v>
      </c>
      <c r="G25" s="102"/>
    </row>
    <row r="26" ht="20.25" customHeight="1" spans="1:7">
      <c r="A26" s="103" t="s">
        <v>110</v>
      </c>
      <c r="B26" s="103" t="s">
        <v>111</v>
      </c>
      <c r="C26" s="102">
        <v>625644</v>
      </c>
      <c r="D26" s="102">
        <v>625644</v>
      </c>
      <c r="E26" s="102">
        <v>625644</v>
      </c>
      <c r="F26" s="102">
        <v>0</v>
      </c>
      <c r="G26" s="102"/>
    </row>
    <row r="27" ht="20.25" customHeight="1" spans="1:7">
      <c r="A27" s="104" t="s">
        <v>112</v>
      </c>
      <c r="B27" s="104" t="s">
        <v>113</v>
      </c>
      <c r="C27" s="102">
        <v>625644</v>
      </c>
      <c r="D27" s="102">
        <v>625644</v>
      </c>
      <c r="E27" s="102">
        <v>625644</v>
      </c>
      <c r="F27" s="102">
        <v>0</v>
      </c>
      <c r="G27" s="102"/>
    </row>
    <row r="28" ht="20.25" customHeight="1" spans="1:7">
      <c r="A28" s="83" t="s">
        <v>114</v>
      </c>
      <c r="B28" s="83"/>
      <c r="C28" s="102">
        <f>D28+G28</f>
        <v>5514067.12</v>
      </c>
      <c r="D28" s="102">
        <v>5043823</v>
      </c>
      <c r="E28" s="102">
        <v>4980123</v>
      </c>
      <c r="F28" s="102">
        <v>63700</v>
      </c>
      <c r="G28" s="102">
        <f>G7+G14+G20+G25</f>
        <v>470244.12</v>
      </c>
    </row>
  </sheetData>
  <mergeCells count="7">
    <mergeCell ref="A2:G2"/>
    <mergeCell ref="A3:C3"/>
    <mergeCell ref="A4:B4"/>
    <mergeCell ref="D4:F4"/>
    <mergeCell ref="A28:B28"/>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A8" sqref="A8"/>
    </sheetView>
  </sheetViews>
  <sheetFormatPr defaultColWidth="8.85" defaultRowHeight="15" customHeight="1" outlineLevelRow="7" outlineLevelCol="5"/>
  <cols>
    <col min="1" max="6" width="28.575" customWidth="1"/>
  </cols>
  <sheetData>
    <row r="1" ht="18.75" customHeight="1" spans="1:6">
      <c r="A1" s="94"/>
      <c r="B1" s="94"/>
      <c r="C1" s="95"/>
      <c r="D1" s="1"/>
      <c r="E1" s="1"/>
      <c r="F1" s="96" t="s">
        <v>132</v>
      </c>
    </row>
    <row r="2" ht="41.25" customHeight="1" spans="1:6">
      <c r="A2" s="97" t="s">
        <v>133</v>
      </c>
      <c r="B2" s="97"/>
      <c r="C2" s="97"/>
      <c r="D2" s="97"/>
      <c r="E2" s="97"/>
      <c r="F2" s="97"/>
    </row>
    <row r="3" ht="18.75" customHeight="1" spans="1:6">
      <c r="A3" s="4" t="str">
        <f>"单位名称："&amp;"新平彝族傣族自治县平掌中学"</f>
        <v>单位名称：新平彝族傣族自治县平掌中学</v>
      </c>
      <c r="B3" s="4"/>
      <c r="C3" s="4"/>
      <c r="D3" s="98"/>
      <c r="E3" s="1"/>
      <c r="F3" s="96" t="s">
        <v>28</v>
      </c>
    </row>
    <row r="4" ht="18.75" customHeight="1" spans="1:6">
      <c r="A4" s="79" t="s">
        <v>134</v>
      </c>
      <c r="B4" s="80" t="s">
        <v>135</v>
      </c>
      <c r="C4" s="80" t="s">
        <v>136</v>
      </c>
      <c r="D4" s="80"/>
      <c r="E4" s="80"/>
      <c r="F4" s="80" t="s">
        <v>137</v>
      </c>
    </row>
    <row r="5" ht="18.75" customHeight="1" spans="1:6">
      <c r="A5" s="79"/>
      <c r="B5" s="80"/>
      <c r="C5" s="80" t="s">
        <v>33</v>
      </c>
      <c r="D5" s="80" t="s">
        <v>138</v>
      </c>
      <c r="E5" s="80" t="s">
        <v>139</v>
      </c>
      <c r="F5" s="80"/>
    </row>
    <row r="6" ht="18.75" customHeight="1" spans="1:6">
      <c r="A6" s="99">
        <v>1</v>
      </c>
      <c r="B6" s="100">
        <v>2</v>
      </c>
      <c r="C6" s="99">
        <v>3</v>
      </c>
      <c r="D6" s="99">
        <v>4</v>
      </c>
      <c r="E6" s="99">
        <v>5</v>
      </c>
      <c r="F6" s="99">
        <v>6</v>
      </c>
    </row>
    <row r="7" ht="20.25" customHeight="1" spans="1:6">
      <c r="A7" s="48"/>
      <c r="B7" s="101">
        <v>0</v>
      </c>
      <c r="C7" s="48"/>
      <c r="D7" s="48"/>
      <c r="E7" s="48"/>
      <c r="F7" s="48"/>
    </row>
    <row r="8" customHeight="1" spans="1:1">
      <c r="A8" t="s">
        <v>140</v>
      </c>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7"/>
  <sheetViews>
    <sheetView showZeros="0" topLeftCell="E1" workbookViewId="0">
      <selection activeCell="K24" sqref="K24"/>
    </sheetView>
  </sheetViews>
  <sheetFormatPr defaultColWidth="8.85" defaultRowHeight="15" customHeight="1"/>
  <cols>
    <col min="1"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141</v>
      </c>
    </row>
    <row r="2" ht="45" customHeight="1" spans="1:23">
      <c r="A2" s="3" t="s">
        <v>142</v>
      </c>
      <c r="B2" s="3"/>
      <c r="C2" s="3"/>
      <c r="D2" s="3"/>
      <c r="E2" s="3"/>
      <c r="F2" s="3"/>
      <c r="G2" s="3"/>
      <c r="H2" s="3"/>
      <c r="I2" s="3"/>
      <c r="J2" s="3"/>
      <c r="K2" s="3"/>
      <c r="L2" s="90"/>
      <c r="M2" s="90"/>
      <c r="N2" s="90"/>
      <c r="O2" s="90"/>
      <c r="P2" s="90"/>
      <c r="Q2" s="90"/>
      <c r="R2" s="90"/>
      <c r="S2" s="90"/>
      <c r="T2" s="90"/>
      <c r="U2" s="90"/>
      <c r="V2" s="90"/>
      <c r="W2" s="90"/>
    </row>
    <row r="3" ht="18.75" customHeight="1" spans="1:23">
      <c r="A3" s="4" t="str">
        <f>"单位名称："&amp;"新平彝族傣族自治县平掌中学"</f>
        <v>单位名称：新平彝族傣族自治县平掌中学</v>
      </c>
      <c r="B3" s="4"/>
      <c r="C3" s="4"/>
      <c r="D3" s="4"/>
      <c r="E3" s="4"/>
      <c r="F3" s="4"/>
      <c r="G3" s="4"/>
      <c r="H3" s="91"/>
      <c r="I3" s="91"/>
      <c r="J3" s="91"/>
      <c r="K3" s="91"/>
      <c r="L3" s="5"/>
      <c r="M3" s="5"/>
      <c r="N3" s="5"/>
      <c r="O3" s="5"/>
      <c r="P3" s="5"/>
      <c r="Q3" s="5"/>
      <c r="R3" s="5"/>
      <c r="S3" s="5"/>
      <c r="T3" s="5"/>
      <c r="U3" s="5"/>
      <c r="V3" s="5"/>
      <c r="W3" s="5" t="s">
        <v>28</v>
      </c>
    </row>
    <row r="4" ht="18.75" customHeight="1" spans="1:23">
      <c r="A4" s="92" t="s">
        <v>143</v>
      </c>
      <c r="B4" s="92" t="s">
        <v>144</v>
      </c>
      <c r="C4" s="92" t="s">
        <v>145</v>
      </c>
      <c r="D4" s="92" t="s">
        <v>146</v>
      </c>
      <c r="E4" s="92" t="s">
        <v>147</v>
      </c>
      <c r="F4" s="92" t="s">
        <v>148</v>
      </c>
      <c r="G4" s="92" t="s">
        <v>149</v>
      </c>
      <c r="H4" s="93" t="s">
        <v>31</v>
      </c>
      <c r="I4" s="93" t="s">
        <v>150</v>
      </c>
      <c r="J4" s="92"/>
      <c r="K4" s="92"/>
      <c r="L4" s="92"/>
      <c r="M4" s="92"/>
      <c r="N4" s="92" t="s">
        <v>151</v>
      </c>
      <c r="O4" s="92"/>
      <c r="P4" s="92"/>
      <c r="Q4" s="92" t="s">
        <v>37</v>
      </c>
      <c r="R4" s="92" t="s">
        <v>60</v>
      </c>
      <c r="S4" s="92"/>
      <c r="T4" s="92"/>
      <c r="U4" s="92"/>
      <c r="V4" s="92"/>
      <c r="W4" s="92"/>
    </row>
    <row r="5" ht="18.75" customHeight="1" spans="1:23">
      <c r="A5" s="92"/>
      <c r="B5" s="92"/>
      <c r="C5" s="92"/>
      <c r="D5" s="92"/>
      <c r="E5" s="92"/>
      <c r="F5" s="92"/>
      <c r="G5" s="92"/>
      <c r="H5" s="93" t="s">
        <v>152</v>
      </c>
      <c r="I5" s="93" t="s">
        <v>153</v>
      </c>
      <c r="J5" s="92" t="s">
        <v>35</v>
      </c>
      <c r="K5" s="92" t="s">
        <v>36</v>
      </c>
      <c r="L5" s="92"/>
      <c r="M5" s="92"/>
      <c r="N5" s="92" t="s">
        <v>151</v>
      </c>
      <c r="O5" s="92" t="s">
        <v>35</v>
      </c>
      <c r="P5" s="92" t="s">
        <v>36</v>
      </c>
      <c r="Q5" s="92" t="s">
        <v>37</v>
      </c>
      <c r="R5" s="92" t="s">
        <v>60</v>
      </c>
      <c r="S5" s="92" t="s">
        <v>40</v>
      </c>
      <c r="T5" s="92" t="s">
        <v>41</v>
      </c>
      <c r="U5" s="92" t="s">
        <v>42</v>
      </c>
      <c r="V5" s="92" t="s">
        <v>43</v>
      </c>
      <c r="W5" s="92" t="s">
        <v>44</v>
      </c>
    </row>
    <row r="6" ht="18.75" customHeight="1" spans="1:23">
      <c r="A6" s="92"/>
      <c r="B6" s="92"/>
      <c r="C6" s="92"/>
      <c r="D6" s="92"/>
      <c r="E6" s="92"/>
      <c r="F6" s="92"/>
      <c r="G6" s="92"/>
      <c r="H6" s="93"/>
      <c r="I6" s="93" t="s">
        <v>154</v>
      </c>
      <c r="J6" s="92" t="s">
        <v>155</v>
      </c>
      <c r="K6" s="92" t="s">
        <v>156</v>
      </c>
      <c r="L6" s="92" t="s">
        <v>157</v>
      </c>
      <c r="M6" s="92" t="s">
        <v>158</v>
      </c>
      <c r="N6" s="92" t="s">
        <v>34</v>
      </c>
      <c r="O6" s="92" t="s">
        <v>35</v>
      </c>
      <c r="P6" s="92" t="s">
        <v>36</v>
      </c>
      <c r="Q6" s="92"/>
      <c r="R6" s="92" t="s">
        <v>33</v>
      </c>
      <c r="S6" s="92" t="s">
        <v>40</v>
      </c>
      <c r="T6" s="92" t="s">
        <v>41</v>
      </c>
      <c r="U6" s="92" t="s">
        <v>42</v>
      </c>
      <c r="V6" s="92" t="s">
        <v>43</v>
      </c>
      <c r="W6" s="92" t="s">
        <v>44</v>
      </c>
    </row>
    <row r="7" ht="22.65" customHeight="1" spans="1:23">
      <c r="A7" s="92"/>
      <c r="B7" s="92"/>
      <c r="C7" s="92"/>
      <c r="D7" s="92"/>
      <c r="E7" s="92"/>
      <c r="F7" s="92"/>
      <c r="G7" s="92"/>
      <c r="H7" s="93"/>
      <c r="I7" s="93" t="s">
        <v>33</v>
      </c>
      <c r="J7" s="92"/>
      <c r="K7" s="92"/>
      <c r="L7" s="92"/>
      <c r="M7" s="92"/>
      <c r="N7" s="92"/>
      <c r="O7" s="92"/>
      <c r="P7" s="92"/>
      <c r="Q7" s="92"/>
      <c r="R7" s="92"/>
      <c r="S7" s="92"/>
      <c r="T7" s="92"/>
      <c r="U7" s="92"/>
      <c r="V7" s="92"/>
      <c r="W7" s="92"/>
    </row>
    <row r="8" ht="18.75" customHeight="1" spans="1:23">
      <c r="A8" s="93" t="s">
        <v>45</v>
      </c>
      <c r="B8" s="93">
        <v>2</v>
      </c>
      <c r="C8" s="93">
        <v>3</v>
      </c>
      <c r="D8" s="93">
        <v>4</v>
      </c>
      <c r="E8" s="93">
        <v>5</v>
      </c>
      <c r="F8" s="93">
        <v>6</v>
      </c>
      <c r="G8" s="93">
        <v>7</v>
      </c>
      <c r="H8" s="93">
        <v>8</v>
      </c>
      <c r="I8" s="93">
        <v>9</v>
      </c>
      <c r="J8" s="93">
        <v>10</v>
      </c>
      <c r="K8" s="93">
        <v>11</v>
      </c>
      <c r="L8" s="93">
        <v>12</v>
      </c>
      <c r="M8" s="93">
        <v>13</v>
      </c>
      <c r="N8" s="93">
        <v>14</v>
      </c>
      <c r="O8" s="93">
        <v>15</v>
      </c>
      <c r="P8" s="93">
        <v>16</v>
      </c>
      <c r="Q8" s="93">
        <v>17</v>
      </c>
      <c r="R8" s="93">
        <v>18</v>
      </c>
      <c r="S8" s="93">
        <v>19</v>
      </c>
      <c r="T8" s="93">
        <v>20</v>
      </c>
      <c r="U8" s="93">
        <v>21</v>
      </c>
      <c r="V8" s="93">
        <v>22</v>
      </c>
      <c r="W8" s="93">
        <v>23</v>
      </c>
    </row>
    <row r="9" ht="18.75" customHeight="1" spans="1:23">
      <c r="A9" s="8" t="s">
        <v>54</v>
      </c>
      <c r="B9" s="8" t="s">
        <v>159</v>
      </c>
      <c r="C9" s="9" t="s">
        <v>160</v>
      </c>
      <c r="D9" s="8" t="s">
        <v>74</v>
      </c>
      <c r="E9" s="8" t="s">
        <v>75</v>
      </c>
      <c r="F9" s="8" t="s">
        <v>161</v>
      </c>
      <c r="G9" s="8" t="s">
        <v>162</v>
      </c>
      <c r="H9" s="48">
        <v>1260048</v>
      </c>
      <c r="I9" s="48">
        <v>1260048</v>
      </c>
      <c r="J9" s="48"/>
      <c r="K9" s="48"/>
      <c r="L9" s="48">
        <v>1260048</v>
      </c>
      <c r="M9" s="48"/>
      <c r="N9" s="48"/>
      <c r="O9" s="48"/>
      <c r="P9" s="48"/>
      <c r="Q9" s="48"/>
      <c r="R9" s="48"/>
      <c r="S9" s="48"/>
      <c r="T9" s="48"/>
      <c r="U9" s="48"/>
      <c r="V9" s="48"/>
      <c r="W9" s="48"/>
    </row>
    <row r="10" ht="18.75" customHeight="1" spans="1:23">
      <c r="A10" s="8" t="s">
        <v>54</v>
      </c>
      <c r="B10" s="8" t="s">
        <v>159</v>
      </c>
      <c r="C10" s="9" t="s">
        <v>160</v>
      </c>
      <c r="D10" s="8" t="s">
        <v>74</v>
      </c>
      <c r="E10" s="8" t="s">
        <v>75</v>
      </c>
      <c r="F10" s="8" t="s">
        <v>163</v>
      </c>
      <c r="G10" s="8" t="s">
        <v>164</v>
      </c>
      <c r="H10" s="48">
        <v>136704</v>
      </c>
      <c r="I10" s="48">
        <v>136704</v>
      </c>
      <c r="J10" s="48"/>
      <c r="K10" s="48"/>
      <c r="L10" s="48">
        <v>136704</v>
      </c>
      <c r="M10" s="48"/>
      <c r="N10" s="48"/>
      <c r="O10" s="48"/>
      <c r="P10" s="46"/>
      <c r="Q10" s="48"/>
      <c r="R10" s="48"/>
      <c r="S10" s="48"/>
      <c r="T10" s="48"/>
      <c r="U10" s="48"/>
      <c r="V10" s="48"/>
      <c r="W10" s="48"/>
    </row>
    <row r="11" ht="18.75" customHeight="1" spans="1:23">
      <c r="A11" s="8" t="s">
        <v>54</v>
      </c>
      <c r="B11" s="8" t="s">
        <v>159</v>
      </c>
      <c r="C11" s="9" t="s">
        <v>160</v>
      </c>
      <c r="D11" s="8" t="s">
        <v>74</v>
      </c>
      <c r="E11" s="8" t="s">
        <v>75</v>
      </c>
      <c r="F11" s="8" t="s">
        <v>163</v>
      </c>
      <c r="G11" s="8" t="s">
        <v>164</v>
      </c>
      <c r="H11" s="48">
        <v>156000</v>
      </c>
      <c r="I11" s="48">
        <v>156000</v>
      </c>
      <c r="J11" s="48"/>
      <c r="K11" s="48"/>
      <c r="L11" s="48">
        <v>156000</v>
      </c>
      <c r="M11" s="48"/>
      <c r="N11" s="48"/>
      <c r="O11" s="48"/>
      <c r="P11" s="46"/>
      <c r="Q11" s="48"/>
      <c r="R11" s="48"/>
      <c r="S11" s="48"/>
      <c r="T11" s="48"/>
      <c r="U11" s="48"/>
      <c r="V11" s="48"/>
      <c r="W11" s="48"/>
    </row>
    <row r="12" ht="18.75" customHeight="1" spans="1:23">
      <c r="A12" s="8" t="s">
        <v>54</v>
      </c>
      <c r="B12" s="8" t="s">
        <v>159</v>
      </c>
      <c r="C12" s="9" t="s">
        <v>160</v>
      </c>
      <c r="D12" s="8" t="s">
        <v>74</v>
      </c>
      <c r="E12" s="8" t="s">
        <v>75</v>
      </c>
      <c r="F12" s="8" t="s">
        <v>165</v>
      </c>
      <c r="G12" s="8" t="s">
        <v>166</v>
      </c>
      <c r="H12" s="48">
        <v>428760</v>
      </c>
      <c r="I12" s="48">
        <v>428760</v>
      </c>
      <c r="J12" s="48"/>
      <c r="K12" s="48"/>
      <c r="L12" s="48">
        <v>428760</v>
      </c>
      <c r="M12" s="48"/>
      <c r="N12" s="48"/>
      <c r="O12" s="48"/>
      <c r="P12" s="46"/>
      <c r="Q12" s="48"/>
      <c r="R12" s="48"/>
      <c r="S12" s="48"/>
      <c r="T12" s="48"/>
      <c r="U12" s="48"/>
      <c r="V12" s="48"/>
      <c r="W12" s="48"/>
    </row>
    <row r="13" ht="18.75" customHeight="1" spans="1:23">
      <c r="A13" s="8" t="s">
        <v>54</v>
      </c>
      <c r="B13" s="8" t="s">
        <v>159</v>
      </c>
      <c r="C13" s="9" t="s">
        <v>160</v>
      </c>
      <c r="D13" s="8" t="s">
        <v>74</v>
      </c>
      <c r="E13" s="8" t="s">
        <v>75</v>
      </c>
      <c r="F13" s="8" t="s">
        <v>165</v>
      </c>
      <c r="G13" s="8" t="s">
        <v>166</v>
      </c>
      <c r="H13" s="48">
        <v>780000</v>
      </c>
      <c r="I13" s="48">
        <v>780000</v>
      </c>
      <c r="J13" s="48"/>
      <c r="K13" s="48"/>
      <c r="L13" s="48">
        <v>780000</v>
      </c>
      <c r="M13" s="48"/>
      <c r="N13" s="48"/>
      <c r="O13" s="48"/>
      <c r="P13" s="46"/>
      <c r="Q13" s="48"/>
      <c r="R13" s="48"/>
      <c r="S13" s="48"/>
      <c r="T13" s="48"/>
      <c r="U13" s="48"/>
      <c r="V13" s="48"/>
      <c r="W13" s="48"/>
    </row>
    <row r="14" ht="18.75" customHeight="1" spans="1:23">
      <c r="A14" s="8" t="s">
        <v>54</v>
      </c>
      <c r="B14" s="8" t="s">
        <v>167</v>
      </c>
      <c r="C14" s="9" t="s">
        <v>168</v>
      </c>
      <c r="D14" s="8">
        <v>10000</v>
      </c>
      <c r="E14" s="8" t="s">
        <v>103</v>
      </c>
      <c r="F14" s="8" t="s">
        <v>169</v>
      </c>
      <c r="G14" s="8" t="s">
        <v>170</v>
      </c>
      <c r="H14" s="48">
        <v>13767</v>
      </c>
      <c r="I14" s="48">
        <v>13767</v>
      </c>
      <c r="J14" s="48"/>
      <c r="K14" s="48"/>
      <c r="L14" s="48">
        <v>13767</v>
      </c>
      <c r="M14" s="48"/>
      <c r="N14" s="48"/>
      <c r="O14" s="48"/>
      <c r="P14" s="46"/>
      <c r="Q14" s="48"/>
      <c r="R14" s="48"/>
      <c r="S14" s="48"/>
      <c r="T14" s="48"/>
      <c r="U14" s="48"/>
      <c r="V14" s="48"/>
      <c r="W14" s="48"/>
    </row>
    <row r="15" ht="18.75" customHeight="1" spans="1:23">
      <c r="A15" s="8" t="s">
        <v>54</v>
      </c>
      <c r="B15" s="8" t="s">
        <v>171</v>
      </c>
      <c r="C15" s="9" t="s">
        <v>113</v>
      </c>
      <c r="D15" s="8" t="s">
        <v>112</v>
      </c>
      <c r="E15" s="8" t="s">
        <v>113</v>
      </c>
      <c r="F15" s="8" t="s">
        <v>172</v>
      </c>
      <c r="G15" s="8" t="s">
        <v>113</v>
      </c>
      <c r="H15" s="48">
        <v>625644</v>
      </c>
      <c r="I15" s="48">
        <v>625644</v>
      </c>
      <c r="J15" s="48"/>
      <c r="K15" s="48"/>
      <c r="L15" s="48">
        <v>625644</v>
      </c>
      <c r="M15" s="48"/>
      <c r="N15" s="48"/>
      <c r="O15" s="48"/>
      <c r="P15" s="46"/>
      <c r="Q15" s="48"/>
      <c r="R15" s="48"/>
      <c r="S15" s="48"/>
      <c r="T15" s="48"/>
      <c r="U15" s="48"/>
      <c r="V15" s="48"/>
      <c r="W15" s="48"/>
    </row>
    <row r="16" ht="18.75" customHeight="1" spans="1:23">
      <c r="A16" s="8" t="s">
        <v>54</v>
      </c>
      <c r="B16" s="8" t="s">
        <v>173</v>
      </c>
      <c r="C16" s="9" t="s">
        <v>174</v>
      </c>
      <c r="D16" s="8" t="s">
        <v>74</v>
      </c>
      <c r="E16" s="8" t="s">
        <v>75</v>
      </c>
      <c r="F16" s="8" t="s">
        <v>175</v>
      </c>
      <c r="G16" s="8" t="s">
        <v>174</v>
      </c>
      <c r="H16" s="48">
        <v>41600</v>
      </c>
      <c r="I16" s="48">
        <v>41600</v>
      </c>
      <c r="J16" s="48"/>
      <c r="K16" s="48"/>
      <c r="L16" s="48">
        <v>41600</v>
      </c>
      <c r="M16" s="48"/>
      <c r="N16" s="48"/>
      <c r="O16" s="48"/>
      <c r="P16" s="46"/>
      <c r="Q16" s="48"/>
      <c r="R16" s="48"/>
      <c r="S16" s="48"/>
      <c r="T16" s="48"/>
      <c r="U16" s="48"/>
      <c r="V16" s="48"/>
      <c r="W16" s="48"/>
    </row>
    <row r="17" ht="18.75" customHeight="1" spans="1:23">
      <c r="A17" s="8" t="s">
        <v>54</v>
      </c>
      <c r="B17" s="8" t="s">
        <v>176</v>
      </c>
      <c r="C17" s="9" t="s">
        <v>177</v>
      </c>
      <c r="D17" s="8" t="s">
        <v>74</v>
      </c>
      <c r="E17" s="8" t="s">
        <v>75</v>
      </c>
      <c r="F17" s="8" t="s">
        <v>178</v>
      </c>
      <c r="G17" s="8" t="s">
        <v>179</v>
      </c>
      <c r="H17" s="48">
        <v>18200</v>
      </c>
      <c r="I17" s="48">
        <v>18200</v>
      </c>
      <c r="J17" s="48"/>
      <c r="K17" s="48"/>
      <c r="L17" s="48">
        <v>18200</v>
      </c>
      <c r="M17" s="48"/>
      <c r="N17" s="48"/>
      <c r="O17" s="48"/>
      <c r="P17" s="46"/>
      <c r="Q17" s="48"/>
      <c r="R17" s="48"/>
      <c r="S17" s="48"/>
      <c r="T17" s="48"/>
      <c r="U17" s="48"/>
      <c r="V17" s="48"/>
      <c r="W17" s="48"/>
    </row>
    <row r="18" ht="18.75" customHeight="1" spans="1:23">
      <c r="A18" s="8" t="s">
        <v>54</v>
      </c>
      <c r="B18" s="8" t="s">
        <v>180</v>
      </c>
      <c r="C18" s="9" t="s">
        <v>181</v>
      </c>
      <c r="D18" s="8" t="s">
        <v>90</v>
      </c>
      <c r="E18" s="8" t="s">
        <v>91</v>
      </c>
      <c r="F18" s="8" t="s">
        <v>182</v>
      </c>
      <c r="G18" s="8" t="s">
        <v>183</v>
      </c>
      <c r="H18" s="48">
        <v>3900</v>
      </c>
      <c r="I18" s="48">
        <v>3900</v>
      </c>
      <c r="J18" s="48"/>
      <c r="K18" s="48"/>
      <c r="L18" s="48">
        <v>3900</v>
      </c>
      <c r="M18" s="48"/>
      <c r="N18" s="48"/>
      <c r="O18" s="48"/>
      <c r="P18" s="46"/>
      <c r="Q18" s="48"/>
      <c r="R18" s="48"/>
      <c r="S18" s="48"/>
      <c r="T18" s="48"/>
      <c r="U18" s="48"/>
      <c r="V18" s="48"/>
      <c r="W18" s="48"/>
    </row>
    <row r="19" ht="18.75" customHeight="1" spans="1:23">
      <c r="A19" s="8" t="s">
        <v>54</v>
      </c>
      <c r="B19" s="8" t="s">
        <v>184</v>
      </c>
      <c r="C19" s="9" t="s">
        <v>185</v>
      </c>
      <c r="D19" s="8" t="s">
        <v>74</v>
      </c>
      <c r="E19" s="8" t="s">
        <v>75</v>
      </c>
      <c r="F19" s="8" t="s">
        <v>165</v>
      </c>
      <c r="G19" s="8" t="s">
        <v>166</v>
      </c>
      <c r="H19" s="48">
        <v>156000</v>
      </c>
      <c r="I19" s="48">
        <v>156000</v>
      </c>
      <c r="J19" s="48"/>
      <c r="K19" s="48"/>
      <c r="L19" s="48">
        <v>156000</v>
      </c>
      <c r="M19" s="48"/>
      <c r="N19" s="48"/>
      <c r="O19" s="48"/>
      <c r="P19" s="46"/>
      <c r="Q19" s="48"/>
      <c r="R19" s="48"/>
      <c r="S19" s="48"/>
      <c r="T19" s="48"/>
      <c r="U19" s="48"/>
      <c r="V19" s="48"/>
      <c r="W19" s="48"/>
    </row>
    <row r="20" ht="18.75" customHeight="1" spans="1:23">
      <c r="A20" s="8" t="s">
        <v>54</v>
      </c>
      <c r="B20" s="8" t="s">
        <v>184</v>
      </c>
      <c r="C20" s="9" t="s">
        <v>185</v>
      </c>
      <c r="D20" s="8" t="s">
        <v>74</v>
      </c>
      <c r="E20" s="8" t="s">
        <v>75</v>
      </c>
      <c r="F20" s="8" t="s">
        <v>165</v>
      </c>
      <c r="G20" s="8" t="s">
        <v>166</v>
      </c>
      <c r="H20" s="48">
        <v>312000</v>
      </c>
      <c r="I20" s="48">
        <v>312000</v>
      </c>
      <c r="J20" s="48"/>
      <c r="K20" s="48"/>
      <c r="L20" s="48">
        <v>312000</v>
      </c>
      <c r="M20" s="48"/>
      <c r="N20" s="48"/>
      <c r="O20" s="48"/>
      <c r="P20" s="46"/>
      <c r="Q20" s="48"/>
      <c r="R20" s="48"/>
      <c r="S20" s="48"/>
      <c r="T20" s="48"/>
      <c r="U20" s="48"/>
      <c r="V20" s="48"/>
      <c r="W20" s="48"/>
    </row>
    <row r="21" ht="18.75" customHeight="1" spans="1:23">
      <c r="A21" s="8" t="s">
        <v>54</v>
      </c>
      <c r="B21" s="8" t="s">
        <v>186</v>
      </c>
      <c r="C21" s="9" t="s">
        <v>187</v>
      </c>
      <c r="D21" s="8" t="s">
        <v>74</v>
      </c>
      <c r="E21" s="8" t="s">
        <v>75</v>
      </c>
      <c r="F21" s="8" t="s">
        <v>188</v>
      </c>
      <c r="G21" s="8" t="s">
        <v>189</v>
      </c>
      <c r="H21" s="48">
        <v>24000</v>
      </c>
      <c r="I21" s="48">
        <v>24000</v>
      </c>
      <c r="J21" s="48"/>
      <c r="K21" s="48"/>
      <c r="L21" s="48">
        <v>24000</v>
      </c>
      <c r="M21" s="48"/>
      <c r="N21" s="48"/>
      <c r="O21" s="48"/>
      <c r="P21" s="46"/>
      <c r="Q21" s="48"/>
      <c r="R21" s="48"/>
      <c r="S21" s="48"/>
      <c r="T21" s="48"/>
      <c r="U21" s="48"/>
      <c r="V21" s="48"/>
      <c r="W21" s="48"/>
    </row>
    <row r="22" ht="18.75" customHeight="1" spans="1:23">
      <c r="A22" s="8" t="s">
        <v>54</v>
      </c>
      <c r="B22" s="8" t="s">
        <v>186</v>
      </c>
      <c r="C22" s="9" t="s">
        <v>187</v>
      </c>
      <c r="D22" s="8" t="s">
        <v>92</v>
      </c>
      <c r="E22" s="8" t="s">
        <v>93</v>
      </c>
      <c r="F22" s="8" t="s">
        <v>190</v>
      </c>
      <c r="G22" s="8" t="s">
        <v>191</v>
      </c>
      <c r="H22" s="48">
        <v>630000</v>
      </c>
      <c r="I22" s="48">
        <v>630000</v>
      </c>
      <c r="J22" s="48"/>
      <c r="K22" s="48"/>
      <c r="L22" s="48">
        <v>630000</v>
      </c>
      <c r="M22" s="48"/>
      <c r="N22" s="48"/>
      <c r="O22" s="48"/>
      <c r="P22" s="46"/>
      <c r="Q22" s="48"/>
      <c r="R22" s="48"/>
      <c r="S22" s="48"/>
      <c r="T22" s="48"/>
      <c r="U22" s="48"/>
      <c r="V22" s="48"/>
      <c r="W22" s="48"/>
    </row>
    <row r="23" ht="18.75" customHeight="1" spans="1:23">
      <c r="A23" s="8" t="s">
        <v>54</v>
      </c>
      <c r="B23" s="8" t="s">
        <v>186</v>
      </c>
      <c r="C23" s="9" t="s">
        <v>187</v>
      </c>
      <c r="D23" s="8" t="s">
        <v>102</v>
      </c>
      <c r="E23" s="8" t="s">
        <v>103</v>
      </c>
      <c r="F23" s="8" t="s">
        <v>169</v>
      </c>
      <c r="G23" s="8" t="s">
        <v>170</v>
      </c>
      <c r="H23" s="48">
        <v>10800</v>
      </c>
      <c r="I23" s="48">
        <v>10800</v>
      </c>
      <c r="J23" s="48"/>
      <c r="K23" s="48"/>
      <c r="L23" s="48">
        <v>10800</v>
      </c>
      <c r="M23" s="48"/>
      <c r="N23" s="48"/>
      <c r="O23" s="48"/>
      <c r="P23" s="46"/>
      <c r="Q23" s="48"/>
      <c r="R23" s="48"/>
      <c r="S23" s="48"/>
      <c r="T23" s="48"/>
      <c r="U23" s="48"/>
      <c r="V23" s="48"/>
      <c r="W23" s="48"/>
    </row>
    <row r="24" ht="18.75" customHeight="1" spans="1:23">
      <c r="A24" s="8" t="s">
        <v>54</v>
      </c>
      <c r="B24" s="8" t="s">
        <v>186</v>
      </c>
      <c r="C24" s="9" t="s">
        <v>187</v>
      </c>
      <c r="D24" s="8" t="s">
        <v>102</v>
      </c>
      <c r="E24" s="8" t="s">
        <v>103</v>
      </c>
      <c r="F24" s="8" t="s">
        <v>169</v>
      </c>
      <c r="G24" s="8" t="s">
        <v>170</v>
      </c>
      <c r="H24" s="48">
        <v>252000</v>
      </c>
      <c r="I24" s="48">
        <v>252000</v>
      </c>
      <c r="J24" s="48"/>
      <c r="K24" s="48"/>
      <c r="L24" s="48">
        <v>252000</v>
      </c>
      <c r="M24" s="48"/>
      <c r="N24" s="48"/>
      <c r="O24" s="48"/>
      <c r="P24" s="46"/>
      <c r="Q24" s="48"/>
      <c r="R24" s="48"/>
      <c r="S24" s="48"/>
      <c r="T24" s="48"/>
      <c r="U24" s="48"/>
      <c r="V24" s="48"/>
      <c r="W24" s="48"/>
    </row>
    <row r="25" ht="18.75" customHeight="1" spans="1:23">
      <c r="A25" s="8" t="s">
        <v>54</v>
      </c>
      <c r="B25" s="8" t="s">
        <v>186</v>
      </c>
      <c r="C25" s="9" t="s">
        <v>187</v>
      </c>
      <c r="D25" s="8" t="s">
        <v>104</v>
      </c>
      <c r="E25" s="8" t="s">
        <v>105</v>
      </c>
      <c r="F25" s="8" t="s">
        <v>192</v>
      </c>
      <c r="G25" s="8" t="s">
        <v>193</v>
      </c>
      <c r="H25" s="48">
        <v>180000</v>
      </c>
      <c r="I25" s="48">
        <v>180000</v>
      </c>
      <c r="J25" s="48"/>
      <c r="K25" s="48"/>
      <c r="L25" s="48">
        <v>180000</v>
      </c>
      <c r="M25" s="48"/>
      <c r="N25" s="48"/>
      <c r="O25" s="48"/>
      <c r="P25" s="46"/>
      <c r="Q25" s="48"/>
      <c r="R25" s="48"/>
      <c r="S25" s="48"/>
      <c r="T25" s="48"/>
      <c r="U25" s="48"/>
      <c r="V25" s="48"/>
      <c r="W25" s="48"/>
    </row>
    <row r="26" ht="18.75" customHeight="1" spans="1:23">
      <c r="A26" s="8" t="s">
        <v>54</v>
      </c>
      <c r="B26" s="8" t="s">
        <v>186</v>
      </c>
      <c r="C26" s="9" t="s">
        <v>187</v>
      </c>
      <c r="D26" s="8" t="s">
        <v>106</v>
      </c>
      <c r="E26" s="8" t="s">
        <v>107</v>
      </c>
      <c r="F26" s="8" t="s">
        <v>188</v>
      </c>
      <c r="G26" s="8" t="s">
        <v>189</v>
      </c>
      <c r="H26" s="48">
        <v>14400</v>
      </c>
      <c r="I26" s="48">
        <v>14400</v>
      </c>
      <c r="J26" s="48"/>
      <c r="K26" s="48"/>
      <c r="L26" s="48">
        <v>14400</v>
      </c>
      <c r="M26" s="48"/>
      <c r="N26" s="48"/>
      <c r="O26" s="48"/>
      <c r="P26" s="46"/>
      <c r="Q26" s="48"/>
      <c r="R26" s="48"/>
      <c r="S26" s="48"/>
      <c r="T26" s="48"/>
      <c r="U26" s="48"/>
      <c r="V26" s="48"/>
      <c r="W26" s="48"/>
    </row>
    <row r="27" ht="18.75" customHeight="1" spans="1:23">
      <c r="A27" s="11" t="s">
        <v>31</v>
      </c>
      <c r="B27" s="11"/>
      <c r="C27" s="11"/>
      <c r="D27" s="11"/>
      <c r="E27" s="11"/>
      <c r="F27" s="11"/>
      <c r="G27" s="11"/>
      <c r="H27" s="48">
        <v>5043823</v>
      </c>
      <c r="I27" s="48">
        <v>5043823</v>
      </c>
      <c r="J27" s="48"/>
      <c r="K27" s="48"/>
      <c r="L27" s="48">
        <v>5043823</v>
      </c>
      <c r="M27" s="48"/>
      <c r="N27" s="48"/>
      <c r="O27" s="48"/>
      <c r="P27" s="48"/>
      <c r="Q27" s="48"/>
      <c r="R27" s="48"/>
      <c r="S27" s="48"/>
      <c r="T27" s="48"/>
      <c r="U27" s="48"/>
      <c r="V27" s="48"/>
      <c r="W27" s="48"/>
    </row>
  </sheetData>
  <mergeCells count="30">
    <mergeCell ref="A2:W2"/>
    <mergeCell ref="A3:G3"/>
    <mergeCell ref="I4:W4"/>
    <mergeCell ref="I5:M5"/>
    <mergeCell ref="N5:P5"/>
    <mergeCell ref="R5:W5"/>
    <mergeCell ref="A27:G27"/>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4"/>
  <sheetViews>
    <sheetView showZeros="0" topLeftCell="E1" workbookViewId="0">
      <selection activeCell="I12" sqref="I12:K15"/>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194</v>
      </c>
    </row>
    <row r="2" ht="45" customHeight="1" spans="1:23">
      <c r="A2" s="3" t="s">
        <v>195</v>
      </c>
      <c r="B2" s="3"/>
      <c r="C2" s="3"/>
      <c r="D2" s="3"/>
      <c r="E2" s="3"/>
      <c r="F2" s="3"/>
      <c r="G2" s="3"/>
      <c r="H2" s="3"/>
      <c r="I2" s="3"/>
      <c r="J2" s="3"/>
      <c r="K2" s="3"/>
      <c r="L2" s="3"/>
      <c r="M2" s="3"/>
      <c r="N2" s="90"/>
      <c r="O2" s="90"/>
      <c r="P2" s="90"/>
      <c r="Q2" s="90"/>
      <c r="R2" s="90"/>
      <c r="S2" s="90"/>
      <c r="T2" s="90"/>
      <c r="U2" s="90"/>
      <c r="V2" s="90"/>
      <c r="W2" s="90"/>
    </row>
    <row r="3" ht="18.75" customHeight="1" spans="1:23">
      <c r="A3" s="4" t="str">
        <f>"单位名称："&amp;"新平彝族傣族自治县平掌中学"</f>
        <v>单位名称：新平彝族傣族自治县平掌中学</v>
      </c>
      <c r="B3" s="4"/>
      <c r="C3" s="4"/>
      <c r="D3" s="4"/>
      <c r="E3" s="4"/>
      <c r="F3" s="4"/>
      <c r="G3" s="4"/>
      <c r="H3" s="4"/>
      <c r="I3" s="91"/>
      <c r="J3" s="91"/>
      <c r="K3" s="91"/>
      <c r="L3" s="91"/>
      <c r="M3" s="91"/>
      <c r="N3" s="5"/>
      <c r="O3" s="5"/>
      <c r="P3" s="5"/>
      <c r="Q3" s="5"/>
      <c r="R3" s="5"/>
      <c r="S3" s="5"/>
      <c r="T3" s="5"/>
      <c r="U3" s="5"/>
      <c r="V3" s="5"/>
      <c r="W3" s="5" t="s">
        <v>28</v>
      </c>
    </row>
    <row r="4" ht="18.75" customHeight="1" spans="1:23">
      <c r="A4" s="79" t="s">
        <v>196</v>
      </c>
      <c r="B4" s="79" t="s">
        <v>144</v>
      </c>
      <c r="C4" s="79" t="s">
        <v>145</v>
      </c>
      <c r="D4" s="79" t="s">
        <v>197</v>
      </c>
      <c r="E4" s="79" t="s">
        <v>146</v>
      </c>
      <c r="F4" s="79" t="s">
        <v>147</v>
      </c>
      <c r="G4" s="79" t="s">
        <v>148</v>
      </c>
      <c r="H4" s="79" t="s">
        <v>149</v>
      </c>
      <c r="I4" s="80" t="s">
        <v>31</v>
      </c>
      <c r="J4" s="80" t="s">
        <v>198</v>
      </c>
      <c r="K4" s="79"/>
      <c r="L4" s="79"/>
      <c r="M4" s="79"/>
      <c r="N4" s="79" t="s">
        <v>151</v>
      </c>
      <c r="O4" s="79"/>
      <c r="P4" s="79"/>
      <c r="Q4" s="79" t="s">
        <v>37</v>
      </c>
      <c r="R4" s="79" t="s">
        <v>60</v>
      </c>
      <c r="S4" s="79"/>
      <c r="T4" s="79"/>
      <c r="U4" s="79"/>
      <c r="V4" s="79"/>
      <c r="W4" s="79"/>
    </row>
    <row r="5" ht="18.75" customHeight="1" spans="1:23">
      <c r="A5" s="79"/>
      <c r="B5" s="79"/>
      <c r="C5" s="79"/>
      <c r="D5" s="79"/>
      <c r="E5" s="79"/>
      <c r="F5" s="79"/>
      <c r="G5" s="79"/>
      <c r="H5" s="79"/>
      <c r="I5" s="80" t="s">
        <v>152</v>
      </c>
      <c r="J5" s="80" t="s">
        <v>34</v>
      </c>
      <c r="K5" s="79"/>
      <c r="L5" s="79" t="s">
        <v>35</v>
      </c>
      <c r="M5" s="79" t="s">
        <v>36</v>
      </c>
      <c r="N5" s="79" t="s">
        <v>34</v>
      </c>
      <c r="O5" s="79" t="s">
        <v>35</v>
      </c>
      <c r="P5" s="79" t="s">
        <v>36</v>
      </c>
      <c r="Q5" s="79" t="s">
        <v>37</v>
      </c>
      <c r="R5" s="79" t="s">
        <v>33</v>
      </c>
      <c r="S5" s="79" t="s">
        <v>40</v>
      </c>
      <c r="T5" s="79" t="s">
        <v>41</v>
      </c>
      <c r="U5" s="79" t="s">
        <v>42</v>
      </c>
      <c r="V5" s="79" t="s">
        <v>43</v>
      </c>
      <c r="W5" s="79" t="s">
        <v>44</v>
      </c>
    </row>
    <row r="6" ht="18.75" customHeight="1" spans="1:23">
      <c r="A6" s="79"/>
      <c r="B6" s="79"/>
      <c r="C6" s="79"/>
      <c r="D6" s="79"/>
      <c r="E6" s="79"/>
      <c r="F6" s="79"/>
      <c r="G6" s="79"/>
      <c r="H6" s="79"/>
      <c r="I6" s="80"/>
      <c r="J6" s="80" t="s">
        <v>34</v>
      </c>
      <c r="K6" s="79"/>
      <c r="L6" s="79" t="s">
        <v>35</v>
      </c>
      <c r="M6" s="79" t="s">
        <v>36</v>
      </c>
      <c r="N6" s="79" t="s">
        <v>34</v>
      </c>
      <c r="O6" s="79" t="s">
        <v>35</v>
      </c>
      <c r="P6" s="79" t="s">
        <v>36</v>
      </c>
      <c r="Q6" s="79"/>
      <c r="R6" s="79" t="s">
        <v>33</v>
      </c>
      <c r="S6" s="79" t="s">
        <v>40</v>
      </c>
      <c r="T6" s="79" t="s">
        <v>41</v>
      </c>
      <c r="U6" s="79" t="s">
        <v>42</v>
      </c>
      <c r="V6" s="79" t="s">
        <v>43</v>
      </c>
      <c r="W6" s="79" t="s">
        <v>44</v>
      </c>
    </row>
    <row r="7" ht="22.65" customHeight="1" spans="1:23">
      <c r="A7" s="79"/>
      <c r="B7" s="79"/>
      <c r="C7" s="79"/>
      <c r="D7" s="79"/>
      <c r="E7" s="79"/>
      <c r="F7" s="79"/>
      <c r="G7" s="79"/>
      <c r="H7" s="79"/>
      <c r="I7" s="80"/>
      <c r="J7" s="80" t="s">
        <v>33</v>
      </c>
      <c r="K7" s="79" t="s">
        <v>199</v>
      </c>
      <c r="L7" s="79"/>
      <c r="M7" s="79"/>
      <c r="N7" s="79"/>
      <c r="O7" s="79"/>
      <c r="P7" s="79"/>
      <c r="Q7" s="79"/>
      <c r="R7" s="79"/>
      <c r="S7" s="79"/>
      <c r="T7" s="79"/>
      <c r="U7" s="79"/>
      <c r="V7" s="79"/>
      <c r="W7" s="79"/>
    </row>
    <row r="8" ht="18.75" customHeight="1" spans="1:23">
      <c r="A8" s="81" t="s">
        <v>45</v>
      </c>
      <c r="B8" s="81">
        <v>2</v>
      </c>
      <c r="C8" s="81">
        <v>3</v>
      </c>
      <c r="D8" s="81">
        <v>4</v>
      </c>
      <c r="E8" s="81">
        <v>5</v>
      </c>
      <c r="F8" s="81">
        <v>6</v>
      </c>
      <c r="G8" s="81">
        <v>7</v>
      </c>
      <c r="H8" s="81">
        <v>8</v>
      </c>
      <c r="I8" s="81">
        <v>9</v>
      </c>
      <c r="J8" s="81">
        <v>10</v>
      </c>
      <c r="K8" s="81">
        <v>11</v>
      </c>
      <c r="L8" s="81">
        <v>12</v>
      </c>
      <c r="M8" s="81">
        <v>13</v>
      </c>
      <c r="N8" s="81">
        <v>14</v>
      </c>
      <c r="O8" s="81">
        <v>15</v>
      </c>
      <c r="P8" s="81">
        <v>16</v>
      </c>
      <c r="Q8" s="81">
        <v>17</v>
      </c>
      <c r="R8" s="81">
        <v>18</v>
      </c>
      <c r="S8" s="81">
        <v>19</v>
      </c>
      <c r="T8" s="81">
        <v>20</v>
      </c>
      <c r="U8" s="81">
        <v>21</v>
      </c>
      <c r="V8" s="81">
        <v>22</v>
      </c>
      <c r="W8" s="81">
        <v>23</v>
      </c>
    </row>
    <row r="9" ht="18.75" customHeight="1" spans="1:23">
      <c r="A9" s="8"/>
      <c r="B9" s="8"/>
      <c r="C9" s="9" t="s">
        <v>200</v>
      </c>
      <c r="D9" s="8"/>
      <c r="E9" s="8"/>
      <c r="F9" s="8"/>
      <c r="G9" s="8"/>
      <c r="H9" s="8"/>
      <c r="I9" s="10">
        <v>91800</v>
      </c>
      <c r="J9" s="10">
        <v>91800</v>
      </c>
      <c r="K9" s="10">
        <v>91800</v>
      </c>
      <c r="L9" s="10"/>
      <c r="M9" s="10"/>
      <c r="N9" s="10"/>
      <c r="O9" s="10"/>
      <c r="P9" s="10"/>
      <c r="Q9" s="10"/>
      <c r="R9" s="10"/>
      <c r="S9" s="10"/>
      <c r="T9" s="10"/>
      <c r="U9" s="10"/>
      <c r="V9" s="10"/>
      <c r="W9" s="10"/>
    </row>
    <row r="10" ht="18.75" customHeight="1" spans="1:23">
      <c r="A10" s="8" t="s">
        <v>201</v>
      </c>
      <c r="B10" s="8" t="s">
        <v>202</v>
      </c>
      <c r="C10" s="9" t="s">
        <v>200</v>
      </c>
      <c r="D10" s="8" t="s">
        <v>54</v>
      </c>
      <c r="E10" s="8" t="s">
        <v>84</v>
      </c>
      <c r="F10" s="8" t="s">
        <v>85</v>
      </c>
      <c r="G10" s="8" t="s">
        <v>203</v>
      </c>
      <c r="H10" s="8" t="s">
        <v>204</v>
      </c>
      <c r="I10" s="10">
        <v>91800</v>
      </c>
      <c r="J10" s="10">
        <v>91800</v>
      </c>
      <c r="K10" s="10">
        <v>91800</v>
      </c>
      <c r="L10" s="10"/>
      <c r="M10" s="10"/>
      <c r="N10" s="10"/>
      <c r="O10" s="10"/>
      <c r="P10" s="10"/>
      <c r="Q10" s="10"/>
      <c r="R10" s="10"/>
      <c r="S10" s="10"/>
      <c r="T10" s="10"/>
      <c r="U10" s="10"/>
      <c r="V10" s="10"/>
      <c r="W10" s="10"/>
    </row>
    <row r="11" ht="18.75" customHeight="1" spans="1:23">
      <c r="A11" s="46"/>
      <c r="B11" s="46"/>
      <c r="C11" s="9" t="s">
        <v>205</v>
      </c>
      <c r="D11" s="46"/>
      <c r="E11" s="46"/>
      <c r="F11" s="46"/>
      <c r="G11" s="46"/>
      <c r="H11" s="46"/>
      <c r="I11" s="10">
        <f>I12+I13+I14+I15</f>
        <v>76369.12</v>
      </c>
      <c r="J11" s="10">
        <f>J12+J13+J14+J15</f>
        <v>76369.12</v>
      </c>
      <c r="K11" s="10">
        <f>K12+K13+K14+K15</f>
        <v>76369.12</v>
      </c>
      <c r="L11" s="10"/>
      <c r="M11" s="10"/>
      <c r="N11" s="10"/>
      <c r="O11" s="10"/>
      <c r="P11" s="46"/>
      <c r="Q11" s="10"/>
      <c r="R11" s="10"/>
      <c r="S11" s="10"/>
      <c r="T11" s="10"/>
      <c r="U11" s="10"/>
      <c r="V11" s="10"/>
      <c r="W11" s="10"/>
    </row>
    <row r="12" ht="18.75" customHeight="1" spans="1:23">
      <c r="A12" s="8" t="s">
        <v>206</v>
      </c>
      <c r="B12" s="8" t="s">
        <v>207</v>
      </c>
      <c r="C12" s="9" t="s">
        <v>205</v>
      </c>
      <c r="D12" s="8" t="s">
        <v>54</v>
      </c>
      <c r="E12" s="8" t="s">
        <v>74</v>
      </c>
      <c r="F12" s="8" t="s">
        <v>75</v>
      </c>
      <c r="G12" s="8" t="s">
        <v>182</v>
      </c>
      <c r="H12" s="8" t="s">
        <v>183</v>
      </c>
      <c r="I12" s="12">
        <f>2326.24+36039.41</f>
        <v>38365.65</v>
      </c>
      <c r="J12" s="12">
        <f>2326.24+36039.41</f>
        <v>38365.65</v>
      </c>
      <c r="K12" s="12">
        <f>2326.24+36039.41</f>
        <v>38365.65</v>
      </c>
      <c r="L12" s="10"/>
      <c r="M12" s="10"/>
      <c r="N12" s="10"/>
      <c r="O12" s="10"/>
      <c r="P12" s="46"/>
      <c r="Q12" s="10"/>
      <c r="R12" s="10"/>
      <c r="S12" s="10"/>
      <c r="T12" s="10"/>
      <c r="U12" s="10"/>
      <c r="V12" s="10"/>
      <c r="W12" s="10"/>
    </row>
    <row r="13" ht="18.75" customHeight="1" spans="1:23">
      <c r="A13" s="8" t="s">
        <v>206</v>
      </c>
      <c r="B13" s="8" t="s">
        <v>207</v>
      </c>
      <c r="C13" s="9" t="s">
        <v>205</v>
      </c>
      <c r="D13" s="8" t="s">
        <v>54</v>
      </c>
      <c r="E13" s="8" t="s">
        <v>74</v>
      </c>
      <c r="F13" s="8" t="s">
        <v>75</v>
      </c>
      <c r="G13" s="8" t="s">
        <v>208</v>
      </c>
      <c r="H13" s="8" t="s">
        <v>209</v>
      </c>
      <c r="I13" s="12">
        <f>1200+2068</f>
        <v>3268</v>
      </c>
      <c r="J13" s="12">
        <f>1200+2068</f>
        <v>3268</v>
      </c>
      <c r="K13" s="12">
        <f>1200+2068</f>
        <v>3268</v>
      </c>
      <c r="L13" s="10"/>
      <c r="M13" s="10"/>
      <c r="N13" s="10"/>
      <c r="O13" s="10"/>
      <c r="P13" s="46"/>
      <c r="Q13" s="10"/>
      <c r="R13" s="10"/>
      <c r="S13" s="10"/>
      <c r="T13" s="10"/>
      <c r="U13" s="10"/>
      <c r="V13" s="10"/>
      <c r="W13" s="10"/>
    </row>
    <row r="14" ht="18.75" customHeight="1" spans="1:23">
      <c r="A14" s="8" t="s">
        <v>206</v>
      </c>
      <c r="B14" s="8" t="s">
        <v>207</v>
      </c>
      <c r="C14" s="9" t="s">
        <v>205</v>
      </c>
      <c r="D14" s="8" t="s">
        <v>54</v>
      </c>
      <c r="E14" s="8" t="s">
        <v>74</v>
      </c>
      <c r="F14" s="8" t="s">
        <v>75</v>
      </c>
      <c r="G14" s="8" t="s">
        <v>210</v>
      </c>
      <c r="H14" s="8" t="s">
        <v>211</v>
      </c>
      <c r="I14" s="12">
        <f>5000+12614.47</f>
        <v>17614.47</v>
      </c>
      <c r="J14" s="12">
        <f>5000+12614.47</f>
        <v>17614.47</v>
      </c>
      <c r="K14" s="12">
        <f>5000+12614.47</f>
        <v>17614.47</v>
      </c>
      <c r="L14" s="10"/>
      <c r="M14" s="10"/>
      <c r="N14" s="10"/>
      <c r="O14" s="10"/>
      <c r="P14" s="46"/>
      <c r="Q14" s="10"/>
      <c r="R14" s="10"/>
      <c r="S14" s="10"/>
      <c r="T14" s="10"/>
      <c r="U14" s="10"/>
      <c r="V14" s="10"/>
      <c r="W14" s="10"/>
    </row>
    <row r="15" ht="18.75" customHeight="1" spans="1:23">
      <c r="A15" s="8" t="s">
        <v>206</v>
      </c>
      <c r="B15" s="8" t="s">
        <v>207</v>
      </c>
      <c r="C15" s="9" t="s">
        <v>205</v>
      </c>
      <c r="D15" s="8" t="s">
        <v>54</v>
      </c>
      <c r="E15" s="8" t="s">
        <v>80</v>
      </c>
      <c r="F15" s="8" t="s">
        <v>81</v>
      </c>
      <c r="G15" s="8" t="s">
        <v>182</v>
      </c>
      <c r="H15" s="8" t="s">
        <v>183</v>
      </c>
      <c r="I15" s="12">
        <f>216+16905</f>
        <v>17121</v>
      </c>
      <c r="J15" s="12">
        <f>216+16905</f>
        <v>17121</v>
      </c>
      <c r="K15" s="12">
        <f>216+16905</f>
        <v>17121</v>
      </c>
      <c r="L15" s="10"/>
      <c r="M15" s="10"/>
      <c r="N15" s="10"/>
      <c r="O15" s="10"/>
      <c r="P15" s="46"/>
      <c r="Q15" s="10"/>
      <c r="R15" s="10"/>
      <c r="S15" s="10"/>
      <c r="T15" s="10"/>
      <c r="U15" s="10"/>
      <c r="V15" s="10"/>
      <c r="W15" s="10"/>
    </row>
    <row r="16" ht="18.75" customHeight="1" spans="1:23">
      <c r="A16" s="46"/>
      <c r="B16" s="46"/>
      <c r="C16" s="9" t="s">
        <v>212</v>
      </c>
      <c r="D16" s="46"/>
      <c r="E16" s="46"/>
      <c r="F16" s="46"/>
      <c r="G16" s="46"/>
      <c r="H16" s="46"/>
      <c r="I16" s="10">
        <v>17100</v>
      </c>
      <c r="J16" s="10">
        <v>17100</v>
      </c>
      <c r="K16" s="10">
        <v>17100</v>
      </c>
      <c r="L16" s="10"/>
      <c r="M16" s="10"/>
      <c r="N16" s="10"/>
      <c r="O16" s="10"/>
      <c r="P16" s="46"/>
      <c r="Q16" s="10"/>
      <c r="R16" s="10"/>
      <c r="S16" s="10"/>
      <c r="T16" s="10"/>
      <c r="U16" s="10"/>
      <c r="V16" s="10"/>
      <c r="W16" s="10"/>
    </row>
    <row r="17" ht="18.75" customHeight="1" spans="1:23">
      <c r="A17" s="8" t="s">
        <v>206</v>
      </c>
      <c r="B17" s="8" t="s">
        <v>213</v>
      </c>
      <c r="C17" s="9" t="s">
        <v>212</v>
      </c>
      <c r="D17" s="8" t="s">
        <v>54</v>
      </c>
      <c r="E17" s="8" t="s">
        <v>96</v>
      </c>
      <c r="F17" s="8" t="s">
        <v>97</v>
      </c>
      <c r="G17" s="8" t="s">
        <v>214</v>
      </c>
      <c r="H17" s="8" t="s">
        <v>215</v>
      </c>
      <c r="I17" s="10">
        <v>17100</v>
      </c>
      <c r="J17" s="10">
        <v>17100</v>
      </c>
      <c r="K17" s="10">
        <v>17100</v>
      </c>
      <c r="L17" s="10"/>
      <c r="M17" s="10"/>
      <c r="N17" s="10"/>
      <c r="O17" s="10"/>
      <c r="P17" s="46"/>
      <c r="Q17" s="10"/>
      <c r="R17" s="10"/>
      <c r="S17" s="10"/>
      <c r="T17" s="10"/>
      <c r="U17" s="10"/>
      <c r="V17" s="10"/>
      <c r="W17" s="10"/>
    </row>
    <row r="18" ht="18.75" customHeight="1" spans="1:23">
      <c r="A18" s="46"/>
      <c r="B18" s="46"/>
      <c r="C18" s="9" t="s">
        <v>216</v>
      </c>
      <c r="D18" s="46"/>
      <c r="E18" s="46"/>
      <c r="F18" s="46"/>
      <c r="G18" s="46"/>
      <c r="H18" s="46"/>
      <c r="I18" s="10">
        <v>34600</v>
      </c>
      <c r="J18" s="10">
        <v>34600</v>
      </c>
      <c r="K18" s="10">
        <v>34600</v>
      </c>
      <c r="L18" s="10"/>
      <c r="M18" s="10"/>
      <c r="N18" s="10"/>
      <c r="O18" s="10"/>
      <c r="P18" s="46"/>
      <c r="Q18" s="10"/>
      <c r="R18" s="10"/>
      <c r="S18" s="10"/>
      <c r="T18" s="10"/>
      <c r="U18" s="10"/>
      <c r="V18" s="10"/>
      <c r="W18" s="10"/>
    </row>
    <row r="19" ht="18.75" customHeight="1" spans="1:23">
      <c r="A19" s="8" t="s">
        <v>206</v>
      </c>
      <c r="B19" s="8" t="s">
        <v>217</v>
      </c>
      <c r="C19" s="9" t="s">
        <v>216</v>
      </c>
      <c r="D19" s="8" t="s">
        <v>54</v>
      </c>
      <c r="E19" s="8" t="s">
        <v>74</v>
      </c>
      <c r="F19" s="8" t="s">
        <v>75</v>
      </c>
      <c r="G19" s="8" t="s">
        <v>218</v>
      </c>
      <c r="H19" s="8" t="s">
        <v>219</v>
      </c>
      <c r="I19" s="10">
        <v>34600</v>
      </c>
      <c r="J19" s="10">
        <v>34600</v>
      </c>
      <c r="K19" s="10">
        <v>34600</v>
      </c>
      <c r="L19" s="10"/>
      <c r="M19" s="10"/>
      <c r="N19" s="10"/>
      <c r="O19" s="10"/>
      <c r="P19" s="46"/>
      <c r="Q19" s="10"/>
      <c r="R19" s="10"/>
      <c r="S19" s="10"/>
      <c r="T19" s="10"/>
      <c r="U19" s="10"/>
      <c r="V19" s="10"/>
      <c r="W19" s="10"/>
    </row>
    <row r="20" ht="18.75" customHeight="1" spans="1:23">
      <c r="A20" s="46"/>
      <c r="B20" s="46"/>
      <c r="C20" s="9" t="s">
        <v>220</v>
      </c>
      <c r="D20" s="46"/>
      <c r="E20" s="46"/>
      <c r="F20" s="46"/>
      <c r="G20" s="46"/>
      <c r="H20" s="46"/>
      <c r="I20" s="10">
        <f t="shared" ref="I20:K20" si="0">22275+228100</f>
        <v>250375</v>
      </c>
      <c r="J20" s="10">
        <f t="shared" si="0"/>
        <v>250375</v>
      </c>
      <c r="K20" s="10">
        <f t="shared" si="0"/>
        <v>250375</v>
      </c>
      <c r="L20" s="10"/>
      <c r="M20" s="10"/>
      <c r="N20" s="10"/>
      <c r="O20" s="10"/>
      <c r="P20" s="46"/>
      <c r="Q20" s="10"/>
      <c r="R20" s="10"/>
      <c r="S20" s="10"/>
      <c r="T20" s="10"/>
      <c r="U20" s="10"/>
      <c r="V20" s="10"/>
      <c r="W20" s="10"/>
    </row>
    <row r="21" ht="18.75" customHeight="1" spans="1:23">
      <c r="A21" s="8" t="s">
        <v>206</v>
      </c>
      <c r="B21" s="8" t="s">
        <v>221</v>
      </c>
      <c r="C21" s="9" t="s">
        <v>220</v>
      </c>
      <c r="D21" s="8" t="s">
        <v>54</v>
      </c>
      <c r="E21" s="8" t="s">
        <v>74</v>
      </c>
      <c r="F21" s="8" t="s">
        <v>75</v>
      </c>
      <c r="G21" s="8" t="s">
        <v>218</v>
      </c>
      <c r="H21" s="8" t="s">
        <v>219</v>
      </c>
      <c r="I21" s="10">
        <f>22275+228100</f>
        <v>250375</v>
      </c>
      <c r="J21" s="10">
        <f>22275+228100</f>
        <v>250375</v>
      </c>
      <c r="K21" s="10">
        <f>22275+228100</f>
        <v>250375</v>
      </c>
      <c r="L21" s="10"/>
      <c r="M21" s="10"/>
      <c r="N21" s="10"/>
      <c r="O21" s="10"/>
      <c r="P21" s="46"/>
      <c r="Q21" s="10"/>
      <c r="R21" s="10"/>
      <c r="S21" s="10"/>
      <c r="T21" s="10"/>
      <c r="U21" s="10"/>
      <c r="V21" s="10"/>
      <c r="W21" s="10"/>
    </row>
    <row r="22" ht="18.75" customHeight="1" spans="1:23">
      <c r="A22" s="46"/>
      <c r="B22" s="46"/>
      <c r="C22" s="9" t="s">
        <v>222</v>
      </c>
      <c r="D22" s="46"/>
      <c r="E22" s="46"/>
      <c r="F22" s="46"/>
      <c r="G22" s="46"/>
      <c r="H22" s="46"/>
      <c r="I22" s="10">
        <v>20000</v>
      </c>
      <c r="J22" s="10">
        <v>0</v>
      </c>
      <c r="K22" s="10">
        <v>0</v>
      </c>
      <c r="L22" s="10"/>
      <c r="M22" s="10"/>
      <c r="N22" s="10"/>
      <c r="O22" s="10"/>
      <c r="P22" s="46"/>
      <c r="Q22" s="10"/>
      <c r="R22" s="10">
        <v>20000</v>
      </c>
      <c r="S22" s="10">
        <v>0</v>
      </c>
      <c r="T22" s="10">
        <v>0</v>
      </c>
      <c r="U22" s="10">
        <v>0</v>
      </c>
      <c r="V22" s="10">
        <v>0</v>
      </c>
      <c r="W22" s="10">
        <v>20000</v>
      </c>
    </row>
    <row r="23" ht="18.75" customHeight="1" spans="1:23">
      <c r="A23" s="8" t="s">
        <v>201</v>
      </c>
      <c r="B23" s="8" t="s">
        <v>223</v>
      </c>
      <c r="C23" s="9" t="s">
        <v>222</v>
      </c>
      <c r="D23" s="8" t="s">
        <v>54</v>
      </c>
      <c r="E23" s="8" t="s">
        <v>76</v>
      </c>
      <c r="F23" s="8" t="s">
        <v>77</v>
      </c>
      <c r="G23" s="8" t="s">
        <v>224</v>
      </c>
      <c r="H23" s="8" t="s">
        <v>225</v>
      </c>
      <c r="I23" s="10">
        <v>20000</v>
      </c>
      <c r="J23" s="10">
        <v>0</v>
      </c>
      <c r="K23" s="10">
        <v>0</v>
      </c>
      <c r="L23" s="10"/>
      <c r="M23" s="10"/>
      <c r="N23" s="10"/>
      <c r="O23" s="10"/>
      <c r="P23" s="46"/>
      <c r="Q23" s="10"/>
      <c r="R23" s="10">
        <v>20000</v>
      </c>
      <c r="S23" s="10">
        <v>0</v>
      </c>
      <c r="T23" s="10">
        <v>0</v>
      </c>
      <c r="U23" s="10">
        <v>0</v>
      </c>
      <c r="V23" s="10">
        <v>0</v>
      </c>
      <c r="W23" s="10">
        <v>20000</v>
      </c>
    </row>
    <row r="24" ht="18.75" customHeight="1" spans="1:23">
      <c r="A24" s="11" t="s">
        <v>31</v>
      </c>
      <c r="B24" s="11"/>
      <c r="C24" s="11"/>
      <c r="D24" s="11"/>
      <c r="E24" s="11"/>
      <c r="F24" s="11"/>
      <c r="G24" s="11"/>
      <c r="H24" s="11"/>
      <c r="I24" s="10">
        <f>I9+I11+I16+I18+I20+I22</f>
        <v>490244.12</v>
      </c>
      <c r="J24" s="10">
        <f>J9+J11+J16+J18+J20+J22</f>
        <v>470244.12</v>
      </c>
      <c r="K24" s="10">
        <f>K9+K11+K16+K18+K20+K22</f>
        <v>470244.12</v>
      </c>
      <c r="L24" s="10"/>
      <c r="M24" s="10"/>
      <c r="N24" s="10"/>
      <c r="O24" s="10"/>
      <c r="P24" s="10"/>
      <c r="Q24" s="10"/>
      <c r="R24" s="10">
        <v>20000</v>
      </c>
      <c r="S24" s="10">
        <v>0</v>
      </c>
      <c r="T24" s="10">
        <v>0</v>
      </c>
      <c r="U24" s="10">
        <v>0</v>
      </c>
      <c r="V24" s="10">
        <v>0</v>
      </c>
      <c r="W24" s="10">
        <v>20000</v>
      </c>
    </row>
  </sheetData>
  <mergeCells count="28">
    <mergeCell ref="A2:W2"/>
    <mergeCell ref="A3:H3"/>
    <mergeCell ref="J4:M4"/>
    <mergeCell ref="N4:P4"/>
    <mergeCell ref="R4:W4"/>
    <mergeCell ref="A24:H2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4"/>
  <sheetViews>
    <sheetView showZeros="0" tabSelected="1" workbookViewId="0">
      <selection activeCell="B38" sqref="B38"/>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43" t="s">
        <v>226</v>
      </c>
      <c r="B1" s="43"/>
      <c r="C1" s="43"/>
      <c r="D1" s="43"/>
      <c r="E1" s="43"/>
      <c r="F1" s="43"/>
      <c r="G1" s="43"/>
      <c r="H1" s="43"/>
      <c r="I1" s="43"/>
      <c r="J1" s="43"/>
    </row>
    <row r="2" ht="45" customHeight="1" spans="1:10">
      <c r="A2" s="67" t="s">
        <v>227</v>
      </c>
      <c r="B2" s="67"/>
      <c r="C2" s="67"/>
      <c r="D2" s="67"/>
      <c r="E2" s="67"/>
      <c r="F2" s="67"/>
      <c r="G2" s="67"/>
      <c r="H2" s="67"/>
      <c r="I2" s="67"/>
      <c r="J2" s="67"/>
    </row>
    <row r="3" ht="20.25" customHeight="1" spans="1:10">
      <c r="A3" s="42" t="str">
        <f>"单位名称："&amp;"新平彝族傣族自治县平掌中学"</f>
        <v>单位名称：新平彝族傣族自治县平掌中学</v>
      </c>
      <c r="B3" s="42"/>
      <c r="C3" s="42"/>
      <c r="D3" s="42"/>
      <c r="E3" s="42"/>
      <c r="F3" s="42"/>
      <c r="G3" s="42"/>
      <c r="H3" s="42"/>
      <c r="I3" s="42"/>
      <c r="J3" s="42"/>
    </row>
    <row r="4" ht="20.25" customHeight="1" spans="1:10">
      <c r="A4" s="85" t="s">
        <v>228</v>
      </c>
      <c r="B4" s="85" t="s">
        <v>229</v>
      </c>
      <c r="C4" s="85" t="s">
        <v>230</v>
      </c>
      <c r="D4" s="85" t="s">
        <v>231</v>
      </c>
      <c r="E4" s="85" t="s">
        <v>232</v>
      </c>
      <c r="F4" s="85" t="s">
        <v>233</v>
      </c>
      <c r="G4" s="85" t="s">
        <v>234</v>
      </c>
      <c r="H4" s="85" t="s">
        <v>235</v>
      </c>
      <c r="I4" s="85" t="s">
        <v>236</v>
      </c>
      <c r="J4" s="85" t="s">
        <v>237</v>
      </c>
    </row>
    <row r="5" ht="46.5" customHeight="1" spans="1:10">
      <c r="A5" s="85"/>
      <c r="B5" s="85"/>
      <c r="C5" s="85"/>
      <c r="D5" s="85"/>
      <c r="E5" s="85"/>
      <c r="F5" s="85"/>
      <c r="G5" s="85"/>
      <c r="H5" s="85"/>
      <c r="I5" s="85"/>
      <c r="J5" s="85"/>
    </row>
    <row r="6" ht="20.25" customHeight="1" spans="1:10">
      <c r="A6" s="68">
        <v>1</v>
      </c>
      <c r="B6" s="68">
        <v>2</v>
      </c>
      <c r="C6" s="68">
        <v>3</v>
      </c>
      <c r="D6" s="68">
        <v>4</v>
      </c>
      <c r="E6" s="68">
        <v>5</v>
      </c>
      <c r="F6" s="68">
        <v>6</v>
      </c>
      <c r="G6" s="68">
        <v>7</v>
      </c>
      <c r="H6" s="68">
        <v>8</v>
      </c>
      <c r="I6" s="68">
        <v>9</v>
      </c>
      <c r="J6" s="68">
        <v>10</v>
      </c>
    </row>
    <row r="7" ht="20.25" customHeight="1" spans="1:10">
      <c r="A7" s="46" t="s">
        <v>54</v>
      </c>
      <c r="B7" s="46"/>
      <c r="C7" s="46"/>
      <c r="E7" s="70"/>
      <c r="F7" s="70"/>
      <c r="G7" s="70"/>
      <c r="H7" s="70"/>
      <c r="I7" s="70"/>
      <c r="J7" s="70"/>
    </row>
    <row r="8" ht="127" customHeight="1" spans="1:10">
      <c r="A8" s="86" t="s">
        <v>220</v>
      </c>
      <c r="B8" s="87" t="s">
        <v>238</v>
      </c>
      <c r="C8" s="47"/>
      <c r="D8" s="47"/>
      <c r="E8" s="70"/>
      <c r="F8" s="70"/>
      <c r="G8" s="70"/>
      <c r="H8" s="70"/>
      <c r="I8" s="70"/>
      <c r="J8" s="70"/>
    </row>
    <row r="9" ht="20.25" customHeight="1" spans="1:10">
      <c r="A9" s="46"/>
      <c r="B9" s="46"/>
      <c r="C9" s="46" t="s">
        <v>239</v>
      </c>
      <c r="D9" s="88" t="s">
        <v>240</v>
      </c>
      <c r="E9" s="89" t="s">
        <v>241</v>
      </c>
      <c r="F9" s="71" t="s">
        <v>242</v>
      </c>
      <c r="G9" s="47" t="s">
        <v>243</v>
      </c>
      <c r="H9" s="71" t="s">
        <v>244</v>
      </c>
      <c r="I9" s="71" t="s">
        <v>245</v>
      </c>
      <c r="J9" s="89" t="s">
        <v>246</v>
      </c>
    </row>
    <row r="10" ht="20.25" customHeight="1" spans="1:10">
      <c r="A10" s="46"/>
      <c r="B10" s="46"/>
      <c r="C10" s="46" t="s">
        <v>239</v>
      </c>
      <c r="D10" s="88" t="s">
        <v>247</v>
      </c>
      <c r="E10" s="89" t="s">
        <v>248</v>
      </c>
      <c r="F10" s="71" t="s">
        <v>242</v>
      </c>
      <c r="G10" s="47" t="s">
        <v>249</v>
      </c>
      <c r="H10" s="71" t="s">
        <v>250</v>
      </c>
      <c r="I10" s="71" t="s">
        <v>245</v>
      </c>
      <c r="J10" s="89" t="s">
        <v>251</v>
      </c>
    </row>
    <row r="11" ht="20.25" customHeight="1" spans="1:10">
      <c r="A11" s="46"/>
      <c r="B11" s="46"/>
      <c r="C11" s="46" t="s">
        <v>239</v>
      </c>
      <c r="D11" s="88" t="s">
        <v>252</v>
      </c>
      <c r="E11" s="89" t="s">
        <v>253</v>
      </c>
      <c r="F11" s="71" t="s">
        <v>242</v>
      </c>
      <c r="G11" s="47" t="s">
        <v>249</v>
      </c>
      <c r="H11" s="71" t="s">
        <v>250</v>
      </c>
      <c r="I11" s="71" t="s">
        <v>245</v>
      </c>
      <c r="J11" s="89" t="s">
        <v>254</v>
      </c>
    </row>
    <row r="12" ht="20.25" customHeight="1" spans="1:10">
      <c r="A12" s="46"/>
      <c r="B12" s="46"/>
      <c r="C12" s="46" t="s">
        <v>255</v>
      </c>
      <c r="D12" s="88" t="s">
        <v>256</v>
      </c>
      <c r="E12" s="89" t="s">
        <v>257</v>
      </c>
      <c r="F12" s="71" t="s">
        <v>242</v>
      </c>
      <c r="G12" s="47" t="s">
        <v>258</v>
      </c>
      <c r="H12" s="71" t="s">
        <v>259</v>
      </c>
      <c r="I12" s="71" t="s">
        <v>260</v>
      </c>
      <c r="J12" s="89" t="s">
        <v>261</v>
      </c>
    </row>
    <row r="13" ht="20.25" customHeight="1" spans="1:10">
      <c r="A13" s="46"/>
      <c r="B13" s="46"/>
      <c r="C13" s="46" t="s">
        <v>262</v>
      </c>
      <c r="D13" s="88" t="s">
        <v>263</v>
      </c>
      <c r="E13" s="89" t="s">
        <v>264</v>
      </c>
      <c r="F13" s="71" t="s">
        <v>265</v>
      </c>
      <c r="G13" s="47" t="s">
        <v>266</v>
      </c>
      <c r="H13" s="71" t="s">
        <v>250</v>
      </c>
      <c r="I13" s="71" t="s">
        <v>245</v>
      </c>
      <c r="J13" s="89" t="s">
        <v>267</v>
      </c>
    </row>
    <row r="14" ht="175" customHeight="1" spans="1:10">
      <c r="A14" s="86" t="s">
        <v>222</v>
      </c>
      <c r="B14" s="46" t="s">
        <v>268</v>
      </c>
      <c r="C14" s="46"/>
      <c r="D14" s="46"/>
      <c r="E14" s="46"/>
      <c r="F14" s="46"/>
      <c r="G14" s="46"/>
      <c r="H14" s="46"/>
      <c r="I14" s="46"/>
      <c r="J14" s="46"/>
    </row>
    <row r="15" ht="20.25" customHeight="1" spans="1:10">
      <c r="A15" s="46"/>
      <c r="B15" s="46"/>
      <c r="C15" s="46" t="s">
        <v>239</v>
      </c>
      <c r="D15" s="88" t="s">
        <v>240</v>
      </c>
      <c r="E15" s="89" t="s">
        <v>269</v>
      </c>
      <c r="F15" s="71" t="s">
        <v>265</v>
      </c>
      <c r="G15" s="47" t="s">
        <v>270</v>
      </c>
      <c r="H15" s="71" t="s">
        <v>244</v>
      </c>
      <c r="I15" s="71" t="s">
        <v>245</v>
      </c>
      <c r="J15" s="89" t="s">
        <v>271</v>
      </c>
    </row>
    <row r="16" ht="20.25" customHeight="1" spans="1:10">
      <c r="A16" s="46"/>
      <c r="B16" s="46"/>
      <c r="C16" s="46" t="s">
        <v>239</v>
      </c>
      <c r="D16" s="88" t="s">
        <v>252</v>
      </c>
      <c r="E16" s="89" t="s">
        <v>272</v>
      </c>
      <c r="F16" s="71" t="s">
        <v>273</v>
      </c>
      <c r="G16" s="47" t="s">
        <v>270</v>
      </c>
      <c r="H16" s="71" t="s">
        <v>274</v>
      </c>
      <c r="I16" s="71" t="s">
        <v>245</v>
      </c>
      <c r="J16" s="89" t="s">
        <v>275</v>
      </c>
    </row>
    <row r="17" ht="20.25" customHeight="1" spans="1:10">
      <c r="A17" s="46"/>
      <c r="B17" s="46"/>
      <c r="C17" s="46" t="s">
        <v>239</v>
      </c>
      <c r="D17" s="88" t="s">
        <v>276</v>
      </c>
      <c r="E17" s="89" t="s">
        <v>277</v>
      </c>
      <c r="F17" s="71" t="s">
        <v>242</v>
      </c>
      <c r="G17" s="47" t="s">
        <v>278</v>
      </c>
      <c r="H17" s="71" t="s">
        <v>279</v>
      </c>
      <c r="I17" s="71" t="s">
        <v>245</v>
      </c>
      <c r="J17" s="89" t="s">
        <v>280</v>
      </c>
    </row>
    <row r="18" ht="20.25" customHeight="1" spans="1:10">
      <c r="A18" s="46"/>
      <c r="B18" s="46"/>
      <c r="C18" s="46" t="s">
        <v>255</v>
      </c>
      <c r="D18" s="88" t="s">
        <v>281</v>
      </c>
      <c r="E18" s="89" t="s">
        <v>282</v>
      </c>
      <c r="F18" s="71" t="s">
        <v>242</v>
      </c>
      <c r="G18" s="47" t="s">
        <v>283</v>
      </c>
      <c r="H18" s="71" t="s">
        <v>284</v>
      </c>
      <c r="I18" s="71" t="s">
        <v>260</v>
      </c>
      <c r="J18" s="89" t="s">
        <v>285</v>
      </c>
    </row>
    <row r="19" ht="20.25" customHeight="1" spans="1:10">
      <c r="A19" s="46"/>
      <c r="B19" s="46"/>
      <c r="C19" s="46" t="s">
        <v>262</v>
      </c>
      <c r="D19" s="88" t="s">
        <v>263</v>
      </c>
      <c r="E19" s="89" t="s">
        <v>286</v>
      </c>
      <c r="F19" s="71" t="s">
        <v>265</v>
      </c>
      <c r="G19" s="47" t="s">
        <v>266</v>
      </c>
      <c r="H19" s="71" t="s">
        <v>250</v>
      </c>
      <c r="I19" s="71" t="s">
        <v>260</v>
      </c>
      <c r="J19" s="89" t="s">
        <v>287</v>
      </c>
    </row>
    <row r="20" ht="243" customHeight="1" spans="1:10">
      <c r="A20" s="86" t="s">
        <v>205</v>
      </c>
      <c r="B20" s="87" t="s">
        <v>288</v>
      </c>
      <c r="C20" s="46"/>
      <c r="D20" s="46"/>
      <c r="E20" s="46"/>
      <c r="F20" s="46"/>
      <c r="G20" s="46"/>
      <c r="H20" s="46"/>
      <c r="I20" s="46"/>
      <c r="J20" s="46"/>
    </row>
    <row r="21" ht="20.25" customHeight="1" spans="1:10">
      <c r="A21" s="46" t="s">
        <v>289</v>
      </c>
      <c r="B21" s="46"/>
      <c r="C21" s="46" t="s">
        <v>239</v>
      </c>
      <c r="D21" s="88" t="s">
        <v>240</v>
      </c>
      <c r="E21" s="89" t="s">
        <v>241</v>
      </c>
      <c r="F21" s="71" t="s">
        <v>242</v>
      </c>
      <c r="G21" s="47" t="s">
        <v>290</v>
      </c>
      <c r="H21" s="71" t="s">
        <v>244</v>
      </c>
      <c r="I21" s="71" t="s">
        <v>245</v>
      </c>
      <c r="J21" s="89" t="s">
        <v>291</v>
      </c>
    </row>
    <row r="22" ht="20.25" customHeight="1" spans="1:10">
      <c r="A22" s="46"/>
      <c r="B22" s="46"/>
      <c r="C22" s="46" t="s">
        <v>239</v>
      </c>
      <c r="D22" s="88" t="s">
        <v>247</v>
      </c>
      <c r="E22" s="89" t="s">
        <v>292</v>
      </c>
      <c r="F22" s="71" t="s">
        <v>242</v>
      </c>
      <c r="G22" s="47" t="s">
        <v>293</v>
      </c>
      <c r="H22" s="71" t="s">
        <v>259</v>
      </c>
      <c r="I22" s="71" t="s">
        <v>245</v>
      </c>
      <c r="J22" s="89" t="s">
        <v>294</v>
      </c>
    </row>
    <row r="23" ht="20.25" customHeight="1" spans="1:10">
      <c r="A23" s="46"/>
      <c r="B23" s="46"/>
      <c r="C23" s="46" t="s">
        <v>239</v>
      </c>
      <c r="D23" s="88" t="s">
        <v>252</v>
      </c>
      <c r="E23" s="89" t="s">
        <v>295</v>
      </c>
      <c r="F23" s="71" t="s">
        <v>242</v>
      </c>
      <c r="G23" s="47" t="s">
        <v>249</v>
      </c>
      <c r="H23" s="71" t="s">
        <v>250</v>
      </c>
      <c r="I23" s="71" t="s">
        <v>245</v>
      </c>
      <c r="J23" s="89" t="s">
        <v>254</v>
      </c>
    </row>
    <row r="24" ht="20.25" customHeight="1" spans="1:10">
      <c r="A24" s="46"/>
      <c r="B24" s="46"/>
      <c r="C24" s="46" t="s">
        <v>255</v>
      </c>
      <c r="D24" s="88" t="s">
        <v>256</v>
      </c>
      <c r="E24" s="89" t="s">
        <v>296</v>
      </c>
      <c r="F24" s="71" t="s">
        <v>265</v>
      </c>
      <c r="G24" s="47" t="s">
        <v>266</v>
      </c>
      <c r="H24" s="71" t="s">
        <v>250</v>
      </c>
      <c r="I24" s="71" t="s">
        <v>245</v>
      </c>
      <c r="J24" s="89" t="s">
        <v>297</v>
      </c>
    </row>
    <row r="25" ht="20.25" customHeight="1" spans="1:10">
      <c r="A25" s="46"/>
      <c r="B25" s="46"/>
      <c r="C25" s="46" t="s">
        <v>262</v>
      </c>
      <c r="D25" s="88" t="s">
        <v>263</v>
      </c>
      <c r="E25" s="89" t="s">
        <v>264</v>
      </c>
      <c r="F25" s="71" t="s">
        <v>265</v>
      </c>
      <c r="G25" s="47" t="s">
        <v>266</v>
      </c>
      <c r="H25" s="71" t="s">
        <v>250</v>
      </c>
      <c r="I25" s="71" t="s">
        <v>245</v>
      </c>
      <c r="J25" s="89" t="s">
        <v>267</v>
      </c>
    </row>
    <row r="26" ht="97" customHeight="1" spans="1:10">
      <c r="A26" s="86" t="s">
        <v>216</v>
      </c>
      <c r="B26" s="46" t="s">
        <v>298</v>
      </c>
      <c r="C26" s="46"/>
      <c r="D26" s="46"/>
      <c r="E26" s="46"/>
      <c r="F26" s="46"/>
      <c r="G26" s="46"/>
      <c r="H26" s="46"/>
      <c r="I26" s="46"/>
      <c r="J26" s="46"/>
    </row>
    <row r="27" ht="20.25" customHeight="1" spans="1:10">
      <c r="A27" s="46"/>
      <c r="B27" s="46"/>
      <c r="C27" s="46" t="s">
        <v>239</v>
      </c>
      <c r="D27" s="88" t="s">
        <v>240</v>
      </c>
      <c r="E27" s="89" t="s">
        <v>241</v>
      </c>
      <c r="F27" s="71" t="s">
        <v>242</v>
      </c>
      <c r="G27" s="47" t="s">
        <v>290</v>
      </c>
      <c r="H27" s="71" t="s">
        <v>244</v>
      </c>
      <c r="I27" s="71" t="s">
        <v>245</v>
      </c>
      <c r="J27" s="89" t="s">
        <v>246</v>
      </c>
    </row>
    <row r="28" ht="20.25" customHeight="1" spans="1:10">
      <c r="A28" s="46"/>
      <c r="B28" s="46"/>
      <c r="C28" s="46" t="s">
        <v>239</v>
      </c>
      <c r="D28" s="88" t="s">
        <v>247</v>
      </c>
      <c r="E28" s="89" t="s">
        <v>299</v>
      </c>
      <c r="F28" s="71" t="s">
        <v>242</v>
      </c>
      <c r="G28" s="47" t="s">
        <v>300</v>
      </c>
      <c r="H28" s="71" t="s">
        <v>259</v>
      </c>
      <c r="I28" s="71" t="s">
        <v>260</v>
      </c>
      <c r="J28" s="89" t="s">
        <v>301</v>
      </c>
    </row>
    <row r="29" ht="20.25" customHeight="1" spans="1:10">
      <c r="A29" s="46"/>
      <c r="B29" s="46"/>
      <c r="C29" s="46" t="s">
        <v>239</v>
      </c>
      <c r="D29" s="88" t="s">
        <v>252</v>
      </c>
      <c r="E29" s="89" t="s">
        <v>302</v>
      </c>
      <c r="F29" s="71" t="s">
        <v>242</v>
      </c>
      <c r="G29" s="47" t="s">
        <v>249</v>
      </c>
      <c r="H29" s="71" t="s">
        <v>250</v>
      </c>
      <c r="I29" s="71" t="s">
        <v>245</v>
      </c>
      <c r="J29" s="89" t="s">
        <v>303</v>
      </c>
    </row>
    <row r="30" ht="20.25" customHeight="1" spans="1:10">
      <c r="A30" s="46"/>
      <c r="B30" s="46"/>
      <c r="C30" s="46" t="s">
        <v>255</v>
      </c>
      <c r="D30" s="88" t="s">
        <v>256</v>
      </c>
      <c r="E30" s="89" t="s">
        <v>292</v>
      </c>
      <c r="F30" s="71" t="s">
        <v>242</v>
      </c>
      <c r="G30" s="47" t="s">
        <v>249</v>
      </c>
      <c r="H30" s="71" t="s">
        <v>250</v>
      </c>
      <c r="I30" s="71" t="s">
        <v>245</v>
      </c>
      <c r="J30" s="89" t="s">
        <v>304</v>
      </c>
    </row>
    <row r="31" ht="20.25" customHeight="1" spans="1:10">
      <c r="A31" s="46"/>
      <c r="B31" s="46"/>
      <c r="C31" s="46" t="s">
        <v>262</v>
      </c>
      <c r="D31" s="88" t="s">
        <v>263</v>
      </c>
      <c r="E31" s="89" t="s">
        <v>264</v>
      </c>
      <c r="F31" s="71" t="s">
        <v>265</v>
      </c>
      <c r="G31" s="47" t="s">
        <v>266</v>
      </c>
      <c r="H31" s="71" t="s">
        <v>250</v>
      </c>
      <c r="I31" s="71" t="s">
        <v>245</v>
      </c>
      <c r="J31" s="89" t="s">
        <v>267</v>
      </c>
    </row>
    <row r="32" ht="75" customHeight="1" spans="1:10">
      <c r="A32" s="86" t="s">
        <v>200</v>
      </c>
      <c r="B32" s="46" t="s">
        <v>305</v>
      </c>
      <c r="C32" s="46"/>
      <c r="D32" s="46"/>
      <c r="E32" s="46"/>
      <c r="F32" s="46"/>
      <c r="G32" s="46"/>
      <c r="H32" s="46"/>
      <c r="I32" s="46"/>
      <c r="J32" s="46"/>
    </row>
    <row r="33" ht="20.25" customHeight="1" spans="1:10">
      <c r="A33" s="46"/>
      <c r="B33" s="46"/>
      <c r="C33" s="46" t="s">
        <v>239</v>
      </c>
      <c r="D33" s="88" t="s">
        <v>240</v>
      </c>
      <c r="E33" s="89" t="s">
        <v>306</v>
      </c>
      <c r="F33" s="71" t="s">
        <v>242</v>
      </c>
      <c r="G33" s="47" t="s">
        <v>45</v>
      </c>
      <c r="H33" s="71" t="s">
        <v>307</v>
      </c>
      <c r="I33" s="71" t="s">
        <v>245</v>
      </c>
      <c r="J33" s="89" t="s">
        <v>308</v>
      </c>
    </row>
    <row r="34" ht="33" customHeight="1" spans="1:10">
      <c r="A34" s="46"/>
      <c r="B34" s="46"/>
      <c r="C34" s="46" t="s">
        <v>239</v>
      </c>
      <c r="D34" s="88" t="s">
        <v>247</v>
      </c>
      <c r="E34" s="89" t="s">
        <v>309</v>
      </c>
      <c r="F34" s="71" t="s">
        <v>265</v>
      </c>
      <c r="G34" s="47" t="s">
        <v>266</v>
      </c>
      <c r="H34" s="71" t="s">
        <v>250</v>
      </c>
      <c r="I34" s="71" t="s">
        <v>245</v>
      </c>
      <c r="J34" s="89" t="s">
        <v>310</v>
      </c>
    </row>
    <row r="35" ht="20.25" customHeight="1" spans="1:10">
      <c r="A35" s="46"/>
      <c r="B35" s="46"/>
      <c r="C35" s="46" t="s">
        <v>239</v>
      </c>
      <c r="D35" s="88" t="s">
        <v>240</v>
      </c>
      <c r="E35" s="89" t="s">
        <v>277</v>
      </c>
      <c r="F35" s="71" t="s">
        <v>242</v>
      </c>
      <c r="G35" s="47" t="s">
        <v>311</v>
      </c>
      <c r="H35" s="71" t="s">
        <v>312</v>
      </c>
      <c r="I35" s="71" t="s">
        <v>245</v>
      </c>
      <c r="J35" s="89" t="s">
        <v>313</v>
      </c>
    </row>
    <row r="36" ht="43" customHeight="1" spans="1:10">
      <c r="A36" s="46"/>
      <c r="B36" s="46"/>
      <c r="C36" s="46" t="s">
        <v>255</v>
      </c>
      <c r="D36" s="88" t="s">
        <v>256</v>
      </c>
      <c r="E36" s="89" t="s">
        <v>314</v>
      </c>
      <c r="F36" s="71" t="s">
        <v>242</v>
      </c>
      <c r="G36" s="47" t="s">
        <v>315</v>
      </c>
      <c r="H36" s="71" t="s">
        <v>284</v>
      </c>
      <c r="I36" s="71" t="s">
        <v>260</v>
      </c>
      <c r="J36" s="89" t="s">
        <v>316</v>
      </c>
    </row>
    <row r="37" ht="51" customHeight="1" spans="1:10">
      <c r="A37" s="46"/>
      <c r="B37" s="46"/>
      <c r="C37" s="46" t="s">
        <v>262</v>
      </c>
      <c r="D37" s="88" t="s">
        <v>263</v>
      </c>
      <c r="E37" s="89" t="s">
        <v>317</v>
      </c>
      <c r="F37" s="71" t="s">
        <v>265</v>
      </c>
      <c r="G37" s="47" t="s">
        <v>318</v>
      </c>
      <c r="H37" s="71" t="s">
        <v>250</v>
      </c>
      <c r="I37" s="71" t="s">
        <v>245</v>
      </c>
      <c r="J37" s="89" t="s">
        <v>319</v>
      </c>
    </row>
    <row r="38" ht="179" customHeight="1" spans="1:10">
      <c r="A38" s="86" t="s">
        <v>212</v>
      </c>
      <c r="B38" s="46" t="s">
        <v>320</v>
      </c>
      <c r="C38" s="46"/>
      <c r="D38" s="46"/>
      <c r="E38" s="46"/>
      <c r="F38" s="46"/>
      <c r="G38" s="46"/>
      <c r="H38" s="46"/>
      <c r="I38" s="46"/>
      <c r="J38" s="46"/>
    </row>
    <row r="39" ht="36" customHeight="1" spans="1:10">
      <c r="A39" s="46"/>
      <c r="B39" s="46"/>
      <c r="C39" s="46" t="s">
        <v>239</v>
      </c>
      <c r="D39" s="88" t="s">
        <v>240</v>
      </c>
      <c r="E39" s="89" t="s">
        <v>321</v>
      </c>
      <c r="F39" s="71" t="s">
        <v>242</v>
      </c>
      <c r="G39" s="47" t="s">
        <v>68</v>
      </c>
      <c r="H39" s="71" t="s">
        <v>244</v>
      </c>
      <c r="I39" s="71" t="s">
        <v>245</v>
      </c>
      <c r="J39" s="89" t="s">
        <v>322</v>
      </c>
    </row>
    <row r="40" ht="20.25" customHeight="1" spans="1:10">
      <c r="A40" s="46"/>
      <c r="B40" s="46"/>
      <c r="C40" s="46" t="s">
        <v>239</v>
      </c>
      <c r="D40" s="88" t="s">
        <v>240</v>
      </c>
      <c r="E40" s="89" t="s">
        <v>323</v>
      </c>
      <c r="F40" s="71" t="s">
        <v>242</v>
      </c>
      <c r="G40" s="47" t="s">
        <v>324</v>
      </c>
      <c r="H40" s="71" t="s">
        <v>244</v>
      </c>
      <c r="I40" s="71" t="s">
        <v>245</v>
      </c>
      <c r="J40" s="89" t="s">
        <v>325</v>
      </c>
    </row>
    <row r="41" ht="20.25" customHeight="1" spans="1:10">
      <c r="A41" s="46"/>
      <c r="B41" s="46"/>
      <c r="C41" s="46" t="s">
        <v>239</v>
      </c>
      <c r="D41" s="88" t="s">
        <v>247</v>
      </c>
      <c r="E41" s="89" t="s">
        <v>326</v>
      </c>
      <c r="F41" s="71" t="s">
        <v>242</v>
      </c>
      <c r="G41" s="47" t="s">
        <v>249</v>
      </c>
      <c r="H41" s="71" t="s">
        <v>250</v>
      </c>
      <c r="I41" s="71" t="s">
        <v>245</v>
      </c>
      <c r="J41" s="89" t="s">
        <v>327</v>
      </c>
    </row>
    <row r="42" ht="20.25" customHeight="1" spans="1:10">
      <c r="A42" s="46"/>
      <c r="B42" s="46"/>
      <c r="C42" s="46" t="s">
        <v>255</v>
      </c>
      <c r="D42" s="88" t="s">
        <v>256</v>
      </c>
      <c r="E42" s="89" t="s">
        <v>328</v>
      </c>
      <c r="F42" s="71" t="s">
        <v>242</v>
      </c>
      <c r="G42" s="47" t="s">
        <v>329</v>
      </c>
      <c r="H42" s="71" t="s">
        <v>259</v>
      </c>
      <c r="I42" s="71" t="s">
        <v>260</v>
      </c>
      <c r="J42" s="89" t="s">
        <v>330</v>
      </c>
    </row>
    <row r="43" ht="32" customHeight="1" spans="1:10">
      <c r="A43" s="46"/>
      <c r="B43" s="46"/>
      <c r="C43" s="46" t="s">
        <v>262</v>
      </c>
      <c r="D43" s="88" t="s">
        <v>263</v>
      </c>
      <c r="E43" s="89" t="s">
        <v>331</v>
      </c>
      <c r="F43" s="71" t="s">
        <v>265</v>
      </c>
      <c r="G43" s="47" t="s">
        <v>266</v>
      </c>
      <c r="H43" s="71" t="s">
        <v>250</v>
      </c>
      <c r="I43" s="71" t="s">
        <v>245</v>
      </c>
      <c r="J43" s="89" t="s">
        <v>332</v>
      </c>
    </row>
    <row r="44" ht="36" customHeight="1" spans="1:10">
      <c r="A44" s="46"/>
      <c r="B44" s="46"/>
      <c r="C44" s="46" t="s">
        <v>262</v>
      </c>
      <c r="D44" s="88" t="s">
        <v>263</v>
      </c>
      <c r="E44" s="89" t="s">
        <v>333</v>
      </c>
      <c r="F44" s="71" t="s">
        <v>265</v>
      </c>
      <c r="G44" s="47" t="s">
        <v>266</v>
      </c>
      <c r="H44" s="71" t="s">
        <v>250</v>
      </c>
      <c r="I44" s="71" t="s">
        <v>245</v>
      </c>
      <c r="J44" s="89" t="s">
        <v>334</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$清絮-</cp:lastModifiedBy>
  <dcterms:created xsi:type="dcterms:W3CDTF">2025-02-24T03:50:00Z</dcterms:created>
  <dcterms:modified xsi:type="dcterms:W3CDTF">2025-02-25T06:37:46Z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E4CE02B87CCE4897A92BB3DEE19DB7F3_13</vt:lpwstr>
  </property>
  <property fmtid="{D5CDD505-2E9C-101B-9397-08002B2CF9AE}" pid="3" name="KSOProductBuildVer">
    <vt:lpwstr>2052-12.1.0.19770</vt:lpwstr>
  </property>
</Properties>
</file>