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44" firstSheet="3"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'部门项目支出预算表05-1'!$A$7:$W$67</definedName>
  </definedNames>
  <calcPr calcId="144525" concurrentCalc="0"/>
</workbook>
</file>

<file path=xl/sharedStrings.xml><?xml version="1.0" encoding="utf-8"?>
<sst xmlns="http://schemas.openxmlformats.org/spreadsheetml/2006/main" count="476">
  <si>
    <t>预算01-1表</t>
  </si>
  <si>
    <t>2025年财务收支预算总表</t>
  </si>
  <si>
    <t>单位名称：新平彝族傣族自治县戛洒镇小学</t>
  </si>
  <si>
    <t>单位:元</t>
  </si>
  <si>
    <t>收        入</t>
  </si>
  <si>
    <t>支        出</t>
  </si>
  <si>
    <t>项      目</t>
  </si>
  <si>
    <t>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</si>
  <si>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</si>
  <si>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</si>
  <si>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</si>
  <si>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</si>
  <si>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</si>
  <si>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</si>
  <si>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</si>
  <si>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</si>
  <si>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</si>
  <si>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</si>
  <si>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</si>
  <si>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</si>
  <si>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</si>
  <si>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</si>
  <si>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</si>
  <si>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</si>
  <si>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</si>
  <si>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</si>
  <si>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</si>
  <si>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</si>
  <si>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</si>
  <si>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</si>
  <si>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</si>
  <si>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</si>
  <si>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</si>
  <si>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</si>
  <si>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</si>
  <si>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</si>
  <si>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</si>
  <si>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</si>
  <si>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</si>
  <si>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</si>
  <si>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</si>
  <si>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</si>
  <si>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</si>
  <si>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</si>
  <si>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</si>
  <si>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</si>
  <si>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</si>
  <si>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</si>
  <si>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</si>
  <si>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</si>
  <si>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105020</t>
  </si>
  <si>
    <t>新平彝族傣族自治县戛洒镇小学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</si>
  <si>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</si>
  <si>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</si>
  <si>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</si>
  <si>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</si>
  <si>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</si>
  <si>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</si>
  <si>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</si>
  <si>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</si>
  <si>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</si>
  <si>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</si>
  <si>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</si>
  <si>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</si>
  <si>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</si>
  <si>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</si>
  <si>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</si>
  <si>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</si>
  <si>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</si>
  <si>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</si>
  <si>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</si>
  <si>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</si>
  <si>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</si>
  <si>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</si>
  <si>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</si>
  <si>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</si>
  <si>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</si>
  <si>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</si>
  <si>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</si>
  <si>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</si>
  <si>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</si>
  <si>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</si>
  <si>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</si>
  <si>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</si>
  <si>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</si>
  <si>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</si>
  <si>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</si>
  <si>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</si>
  <si>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</si>
  <si>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</si>
  <si>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</si>
  <si>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</si>
  <si>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</si>
  <si>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</si>
  <si>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</si>
  <si>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</si>
  <si>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</si>
  <si>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</si>
  <si>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</si>
  <si>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</si>
  <si>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</si>
  <si>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</si>
  <si>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</si>
  <si>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</si>
  <si>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</si>
  <si>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</si>
  <si>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</si>
  <si>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</si>
  <si>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</si>
  <si>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</si>
  <si>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</si>
  <si>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</si>
  <si>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</si>
  <si>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</si>
  <si>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</si>
  <si>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</si>
  <si>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</si>
  <si>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</si>
  <si>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</si>
  <si>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</si>
  <si>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</si>
  <si>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</si>
  <si>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</si>
  <si>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</si>
  <si>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</si>
  <si>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</si>
  <si>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</si>
  <si>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</si>
  <si>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</si>
  <si>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</si>
  <si>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</si>
  <si>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</si>
  <si>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</si>
  <si>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</si>
  <si>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</si>
  <si>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</si>
  <si>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</si>
  <si>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</si>
  <si>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</si>
  <si>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</si>
  <si>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</si>
  <si>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</si>
  <si>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</si>
  <si>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</si>
  <si>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</si>
  <si>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</si>
  <si>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注明：本单位无此项预算，此表为空。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</si>
  <si>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</si>
  <si>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</si>
  <si>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</si>
  <si>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</si>
  <si>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</si>
  <si>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</si>
  <si>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</si>
  <si>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</si>
  <si>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</si>
  <si>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</si>
  <si>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</si>
  <si>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</si>
  <si>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</si>
  <si>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</si>
  <si>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</si>
  <si>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</si>
  <si>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</si>
  <si>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530427210000000015084</t>
  </si>
  <si>
    <t>事业人员工资支出</t>
  </si>
  <si>
    <t>30101</t>
  </si>
  <si>
    <t>基本工资</t>
  </si>
  <si>
    <t>30102</t>
  </si>
  <si>
    <t>津贴补贴</t>
  </si>
  <si>
    <t>30107</t>
  </si>
  <si>
    <t>绩效工资</t>
  </si>
  <si>
    <t>530427210000000015086</t>
  </si>
  <si>
    <t>社会保障缴费</t>
  </si>
  <si>
    <t>30110</t>
  </si>
  <si>
    <t>职工基本医疗保险缴费</t>
  </si>
  <si>
    <t>530427210000000015087</t>
  </si>
  <si>
    <t>30113</t>
  </si>
  <si>
    <t>530427210000000015108</t>
  </si>
  <si>
    <t>工会经费</t>
  </si>
  <si>
    <t>30228</t>
  </si>
  <si>
    <t>530427210000000015109</t>
  </si>
  <si>
    <t>一般公用经费</t>
  </si>
  <si>
    <t>30229</t>
  </si>
  <si>
    <t>福利费</t>
  </si>
  <si>
    <t>530427231100001470484</t>
  </si>
  <si>
    <t>奖励性绩效工资(地方)</t>
  </si>
  <si>
    <t>530427231100001470503</t>
  </si>
  <si>
    <t>退休干部公用经费</t>
  </si>
  <si>
    <t>30201</t>
  </si>
  <si>
    <t>办公费</t>
  </si>
  <si>
    <t>530427241100002130545</t>
  </si>
  <si>
    <t>社会保障缴费资金</t>
  </si>
  <si>
    <t>30112</t>
  </si>
  <si>
    <t>其他社会保障缴费</t>
  </si>
  <si>
    <t>30108</t>
  </si>
  <si>
    <t>机关事业单位基本养老保险缴费</t>
  </si>
  <si>
    <t>30111</t>
  </si>
  <si>
    <t>公务员医疗补助缴费</t>
  </si>
  <si>
    <t>530427241100002131180</t>
  </si>
  <si>
    <t>离岗退养教师生活补助资金</t>
  </si>
  <si>
    <t>30399</t>
  </si>
  <si>
    <t>其他对个人和家庭的补助</t>
  </si>
  <si>
    <t>预算05-1表</t>
  </si>
  <si>
    <t>2025年部门项目支出预算表</t>
  </si>
  <si>
    <t>项目分类</t>
  </si>
  <si>
    <t>项目单位</t>
  </si>
  <si>
    <t>本年拨款</t>
  </si>
  <si>
    <t>其中：本次下达</t>
  </si>
  <si>
    <t>安保服务项目专项资金</t>
  </si>
  <si>
    <t>313 事业发展类</t>
  </si>
  <si>
    <t>530427241100002713234</t>
  </si>
  <si>
    <t>30227</t>
  </si>
  <si>
    <t>委托业务费</t>
  </si>
  <si>
    <t>城乡义务教育阶段公用经费(含特殊和不足100人)专项资金</t>
  </si>
  <si>
    <t>312 民生类</t>
  </si>
  <si>
    <t>530427231100001185868</t>
  </si>
  <si>
    <t>30206</t>
  </si>
  <si>
    <t>电费</t>
  </si>
  <si>
    <t>差旅费</t>
  </si>
  <si>
    <t>公务用车运行维护费</t>
  </si>
  <si>
    <t>培训费</t>
  </si>
  <si>
    <t>维修（护）费</t>
  </si>
  <si>
    <t>办公设备购置</t>
  </si>
  <si>
    <t>印刷费</t>
  </si>
  <si>
    <t>水费</t>
  </si>
  <si>
    <t>机关事业单位职工及军人抚恤补助资金</t>
  </si>
  <si>
    <t>530427231100001343476</t>
  </si>
  <si>
    <t>30304</t>
  </si>
  <si>
    <t>抚恤金</t>
  </si>
  <si>
    <t>30305</t>
  </si>
  <si>
    <t>生活补助</t>
  </si>
  <si>
    <t>课后服务教师绩效工资专项资金</t>
  </si>
  <si>
    <t>530427231100001189496</t>
  </si>
  <si>
    <t>30226</t>
  </si>
  <si>
    <t>劳务费</t>
  </si>
  <si>
    <t>农村义务教育学生营养改善计划专项资金</t>
  </si>
  <si>
    <t>530427221100000407613</t>
  </si>
  <si>
    <t>30308</t>
  </si>
  <si>
    <t>助学金</t>
  </si>
  <si>
    <t>学前教育生均公用经费专项资金</t>
  </si>
  <si>
    <t>530427211100000965629</t>
  </si>
  <si>
    <t>30202</t>
  </si>
  <si>
    <t>30205</t>
  </si>
  <si>
    <t>30207</t>
  </si>
  <si>
    <t>邮电费</t>
  </si>
  <si>
    <t>30209</t>
  </si>
  <si>
    <t>物业管理费</t>
  </si>
  <si>
    <t>30211</t>
  </si>
  <si>
    <t>30213</t>
  </si>
  <si>
    <t>30216</t>
  </si>
  <si>
    <t>义务教育阶段家庭经济困难学生生活费补助资金</t>
  </si>
  <si>
    <t>530427221100000407908</t>
  </si>
  <si>
    <t>绿美校园建设项目奖补资金</t>
  </si>
  <si>
    <t>530427241100002851788</t>
  </si>
  <si>
    <t>基础设施建设</t>
  </si>
  <si>
    <t>学前教育家庭经济困难幼儿资助专项资金</t>
  </si>
  <si>
    <t>530427231100001185036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</si>
  <si>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</si>
  <si>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</si>
  <si>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</si>
  <si>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</si>
  <si>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</si>
  <si>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</si>
  <si>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</si>
  <si>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</si>
  <si>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</si>
  <si>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</si>
  <si>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</si>
  <si>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</si>
  <si>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年度目标：2024年我校辖区内公办幼儿园在园幼儿295人，按照每年每生600元标准给予戛洒中心幼儿园和大红山中心幼儿园县级补助,2025年应拨付学前教育公用经费合计177000.00元。1.通过项目的实施，极大改善幼儿园的办园条件，带动周边适龄幼儿的入园率，入园率达95%以上，满足当地家长的需求；2．通过配备办公用品，进一步提高幼儿园管理水平，得到上级主管部门和当地家长的认可，满意率高。3.弥补公办、民办幼儿园公用经费的不足，设立了学前教育生均公用经费项目，用于公办、民办幼儿园公用经费，帮助幼儿园开展正常教学运转工作。</t>
  </si>
  <si>
    <t>产出指标</t>
  </si>
  <si>
    <t>数量指标</t>
  </si>
  <si>
    <t>受益幼儿数</t>
  </si>
  <si>
    <t>&lt;=</t>
  </si>
  <si>
    <t>1046</t>
  </si>
  <si>
    <t>人</t>
  </si>
  <si>
    <t>定量指标</t>
  </si>
  <si>
    <t>反映受益幼儿人数</t>
  </si>
  <si>
    <t>教师培训人次</t>
  </si>
  <si>
    <t>=</t>
  </si>
  <si>
    <t>200</t>
  </si>
  <si>
    <t>人次</t>
  </si>
  <si>
    <t>反映辖区幼儿园教师参加培训人次</t>
  </si>
  <si>
    <t>质量指标</t>
  </si>
  <si>
    <t>受益幼儿覆盖率</t>
  </si>
  <si>
    <t>100</t>
  </si>
  <si>
    <t>%</t>
  </si>
  <si>
    <t>反映经费受益幼儿覆盖率</t>
  </si>
  <si>
    <t>培训教师到位率</t>
  </si>
  <si>
    <t>反映培训教师到位情况</t>
  </si>
  <si>
    <t>时效指标</t>
  </si>
  <si>
    <t>资金到位后支付时限</t>
  </si>
  <si>
    <t>30</t>
  </si>
  <si>
    <t>天</t>
  </si>
  <si>
    <t>反映资金资金到位后拨付时限</t>
  </si>
  <si>
    <t>效益指标</t>
  </si>
  <si>
    <t>社会效益</t>
  </si>
  <si>
    <t>有效开展教学运转工作</t>
  </si>
  <si>
    <t>有效开展</t>
  </si>
  <si>
    <t>是/否</t>
  </si>
  <si>
    <t>定性指标</t>
  </si>
  <si>
    <t>反映幼儿园教学工作运转情况</t>
  </si>
  <si>
    <t>办学条件改善</t>
  </si>
  <si>
    <t>明显改善</t>
  </si>
  <si>
    <t>反映部门（幼儿园）办学条件的改善</t>
  </si>
  <si>
    <t>满意度指标</t>
  </si>
  <si>
    <t>服务对象满意度</t>
  </si>
  <si>
    <t>家长满意度</t>
  </si>
  <si>
    <t>&gt;=</t>
  </si>
  <si>
    <t>95</t>
  </si>
  <si>
    <t>反映受益家长满意度</t>
  </si>
  <si>
    <t>年度目标：2025年我校应享受遗属补助人数15人，合计需县级配套补助资金144906元；享受一次性抚恤金2人共计161666元。遗属补助和抚恤金共计306572元。按照补助标准、发放名册、进行精准补助。通过项目实施，解决遗属困难生活补助，安定团结，解除广大工作人员后顾之忧，充分调动广大工作人员的工作积极性，加快实现社会主义现代化建设。让困难遗属感受到党和国家的关怀。</t>
  </si>
  <si>
    <t>享受补助遗属人数</t>
  </si>
  <si>
    <t>15</t>
  </si>
  <si>
    <t>反映享受补助遗属人数</t>
  </si>
  <si>
    <t>困难遗属补助覆盖率</t>
  </si>
  <si>
    <t>反映困难遗属补助覆盖率</t>
  </si>
  <si>
    <t>资金下达后发放时间</t>
  </si>
  <si>
    <t>反映资金下达后发放时间</t>
  </si>
  <si>
    <t>感受到党和国家的关怀</t>
  </si>
  <si>
    <t>充分感受</t>
  </si>
  <si>
    <t>反映感受到党和国家的关怀</t>
  </si>
  <si>
    <t>受助困难遗属满意率</t>
  </si>
  <si>
    <t>反映受助困难遗属满意率</t>
  </si>
  <si>
    <t>根据《新平彝族傣族自治县人民政府关于新平县教育体育系统校园安保服务项目费用纳入县级财政保障的专题会议纪要》，本单位发放总金额306000.00元。申请纳入年初预算通过项目实施，提升学校的安全防范能力。通过合理设置安保人员、配置适当的设备，并建立完善的安全管理流程，学校可以更好地保障师生和财产的安全，营造安全稳定的学习环境。</t>
  </si>
  <si>
    <t>安保服务数</t>
  </si>
  <si>
    <t>1.00</t>
  </si>
  <si>
    <t>项</t>
  </si>
  <si>
    <t>反映安保服务数</t>
  </si>
  <si>
    <t>反映资金到位后支付时限</t>
  </si>
  <si>
    <t>经济成本指标</t>
  </si>
  <si>
    <t>306000.00</t>
  </si>
  <si>
    <t>元</t>
  </si>
  <si>
    <t>反映发放成本</t>
  </si>
  <si>
    <t>是否有效开展学校运转工作</t>
  </si>
  <si>
    <t>反映是否有效开展学校运转工作</t>
  </si>
  <si>
    <t>安保人员满意度</t>
  </si>
  <si>
    <t>反映安保人员满意度</t>
  </si>
  <si>
    <t>年度目标：根据财教[2021]174号财政部教育部关于深入实施农村义务教育营养改善计划的通知，对农村学生按1000元/年/生的标准实施营养膳食补助，改善学生在校的生活状况，提高学生的健康水平，减轻受助学生家庭的经济负担，让学生安心学习，提高学生学习积极性，为其顺利完成学业提供物质保障。我校新平县2024年农村义务教育学生营养改善计划预算表测算按照《新平县2025年农村义务教育学生营养改善计划预算表》测算人数为3168人，本次需安排资金合计3168000元。其中省级2217600元，市级380200元，县级570200元。</t>
  </si>
  <si>
    <t>享受补助学生人数</t>
  </si>
  <si>
    <t>3102</t>
  </si>
  <si>
    <t>反映全校享受营养改善计划补助人数</t>
  </si>
  <si>
    <t>符合食品卫生安全标准</t>
  </si>
  <si>
    <t>反映100%符合食品卫生安全标准要求</t>
  </si>
  <si>
    <t>资金下达后发放时间小于等于30天</t>
  </si>
  <si>
    <t>受益脱贫困学生覆盖率</t>
  </si>
  <si>
    <t>反映脱贫学生全员享受</t>
  </si>
  <si>
    <t>改善学生生活</t>
  </si>
  <si>
    <t>反映改善享受营养改善计划补助学生生活</t>
  </si>
  <si>
    <t>可持续影响</t>
  </si>
  <si>
    <t>影响学生享受补助年限</t>
  </si>
  <si>
    <t>9</t>
  </si>
  <si>
    <t>年</t>
  </si>
  <si>
    <t>反映影响学生享受补助年限</t>
  </si>
  <si>
    <t>生家长满意度</t>
  </si>
  <si>
    <t>反映学生及学生家长满意度大于等于95%</t>
  </si>
  <si>
    <t>年度目标：按玉财教〔2023〕122号_通知要求，普通小学每生每年720元,在此基础上,对寄宿制学校按照寄宿生年生均300元标准增加公用经费,农村地区不足100人的规模较小学校按照100人核定公用经费。特殊教育学校和随班就读残疾学生按照每生每年6000元标准补助公用经费。。通过项目顺利推进和全面实施，本校运转得到保障，政策落到实处，群众得到实惠；让党和国家的“民心工程”深入人心，家喻户晓，让学生感受到党和国家的关怀，使他们怀着一颗感恩的心，努力学习，立志成才，报效祖国。城乡免费义务教育全面实现,稳定增长的经费保障机制基本建立,九年义务教育全面普及,县域内义务教育均衡发展水平不断提高。</t>
  </si>
  <si>
    <t>非寄宿应补助人数</t>
  </si>
  <si>
    <t>1936</t>
  </si>
  <si>
    <t>反映小学非寄宿应补助人数</t>
  </si>
  <si>
    <t>寄宿应补助人数</t>
  </si>
  <si>
    <t>1222</t>
  </si>
  <si>
    <t>反映小学寄宿应补助人数</t>
  </si>
  <si>
    <t>特殊教育学生数</t>
  </si>
  <si>
    <t>反映特殊教育学生数</t>
  </si>
  <si>
    <t>补助人员覆盖率</t>
  </si>
  <si>
    <t>反映补助人员覆盖率</t>
  </si>
  <si>
    <t>资金下达后支付时间</t>
  </si>
  <si>
    <t>反映资金下达后及时支付时间</t>
  </si>
  <si>
    <t>九年义务教育巩固率</t>
  </si>
  <si>
    <t>反映九年义务教育巩固率</t>
  </si>
  <si>
    <t>学生及家长满意度</t>
  </si>
  <si>
    <t>反映学生及家长满意度</t>
  </si>
  <si>
    <t>年度目标：戛洒镇小学2025年在校生3170人，预计自筹课后服务费1711800元，收取资金缴存在新平县戛洒镇小学学校专用存款账户，资金先向财政申请使用，再按各校区教务处提供的课后服务统计数据进行核算和兑现给教师。延时服务工作是一项民生、民心工程，通过项目的实施，为确实有困难的学生家庭排忧解难，把好事办好，促进学生健康成长。解除家长后顾之忧，满足社会客观需求，让学生健康成长，促进教师全心全意为学生服务，推动课后延时服务工作高质量、高效率，办人民满意的教育。</t>
  </si>
  <si>
    <t>发放绩效工资教师数</t>
  </si>
  <si>
    <t>反映发放绩效工资教师数</t>
  </si>
  <si>
    <t>参与课后服务学生数</t>
  </si>
  <si>
    <t>3170</t>
  </si>
  <si>
    <t>反映参与课后服务学生数</t>
  </si>
  <si>
    <t>课后服务覆盖率</t>
  </si>
  <si>
    <t>反映课后服务覆盖率</t>
  </si>
  <si>
    <t>反映资金下达后发放的时间</t>
  </si>
  <si>
    <t>学生学业负担减轻</t>
  </si>
  <si>
    <t>有效减轻</t>
  </si>
  <si>
    <t>反映学生学业负担减轻</t>
  </si>
  <si>
    <t>师生满意度</t>
  </si>
  <si>
    <t>反映师生满意度</t>
  </si>
  <si>
    <t>年度目标：根据云财教〔2024〕122号《云南省财政厅云南省教育厅关于下达2024年第二批城乡义务教育补助中央和省级直达资金的通知》，确保建档立卡学生，以及非建档立卡的家庭经济困难残疾学生、农村低保家庭学生、农村特困救助供养学生等四类学生按标准足额获得资助，其余资金用于资助寄宿制除建档立卡等四类学生之外的家庭经济困难学生。我校2025年享受家庭经济困难补助人数为714人，其中寄宿生624人，非寄宿生90人。根据补助对象及人数测算：2025年需安排补助资金合计836250元，通过项目实施，有效帮助困难学生解决学习生活困难，让党和国家的“民心工程”深入人心，家喻户晓，让学生感受到党和国家的关怀，使他们怀着一颗感恩的心，努力学习，立志成才，报效祖国。</t>
  </si>
  <si>
    <t>非寄宿生享受补助人数</t>
  </si>
  <si>
    <t>624</t>
  </si>
  <si>
    <t>反映小学非寄宿学生享受家庭经济困难补助学生人数</t>
  </si>
  <si>
    <t>寄宿生享受补助人数</t>
  </si>
  <si>
    <t>90</t>
  </si>
  <si>
    <t>反映小学寄宿学生享受家庭经济困难补助学生人数</t>
  </si>
  <si>
    <t>困难生补助人员覆盖率</t>
  </si>
  <si>
    <t>反映困难生补助人员覆盖率达100%</t>
  </si>
  <si>
    <t>反映资金下达后发放时间小于等于30天</t>
  </si>
  <si>
    <t>困难生义务教育保障率</t>
  </si>
  <si>
    <t>反映经济困难学生接受九年义务教育保障率100%</t>
  </si>
  <si>
    <t>受助家庭满意度</t>
  </si>
  <si>
    <t>反映受助家庭满意度大于等于95%</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</si>
  <si>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</si>
  <si>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</si>
  <si>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</si>
  <si>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</si>
  <si>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</si>
  <si>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</si>
  <si>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</si>
  <si>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</si>
  <si>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</si>
  <si>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</si>
  <si>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</si>
  <si>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</si>
  <si>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</si>
  <si>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</si>
  <si>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</si>
  <si>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车辆加油服务</t>
  </si>
  <si>
    <t>升</t>
  </si>
  <si>
    <t>触控一体机</t>
  </si>
  <si>
    <t>台</t>
  </si>
  <si>
    <t>机动车保险服务</t>
  </si>
  <si>
    <t>次</t>
  </si>
  <si>
    <t>便携式计算机</t>
  </si>
  <si>
    <t>复印机</t>
  </si>
  <si>
    <t>台式计算机</t>
  </si>
  <si>
    <t>车辆维修和保养服务</t>
  </si>
  <si>
    <t>批</t>
  </si>
  <si>
    <t>复印纸</t>
  </si>
  <si>
    <t>件</t>
  </si>
  <si>
    <t>家具用具</t>
  </si>
  <si>
    <t>套</t>
  </si>
  <si>
    <t>数字照相机</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</si>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</sst>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0.00;;@"/>
    <numFmt numFmtId="177" formatCode="yyyy\-mm\-dd"/>
    <numFmt numFmtId="178" formatCode="hh:mm:ss"/>
    <numFmt numFmtId="179" formatCode="yyyy\-mm\-dd\ hh:mm:ss"/>
    <numFmt numFmtId="180" formatCode="#,##0;\-#,##0;;@"/>
  </numFmts>
  <fonts count="46">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8"/>
      <name val="宋体"/>
      <charset val="134"/>
    </font>
    <font>
      <b/>
      <sz val="23"/>
      <name val="宋体"/>
      <charset val="134"/>
    </font>
    <font>
      <sz val="11"/>
      <name val="宋体"/>
      <charset val="134"/>
    </font>
    <font>
      <sz val="9.75"/>
      <color rgb="FF000000"/>
      <name val="SimSun"/>
      <charset val="134"/>
    </font>
    <font>
      <sz val="11"/>
      <color theme="1"/>
      <name val="宋体"/>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alignment vertical="center"/>
    </xf>
    <xf numFmtId="0" fontId="27" fillId="18" borderId="0" applyNumberFormat="0" applyBorder="0" applyAlignment="0" applyProtection="0">
      <alignment vertical="center"/>
    </xf>
    <xf numFmtId="0" fontId="37"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1" fillId="0" borderId="7">
      <alignment horizontal="right" vertical="center"/>
    </xf>
    <xf numFmtId="0" fontId="27" fillId="9"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28" fillId="2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1" fillId="0" borderId="7">
      <alignment horizontal="right" vertical="center"/>
    </xf>
    <xf numFmtId="0" fontId="40" fillId="0" borderId="0" applyNumberFormat="0" applyFill="0" applyBorder="0" applyAlignment="0" applyProtection="0">
      <alignment vertical="center"/>
    </xf>
    <xf numFmtId="0" fontId="0" fillId="22" borderId="19" applyNumberFormat="0" applyFont="0" applyAlignment="0" applyProtection="0">
      <alignment vertical="center"/>
    </xf>
    <xf numFmtId="0" fontId="28" fillId="28" borderId="0" applyNumberFormat="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18" applyNumberFormat="0" applyFill="0" applyAlignment="0" applyProtection="0">
      <alignment vertical="center"/>
    </xf>
    <xf numFmtId="0" fontId="32" fillId="0" borderId="18" applyNumberFormat="0" applyFill="0" applyAlignment="0" applyProtection="0">
      <alignment vertical="center"/>
    </xf>
    <xf numFmtId="0" fontId="28" fillId="21" borderId="0" applyNumberFormat="0" applyBorder="0" applyAlignment="0" applyProtection="0">
      <alignment vertical="center"/>
    </xf>
    <xf numFmtId="0" fontId="35" fillId="0" borderId="20" applyNumberFormat="0" applyFill="0" applyAlignment="0" applyProtection="0">
      <alignment vertical="center"/>
    </xf>
    <xf numFmtId="0" fontId="28" fillId="8" borderId="0" applyNumberFormat="0" applyBorder="0" applyAlignment="0" applyProtection="0">
      <alignment vertical="center"/>
    </xf>
    <xf numFmtId="0" fontId="45" fillId="5" borderId="23" applyNumberFormat="0" applyAlignment="0" applyProtection="0">
      <alignment vertical="center"/>
    </xf>
    <xf numFmtId="0" fontId="30" fillId="5" borderId="17" applyNumberFormat="0" applyAlignment="0" applyProtection="0">
      <alignment vertical="center"/>
    </xf>
    <xf numFmtId="0" fontId="44" fillId="32" borderId="22" applyNumberFormat="0" applyAlignment="0" applyProtection="0">
      <alignment vertical="center"/>
    </xf>
    <xf numFmtId="0" fontId="27" fillId="27" borderId="0" applyNumberFormat="0" applyBorder="0" applyAlignment="0" applyProtection="0">
      <alignment vertical="center"/>
    </xf>
    <xf numFmtId="0" fontId="28" fillId="17" borderId="0" applyNumberFormat="0" applyBorder="0" applyAlignment="0" applyProtection="0">
      <alignment vertical="center"/>
    </xf>
    <xf numFmtId="0" fontId="29" fillId="0" borderId="16" applyNumberFormat="0" applyFill="0" applyAlignment="0" applyProtection="0">
      <alignment vertical="center"/>
    </xf>
    <xf numFmtId="0" fontId="43" fillId="0" borderId="21" applyNumberFormat="0" applyFill="0" applyAlignment="0" applyProtection="0">
      <alignment vertical="center"/>
    </xf>
    <xf numFmtId="0" fontId="42" fillId="26" borderId="0" applyNumberFormat="0" applyBorder="0" applyAlignment="0" applyProtection="0">
      <alignment vertical="center"/>
    </xf>
    <xf numFmtId="0" fontId="33" fillId="12" borderId="0" applyNumberFormat="0" applyBorder="0" applyAlignment="0" applyProtection="0">
      <alignment vertical="center"/>
    </xf>
    <xf numFmtId="10" fontId="11" fillId="0" borderId="7">
      <alignment horizontal="righ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27" fillId="25" borderId="0" applyNumberFormat="0" applyBorder="0" applyAlignment="0" applyProtection="0">
      <alignment vertical="center"/>
    </xf>
    <xf numFmtId="0" fontId="27" fillId="15" borderId="0" applyNumberFormat="0" applyBorder="0" applyAlignment="0" applyProtection="0">
      <alignment vertical="center"/>
    </xf>
    <xf numFmtId="0" fontId="27" fillId="4" borderId="0" applyNumberFormat="0" applyBorder="0" applyAlignment="0" applyProtection="0">
      <alignment vertical="center"/>
    </xf>
    <xf numFmtId="0" fontId="27" fillId="19" borderId="0" applyNumberFormat="0" applyBorder="0" applyAlignment="0" applyProtection="0">
      <alignment vertical="center"/>
    </xf>
    <xf numFmtId="0" fontId="28" fillId="24" borderId="0" applyNumberFormat="0" applyBorder="0" applyAlignment="0" applyProtection="0">
      <alignment vertical="center"/>
    </xf>
    <xf numFmtId="0" fontId="28" fillId="3" borderId="0" applyNumberFormat="0" applyBorder="0" applyAlignment="0" applyProtection="0">
      <alignment vertical="center"/>
    </xf>
    <xf numFmtId="0" fontId="27" fillId="31" borderId="0" applyNumberFormat="0" applyBorder="0" applyAlignment="0" applyProtection="0">
      <alignment vertical="center"/>
    </xf>
    <xf numFmtId="0" fontId="27" fillId="14"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29" borderId="0" applyNumberFormat="0" applyBorder="0" applyAlignment="0" applyProtection="0">
      <alignment vertical="center"/>
    </xf>
    <xf numFmtId="0" fontId="28" fillId="13" borderId="0" applyNumberFormat="0" applyBorder="0" applyAlignment="0" applyProtection="0">
      <alignment vertical="center"/>
    </xf>
    <xf numFmtId="0" fontId="27" fillId="2" borderId="0" applyNumberFormat="0" applyBorder="0" applyAlignment="0" applyProtection="0">
      <alignment vertical="center"/>
    </xf>
    <xf numFmtId="0" fontId="28" fillId="7" borderId="0" applyNumberFormat="0" applyBorder="0" applyAlignment="0" applyProtection="0">
      <alignment vertical="center"/>
    </xf>
    <xf numFmtId="180" fontId="11" fillId="0" borderId="7">
      <alignment horizontal="right" vertical="center"/>
    </xf>
    <xf numFmtId="176" fontId="11" fillId="0" borderId="7">
      <alignment horizontal="right" vertical="center"/>
    </xf>
    <xf numFmtId="176" fontId="11" fillId="0" borderId="7">
      <alignment horizontal="right" vertical="center"/>
    </xf>
    <xf numFmtId="49" fontId="11" fillId="0" borderId="7">
      <alignment horizontal="left" vertical="center" wrapText="1"/>
    </xf>
    <xf numFmtId="178" fontId="11" fillId="0" borderId="7">
      <alignment horizontal="right" vertical="center"/>
    </xf>
    <xf numFmtId="0" fontId="11" fillId="0" borderId="0">
      <alignment vertical="top"/>
      <protection locked="0"/>
    </xf>
  </cellStyleXfs>
  <cellXfs count="247">
    <xf numFmtId="0" fontId="0" fillId="0" borderId="0" xfId="0"/>
    <xf numFmtId="0" fontId="1" fillId="0" borderId="0" xfId="0" applyFont="1" applyFill="1" applyAlignment="1">
      <alignment vertical="top"/>
    </xf>
    <xf numFmtId="0" fontId="0" fillId="0" borderId="0" xfId="0" applyFill="1"/>
    <xf numFmtId="0" fontId="0" fillId="0" borderId="0" xfId="0" applyFill="1" applyAlignment="1">
      <alignment horizontal="center" vertical="center"/>
    </xf>
    <xf numFmtId="49" fontId="2" fillId="0" borderId="0" xfId="0" applyNumberFormat="1" applyFont="1" applyFill="1"/>
    <xf numFmtId="0" fontId="2" fillId="0" borderId="0" xfId="0" applyFont="1" applyFill="1" applyAlignment="1" applyProtection="1">
      <alignment horizontal="right" vertical="center"/>
      <protection locked="0"/>
    </xf>
    <xf numFmtId="0" fontId="3" fillId="0" borderId="0" xfId="0" applyFont="1" applyFill="1" applyAlignment="1">
      <alignment horizontal="center" vertical="center"/>
    </xf>
    <xf numFmtId="0" fontId="4" fillId="0" borderId="0" xfId="0" applyFont="1" applyFill="1" applyAlignment="1" applyProtection="1">
      <alignment horizontal="left" vertical="center"/>
      <protection locked="0"/>
    </xf>
    <xf numFmtId="0" fontId="5" fillId="0" borderId="0" xfId="0" applyFont="1" applyFill="1" applyAlignment="1">
      <alignment horizontal="left" vertical="center"/>
    </xf>
    <xf numFmtId="0" fontId="5" fillId="0" borderId="0" xfId="0" applyFont="1" applyFill="1"/>
    <xf numFmtId="0" fontId="2" fillId="0" borderId="0" xfId="0" applyFont="1" applyFill="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6"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0" fillId="0" borderId="0" xfId="0" applyAlignment="1">
      <alignment horizontal="center" vertical="center"/>
    </xf>
    <xf numFmtId="49" fontId="2" fillId="0" borderId="0" xfId="0" applyNumberFormat="1" applyFont="1"/>
    <xf numFmtId="0" fontId="7"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xf>
    <xf numFmtId="0" fontId="4" fillId="0" borderId="1"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locked="0"/>
    </xf>
    <xf numFmtId="0" fontId="4" fillId="0" borderId="8" xfId="0" applyFont="1" applyBorder="1" applyAlignment="1">
      <alignment horizontal="left" vertical="center"/>
    </xf>
    <xf numFmtId="176" fontId="8" fillId="0" borderId="4" xfId="0" applyNumberFormat="1" applyFont="1" applyBorder="1" applyAlignment="1">
      <alignment horizontal="right" vertical="center"/>
    </xf>
    <xf numFmtId="0" fontId="9" fillId="0" borderId="0" xfId="57" applyFont="1" applyFill="1" applyBorder="1" applyAlignment="1" applyProtection="1">
      <alignment horizontal="left" vertical="top" wrapText="1"/>
    </xf>
    <xf numFmtId="0" fontId="2" fillId="0" borderId="0" xfId="0" applyFont="1" applyAlignment="1" applyProtection="1">
      <alignment horizontal="right" vertical="center"/>
      <protection locked="0"/>
    </xf>
    <xf numFmtId="0" fontId="2" fillId="0" borderId="0" xfId="0" applyFont="1" applyAlignment="1" applyProtection="1">
      <alignment horizontal="right"/>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49" fontId="13" fillId="0" borderId="7" xfId="55" applyFont="1">
      <alignment horizontal="left" vertical="center" wrapText="1"/>
    </xf>
    <xf numFmtId="180" fontId="11" fillId="0" borderId="7" xfId="52">
      <alignment horizontal="right" vertical="center"/>
    </xf>
    <xf numFmtId="176" fontId="11" fillId="0" borderId="7" xfId="53">
      <alignment horizontal="right" vertical="center"/>
    </xf>
    <xf numFmtId="0" fontId="14"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6" fontId="8" fillId="0" borderId="7" xfId="53" applyFont="1">
      <alignment horizontal="right" vertical="center"/>
    </xf>
    <xf numFmtId="0" fontId="4" fillId="0" borderId="0" xfId="0" applyFont="1" applyAlignment="1" applyProtection="1">
      <alignment horizontal="right"/>
      <protection locked="0"/>
    </xf>
    <xf numFmtId="0" fontId="5" fillId="0" borderId="11"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4" fontId="4" fillId="0" borderId="14" xfId="0" applyNumberFormat="1" applyFont="1" applyBorder="1" applyAlignment="1" applyProtection="1">
      <alignment horizontal="right" vertical="center"/>
      <protection locked="0"/>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8" xfId="0" applyFont="1" applyBorder="1" applyAlignment="1">
      <alignment horizontal="center" vertical="center"/>
    </xf>
    <xf numFmtId="4" fontId="4" fillId="0" borderId="8" xfId="0" applyNumberFormat="1" applyFont="1" applyBorder="1" applyAlignment="1" applyProtection="1">
      <alignment horizontal="right" vertical="center"/>
      <protection locked="0"/>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11" fillId="0" borderId="8" xfId="55" applyNumberFormat="1" applyFont="1" applyBorder="1">
      <alignment horizontal="left" vertical="center" wrapText="1"/>
    </xf>
    <xf numFmtId="0" fontId="5" fillId="0" borderId="8" xfId="0" applyFont="1" applyBorder="1" applyAlignment="1">
      <alignment horizontal="center" vertical="center"/>
    </xf>
    <xf numFmtId="43" fontId="4" fillId="0" borderId="8" xfId="9" applyFont="1" applyBorder="1" applyAlignment="1">
      <alignment vertical="center"/>
    </xf>
    <xf numFmtId="0" fontId="5" fillId="0" borderId="8" xfId="0" applyFont="1" applyBorder="1" applyAlignment="1" applyProtection="1">
      <alignment horizontal="center" vertical="center"/>
      <protection locked="0"/>
    </xf>
    <xf numFmtId="49" fontId="11" fillId="0" borderId="8" xfId="55" applyNumberFormat="1" applyFont="1" applyBorder="1">
      <alignment horizontal="left" vertical="center" wrapText="1"/>
    </xf>
    <xf numFmtId="176" fontId="11" fillId="0" borderId="8" xfId="55" applyNumberFormat="1" applyFont="1" applyBorder="1" applyAlignment="1">
      <alignment horizontal="center" vertical="center" wrapText="1"/>
    </xf>
    <xf numFmtId="49" fontId="11" fillId="0" borderId="8" xfId="55" applyNumberFormat="1" applyFont="1" applyBorder="1" applyAlignment="1">
      <alignment horizontal="center" vertical="center" wrapText="1"/>
    </xf>
    <xf numFmtId="176" fontId="11" fillId="0" borderId="8" xfId="55" applyNumberFormat="1" applyFont="1" applyBorder="1" applyAlignment="1">
      <alignment horizontal="right" vertical="center" wrapText="1"/>
    </xf>
    <xf numFmtId="176" fontId="11" fillId="0" borderId="8" xfId="0" applyNumberFormat="1" applyFont="1" applyFill="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9" fontId="11" fillId="0" borderId="7" xfId="55" applyNumberFormat="1" applyFont="1" applyBorder="1">
      <alignment horizontal="left" vertical="center" wrapText="1"/>
    </xf>
    <xf numFmtId="176" fontId="11" fillId="0" borderId="7" xfId="55" applyNumberFormat="1" applyFont="1" applyBorder="1" applyAlignment="1">
      <alignment horizontal="right" vertical="center" wrapText="1"/>
    </xf>
    <xf numFmtId="49" fontId="16" fillId="0" borderId="7" xfId="55" applyNumberFormat="1" applyFont="1" applyBorder="1" applyAlignment="1">
      <alignment horizontal="left" vertical="center" wrapText="1" indent="1"/>
    </xf>
    <xf numFmtId="49" fontId="16" fillId="0" borderId="7" xfId="55" applyNumberFormat="1" applyFont="1" applyBorder="1">
      <alignment horizontal="left" vertical="center" wrapText="1"/>
    </xf>
    <xf numFmtId="49" fontId="16" fillId="0" borderId="7" xfId="55" applyNumberFormat="1" applyFont="1" applyBorder="1" applyAlignment="1">
      <alignment horizontal="center" vertical="center" wrapText="1"/>
    </xf>
    <xf numFmtId="176" fontId="16" fillId="0" borderId="7" xfId="55" applyNumberFormat="1" applyFont="1" applyBorder="1" applyAlignment="1">
      <alignment horizontal="right" vertical="center" wrapText="1"/>
    </xf>
    <xf numFmtId="176" fontId="16" fillId="0" borderId="7" xfId="0" applyNumberFormat="1" applyFont="1" applyFill="1" applyBorder="1" applyAlignment="1">
      <alignment horizontal="left" vertical="center" wrapText="1"/>
    </xf>
    <xf numFmtId="176" fontId="16" fillId="0" borderId="7" xfId="55" applyNumberFormat="1" applyFont="1" applyBorder="1">
      <alignment horizontal="left" vertical="center" wrapText="1"/>
    </xf>
    <xf numFmtId="176" fontId="16" fillId="0" borderId="7" xfId="55" applyNumberFormat="1" applyFont="1" applyBorder="1" applyAlignment="1">
      <alignment horizontal="center" vertical="center" wrapText="1"/>
    </xf>
    <xf numFmtId="0" fontId="10" fillId="0" borderId="0" xfId="0" applyFont="1" applyFill="1" applyAlignment="1">
      <alignment vertical="top"/>
    </xf>
    <xf numFmtId="0" fontId="10" fillId="0" borderId="0" xfId="0" applyFont="1" applyFill="1"/>
    <xf numFmtId="0" fontId="10" fillId="0" borderId="0" xfId="0" applyFont="1" applyFill="1" applyAlignment="1">
      <alignment horizontal="center" vertical="center"/>
    </xf>
    <xf numFmtId="49" fontId="9" fillId="0" borderId="0" xfId="0" applyNumberFormat="1" applyFont="1" applyFill="1"/>
    <xf numFmtId="0" fontId="17" fillId="0" borderId="0" xfId="0" applyFont="1" applyFill="1" applyAlignment="1">
      <alignment horizontal="center" vertical="center"/>
    </xf>
    <xf numFmtId="0" fontId="11" fillId="0" borderId="0" xfId="0" applyFont="1" applyFill="1" applyAlignment="1" applyProtection="1">
      <alignment horizontal="left" vertical="center"/>
      <protection locked="0"/>
    </xf>
    <xf numFmtId="0" fontId="11" fillId="0" borderId="0" xfId="0" applyFont="1" applyFill="1" applyAlignment="1">
      <alignment horizontal="left" vertical="center"/>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5" xfId="0" applyFont="1" applyFill="1" applyBorder="1" applyAlignment="1" applyProtection="1">
      <alignment horizontal="center" vertical="center" wrapText="1"/>
      <protection locked="0"/>
    </xf>
    <xf numFmtId="0" fontId="18" fillId="0" borderId="5" xfId="0" applyFont="1" applyFill="1" applyBorder="1" applyAlignment="1">
      <alignment horizontal="center" vertical="center" wrapText="1"/>
    </xf>
    <xf numFmtId="0" fontId="18" fillId="0" borderId="6" xfId="0" applyFont="1" applyFill="1" applyBorder="1" applyAlignment="1" applyProtection="1">
      <alignment horizontal="center" vertical="center" wrapText="1"/>
      <protection locked="0"/>
    </xf>
    <xf numFmtId="0" fontId="18" fillId="0" borderId="6" xfId="0" applyFont="1" applyFill="1" applyBorder="1" applyAlignment="1">
      <alignment horizontal="center" vertical="center" wrapText="1"/>
    </xf>
    <xf numFmtId="0" fontId="9" fillId="0" borderId="7" xfId="0" applyFont="1" applyFill="1" applyBorder="1" applyAlignment="1">
      <alignment horizontal="center" vertical="center"/>
    </xf>
    <xf numFmtId="49" fontId="11" fillId="0" borderId="7" xfId="55" applyNumberFormat="1" applyFont="1" applyFill="1" applyBorder="1">
      <alignment horizontal="left" vertical="center" wrapText="1"/>
    </xf>
    <xf numFmtId="0" fontId="6" fillId="0" borderId="8" xfId="0" applyFont="1" applyFill="1" applyBorder="1" applyAlignment="1">
      <alignment horizontal="left" vertical="center" wrapText="1"/>
    </xf>
    <xf numFmtId="49" fontId="9" fillId="0" borderId="8" xfId="57" applyNumberFormat="1" applyFont="1" applyFill="1" applyBorder="1" applyAlignment="1" applyProtection="1">
      <alignment vertical="center"/>
    </xf>
    <xf numFmtId="49" fontId="6" fillId="0" borderId="7" xfId="0" applyNumberFormat="1" applyFont="1" applyFill="1" applyBorder="1" applyAlignment="1">
      <alignment horizontal="left" vertical="center"/>
    </xf>
    <xf numFmtId="0" fontId="18" fillId="0" borderId="0" xfId="0" applyFont="1" applyFill="1"/>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9" fillId="0" borderId="0" xfId="0" applyFont="1" applyFill="1" applyAlignment="1">
      <alignment vertical="top"/>
    </xf>
    <xf numFmtId="0" fontId="9" fillId="0" borderId="0" xfId="0" applyFont="1" applyFill="1" applyAlignment="1">
      <alignment horizontal="right" vertical="center"/>
    </xf>
    <xf numFmtId="0" fontId="9" fillId="0" borderId="0" xfId="0" applyFont="1" applyFill="1" applyAlignment="1">
      <alignment horizontal="right"/>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1" xfId="0" applyFont="1" applyBorder="1" applyAlignment="1">
      <alignment horizontal="center"/>
    </xf>
    <xf numFmtId="176" fontId="11" fillId="0" borderId="7" xfId="53" applyNumberFormat="1" applyFont="1" applyBorder="1">
      <alignment horizontal="right" vertical="center"/>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2" fillId="0" borderId="0" xfId="0" applyFont="1" applyAlignment="1">
      <alignment vertical="top"/>
    </xf>
    <xf numFmtId="0" fontId="2" fillId="0" borderId="0" xfId="0" applyFont="1" applyAlignment="1">
      <alignment horizontal="center" wrapText="1"/>
    </xf>
    <xf numFmtId="0" fontId="21"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4" fontId="4" fillId="0" borderId="1" xfId="0" applyNumberFormat="1" applyFont="1" applyBorder="1" applyAlignment="1">
      <alignment horizontal="right" vertical="center"/>
    </xf>
    <xf numFmtId="4" fontId="4" fillId="0" borderId="2" xfId="0" applyNumberFormat="1" applyFont="1" applyBorder="1" applyAlignment="1">
      <alignment horizontal="right" vertical="center"/>
    </xf>
    <xf numFmtId="4" fontId="4" fillId="0" borderId="7" xfId="0" applyNumberFormat="1" applyFont="1" applyBorder="1" applyAlignment="1">
      <alignment horizontal="right" vertical="center"/>
    </xf>
    <xf numFmtId="0" fontId="3" fillId="0" borderId="0" xfId="0" applyFont="1" applyAlignment="1">
      <alignment horizontal="center"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2"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2"/>
    </xf>
    <xf numFmtId="0" fontId="11" fillId="0" borderId="7" xfId="0" applyFont="1" applyFill="1" applyBorder="1" applyAlignment="1">
      <alignment horizontal="center" vertical="center" wrapText="1"/>
    </xf>
    <xf numFmtId="176" fontId="11" fillId="0" borderId="7" xfId="0" applyNumberFormat="1" applyFont="1" applyFill="1" applyBorder="1" applyAlignment="1">
      <alignment horizontal="right" vertical="center"/>
    </xf>
    <xf numFmtId="0" fontId="23" fillId="0" borderId="0" xfId="0" applyFont="1" applyAlignment="1">
      <alignment horizontal="center" vertical="center"/>
    </xf>
    <xf numFmtId="0" fontId="2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5" fillId="0" borderId="7" xfId="0" applyFont="1" applyBorder="1" applyAlignment="1">
      <alignment vertical="center"/>
    </xf>
    <xf numFmtId="4" fontId="25" fillId="0" borderId="7" xfId="0" applyNumberFormat="1" applyFont="1" applyBorder="1" applyAlignment="1" applyProtection="1">
      <alignment horizontal="right" vertical="center"/>
      <protection locked="0"/>
    </xf>
    <xf numFmtId="49" fontId="25" fillId="0" borderId="7" xfId="55" applyFont="1">
      <alignment horizontal="left" vertical="center" wrapText="1"/>
    </xf>
    <xf numFmtId="0" fontId="8" fillId="0" borderId="7" xfId="0" applyFont="1" applyBorder="1" applyAlignment="1">
      <alignment vertical="center"/>
    </xf>
    <xf numFmtId="49" fontId="8" fillId="0" borderId="7" xfId="55" applyFo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vertical="center"/>
    </xf>
    <xf numFmtId="4" fontId="25" fillId="0" borderId="7" xfId="0" applyNumberFormat="1" applyFont="1" applyBorder="1" applyAlignment="1">
      <alignment horizontal="right" vertical="center"/>
    </xf>
    <xf numFmtId="0" fontId="25" fillId="0" borderId="7" xfId="0" applyFont="1" applyBorder="1" applyAlignment="1">
      <alignment horizontal="center" vertical="center"/>
    </xf>
    <xf numFmtId="0" fontId="8"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0" fontId="2" fillId="0" borderId="1" xfId="0" applyFont="1" applyBorder="1" applyAlignment="1">
      <alignment horizontal="center" vertical="center" wrapText="1"/>
    </xf>
    <xf numFmtId="176" fontId="8"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0" fontId="4" fillId="0" borderId="6" xfId="0" applyFont="1" applyBorder="1" applyAlignment="1">
      <alignment horizontal="lef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176" fontId="25" fillId="0" borderId="7" xfId="0" applyNumberFormat="1" applyFont="1" applyBorder="1" applyAlignment="1">
      <alignment horizontal="right" vertical="center"/>
    </xf>
    <xf numFmtId="0" fontId="8" fillId="0" borderId="6" xfId="0" applyFont="1" applyBorder="1" applyAlignment="1">
      <alignment horizontal="left" vertical="center"/>
    </xf>
    <xf numFmtId="0" fontId="25"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22"/>
  <sheetViews>
    <sheetView showZeros="0" workbookViewId="0">
      <pane ySplit="1" topLeftCell="A2" activePane="bottomLeft" state="frozen"/>
      <selection/>
      <selection pane="bottomLeft" activeCell="B8" sqref="B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 min="6" max="7" width="12.625"/>
    <col min="8" max="8" width="12.125" customWidth="1"/>
  </cols>
  <sheetData>
    <row r="1" customHeight="1" spans="1:4">
      <c r="A1" s="27"/>
      <c r="B1" s="27"/>
      <c r="C1" s="27"/>
      <c r="D1" s="27"/>
    </row>
    <row r="2" ht="11.95" customHeight="1" spans="4:4">
      <c r="D2" s="132" t="s">
        <v>0</v>
      </c>
    </row>
    <row r="3" ht="36" customHeight="1" spans="1:4">
      <c r="A3" s="67" t="s">
        <v>1</v>
      </c>
      <c r="B3" s="239"/>
      <c r="C3" s="239"/>
      <c r="D3" s="239"/>
    </row>
    <row r="4" ht="20.95" customHeight="1" spans="1:4">
      <c r="A4" s="119" t="s">
        <v>2</v>
      </c>
      <c r="B4" s="202"/>
      <c r="C4" s="202"/>
      <c r="D4" s="131" t="s">
        <v>3</v>
      </c>
    </row>
    <row r="5" ht="19.5" customHeight="1" spans="1:4">
      <c r="A5" s="53" t="s">
        <v>4</v>
      </c>
      <c r="B5" s="55"/>
      <c r="C5" s="53" t="s">
        <v>5</v>
      </c>
      <c r="D5" s="55"/>
    </row>
    <row r="6" ht="19.5" customHeight="1" spans="1:4">
      <c r="A6" s="35" t="s">
        <v>6</v>
      </c>
      <c r="B6" s="35" t="s">
        <v>7</v>
      </c>
      <c r="C6" s="35" t="s">
        <v>8</v>
      </c>
      <c r="D6" s="35" t="s">
        <v>7</v>
      </c>
    </row>
    <row r="7" ht="19.5" customHeight="1" spans="1:4">
      <c r="A7" s="41"/>
      <c r="B7" s="41"/>
      <c r="C7" s="41"/>
      <c r="D7" s="41"/>
    </row>
    <row r="8" ht="25.4" customHeight="1" spans="1:4">
      <c r="A8" s="209" t="s">
        <v>9</v>
      </c>
      <c r="B8" s="186">
        <v>47758760.28</v>
      </c>
      <c r="C8" s="208" t="s">
        <v>10</v>
      </c>
      <c r="D8" s="186">
        <v>34445918.57</v>
      </c>
    </row>
    <row r="9" ht="25.4" customHeight="1" spans="1:4">
      <c r="A9" s="209" t="s">
        <v>11</v>
      </c>
      <c r="B9" s="186">
        <v>0</v>
      </c>
      <c r="C9" s="208" t="s">
        <v>12</v>
      </c>
      <c r="D9" s="186">
        <v>5749538.8</v>
      </c>
    </row>
    <row r="10" ht="25.4" customHeight="1" spans="1:4">
      <c r="A10" s="209" t="s">
        <v>13</v>
      </c>
      <c r="B10" s="186">
        <v>0</v>
      </c>
      <c r="C10" s="208" t="s">
        <v>14</v>
      </c>
      <c r="D10" s="186">
        <v>3838364.91</v>
      </c>
    </row>
    <row r="11" ht="25.4" customHeight="1" spans="1:4">
      <c r="A11" s="209" t="s">
        <v>15</v>
      </c>
      <c r="B11" s="118">
        <v>0</v>
      </c>
      <c r="C11" s="208" t="s">
        <v>16</v>
      </c>
      <c r="D11" s="186">
        <v>5436738</v>
      </c>
    </row>
    <row r="12" ht="25.4" customHeight="1" spans="1:4">
      <c r="A12" s="209" t="s">
        <v>17</v>
      </c>
      <c r="B12" s="186">
        <v>1711800</v>
      </c>
      <c r="C12" s="208"/>
      <c r="D12" s="186">
        <v>0</v>
      </c>
    </row>
    <row r="13" ht="25.4" customHeight="1" spans="1:4">
      <c r="A13" s="209" t="s">
        <v>18</v>
      </c>
      <c r="B13" s="118">
        <v>0</v>
      </c>
      <c r="C13" s="208"/>
      <c r="D13" s="186">
        <v>0</v>
      </c>
    </row>
    <row r="14" ht="25.4" customHeight="1" spans="1:4">
      <c r="A14" s="209" t="s">
        <v>19</v>
      </c>
      <c r="B14" s="118">
        <v>0</v>
      </c>
      <c r="C14" s="208"/>
      <c r="D14" s="186">
        <v>0</v>
      </c>
    </row>
    <row r="15" ht="25.4" customHeight="1" spans="1:4">
      <c r="A15" s="209" t="s">
        <v>20</v>
      </c>
      <c r="B15" s="118">
        <v>0</v>
      </c>
      <c r="C15" s="208"/>
      <c r="D15" s="186">
        <v>0</v>
      </c>
    </row>
    <row r="16" ht="25.4" customHeight="1" spans="1:4">
      <c r="A16" s="240" t="s">
        <v>21</v>
      </c>
      <c r="B16" s="118">
        <v>0</v>
      </c>
      <c r="C16" s="208"/>
      <c r="D16" s="186">
        <v>0</v>
      </c>
    </row>
    <row r="17" ht="25.4" customHeight="1" spans="1:4">
      <c r="A17" s="240" t="s">
        <v>22</v>
      </c>
      <c r="B17" s="186">
        <v>1711800</v>
      </c>
      <c r="C17" s="208"/>
      <c r="D17" s="186">
        <v>0</v>
      </c>
    </row>
    <row r="18" ht="25.4" customHeight="1" spans="1:4">
      <c r="A18" s="241" t="s">
        <v>23</v>
      </c>
      <c r="B18" s="211">
        <v>49470560.28</v>
      </c>
      <c r="C18" s="212" t="s">
        <v>24</v>
      </c>
      <c r="D18" s="211">
        <v>49470560.28</v>
      </c>
    </row>
    <row r="19" ht="25.4" customHeight="1" spans="1:4">
      <c r="A19" s="242" t="s">
        <v>25</v>
      </c>
      <c r="B19" s="211">
        <v>0</v>
      </c>
      <c r="C19" s="243" t="s">
        <v>26</v>
      </c>
      <c r="D19" s="244">
        <v>0</v>
      </c>
    </row>
    <row r="20" ht="25.4" customHeight="1" spans="1:4">
      <c r="A20" s="245" t="s">
        <v>27</v>
      </c>
      <c r="B20" s="186">
        <v>0</v>
      </c>
      <c r="C20" s="213" t="s">
        <v>27</v>
      </c>
      <c r="D20" s="118">
        <v>0</v>
      </c>
    </row>
    <row r="21" ht="25.4" customHeight="1" spans="1:4">
      <c r="A21" s="245" t="s">
        <v>28</v>
      </c>
      <c r="B21" s="186">
        <v>0</v>
      </c>
      <c r="C21" s="213" t="s">
        <v>29</v>
      </c>
      <c r="D21" s="118">
        <v>0</v>
      </c>
    </row>
    <row r="22" ht="25.4" customHeight="1" spans="1:4">
      <c r="A22" s="246" t="s">
        <v>30</v>
      </c>
      <c r="B22" s="211">
        <v>49470560.28</v>
      </c>
      <c r="C22" s="212" t="s">
        <v>31</v>
      </c>
      <c r="D22" s="205">
        <v>49470560.28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10"/>
  <sheetViews>
    <sheetView showZeros="0" workbookViewId="0">
      <pane ySplit="1" topLeftCell="A2" activePane="bottomLeft" state="frozen"/>
      <selection/>
      <selection pane="bottomLeft" activeCell="A10" sqref="$A10:$XFD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7"/>
      <c r="B1" s="27"/>
      <c r="C1" s="27"/>
      <c r="D1" s="27"/>
      <c r="E1" s="27"/>
      <c r="F1" s="27"/>
    </row>
    <row r="2" ht="15.75" customHeight="1" spans="6:6">
      <c r="F2" s="77" t="s">
        <v>402</v>
      </c>
    </row>
    <row r="3" ht="28.5" customHeight="1" spans="1:6">
      <c r="A3" s="29" t="s">
        <v>403</v>
      </c>
      <c r="B3" s="29"/>
      <c r="C3" s="29"/>
      <c r="D3" s="29"/>
      <c r="E3" s="29"/>
      <c r="F3" s="29"/>
    </row>
    <row r="4" ht="15.05" customHeight="1" spans="1:6">
      <c r="A4" s="133" t="str">
        <f>'部门财务收支预算总表01-1'!A4</f>
        <v>单位名称：新平彝族傣族自治县戛洒镇小学</v>
      </c>
      <c r="B4" s="134"/>
      <c r="C4" s="134"/>
      <c r="D4" s="80"/>
      <c r="E4" s="80"/>
      <c r="F4" s="135" t="s">
        <v>3</v>
      </c>
    </row>
    <row r="5" ht="18.85" customHeight="1" spans="1:6">
      <c r="A5" s="34" t="s">
        <v>149</v>
      </c>
      <c r="B5" s="34" t="s">
        <v>54</v>
      </c>
      <c r="C5" s="34" t="s">
        <v>55</v>
      </c>
      <c r="D5" s="35" t="s">
        <v>404</v>
      </c>
      <c r="E5" s="85"/>
      <c r="F5" s="85"/>
    </row>
    <row r="6" ht="29.95" customHeight="1" spans="1:6">
      <c r="A6" s="41"/>
      <c r="B6" s="41"/>
      <c r="C6" s="41"/>
      <c r="D6" s="35" t="s">
        <v>36</v>
      </c>
      <c r="E6" s="85" t="s">
        <v>63</v>
      </c>
      <c r="F6" s="85" t="s">
        <v>64</v>
      </c>
    </row>
    <row r="7" ht="16.55" customHeight="1" spans="1:6">
      <c r="A7" s="85">
        <v>1</v>
      </c>
      <c r="B7" s="85">
        <v>2</v>
      </c>
      <c r="C7" s="85">
        <v>3</v>
      </c>
      <c r="D7" s="85">
        <v>4</v>
      </c>
      <c r="E7" s="85">
        <v>5</v>
      </c>
      <c r="F7" s="85">
        <v>6</v>
      </c>
    </row>
    <row r="8" ht="20.3" customHeight="1" spans="1:6">
      <c r="A8" s="43"/>
      <c r="B8" s="43"/>
      <c r="C8" s="43"/>
      <c r="D8" s="86"/>
      <c r="E8" s="86"/>
      <c r="F8" s="86"/>
    </row>
    <row r="9" ht="17.2" customHeight="1" spans="1:6">
      <c r="A9" s="136" t="s">
        <v>109</v>
      </c>
      <c r="B9" s="137"/>
      <c r="C9" s="137"/>
      <c r="D9" s="86"/>
      <c r="E9" s="86"/>
      <c r="F9" s="86"/>
    </row>
    <row r="10" customFormat="1" customHeight="1" spans="1:4">
      <c r="A10" s="50" t="s">
        <v>146</v>
      </c>
      <c r="B10" s="50"/>
      <c r="C10" s="50"/>
      <c r="D10" s="50"/>
    </row>
  </sheetData>
  <mergeCells count="7">
    <mergeCell ref="A3:F3"/>
    <mergeCell ref="D5:F5"/>
    <mergeCell ref="A9:C9"/>
    <mergeCell ref="A10:D10"/>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Q20"/>
  <sheetViews>
    <sheetView showZeros="0" tabSelected="1" workbookViewId="0">
      <pane ySplit="1" topLeftCell="A2" activePane="bottomLeft" state="frozen"/>
      <selection/>
      <selection pane="bottomLeft" activeCell="L14" sqref="L14"/>
    </sheetView>
  </sheetViews>
  <sheetFormatPr defaultColWidth="9.10833333333333" defaultRowHeight="14.25" customHeight="1"/>
  <cols>
    <col min="1" max="1" width="25.75" customWidth="1"/>
    <col min="2" max="2" width="21.6583333333333" customWidth="1"/>
    <col min="3" max="3" width="22.875" customWidth="1"/>
    <col min="4" max="4" width="7.65833333333333" customWidth="1"/>
    <col min="5" max="5" width="8.625" customWidth="1"/>
    <col min="6" max="6" width="9.875" customWidth="1"/>
    <col min="7" max="8" width="8.75" customWidth="1"/>
    <col min="9" max="17" width="7.5" customWidth="1"/>
  </cols>
  <sheetData>
    <row r="1" customHeight="1" spans="1:17">
      <c r="A1" s="27"/>
      <c r="B1" s="27"/>
      <c r="C1" s="27"/>
      <c r="D1" s="27"/>
      <c r="E1" s="27"/>
      <c r="F1" s="27"/>
      <c r="G1" s="27"/>
      <c r="H1" s="27"/>
      <c r="I1" s="27"/>
      <c r="J1" s="27"/>
      <c r="K1" s="27"/>
      <c r="L1" s="27"/>
      <c r="M1" s="27"/>
      <c r="N1" s="27"/>
      <c r="O1" s="27"/>
      <c r="P1" s="27"/>
      <c r="Q1" s="27"/>
    </row>
    <row r="2" ht="13.6" customHeight="1" spans="15:17">
      <c r="O2" s="76"/>
      <c r="P2" s="76"/>
      <c r="Q2" s="131" t="s">
        <v>405</v>
      </c>
    </row>
    <row r="3" ht="27.85" customHeight="1" spans="1:17">
      <c r="A3" s="78" t="s">
        <v>406</v>
      </c>
      <c r="B3" s="29"/>
      <c r="C3" s="29"/>
      <c r="D3" s="29"/>
      <c r="E3" s="29"/>
      <c r="F3" s="29"/>
      <c r="G3" s="29"/>
      <c r="H3" s="29"/>
      <c r="I3" s="29"/>
      <c r="J3" s="29"/>
      <c r="K3" s="68"/>
      <c r="L3" s="29"/>
      <c r="M3" s="29"/>
      <c r="N3" s="29"/>
      <c r="O3" s="68"/>
      <c r="P3" s="68"/>
      <c r="Q3" s="29"/>
    </row>
    <row r="4" ht="18.85" customHeight="1" spans="1:17">
      <c r="A4" s="119" t="str">
        <f>'部门财务收支预算总表01-1'!A4</f>
        <v>单位名称：新平彝族傣族自治县戛洒镇小学</v>
      </c>
      <c r="B4" s="32"/>
      <c r="C4" s="32"/>
      <c r="D4" s="32"/>
      <c r="E4" s="32"/>
      <c r="F4" s="32"/>
      <c r="G4" s="32"/>
      <c r="H4" s="32"/>
      <c r="I4" s="32"/>
      <c r="J4" s="32"/>
      <c r="O4" s="87"/>
      <c r="P4" s="87"/>
      <c r="Q4" s="132" t="s">
        <v>139</v>
      </c>
    </row>
    <row r="5" ht="15.75" customHeight="1" spans="1:17">
      <c r="A5" s="34" t="s">
        <v>407</v>
      </c>
      <c r="B5" s="93" t="s">
        <v>408</v>
      </c>
      <c r="C5" s="93" t="s">
        <v>409</v>
      </c>
      <c r="D5" s="93" t="s">
        <v>410</v>
      </c>
      <c r="E5" s="93" t="s">
        <v>411</v>
      </c>
      <c r="F5" s="93" t="s">
        <v>412</v>
      </c>
      <c r="G5" s="94" t="s">
        <v>156</v>
      </c>
      <c r="H5" s="94"/>
      <c r="I5" s="94"/>
      <c r="J5" s="94"/>
      <c r="K5" s="95"/>
      <c r="L5" s="94"/>
      <c r="M5" s="94"/>
      <c r="N5" s="94"/>
      <c r="O5" s="112"/>
      <c r="P5" s="95"/>
      <c r="Q5" s="113"/>
    </row>
    <row r="6" ht="17.2" customHeight="1" spans="1:17">
      <c r="A6" s="37"/>
      <c r="B6" s="96"/>
      <c r="C6" s="96"/>
      <c r="D6" s="96"/>
      <c r="E6" s="96"/>
      <c r="F6" s="96"/>
      <c r="G6" s="96" t="s">
        <v>36</v>
      </c>
      <c r="H6" s="96" t="s">
        <v>39</v>
      </c>
      <c r="I6" s="96" t="s">
        <v>413</v>
      </c>
      <c r="J6" s="96" t="s">
        <v>414</v>
      </c>
      <c r="K6" s="97" t="s">
        <v>415</v>
      </c>
      <c r="L6" s="114" t="s">
        <v>416</v>
      </c>
      <c r="M6" s="114"/>
      <c r="N6" s="114"/>
      <c r="O6" s="115"/>
      <c r="P6" s="116"/>
      <c r="Q6" s="98"/>
    </row>
    <row r="7" ht="54" customHeight="1" spans="1:17">
      <c r="A7" s="40"/>
      <c r="B7" s="98"/>
      <c r="C7" s="98"/>
      <c r="D7" s="98"/>
      <c r="E7" s="98"/>
      <c r="F7" s="98"/>
      <c r="G7" s="98"/>
      <c r="H7" s="98" t="s">
        <v>38</v>
      </c>
      <c r="I7" s="98"/>
      <c r="J7" s="98"/>
      <c r="K7" s="99"/>
      <c r="L7" s="98" t="s">
        <v>38</v>
      </c>
      <c r="M7" s="98" t="s">
        <v>49</v>
      </c>
      <c r="N7" s="98" t="s">
        <v>163</v>
      </c>
      <c r="O7" s="117" t="s">
        <v>45</v>
      </c>
      <c r="P7" s="99" t="s">
        <v>46</v>
      </c>
      <c r="Q7" s="98" t="s">
        <v>47</v>
      </c>
    </row>
    <row r="8" ht="15.05" customHeight="1" spans="1:17">
      <c r="A8" s="38">
        <v>1</v>
      </c>
      <c r="B8" s="120">
        <v>2</v>
      </c>
      <c r="C8" s="120">
        <v>3</v>
      </c>
      <c r="D8" s="120">
        <v>4</v>
      </c>
      <c r="E8" s="120">
        <v>5</v>
      </c>
      <c r="F8" s="120">
        <v>6</v>
      </c>
      <c r="G8" s="121">
        <v>7</v>
      </c>
      <c r="H8" s="121">
        <v>8</v>
      </c>
      <c r="I8" s="121">
        <v>9</v>
      </c>
      <c r="J8" s="121">
        <v>10</v>
      </c>
      <c r="K8" s="121">
        <v>11</v>
      </c>
      <c r="L8" s="121">
        <v>12</v>
      </c>
      <c r="M8" s="121">
        <v>13</v>
      </c>
      <c r="N8" s="121">
        <v>14</v>
      </c>
      <c r="O8" s="121">
        <v>15</v>
      </c>
      <c r="P8" s="121">
        <v>16</v>
      </c>
      <c r="Q8" s="121">
        <v>17</v>
      </c>
    </row>
    <row r="9" customFormat="1" ht="27" customHeight="1" spans="1:17">
      <c r="A9" s="122" t="s">
        <v>214</v>
      </c>
      <c r="B9" s="123"/>
      <c r="C9" s="123"/>
      <c r="D9" s="123"/>
      <c r="E9" s="123"/>
      <c r="F9" s="124">
        <v>617000</v>
      </c>
      <c r="G9" s="125"/>
      <c r="H9" s="125"/>
      <c r="I9" s="125"/>
      <c r="J9" s="125"/>
      <c r="K9" s="125"/>
      <c r="L9" s="125"/>
      <c r="M9" s="125"/>
      <c r="N9" s="125"/>
      <c r="O9" s="125"/>
      <c r="P9" s="125"/>
      <c r="Q9" s="125"/>
    </row>
    <row r="10" s="1" customFormat="1" ht="27" customHeight="1" spans="1:17">
      <c r="A10" s="122" t="s">
        <v>214</v>
      </c>
      <c r="B10" s="126" t="s">
        <v>417</v>
      </c>
      <c r="C10" s="126" t="str">
        <f>"C23120302"&amp;"  "&amp;"车辆加油、添加燃料服务"</f>
        <v>C23120302  车辆加油、添加燃料服务</v>
      </c>
      <c r="D10" s="127" t="s">
        <v>418</v>
      </c>
      <c r="E10" s="128">
        <v>1500</v>
      </c>
      <c r="F10" s="129">
        <v>12000</v>
      </c>
      <c r="G10" s="125"/>
      <c r="H10" s="125"/>
      <c r="I10" s="130"/>
      <c r="J10" s="130"/>
      <c r="K10" s="130"/>
      <c r="L10" s="129"/>
      <c r="M10" s="129"/>
      <c r="N10" s="129"/>
      <c r="O10" s="129"/>
      <c r="P10" s="129"/>
      <c r="Q10" s="129"/>
    </row>
    <row r="11" s="1" customFormat="1" ht="27" customHeight="1" spans="1:17">
      <c r="A11" s="122" t="s">
        <v>214</v>
      </c>
      <c r="B11" s="126" t="s">
        <v>419</v>
      </c>
      <c r="C11" s="126" t="str">
        <f>"A02020800"&amp;"  "&amp;"触控一体机"</f>
        <v>A02020800  触控一体机</v>
      </c>
      <c r="D11" s="127" t="s">
        <v>420</v>
      </c>
      <c r="E11" s="128">
        <v>5</v>
      </c>
      <c r="F11" s="129">
        <v>100000</v>
      </c>
      <c r="G11" s="125"/>
      <c r="H11" s="125"/>
      <c r="I11" s="130"/>
      <c r="J11" s="130"/>
      <c r="K11" s="130"/>
      <c r="L11" s="129"/>
      <c r="M11" s="129"/>
      <c r="N11" s="129"/>
      <c r="O11" s="129"/>
      <c r="P11" s="129"/>
      <c r="Q11" s="129"/>
    </row>
    <row r="12" s="1" customFormat="1" ht="27" customHeight="1" spans="1:17">
      <c r="A12" s="122" t="s">
        <v>214</v>
      </c>
      <c r="B12" s="126" t="s">
        <v>421</v>
      </c>
      <c r="C12" s="126" t="str">
        <f>"C1804010201"&amp;"  "&amp;"机动车保险服务"</f>
        <v>C1804010201  机动车保险服务</v>
      </c>
      <c r="D12" s="127" t="s">
        <v>422</v>
      </c>
      <c r="E12" s="128">
        <v>1</v>
      </c>
      <c r="F12" s="129">
        <v>4000</v>
      </c>
      <c r="G12" s="125"/>
      <c r="H12" s="125"/>
      <c r="I12" s="130"/>
      <c r="J12" s="130"/>
      <c r="K12" s="130"/>
      <c r="L12" s="129"/>
      <c r="M12" s="129"/>
      <c r="N12" s="129"/>
      <c r="O12" s="129"/>
      <c r="P12" s="129"/>
      <c r="Q12" s="129"/>
    </row>
    <row r="13" s="1" customFormat="1" ht="27" customHeight="1" spans="1:17">
      <c r="A13" s="122" t="s">
        <v>214</v>
      </c>
      <c r="B13" s="126" t="s">
        <v>423</v>
      </c>
      <c r="C13" s="126" t="str">
        <f>"A02010108"&amp;"  "&amp;"便携式计算机"</f>
        <v>A02010108  便携式计算机</v>
      </c>
      <c r="D13" s="127" t="s">
        <v>420</v>
      </c>
      <c r="E13" s="128">
        <v>10</v>
      </c>
      <c r="F13" s="129">
        <v>80000</v>
      </c>
      <c r="G13" s="125"/>
      <c r="H13" s="125"/>
      <c r="I13" s="130"/>
      <c r="J13" s="130"/>
      <c r="K13" s="130"/>
      <c r="L13" s="129"/>
      <c r="M13" s="129"/>
      <c r="N13" s="129"/>
      <c r="O13" s="129"/>
      <c r="P13" s="129"/>
      <c r="Q13" s="129"/>
    </row>
    <row r="14" s="1" customFormat="1" ht="27" customHeight="1" spans="1:17">
      <c r="A14" s="122" t="s">
        <v>214</v>
      </c>
      <c r="B14" s="126" t="s">
        <v>424</v>
      </c>
      <c r="C14" s="126" t="str">
        <f>"A02020100"&amp;"  "&amp;"复印机"</f>
        <v>A02020100  复印机</v>
      </c>
      <c r="D14" s="127" t="s">
        <v>420</v>
      </c>
      <c r="E14" s="128">
        <v>1</v>
      </c>
      <c r="F14" s="129">
        <v>45000</v>
      </c>
      <c r="G14" s="125"/>
      <c r="H14" s="125"/>
      <c r="I14" s="130"/>
      <c r="J14" s="130"/>
      <c r="K14" s="130"/>
      <c r="L14" s="129"/>
      <c r="M14" s="129"/>
      <c r="N14" s="129"/>
      <c r="O14" s="129"/>
      <c r="P14" s="129"/>
      <c r="Q14" s="129"/>
    </row>
    <row r="15" s="1" customFormat="1" ht="27" customHeight="1" spans="1:17">
      <c r="A15" s="122" t="s">
        <v>214</v>
      </c>
      <c r="B15" s="126" t="s">
        <v>425</v>
      </c>
      <c r="C15" s="126" t="str">
        <f>"A02010105"&amp;"  "&amp;"台式计算机"</f>
        <v>A02010105  台式计算机</v>
      </c>
      <c r="D15" s="127" t="s">
        <v>420</v>
      </c>
      <c r="E15" s="128">
        <v>38</v>
      </c>
      <c r="F15" s="129">
        <v>190000</v>
      </c>
      <c r="G15" s="125"/>
      <c r="H15" s="125"/>
      <c r="I15" s="130"/>
      <c r="J15" s="130"/>
      <c r="K15" s="130"/>
      <c r="L15" s="129"/>
      <c r="M15" s="129"/>
      <c r="N15" s="129"/>
      <c r="O15" s="129"/>
      <c r="P15" s="129"/>
      <c r="Q15" s="129"/>
    </row>
    <row r="16" s="1" customFormat="1" ht="27" customHeight="1" spans="1:17">
      <c r="A16" s="122" t="s">
        <v>214</v>
      </c>
      <c r="B16" s="126" t="s">
        <v>426</v>
      </c>
      <c r="C16" s="126" t="str">
        <f>"C23120301"&amp;"  "&amp;"车辆维修和保养服务"</f>
        <v>C23120301  车辆维修和保养服务</v>
      </c>
      <c r="D16" s="127" t="s">
        <v>427</v>
      </c>
      <c r="E16" s="128">
        <v>1</v>
      </c>
      <c r="F16" s="129">
        <v>8000</v>
      </c>
      <c r="G16" s="125"/>
      <c r="H16" s="125"/>
      <c r="I16" s="130"/>
      <c r="J16" s="130"/>
      <c r="K16" s="130"/>
      <c r="L16" s="129"/>
      <c r="M16" s="129"/>
      <c r="N16" s="129"/>
      <c r="O16" s="129"/>
      <c r="P16" s="129"/>
      <c r="Q16" s="129"/>
    </row>
    <row r="17" s="1" customFormat="1" ht="27" customHeight="1" spans="1:17">
      <c r="A17" s="122" t="s">
        <v>214</v>
      </c>
      <c r="B17" s="126" t="s">
        <v>428</v>
      </c>
      <c r="C17" s="126" t="str">
        <f>"A05040101"&amp;"  "&amp;"复印纸"</f>
        <v>A05040101  复印纸</v>
      </c>
      <c r="D17" s="127" t="s">
        <v>429</v>
      </c>
      <c r="E17" s="128">
        <v>700</v>
      </c>
      <c r="F17" s="129">
        <v>98000</v>
      </c>
      <c r="G17" s="125"/>
      <c r="H17" s="125"/>
      <c r="I17" s="130"/>
      <c r="J17" s="130"/>
      <c r="K17" s="130"/>
      <c r="L17" s="129"/>
      <c r="M17" s="129"/>
      <c r="N17" s="129"/>
      <c r="O17" s="129"/>
      <c r="P17" s="129"/>
      <c r="Q17" s="129"/>
    </row>
    <row r="18" s="1" customFormat="1" ht="27" customHeight="1" spans="1:17">
      <c r="A18" s="122" t="s">
        <v>214</v>
      </c>
      <c r="B18" s="126" t="s">
        <v>430</v>
      </c>
      <c r="C18" s="126" t="str">
        <f>"A05010000"&amp;"  "&amp;"家具"</f>
        <v>A05010000  家具</v>
      </c>
      <c r="D18" s="127" t="s">
        <v>431</v>
      </c>
      <c r="E18" s="128">
        <v>50</v>
      </c>
      <c r="F18" s="129">
        <v>75000</v>
      </c>
      <c r="G18" s="125"/>
      <c r="H18" s="125"/>
      <c r="I18" s="130"/>
      <c r="J18" s="130"/>
      <c r="K18" s="130"/>
      <c r="L18" s="129"/>
      <c r="M18" s="129"/>
      <c r="N18" s="129"/>
      <c r="O18" s="129"/>
      <c r="P18" s="129"/>
      <c r="Q18" s="129"/>
    </row>
    <row r="19" s="1" customFormat="1" ht="27" customHeight="1" spans="1:17">
      <c r="A19" s="122" t="s">
        <v>214</v>
      </c>
      <c r="B19" s="126" t="s">
        <v>432</v>
      </c>
      <c r="C19" s="126" t="str">
        <f>"A02020501"&amp;"  "&amp;"数字照相机"</f>
        <v>A02020501  数字照相机</v>
      </c>
      <c r="D19" s="127" t="s">
        <v>420</v>
      </c>
      <c r="E19" s="128">
        <v>1</v>
      </c>
      <c r="F19" s="129">
        <v>5000</v>
      </c>
      <c r="G19" s="125"/>
      <c r="H19" s="125"/>
      <c r="I19" s="130"/>
      <c r="J19" s="130"/>
      <c r="K19" s="130"/>
      <c r="L19" s="129"/>
      <c r="M19" s="129"/>
      <c r="N19" s="129"/>
      <c r="O19" s="129"/>
      <c r="P19" s="129"/>
      <c r="Q19" s="129"/>
    </row>
    <row r="20" s="1" customFormat="1" ht="20.25" customHeight="1" spans="1:17">
      <c r="A20" s="128" t="s">
        <v>36</v>
      </c>
      <c r="B20" s="128"/>
      <c r="C20" s="128"/>
      <c r="D20" s="127"/>
      <c r="E20" s="127"/>
      <c r="F20" s="129">
        <f>SUM(F10:F19)</f>
        <v>617000</v>
      </c>
      <c r="G20" s="125"/>
      <c r="H20" s="125"/>
      <c r="I20" s="129"/>
      <c r="J20" s="129"/>
      <c r="K20" s="129"/>
      <c r="L20" s="129"/>
      <c r="M20" s="129"/>
      <c r="N20" s="129"/>
      <c r="O20" s="129"/>
      <c r="P20" s="129"/>
      <c r="Q20" s="129"/>
    </row>
  </sheetData>
  <mergeCells count="16">
    <mergeCell ref="A3:Q3"/>
    <mergeCell ref="A4:F4"/>
    <mergeCell ref="G5:Q5"/>
    <mergeCell ref="L6:Q6"/>
    <mergeCell ref="A20:E20"/>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7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N12"/>
  <sheetViews>
    <sheetView showZeros="0" workbookViewId="0">
      <pane ySplit="1" topLeftCell="A2" activePane="bottomLeft" state="frozen"/>
      <selection/>
      <selection pane="bottomLeft" activeCell="A12" sqref="$A12:$XFD12"/>
    </sheetView>
  </sheetViews>
  <sheetFormatPr defaultColWidth="9.10833333333333" defaultRowHeight="14.25" customHeight="1"/>
  <cols>
    <col min="1" max="14" width="9.5" customWidth="1"/>
  </cols>
  <sheetData>
    <row r="1" customHeight="1" spans="1:14">
      <c r="A1" s="27"/>
      <c r="B1" s="27"/>
      <c r="C1" s="27"/>
      <c r="D1" s="27"/>
      <c r="E1" s="27"/>
      <c r="F1" s="27"/>
      <c r="G1" s="27"/>
      <c r="H1" s="27"/>
      <c r="I1" s="27"/>
      <c r="J1" s="27"/>
      <c r="K1" s="27"/>
      <c r="L1" s="27"/>
      <c r="M1" s="27"/>
      <c r="N1" s="27"/>
    </row>
    <row r="2" ht="13.6" customHeight="1" spans="1:14">
      <c r="A2" s="89"/>
      <c r="B2" s="89"/>
      <c r="C2" s="89"/>
      <c r="D2" s="89"/>
      <c r="E2" s="89"/>
      <c r="F2" s="89"/>
      <c r="G2" s="89"/>
      <c r="H2" s="90"/>
      <c r="I2" s="89"/>
      <c r="J2" s="89"/>
      <c r="K2" s="89"/>
      <c r="L2" s="76"/>
      <c r="M2" s="108"/>
      <c r="N2" s="109" t="s">
        <v>433</v>
      </c>
    </row>
    <row r="3" ht="27.85" customHeight="1" spans="1:14">
      <c r="A3" s="78" t="s">
        <v>434</v>
      </c>
      <c r="B3" s="91"/>
      <c r="C3" s="91"/>
      <c r="D3" s="91"/>
      <c r="E3" s="91"/>
      <c r="F3" s="91"/>
      <c r="G3" s="91"/>
      <c r="H3" s="92"/>
      <c r="I3" s="91"/>
      <c r="J3" s="91"/>
      <c r="K3" s="91"/>
      <c r="L3" s="68"/>
      <c r="M3" s="92"/>
      <c r="N3" s="91"/>
    </row>
    <row r="4" ht="18.85" customHeight="1" spans="1:14">
      <c r="A4" s="79" t="str">
        <f>'部门财务收支预算总表01-1'!A4</f>
        <v>单位名称：新平彝族傣族自治县戛洒镇小学</v>
      </c>
      <c r="B4" s="80"/>
      <c r="C4" s="80"/>
      <c r="D4" s="80"/>
      <c r="E4" s="80"/>
      <c r="F4" s="80"/>
      <c r="G4" s="80"/>
      <c r="H4" s="90"/>
      <c r="I4" s="89"/>
      <c r="J4" s="89"/>
      <c r="K4" s="89"/>
      <c r="L4" s="87"/>
      <c r="M4" s="110"/>
      <c r="N4" s="111" t="s">
        <v>139</v>
      </c>
    </row>
    <row r="5" ht="15.75" customHeight="1" spans="1:14">
      <c r="A5" s="34" t="s">
        <v>407</v>
      </c>
      <c r="B5" s="93" t="s">
        <v>435</v>
      </c>
      <c r="C5" s="93" t="s">
        <v>436</v>
      </c>
      <c r="D5" s="94" t="s">
        <v>156</v>
      </c>
      <c r="E5" s="94"/>
      <c r="F5" s="94"/>
      <c r="G5" s="94"/>
      <c r="H5" s="95"/>
      <c r="I5" s="94"/>
      <c r="J5" s="94"/>
      <c r="K5" s="94"/>
      <c r="L5" s="112"/>
      <c r="M5" s="95"/>
      <c r="N5" s="113"/>
    </row>
    <row r="6" ht="17.2" customHeight="1" spans="1:14">
      <c r="A6" s="37"/>
      <c r="B6" s="96"/>
      <c r="C6" s="96"/>
      <c r="D6" s="96" t="s">
        <v>36</v>
      </c>
      <c r="E6" s="96" t="s">
        <v>39</v>
      </c>
      <c r="F6" s="96" t="s">
        <v>413</v>
      </c>
      <c r="G6" s="96" t="s">
        <v>414</v>
      </c>
      <c r="H6" s="97" t="s">
        <v>415</v>
      </c>
      <c r="I6" s="114" t="s">
        <v>416</v>
      </c>
      <c r="J6" s="114"/>
      <c r="K6" s="114"/>
      <c r="L6" s="115"/>
      <c r="M6" s="116"/>
      <c r="N6" s="98"/>
    </row>
    <row r="7" ht="54" customHeight="1" spans="1:14">
      <c r="A7" s="40"/>
      <c r="B7" s="98"/>
      <c r="C7" s="98"/>
      <c r="D7" s="98"/>
      <c r="E7" s="98"/>
      <c r="F7" s="98"/>
      <c r="G7" s="98"/>
      <c r="H7" s="99"/>
      <c r="I7" s="98" t="s">
        <v>38</v>
      </c>
      <c r="J7" s="98" t="s">
        <v>49</v>
      </c>
      <c r="K7" s="98" t="s">
        <v>163</v>
      </c>
      <c r="L7" s="117" t="s">
        <v>45</v>
      </c>
      <c r="M7" s="99" t="s">
        <v>46</v>
      </c>
      <c r="N7" s="98" t="s">
        <v>47</v>
      </c>
    </row>
    <row r="8" ht="15.05" customHeight="1" spans="1:14">
      <c r="A8" s="40">
        <v>1</v>
      </c>
      <c r="B8" s="98">
        <v>2</v>
      </c>
      <c r="C8" s="98">
        <v>3</v>
      </c>
      <c r="D8" s="99">
        <v>4</v>
      </c>
      <c r="E8" s="99">
        <v>5</v>
      </c>
      <c r="F8" s="99">
        <v>6</v>
      </c>
      <c r="G8" s="99">
        <v>7</v>
      </c>
      <c r="H8" s="99">
        <v>8</v>
      </c>
      <c r="I8" s="99">
        <v>9</v>
      </c>
      <c r="J8" s="99">
        <v>10</v>
      </c>
      <c r="K8" s="99">
        <v>11</v>
      </c>
      <c r="L8" s="99">
        <v>12</v>
      </c>
      <c r="M8" s="99">
        <v>13</v>
      </c>
      <c r="N8" s="99">
        <v>14</v>
      </c>
    </row>
    <row r="9" ht="20.95" customHeight="1" spans="1:14">
      <c r="A9" s="100"/>
      <c r="B9" s="101"/>
      <c r="C9" s="101"/>
      <c r="D9" s="102"/>
      <c r="E9" s="102"/>
      <c r="F9" s="102"/>
      <c r="G9" s="102"/>
      <c r="H9" s="102"/>
      <c r="I9" s="102"/>
      <c r="J9" s="102"/>
      <c r="K9" s="102"/>
      <c r="L9" s="118"/>
      <c r="M9" s="102"/>
      <c r="N9" s="102"/>
    </row>
    <row r="10" ht="20.95" customHeight="1" spans="1:14">
      <c r="A10" s="103"/>
      <c r="B10" s="104"/>
      <c r="C10" s="104"/>
      <c r="D10" s="105"/>
      <c r="E10" s="102"/>
      <c r="F10" s="102"/>
      <c r="G10" s="102"/>
      <c r="H10" s="102"/>
      <c r="I10" s="102"/>
      <c r="J10" s="102"/>
      <c r="K10" s="102"/>
      <c r="L10" s="118"/>
      <c r="M10" s="102"/>
      <c r="N10" s="102"/>
    </row>
    <row r="11" ht="20.95" customHeight="1" spans="1:14">
      <c r="A11" s="106" t="s">
        <v>109</v>
      </c>
      <c r="B11" s="48"/>
      <c r="C11" s="48"/>
      <c r="D11" s="107"/>
      <c r="E11" s="102"/>
      <c r="F11" s="102"/>
      <c r="G11" s="102"/>
      <c r="H11" s="102"/>
      <c r="I11" s="102"/>
      <c r="J11" s="102"/>
      <c r="K11" s="102"/>
      <c r="L11" s="118"/>
      <c r="M11" s="102"/>
      <c r="N11" s="102"/>
    </row>
    <row r="12" customFormat="1" customHeight="1" spans="1:4">
      <c r="A12" s="50" t="s">
        <v>146</v>
      </c>
      <c r="B12" s="50"/>
      <c r="C12" s="50"/>
      <c r="D12" s="50"/>
    </row>
  </sheetData>
  <mergeCells count="14">
    <mergeCell ref="A3:N3"/>
    <mergeCell ref="A4:C4"/>
    <mergeCell ref="D5:N5"/>
    <mergeCell ref="I6:N6"/>
    <mergeCell ref="A11:C11"/>
    <mergeCell ref="A12:D12"/>
    <mergeCell ref="A5:A7"/>
    <mergeCell ref="B5:B7"/>
    <mergeCell ref="C5:C7"/>
    <mergeCell ref="D6:D7"/>
    <mergeCell ref="E6:E7"/>
    <mergeCell ref="F6:F7"/>
    <mergeCell ref="G6:G7"/>
    <mergeCell ref="H6:H7"/>
  </mergeCells>
  <pageMargins left="0.75" right="0.75" top="1" bottom="1" header="0.5" footer="0.5"/>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P10"/>
  <sheetViews>
    <sheetView showZeros="0" workbookViewId="0">
      <pane ySplit="1" topLeftCell="A2" activePane="bottomLeft" state="frozen"/>
      <selection/>
      <selection pane="bottomLeft" activeCell="A10" sqref="$A10:$XFD10"/>
    </sheetView>
  </sheetViews>
  <sheetFormatPr defaultColWidth="9.10833333333333" defaultRowHeight="14.25" customHeight="1"/>
  <cols>
    <col min="1" max="1" width="42" customWidth="1"/>
    <col min="2" max="16" width="11.4166666666667" customWidth="1"/>
  </cols>
  <sheetData>
    <row r="1" customHeight="1" spans="1:16">
      <c r="A1" s="27"/>
      <c r="B1" s="27"/>
      <c r="C1" s="27"/>
      <c r="D1" s="27"/>
      <c r="E1" s="27"/>
      <c r="F1" s="27"/>
      <c r="G1" s="27"/>
      <c r="H1" s="27"/>
      <c r="I1" s="27"/>
      <c r="J1" s="27"/>
      <c r="K1" s="27"/>
      <c r="L1" s="27"/>
      <c r="M1" s="27"/>
      <c r="N1" s="27"/>
      <c r="O1" s="27"/>
      <c r="P1" s="27"/>
    </row>
    <row r="2" ht="13.6" customHeight="1" spans="4:16">
      <c r="D2" s="77"/>
      <c r="P2" s="76" t="s">
        <v>437</v>
      </c>
    </row>
    <row r="3" ht="27.85" customHeight="1" spans="1:16">
      <c r="A3" s="78" t="s">
        <v>438</v>
      </c>
      <c r="B3" s="29"/>
      <c r="C3" s="29"/>
      <c r="D3" s="29"/>
      <c r="E3" s="29"/>
      <c r="F3" s="29"/>
      <c r="G3" s="29"/>
      <c r="H3" s="29"/>
      <c r="I3" s="29"/>
      <c r="J3" s="29"/>
      <c r="K3" s="29"/>
      <c r="L3" s="29"/>
      <c r="M3" s="29"/>
      <c r="N3" s="29"/>
      <c r="O3" s="29"/>
      <c r="P3" s="29"/>
    </row>
    <row r="4" ht="18" customHeight="1" spans="1:16">
      <c r="A4" s="79" t="str">
        <f>'部门财务收支预算总表01-1'!A4</f>
        <v>单位名称：新平彝族傣族自治县戛洒镇小学</v>
      </c>
      <c r="B4" s="80"/>
      <c r="C4" s="80"/>
      <c r="D4" s="81"/>
      <c r="P4" s="87" t="s">
        <v>139</v>
      </c>
    </row>
    <row r="5" ht="19.5" customHeight="1" spans="1:16">
      <c r="A5" s="35" t="s">
        <v>439</v>
      </c>
      <c r="B5" s="53" t="s">
        <v>156</v>
      </c>
      <c r="C5" s="54"/>
      <c r="D5" s="54"/>
      <c r="E5" s="82" t="s">
        <v>440</v>
      </c>
      <c r="F5" s="82"/>
      <c r="G5" s="82"/>
      <c r="H5" s="82"/>
      <c r="I5" s="82"/>
      <c r="J5" s="82"/>
      <c r="K5" s="82"/>
      <c r="L5" s="82"/>
      <c r="M5" s="82"/>
      <c r="N5" s="82"/>
      <c r="O5" s="82"/>
      <c r="P5" s="82"/>
    </row>
    <row r="6" ht="40.6" customHeight="1" spans="1:16">
      <c r="A6" s="41"/>
      <c r="B6" s="38" t="s">
        <v>36</v>
      </c>
      <c r="C6" s="34" t="s">
        <v>39</v>
      </c>
      <c r="D6" s="83" t="s">
        <v>441</v>
      </c>
      <c r="E6" s="84" t="s">
        <v>442</v>
      </c>
      <c r="F6" s="84" t="s">
        <v>443</v>
      </c>
      <c r="G6" s="84" t="s">
        <v>444</v>
      </c>
      <c r="H6" s="84" t="s">
        <v>445</v>
      </c>
      <c r="I6" s="84" t="s">
        <v>446</v>
      </c>
      <c r="J6" s="84" t="s">
        <v>447</v>
      </c>
      <c r="K6" s="84" t="s">
        <v>448</v>
      </c>
      <c r="L6" s="84" t="s">
        <v>449</v>
      </c>
      <c r="M6" s="84" t="s">
        <v>450</v>
      </c>
      <c r="N6" s="84" t="s">
        <v>451</v>
      </c>
      <c r="O6" s="84" t="s">
        <v>452</v>
      </c>
      <c r="P6" s="84" t="s">
        <v>453</v>
      </c>
    </row>
    <row r="7" ht="19.5" customHeight="1" spans="1:16">
      <c r="A7" s="85">
        <v>1</v>
      </c>
      <c r="B7" s="85">
        <v>2</v>
      </c>
      <c r="C7" s="85">
        <v>3</v>
      </c>
      <c r="D7" s="53">
        <v>4</v>
      </c>
      <c r="E7" s="85">
        <v>5</v>
      </c>
      <c r="F7" s="53">
        <v>6</v>
      </c>
      <c r="G7" s="85">
        <v>7</v>
      </c>
      <c r="H7" s="53">
        <v>8</v>
      </c>
      <c r="I7" s="85">
        <v>9</v>
      </c>
      <c r="J7" s="53">
        <v>10</v>
      </c>
      <c r="K7" s="85">
        <v>11</v>
      </c>
      <c r="L7" s="53">
        <v>12</v>
      </c>
      <c r="M7" s="85">
        <v>13</v>
      </c>
      <c r="N7" s="53">
        <v>14</v>
      </c>
      <c r="O7" s="85">
        <v>15</v>
      </c>
      <c r="P7" s="88">
        <v>16</v>
      </c>
    </row>
    <row r="8" ht="28.5" customHeight="1" spans="1:16">
      <c r="A8" s="43"/>
      <c r="B8" s="86"/>
      <c r="C8" s="86"/>
      <c r="D8" s="86"/>
      <c r="E8" s="86"/>
      <c r="F8" s="86"/>
      <c r="G8" s="86"/>
      <c r="H8" s="86"/>
      <c r="I8" s="86"/>
      <c r="J8" s="86"/>
      <c r="K8" s="86"/>
      <c r="L8" s="86"/>
      <c r="M8" s="86"/>
      <c r="N8" s="86"/>
      <c r="O8" s="86"/>
      <c r="P8" s="86"/>
    </row>
    <row r="9" ht="29.95" customHeight="1" spans="1:16">
      <c r="A9" s="43"/>
      <c r="B9" s="86"/>
      <c r="C9" s="86"/>
      <c r="D9" s="86"/>
      <c r="E9" s="86"/>
      <c r="F9" s="86"/>
      <c r="G9" s="86"/>
      <c r="H9" s="86"/>
      <c r="I9" s="86"/>
      <c r="J9" s="86"/>
      <c r="K9" s="86"/>
      <c r="L9" s="86"/>
      <c r="M9" s="86"/>
      <c r="N9" s="86"/>
      <c r="O9" s="86"/>
      <c r="P9" s="86"/>
    </row>
    <row r="10" customFormat="1" customHeight="1" spans="1:4">
      <c r="A10" s="50" t="s">
        <v>146</v>
      </c>
      <c r="B10" s="50"/>
      <c r="C10" s="50"/>
      <c r="D10" s="50"/>
    </row>
  </sheetData>
  <mergeCells count="6">
    <mergeCell ref="A3:P3"/>
    <mergeCell ref="A4:D4"/>
    <mergeCell ref="B5:D5"/>
    <mergeCell ref="E5:P5"/>
    <mergeCell ref="A10:D10"/>
    <mergeCell ref="A5:A6"/>
  </mergeCells>
  <pageMargins left="0.75" right="0.75" top="1" bottom="1" header="0.5" footer="0.5"/>
  <pageSetup paperSize="9" scale="6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9"/>
  <sheetViews>
    <sheetView showZeros="0" workbookViewId="0">
      <pane ySplit="1" topLeftCell="A2" activePane="bottomLeft" state="frozen"/>
      <selection/>
      <selection pane="bottomLeft" activeCell="A9" sqref="$A9:$XFD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7"/>
      <c r="B1" s="27"/>
      <c r="C1" s="27"/>
      <c r="D1" s="27"/>
      <c r="E1" s="27"/>
      <c r="F1" s="27"/>
      <c r="G1" s="27"/>
      <c r="H1" s="27"/>
      <c r="I1" s="27"/>
      <c r="J1" s="27"/>
    </row>
    <row r="2" customHeight="1" spans="10:10">
      <c r="J2" s="76" t="s">
        <v>454</v>
      </c>
    </row>
    <row r="3" ht="28.5" customHeight="1" spans="1:10">
      <c r="A3" s="67" t="s">
        <v>455</v>
      </c>
      <c r="B3" s="29"/>
      <c r="C3" s="29"/>
      <c r="D3" s="29"/>
      <c r="E3" s="29"/>
      <c r="F3" s="68"/>
      <c r="G3" s="29"/>
      <c r="H3" s="68"/>
      <c r="I3" s="68"/>
      <c r="J3" s="29"/>
    </row>
    <row r="4" ht="17.2" customHeight="1" spans="1:1">
      <c r="A4" s="30" t="str">
        <f>'部门财务收支预算总表01-1'!A4</f>
        <v>单位名称：新平彝族傣族自治县戛洒镇小学</v>
      </c>
    </row>
    <row r="5" ht="44.2" customHeight="1" spans="1:10">
      <c r="A5" s="69" t="s">
        <v>260</v>
      </c>
      <c r="B5" s="69" t="s">
        <v>261</v>
      </c>
      <c r="C5" s="69" t="s">
        <v>262</v>
      </c>
      <c r="D5" s="69" t="s">
        <v>263</v>
      </c>
      <c r="E5" s="69" t="s">
        <v>264</v>
      </c>
      <c r="F5" s="70" t="s">
        <v>265</v>
      </c>
      <c r="G5" s="69" t="s">
        <v>266</v>
      </c>
      <c r="H5" s="70" t="s">
        <v>267</v>
      </c>
      <c r="I5" s="70" t="s">
        <v>268</v>
      </c>
      <c r="J5" s="69" t="s">
        <v>269</v>
      </c>
    </row>
    <row r="6" ht="14.25" customHeight="1" spans="1:10">
      <c r="A6" s="69">
        <v>1</v>
      </c>
      <c r="B6" s="69">
        <v>2</v>
      </c>
      <c r="C6" s="69">
        <v>3</v>
      </c>
      <c r="D6" s="69">
        <v>4</v>
      </c>
      <c r="E6" s="69">
        <v>5</v>
      </c>
      <c r="F6" s="70">
        <v>6</v>
      </c>
      <c r="G6" s="69">
        <v>7</v>
      </c>
      <c r="H6" s="70">
        <v>8</v>
      </c>
      <c r="I6" s="70">
        <v>9</v>
      </c>
      <c r="J6" s="69">
        <v>10</v>
      </c>
    </row>
    <row r="7" ht="42.05" customHeight="1" spans="1:10">
      <c r="A7" s="71"/>
      <c r="B7" s="72"/>
      <c r="C7" s="72"/>
      <c r="D7" s="72"/>
      <c r="E7" s="73"/>
      <c r="F7" s="74"/>
      <c r="G7" s="73"/>
      <c r="H7" s="74"/>
      <c r="I7" s="74"/>
      <c r="J7" s="73"/>
    </row>
    <row r="8" ht="42.05" customHeight="1" spans="1:10">
      <c r="A8" s="71"/>
      <c r="B8" s="75"/>
      <c r="C8" s="75"/>
      <c r="D8" s="75"/>
      <c r="E8" s="71"/>
      <c r="F8" s="75"/>
      <c r="G8" s="71"/>
      <c r="H8" s="75"/>
      <c r="I8" s="75"/>
      <c r="J8" s="71"/>
    </row>
    <row r="9" customFormat="1" ht="14.25" customHeight="1" spans="1:4">
      <c r="A9" s="50" t="s">
        <v>146</v>
      </c>
      <c r="B9" s="50"/>
      <c r="C9" s="50"/>
      <c r="D9" s="50"/>
    </row>
  </sheetData>
  <mergeCells count="3">
    <mergeCell ref="A3:J3"/>
    <mergeCell ref="A4:H4"/>
    <mergeCell ref="A9:D9"/>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H10"/>
  <sheetViews>
    <sheetView showZeros="0" workbookViewId="0">
      <pane ySplit="1" topLeftCell="A2" activePane="bottomLeft" state="frozen"/>
      <selection/>
      <selection pane="bottomLeft" activeCell="A10" sqref="$A10:$XFD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57"/>
      <c r="B1" s="57"/>
      <c r="C1" s="57"/>
      <c r="D1" s="57"/>
      <c r="E1" s="57"/>
      <c r="F1" s="57"/>
      <c r="G1" s="57"/>
      <c r="H1" s="57"/>
    </row>
    <row r="2" ht="18.85" customHeight="1" spans="1:8">
      <c r="A2" s="58"/>
      <c r="B2" s="58"/>
      <c r="C2" s="58"/>
      <c r="D2" s="58"/>
      <c r="E2" s="58"/>
      <c r="F2" s="58"/>
      <c r="G2" s="58"/>
      <c r="H2" s="59" t="s">
        <v>456</v>
      </c>
    </row>
    <row r="3" ht="30.6" customHeight="1" spans="1:8">
      <c r="A3" s="60" t="s">
        <v>457</v>
      </c>
      <c r="B3" s="60"/>
      <c r="C3" s="60"/>
      <c r="D3" s="60"/>
      <c r="E3" s="60"/>
      <c r="F3" s="60"/>
      <c r="G3" s="60"/>
      <c r="H3" s="60"/>
    </row>
    <row r="4" ht="18.85" customHeight="1" spans="1:8">
      <c r="A4" s="61" t="str">
        <f>'部门财务收支预算总表01-1'!A4</f>
        <v>单位名称：新平彝族傣族自治县戛洒镇小学</v>
      </c>
      <c r="B4" s="58"/>
      <c r="C4" s="58"/>
      <c r="D4" s="58"/>
      <c r="E4" s="58"/>
      <c r="F4" s="58"/>
      <c r="G4" s="58"/>
      <c r="H4" s="58"/>
    </row>
    <row r="5" ht="18.85" customHeight="1" spans="1:8">
      <c r="A5" s="62" t="s">
        <v>149</v>
      </c>
      <c r="B5" s="62" t="s">
        <v>458</v>
      </c>
      <c r="C5" s="62" t="s">
        <v>459</v>
      </c>
      <c r="D5" s="62" t="s">
        <v>460</v>
      </c>
      <c r="E5" s="62" t="s">
        <v>461</v>
      </c>
      <c r="F5" s="62" t="s">
        <v>462</v>
      </c>
      <c r="G5" s="62"/>
      <c r="H5" s="62"/>
    </row>
    <row r="6" ht="18.85" customHeight="1" spans="1:8">
      <c r="A6" s="62"/>
      <c r="B6" s="62"/>
      <c r="C6" s="62"/>
      <c r="D6" s="62"/>
      <c r="E6" s="62"/>
      <c r="F6" s="62" t="s">
        <v>411</v>
      </c>
      <c r="G6" s="62" t="s">
        <v>463</v>
      </c>
      <c r="H6" s="62" t="s">
        <v>464</v>
      </c>
    </row>
    <row r="7" ht="18.85" customHeight="1" spans="1:8">
      <c r="A7" s="63" t="s">
        <v>130</v>
      </c>
      <c r="B7" s="63" t="s">
        <v>131</v>
      </c>
      <c r="C7" s="63" t="s">
        <v>132</v>
      </c>
      <c r="D7" s="63" t="s">
        <v>133</v>
      </c>
      <c r="E7" s="63" t="s">
        <v>134</v>
      </c>
      <c r="F7" s="63" t="s">
        <v>135</v>
      </c>
      <c r="G7" s="63" t="s">
        <v>136</v>
      </c>
      <c r="H7" s="63" t="s">
        <v>465</v>
      </c>
    </row>
    <row r="8" ht="29.95" customHeight="1" spans="1:8">
      <c r="A8" s="64"/>
      <c r="B8" s="64"/>
      <c r="C8" s="64"/>
      <c r="D8" s="64"/>
      <c r="E8" s="62"/>
      <c r="F8" s="65"/>
      <c r="G8" s="66"/>
      <c r="H8" s="66"/>
    </row>
    <row r="9" ht="20.15" customHeight="1" spans="1:8">
      <c r="A9" s="62" t="s">
        <v>36</v>
      </c>
      <c r="B9" s="62"/>
      <c r="C9" s="62"/>
      <c r="D9" s="62"/>
      <c r="E9" s="62"/>
      <c r="F9" s="65"/>
      <c r="G9" s="66"/>
      <c r="H9" s="66"/>
    </row>
    <row r="10" customFormat="1" ht="14.25" customHeight="1" spans="1:4">
      <c r="A10" s="50" t="s">
        <v>146</v>
      </c>
      <c r="B10" s="50"/>
      <c r="C10" s="50"/>
      <c r="D10" s="50"/>
    </row>
  </sheetData>
  <mergeCells count="9">
    <mergeCell ref="A3:H3"/>
    <mergeCell ref="F5:H5"/>
    <mergeCell ref="A9:E9"/>
    <mergeCell ref="A10:D10"/>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7"/>
      <c r="B1" s="27"/>
      <c r="C1" s="27"/>
      <c r="D1" s="27"/>
      <c r="E1" s="27"/>
      <c r="F1" s="27"/>
      <c r="G1" s="27"/>
      <c r="H1" s="27"/>
      <c r="I1" s="27"/>
      <c r="J1" s="27"/>
      <c r="K1" s="27"/>
    </row>
    <row r="2" ht="13.6" customHeight="1" spans="4:11">
      <c r="D2" s="28"/>
      <c r="E2" s="28"/>
      <c r="F2" s="28"/>
      <c r="G2" s="28"/>
      <c r="K2" s="51" t="s">
        <v>466</v>
      </c>
    </row>
    <row r="3" ht="27.85" customHeight="1" spans="1:11">
      <c r="A3" s="29" t="s">
        <v>467</v>
      </c>
      <c r="B3" s="29"/>
      <c r="C3" s="29"/>
      <c r="D3" s="29"/>
      <c r="E3" s="29"/>
      <c r="F3" s="29"/>
      <c r="G3" s="29"/>
      <c r="H3" s="29"/>
      <c r="I3" s="29"/>
      <c r="J3" s="29"/>
      <c r="K3" s="29"/>
    </row>
    <row r="4" ht="13.6" customHeight="1" spans="1:11">
      <c r="A4" s="30" t="str">
        <f>'部门财务收支预算总表01-1'!A4</f>
        <v>单位名称：新平彝族傣族自治县戛洒镇小学</v>
      </c>
      <c r="B4" s="31"/>
      <c r="C4" s="31"/>
      <c r="D4" s="31"/>
      <c r="E4" s="31"/>
      <c r="F4" s="31"/>
      <c r="G4" s="31"/>
      <c r="H4" s="32"/>
      <c r="I4" s="32"/>
      <c r="J4" s="32"/>
      <c r="K4" s="52" t="s">
        <v>139</v>
      </c>
    </row>
    <row r="5" ht="21.8" customHeight="1" spans="1:11">
      <c r="A5" s="33" t="s">
        <v>205</v>
      </c>
      <c r="B5" s="33" t="s">
        <v>151</v>
      </c>
      <c r="C5" s="33" t="s">
        <v>206</v>
      </c>
      <c r="D5" s="34" t="s">
        <v>152</v>
      </c>
      <c r="E5" s="34" t="s">
        <v>153</v>
      </c>
      <c r="F5" s="34" t="s">
        <v>154</v>
      </c>
      <c r="G5" s="34" t="s">
        <v>155</v>
      </c>
      <c r="H5" s="35" t="s">
        <v>36</v>
      </c>
      <c r="I5" s="53" t="s">
        <v>468</v>
      </c>
      <c r="J5" s="54"/>
      <c r="K5" s="55"/>
    </row>
    <row r="6" ht="21.8" customHeight="1" spans="1:11">
      <c r="A6" s="36"/>
      <c r="B6" s="36"/>
      <c r="C6" s="36"/>
      <c r="D6" s="37"/>
      <c r="E6" s="37"/>
      <c r="F6" s="37"/>
      <c r="G6" s="37"/>
      <c r="H6" s="38"/>
      <c r="I6" s="34" t="s">
        <v>39</v>
      </c>
      <c r="J6" s="34" t="s">
        <v>40</v>
      </c>
      <c r="K6" s="34" t="s">
        <v>41</v>
      </c>
    </row>
    <row r="7" ht="40.6" customHeight="1" spans="1:11">
      <c r="A7" s="39"/>
      <c r="B7" s="39"/>
      <c r="C7" s="39"/>
      <c r="D7" s="40"/>
      <c r="E7" s="40"/>
      <c r="F7" s="40"/>
      <c r="G7" s="40"/>
      <c r="H7" s="41"/>
      <c r="I7" s="40" t="s">
        <v>38</v>
      </c>
      <c r="J7" s="40"/>
      <c r="K7" s="40"/>
    </row>
    <row r="8" ht="15.05" customHeight="1" spans="1:11">
      <c r="A8" s="42">
        <v>1</v>
      </c>
      <c r="B8" s="42">
        <v>2</v>
      </c>
      <c r="C8" s="42">
        <v>3</v>
      </c>
      <c r="D8" s="42">
        <v>4</v>
      </c>
      <c r="E8" s="42">
        <v>5</v>
      </c>
      <c r="F8" s="42">
        <v>6</v>
      </c>
      <c r="G8" s="42">
        <v>7</v>
      </c>
      <c r="H8" s="42">
        <v>8</v>
      </c>
      <c r="I8" s="42">
        <v>9</v>
      </c>
      <c r="J8" s="56">
        <v>10</v>
      </c>
      <c r="K8" s="56">
        <v>11</v>
      </c>
    </row>
    <row r="9" ht="30.6" customHeight="1" spans="1:11">
      <c r="A9" s="43"/>
      <c r="B9" s="44"/>
      <c r="C9" s="43"/>
      <c r="D9" s="43"/>
      <c r="E9" s="43"/>
      <c r="F9" s="43"/>
      <c r="G9" s="43"/>
      <c r="H9" s="45"/>
      <c r="I9" s="45"/>
      <c r="J9" s="45"/>
      <c r="K9" s="45"/>
    </row>
    <row r="10" ht="30.6" customHeight="1" spans="1:11">
      <c r="A10" s="46"/>
      <c r="B10" s="46"/>
      <c r="C10" s="46"/>
      <c r="D10" s="46"/>
      <c r="E10" s="46"/>
      <c r="F10" s="46"/>
      <c r="G10" s="46"/>
      <c r="H10" s="45"/>
      <c r="I10" s="45"/>
      <c r="J10" s="45"/>
      <c r="K10" s="45"/>
    </row>
    <row r="11" ht="18.85" customHeight="1" spans="1:11">
      <c r="A11" s="47" t="s">
        <v>109</v>
      </c>
      <c r="B11" s="48"/>
      <c r="C11" s="48"/>
      <c r="D11" s="48"/>
      <c r="E11" s="48"/>
      <c r="F11" s="48"/>
      <c r="G11" s="48"/>
      <c r="H11" s="49"/>
      <c r="I11" s="45"/>
      <c r="J11" s="45"/>
      <c r="K11" s="45"/>
    </row>
    <row r="12" customFormat="1" customHeight="1" spans="1:4">
      <c r="A12" s="50" t="s">
        <v>146</v>
      </c>
      <c r="B12" s="50"/>
      <c r="C12" s="50"/>
      <c r="D12" s="50"/>
    </row>
  </sheetData>
  <mergeCells count="16">
    <mergeCell ref="A3:K3"/>
    <mergeCell ref="A4:G4"/>
    <mergeCell ref="I5:K5"/>
    <mergeCell ref="A11:G11"/>
    <mergeCell ref="A12:D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18"/>
  <sheetViews>
    <sheetView showZeros="0" workbookViewId="0">
      <pane ySplit="1" topLeftCell="A2" activePane="bottomLeft" state="frozen"/>
      <selection/>
      <selection pane="bottomLeft" activeCell="J14" sqref="J14"/>
    </sheetView>
  </sheetViews>
  <sheetFormatPr defaultColWidth="9.10833333333333" defaultRowHeight="14.25" customHeight="1" outlineLevelCol="6"/>
  <cols>
    <col min="1" max="1" width="30" style="2" customWidth="1"/>
    <col min="2" max="2" width="18.625" style="2" customWidth="1"/>
    <col min="3" max="3" width="37.55" style="2" customWidth="1"/>
    <col min="4" max="4" width="10.5" style="2" customWidth="1"/>
    <col min="5" max="7" width="15" style="2" customWidth="1"/>
    <col min="8" max="16384" width="9.10833333333333" style="2"/>
  </cols>
  <sheetData>
    <row r="1" customHeight="1" spans="1:7">
      <c r="A1" s="3"/>
      <c r="B1" s="3"/>
      <c r="C1" s="3"/>
      <c r="D1" s="3"/>
      <c r="E1" s="3"/>
      <c r="F1" s="3"/>
      <c r="G1" s="3"/>
    </row>
    <row r="2" ht="13.6" customHeight="1" spans="4:7">
      <c r="D2" s="4"/>
      <c r="G2" s="5" t="s">
        <v>469</v>
      </c>
    </row>
    <row r="3" ht="27.85" customHeight="1" spans="1:7">
      <c r="A3" s="6" t="s">
        <v>470</v>
      </c>
      <c r="B3" s="6"/>
      <c r="C3" s="6"/>
      <c r="D3" s="6"/>
      <c r="E3" s="6"/>
      <c r="F3" s="6"/>
      <c r="G3" s="6"/>
    </row>
    <row r="4" ht="13.6" customHeight="1" spans="1:7">
      <c r="A4" s="7" t="str">
        <f>'部门财务收支预算总表01-1'!A4</f>
        <v>单位名称：新平彝族傣族自治县戛洒镇小学</v>
      </c>
      <c r="B4" s="8"/>
      <c r="C4" s="8"/>
      <c r="D4" s="8"/>
      <c r="E4" s="9"/>
      <c r="F4" s="9"/>
      <c r="G4" s="10" t="s">
        <v>139</v>
      </c>
    </row>
    <row r="5" ht="21.8" customHeight="1" spans="1:7">
      <c r="A5" s="11" t="s">
        <v>206</v>
      </c>
      <c r="B5" s="11" t="s">
        <v>205</v>
      </c>
      <c r="C5" s="11" t="s">
        <v>151</v>
      </c>
      <c r="D5" s="12" t="s">
        <v>471</v>
      </c>
      <c r="E5" s="13" t="s">
        <v>39</v>
      </c>
      <c r="F5" s="14"/>
      <c r="G5" s="15"/>
    </row>
    <row r="6" ht="21.8" customHeight="1" spans="1:7">
      <c r="A6" s="16"/>
      <c r="B6" s="16"/>
      <c r="C6" s="16"/>
      <c r="D6" s="17"/>
      <c r="E6" s="18" t="s">
        <v>472</v>
      </c>
      <c r="F6" s="12" t="s">
        <v>473</v>
      </c>
      <c r="G6" s="12" t="s">
        <v>474</v>
      </c>
    </row>
    <row r="7" ht="40.6" customHeight="1" spans="1:7">
      <c r="A7" s="19"/>
      <c r="B7" s="19"/>
      <c r="C7" s="19"/>
      <c r="D7" s="20"/>
      <c r="E7" s="21"/>
      <c r="F7" s="20" t="s">
        <v>38</v>
      </c>
      <c r="G7" s="20"/>
    </row>
    <row r="8" ht="15.05" customHeight="1" spans="1:7">
      <c r="A8" s="22">
        <v>1</v>
      </c>
      <c r="B8" s="22">
        <v>2</v>
      </c>
      <c r="C8" s="22">
        <v>3</v>
      </c>
      <c r="D8" s="22">
        <v>4</v>
      </c>
      <c r="E8" s="22">
        <v>5</v>
      </c>
      <c r="F8" s="22">
        <v>6</v>
      </c>
      <c r="G8" s="22">
        <v>7</v>
      </c>
    </row>
    <row r="9" s="1" customFormat="1" ht="29" customHeight="1" spans="1:7">
      <c r="A9" s="23" t="s">
        <v>51</v>
      </c>
      <c r="B9" s="23" t="s">
        <v>210</v>
      </c>
      <c r="C9" s="24" t="s">
        <v>209</v>
      </c>
      <c r="D9" s="23" t="s">
        <v>475</v>
      </c>
      <c r="E9" s="25">
        <v>306000</v>
      </c>
      <c r="F9" s="25"/>
      <c r="G9" s="25"/>
    </row>
    <row r="10" s="1" customFormat="1" ht="29" customHeight="1" spans="1:7">
      <c r="A10" s="23" t="s">
        <v>51</v>
      </c>
      <c r="B10" s="23" t="s">
        <v>215</v>
      </c>
      <c r="C10" s="24" t="s">
        <v>214</v>
      </c>
      <c r="D10" s="23" t="s">
        <v>475</v>
      </c>
      <c r="E10" s="25">
        <v>1843699.54</v>
      </c>
      <c r="F10" s="25"/>
      <c r="G10" s="25"/>
    </row>
    <row r="11" s="1" customFormat="1" ht="29" customHeight="1" spans="1:7">
      <c r="A11" s="23" t="s">
        <v>51</v>
      </c>
      <c r="B11" s="23" t="s">
        <v>215</v>
      </c>
      <c r="C11" s="24" t="s">
        <v>226</v>
      </c>
      <c r="D11" s="23" t="s">
        <v>475</v>
      </c>
      <c r="E11" s="25">
        <v>363238</v>
      </c>
      <c r="F11" s="25"/>
      <c r="G11" s="25"/>
    </row>
    <row r="12" s="1" customFormat="1" ht="29" customHeight="1" spans="1:7">
      <c r="A12" s="23" t="s">
        <v>51</v>
      </c>
      <c r="B12" s="23" t="s">
        <v>210</v>
      </c>
      <c r="C12" s="24" t="s">
        <v>232</v>
      </c>
      <c r="D12" s="23" t="s">
        <v>475</v>
      </c>
      <c r="E12" s="25">
        <v>0</v>
      </c>
      <c r="F12" s="25"/>
      <c r="G12" s="25"/>
    </row>
    <row r="13" s="1" customFormat="1" ht="29" customHeight="1" spans="1:7">
      <c r="A13" s="23" t="s">
        <v>51</v>
      </c>
      <c r="B13" s="23" t="s">
        <v>215</v>
      </c>
      <c r="C13" s="24" t="s">
        <v>236</v>
      </c>
      <c r="D13" s="23" t="s">
        <v>475</v>
      </c>
      <c r="E13" s="25">
        <v>570200</v>
      </c>
      <c r="F13" s="25"/>
      <c r="G13" s="25"/>
    </row>
    <row r="14" s="1" customFormat="1" ht="29" customHeight="1" spans="1:7">
      <c r="A14" s="23" t="s">
        <v>51</v>
      </c>
      <c r="B14" s="23" t="s">
        <v>210</v>
      </c>
      <c r="C14" s="24" t="s">
        <v>240</v>
      </c>
      <c r="D14" s="23" t="s">
        <v>475</v>
      </c>
      <c r="E14" s="25">
        <v>177000</v>
      </c>
      <c r="F14" s="25"/>
      <c r="G14" s="25"/>
    </row>
    <row r="15" s="1" customFormat="1" ht="29" customHeight="1" spans="1:7">
      <c r="A15" s="23" t="s">
        <v>51</v>
      </c>
      <c r="B15" s="23" t="s">
        <v>215</v>
      </c>
      <c r="C15" s="24" t="s">
        <v>251</v>
      </c>
      <c r="D15" s="23" t="s">
        <v>475</v>
      </c>
      <c r="E15" s="25">
        <v>893562.5</v>
      </c>
      <c r="F15" s="25"/>
      <c r="G15" s="25"/>
    </row>
    <row r="16" s="1" customFormat="1" ht="29" customHeight="1" spans="1:7">
      <c r="A16" s="23" t="s">
        <v>51</v>
      </c>
      <c r="B16" s="23" t="s">
        <v>210</v>
      </c>
      <c r="C16" s="24" t="s">
        <v>253</v>
      </c>
      <c r="D16" s="23" t="s">
        <v>475</v>
      </c>
      <c r="E16" s="25">
        <v>325000</v>
      </c>
      <c r="F16" s="25"/>
      <c r="G16" s="25"/>
    </row>
    <row r="17" s="1" customFormat="1" ht="29" customHeight="1" spans="1:7">
      <c r="A17" s="23" t="s">
        <v>51</v>
      </c>
      <c r="B17" s="23" t="s">
        <v>215</v>
      </c>
      <c r="C17" s="24" t="s">
        <v>256</v>
      </c>
      <c r="D17" s="23" t="s">
        <v>475</v>
      </c>
      <c r="E17" s="25">
        <v>300300</v>
      </c>
      <c r="F17" s="25"/>
      <c r="G17" s="25"/>
    </row>
    <row r="18" s="1" customFormat="1" ht="20.25" customHeight="1" spans="1:7">
      <c r="A18" s="26" t="s">
        <v>36</v>
      </c>
      <c r="B18" s="26"/>
      <c r="C18" s="26"/>
      <c r="D18" s="26"/>
      <c r="E18" s="25">
        <f>SUM(E9:E17)</f>
        <v>4779000.04</v>
      </c>
      <c r="F18" s="25"/>
      <c r="G18" s="25"/>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0"/>
  <sheetViews>
    <sheetView showZeros="0" workbookViewId="0">
      <pane ySplit="1" topLeftCell="A2" activePane="bottomLeft" state="frozen"/>
      <selection/>
      <selection pane="bottomLeft" activeCell="L24" sqref="L24"/>
    </sheetView>
  </sheetViews>
  <sheetFormatPr defaultColWidth="8" defaultRowHeight="14.25" customHeight="1"/>
  <cols>
    <col min="1" max="1" width="8.5" customWidth="1"/>
    <col min="2" max="2" width="16.625" customWidth="1"/>
    <col min="3" max="4" width="11.375" customWidth="1"/>
    <col min="5" max="5" width="11.25" customWidth="1"/>
    <col min="6" max="8" width="7.875" customWidth="1"/>
    <col min="9" max="9" width="10.5" customWidth="1"/>
    <col min="10" max="13" width="8.125" customWidth="1"/>
    <col min="14" max="14" width="11.25" customWidth="1"/>
    <col min="15" max="19" width="8.5" customWidth="1"/>
  </cols>
  <sheetData>
    <row r="1" customHeight="1" spans="1:19">
      <c r="A1" s="27"/>
      <c r="B1" s="27"/>
      <c r="C1" s="27"/>
      <c r="D1" s="27"/>
      <c r="E1" s="27"/>
      <c r="F1" s="27"/>
      <c r="G1" s="27"/>
      <c r="H1" s="27"/>
      <c r="I1" s="27"/>
      <c r="J1" s="27"/>
      <c r="K1" s="27"/>
      <c r="L1" s="27"/>
      <c r="M1" s="27"/>
      <c r="N1" s="27"/>
      <c r="O1" s="27"/>
      <c r="P1" s="27"/>
      <c r="Q1" s="27"/>
      <c r="R1" s="27"/>
      <c r="S1" s="27"/>
    </row>
    <row r="2" ht="11.95" customHeight="1" spans="1:18">
      <c r="A2" s="216"/>
      <c r="J2" s="229"/>
      <c r="R2" s="51" t="s">
        <v>32</v>
      </c>
    </row>
    <row r="3" ht="36" customHeight="1" spans="1:19">
      <c r="A3" s="217" t="s">
        <v>33</v>
      </c>
      <c r="B3" s="29"/>
      <c r="C3" s="29"/>
      <c r="D3" s="29"/>
      <c r="E3" s="29"/>
      <c r="F3" s="29"/>
      <c r="G3" s="29"/>
      <c r="H3" s="29"/>
      <c r="I3" s="29"/>
      <c r="J3" s="68"/>
      <c r="K3" s="29"/>
      <c r="L3" s="29"/>
      <c r="M3" s="29"/>
      <c r="N3" s="29"/>
      <c r="O3" s="29"/>
      <c r="P3" s="29"/>
      <c r="Q3" s="29"/>
      <c r="R3" s="29"/>
      <c r="S3" s="29"/>
    </row>
    <row r="4" ht="20.3" customHeight="1" spans="1:19">
      <c r="A4" s="119" t="str">
        <f>'部门财务收支预算总表01-1'!A4</f>
        <v>单位名称：新平彝族傣族自治县戛洒镇小学</v>
      </c>
      <c r="B4" s="32"/>
      <c r="C4" s="32"/>
      <c r="D4" s="32"/>
      <c r="E4" s="32"/>
      <c r="F4" s="32"/>
      <c r="G4" s="32"/>
      <c r="H4" s="32"/>
      <c r="I4" s="32"/>
      <c r="J4" s="230"/>
      <c r="K4" s="32"/>
      <c r="L4" s="32"/>
      <c r="M4" s="32"/>
      <c r="N4" s="52"/>
      <c r="O4" s="52"/>
      <c r="P4" s="52"/>
      <c r="Q4" s="52"/>
      <c r="R4" s="52" t="s">
        <v>3</v>
      </c>
      <c r="S4" s="52" t="s">
        <v>3</v>
      </c>
    </row>
    <row r="5" ht="18.85" customHeight="1" spans="1:19">
      <c r="A5" s="218" t="s">
        <v>34</v>
      </c>
      <c r="B5" s="219" t="s">
        <v>35</v>
      </c>
      <c r="C5" s="219" t="s">
        <v>36</v>
      </c>
      <c r="D5" s="220" t="s">
        <v>37</v>
      </c>
      <c r="E5" s="221"/>
      <c r="F5" s="221"/>
      <c r="G5" s="221"/>
      <c r="H5" s="221"/>
      <c r="I5" s="221"/>
      <c r="J5" s="231"/>
      <c r="K5" s="221"/>
      <c r="L5" s="221"/>
      <c r="M5" s="221"/>
      <c r="N5" s="232"/>
      <c r="O5" s="232" t="s">
        <v>25</v>
      </c>
      <c r="P5" s="232"/>
      <c r="Q5" s="232"/>
      <c r="R5" s="232"/>
      <c r="S5" s="232"/>
    </row>
    <row r="6" ht="18" customHeight="1" spans="1:19">
      <c r="A6" s="222"/>
      <c r="B6" s="223"/>
      <c r="C6" s="223"/>
      <c r="D6" s="223" t="s">
        <v>38</v>
      </c>
      <c r="E6" s="223" t="s">
        <v>39</v>
      </c>
      <c r="F6" s="223" t="s">
        <v>40</v>
      </c>
      <c r="G6" s="223" t="s">
        <v>41</v>
      </c>
      <c r="H6" s="223" t="s">
        <v>42</v>
      </c>
      <c r="I6" s="233" t="s">
        <v>43</v>
      </c>
      <c r="J6" s="234"/>
      <c r="K6" s="233" t="s">
        <v>44</v>
      </c>
      <c r="L6" s="233" t="s">
        <v>45</v>
      </c>
      <c r="M6" s="233" t="s">
        <v>46</v>
      </c>
      <c r="N6" s="235" t="s">
        <v>47</v>
      </c>
      <c r="O6" s="236" t="s">
        <v>38</v>
      </c>
      <c r="P6" s="236" t="s">
        <v>39</v>
      </c>
      <c r="Q6" s="236" t="s">
        <v>40</v>
      </c>
      <c r="R6" s="236" t="s">
        <v>41</v>
      </c>
      <c r="S6" s="236" t="s">
        <v>48</v>
      </c>
    </row>
    <row r="7" ht="29.3" customHeight="1" spans="1:19">
      <c r="A7" s="224"/>
      <c r="B7" s="225"/>
      <c r="C7" s="225"/>
      <c r="D7" s="225"/>
      <c r="E7" s="225"/>
      <c r="F7" s="225"/>
      <c r="G7" s="225"/>
      <c r="H7" s="225"/>
      <c r="I7" s="237" t="s">
        <v>38</v>
      </c>
      <c r="J7" s="237" t="s">
        <v>49</v>
      </c>
      <c r="K7" s="237" t="s">
        <v>44</v>
      </c>
      <c r="L7" s="237" t="s">
        <v>45</v>
      </c>
      <c r="M7" s="237" t="s">
        <v>46</v>
      </c>
      <c r="N7" s="237" t="s">
        <v>47</v>
      </c>
      <c r="O7" s="237"/>
      <c r="P7" s="237"/>
      <c r="Q7" s="237"/>
      <c r="R7" s="237"/>
      <c r="S7" s="237"/>
    </row>
    <row r="8" ht="16.55" customHeight="1" spans="1:19">
      <c r="A8" s="226">
        <v>1</v>
      </c>
      <c r="B8" s="42">
        <v>2</v>
      </c>
      <c r="C8" s="42">
        <v>3</v>
      </c>
      <c r="D8" s="42">
        <v>4</v>
      </c>
      <c r="E8" s="226">
        <v>5</v>
      </c>
      <c r="F8" s="42">
        <v>6</v>
      </c>
      <c r="G8" s="42">
        <v>7</v>
      </c>
      <c r="H8" s="226">
        <v>8</v>
      </c>
      <c r="I8" s="42">
        <v>9</v>
      </c>
      <c r="J8" s="56">
        <v>10</v>
      </c>
      <c r="K8" s="56">
        <v>11</v>
      </c>
      <c r="L8" s="238">
        <v>12</v>
      </c>
      <c r="M8" s="56">
        <v>13</v>
      </c>
      <c r="N8" s="56">
        <v>14</v>
      </c>
      <c r="O8" s="56">
        <v>15</v>
      </c>
      <c r="P8" s="56">
        <v>16</v>
      </c>
      <c r="Q8" s="56">
        <v>17</v>
      </c>
      <c r="R8" s="56">
        <v>18</v>
      </c>
      <c r="S8" s="56">
        <v>19</v>
      </c>
    </row>
    <row r="9" ht="31.45" customHeight="1" spans="1:19">
      <c r="A9" s="43" t="s">
        <v>50</v>
      </c>
      <c r="B9" s="43" t="s">
        <v>51</v>
      </c>
      <c r="C9" s="86">
        <v>49470560.28</v>
      </c>
      <c r="D9" s="186">
        <v>47758760.28</v>
      </c>
      <c r="E9" s="118">
        <v>47758760.28</v>
      </c>
      <c r="F9" s="118"/>
      <c r="G9" s="118"/>
      <c r="H9" s="118"/>
      <c r="I9" s="118">
        <v>1711800</v>
      </c>
      <c r="J9" s="118"/>
      <c r="K9" s="118"/>
      <c r="L9" s="118"/>
      <c r="M9" s="118"/>
      <c r="N9" s="118">
        <v>1711800</v>
      </c>
      <c r="O9" s="118"/>
      <c r="P9" s="118"/>
      <c r="Q9" s="118"/>
      <c r="R9" s="118"/>
      <c r="S9" s="118"/>
    </row>
    <row r="10" ht="29" customHeight="1" spans="1:19">
      <c r="A10" s="227" t="s">
        <v>36</v>
      </c>
      <c r="B10" s="228"/>
      <c r="C10" s="186">
        <v>49470560.28</v>
      </c>
      <c r="D10" s="186">
        <v>47758760.28</v>
      </c>
      <c r="E10" s="118">
        <v>47758760.28</v>
      </c>
      <c r="F10" s="118"/>
      <c r="G10" s="118"/>
      <c r="H10" s="118"/>
      <c r="I10" s="118">
        <v>1711800</v>
      </c>
      <c r="J10" s="118"/>
      <c r="K10" s="118"/>
      <c r="L10" s="118"/>
      <c r="M10" s="118"/>
      <c r="N10" s="118">
        <v>1711800</v>
      </c>
      <c r="O10" s="118"/>
      <c r="P10" s="118"/>
      <c r="Q10" s="118"/>
      <c r="R10" s="118"/>
      <c r="S10" s="118"/>
    </row>
  </sheetData>
  <mergeCells count="21">
    <mergeCell ref="R2:S2"/>
    <mergeCell ref="A3:S3"/>
    <mergeCell ref="A4:D4"/>
    <mergeCell ref="R4:S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O30"/>
  <sheetViews>
    <sheetView showZeros="0" workbookViewId="0">
      <pane ySplit="1" topLeftCell="A4" activePane="bottomLeft" state="frozen"/>
      <selection/>
      <selection pane="bottomLeft" activeCell="Q20" sqref="Q20"/>
    </sheetView>
  </sheetViews>
  <sheetFormatPr defaultColWidth="9.10833333333333" defaultRowHeight="14.25" customHeight="1"/>
  <cols>
    <col min="1" max="1" width="14.2166666666667" customWidth="1"/>
    <col min="2" max="2" width="30.375" customWidth="1"/>
    <col min="3" max="3" width="12.625" customWidth="1"/>
    <col min="4" max="4" width="12.25" customWidth="1"/>
    <col min="5" max="5" width="11.5" customWidth="1"/>
    <col min="6" max="6" width="11.125" customWidth="1"/>
    <col min="7" max="9" width="8.375" customWidth="1"/>
    <col min="10" max="10" width="10.875" customWidth="1"/>
    <col min="11" max="14" width="8" customWidth="1"/>
    <col min="15" max="15" width="11.375" customWidth="1"/>
    <col min="16" max="16" width="19.5" customWidth="1"/>
    <col min="17" max="18" width="12.625"/>
    <col min="19" max="19" width="14.25" customWidth="1"/>
    <col min="20" max="20" width="11.5"/>
  </cols>
  <sheetData>
    <row r="1" customHeight="1" spans="1:15">
      <c r="A1" s="27"/>
      <c r="B1" s="27"/>
      <c r="C1" s="27"/>
      <c r="D1" s="27"/>
      <c r="E1" s="27"/>
      <c r="F1" s="27"/>
      <c r="G1" s="27"/>
      <c r="H1" s="27"/>
      <c r="I1" s="27"/>
      <c r="J1" s="27"/>
      <c r="K1" s="27"/>
      <c r="L1" s="27"/>
      <c r="M1" s="27"/>
      <c r="N1" s="27"/>
      <c r="O1" s="27"/>
    </row>
    <row r="2" ht="15.75" customHeight="1" spans="15:15">
      <c r="O2" s="77" t="s">
        <v>52</v>
      </c>
    </row>
    <row r="3" ht="28.5" customHeight="1" spans="1:15">
      <c r="A3" s="29" t="s">
        <v>53</v>
      </c>
      <c r="B3" s="29"/>
      <c r="C3" s="29"/>
      <c r="D3" s="29"/>
      <c r="E3" s="29"/>
      <c r="F3" s="29"/>
      <c r="G3" s="29"/>
      <c r="H3" s="29"/>
      <c r="I3" s="29"/>
      <c r="J3" s="29"/>
      <c r="K3" s="29"/>
      <c r="L3" s="29"/>
      <c r="M3" s="29"/>
      <c r="N3" s="29"/>
      <c r="O3" s="29"/>
    </row>
    <row r="4" ht="15.05" customHeight="1" spans="1:15">
      <c r="A4" s="133" t="str">
        <f>'部门财务收支预算总表01-1'!A4</f>
        <v>单位名称：新平彝族傣族自治县戛洒镇小学</v>
      </c>
      <c r="B4" s="134"/>
      <c r="C4" s="80"/>
      <c r="D4" s="80"/>
      <c r="E4" s="80"/>
      <c r="F4" s="80"/>
      <c r="G4" s="32"/>
      <c r="H4" s="80"/>
      <c r="I4" s="80"/>
      <c r="J4" s="32"/>
      <c r="K4" s="80"/>
      <c r="L4" s="80"/>
      <c r="M4" s="32"/>
      <c r="N4" s="32"/>
      <c r="O4" s="135" t="s">
        <v>3</v>
      </c>
    </row>
    <row r="5" ht="27" customHeight="1" spans="1:15">
      <c r="A5" s="34" t="s">
        <v>54</v>
      </c>
      <c r="B5" s="34" t="s">
        <v>55</v>
      </c>
      <c r="C5" s="35" t="s">
        <v>36</v>
      </c>
      <c r="D5" s="85" t="s">
        <v>39</v>
      </c>
      <c r="E5" s="85"/>
      <c r="F5" s="85"/>
      <c r="G5" s="215" t="s">
        <v>40</v>
      </c>
      <c r="H5" s="34" t="s">
        <v>41</v>
      </c>
      <c r="I5" s="34" t="s">
        <v>56</v>
      </c>
      <c r="J5" s="53" t="s">
        <v>57</v>
      </c>
      <c r="K5" s="94" t="s">
        <v>58</v>
      </c>
      <c r="L5" s="94" t="s">
        <v>59</v>
      </c>
      <c r="M5" s="94" t="s">
        <v>60</v>
      </c>
      <c r="N5" s="94" t="s">
        <v>61</v>
      </c>
      <c r="O5" s="113" t="s">
        <v>62</v>
      </c>
    </row>
    <row r="6" ht="60" customHeight="1" spans="1:15">
      <c r="A6" s="41"/>
      <c r="B6" s="41"/>
      <c r="C6" s="41"/>
      <c r="D6" s="85" t="s">
        <v>38</v>
      </c>
      <c r="E6" s="85" t="s">
        <v>63</v>
      </c>
      <c r="F6" s="85" t="s">
        <v>64</v>
      </c>
      <c r="G6" s="40"/>
      <c r="H6" s="41"/>
      <c r="I6" s="41"/>
      <c r="J6" s="85" t="s">
        <v>38</v>
      </c>
      <c r="K6" s="117" t="s">
        <v>58</v>
      </c>
      <c r="L6" s="117" t="s">
        <v>59</v>
      </c>
      <c r="M6" s="117" t="s">
        <v>60</v>
      </c>
      <c r="N6" s="117" t="s">
        <v>61</v>
      </c>
      <c r="O6" s="117" t="s">
        <v>62</v>
      </c>
    </row>
    <row r="7" ht="16.55" customHeight="1" spans="1:15">
      <c r="A7" s="85">
        <v>1</v>
      </c>
      <c r="B7" s="85">
        <v>2</v>
      </c>
      <c r="C7" s="85">
        <v>3</v>
      </c>
      <c r="D7" s="85">
        <v>4</v>
      </c>
      <c r="E7" s="85">
        <v>5</v>
      </c>
      <c r="F7" s="85">
        <v>6</v>
      </c>
      <c r="G7" s="85">
        <v>7</v>
      </c>
      <c r="H7" s="70">
        <v>8</v>
      </c>
      <c r="I7" s="70">
        <v>9</v>
      </c>
      <c r="J7" s="70">
        <v>10</v>
      </c>
      <c r="K7" s="70">
        <v>11</v>
      </c>
      <c r="L7" s="70">
        <v>12</v>
      </c>
      <c r="M7" s="70">
        <v>13</v>
      </c>
      <c r="N7" s="70">
        <v>14</v>
      </c>
      <c r="O7" s="85">
        <v>15</v>
      </c>
    </row>
    <row r="8" ht="20" customHeight="1" spans="1:15">
      <c r="A8" s="196" t="s">
        <v>65</v>
      </c>
      <c r="B8" s="196" t="s">
        <v>66</v>
      </c>
      <c r="C8" s="176">
        <f>D8+J8</f>
        <v>34445918.57</v>
      </c>
      <c r="D8" s="176">
        <f>E8+F8</f>
        <v>32734118.57</v>
      </c>
      <c r="E8" s="176">
        <f t="shared" ref="D8:O8" si="0">E9+E12+E14</f>
        <v>28318356.53</v>
      </c>
      <c r="F8" s="176">
        <f t="shared" si="0"/>
        <v>4415762.04</v>
      </c>
      <c r="G8" s="176">
        <f t="shared" si="0"/>
        <v>0</v>
      </c>
      <c r="H8" s="176">
        <f t="shared" si="0"/>
        <v>0</v>
      </c>
      <c r="I8" s="176">
        <f t="shared" si="0"/>
        <v>0</v>
      </c>
      <c r="J8" s="176">
        <f t="shared" si="0"/>
        <v>1711800</v>
      </c>
      <c r="K8" s="176">
        <f t="shared" si="0"/>
        <v>0</v>
      </c>
      <c r="L8" s="176">
        <f t="shared" si="0"/>
        <v>0</v>
      </c>
      <c r="M8" s="176">
        <f t="shared" si="0"/>
        <v>0</v>
      </c>
      <c r="N8" s="176">
        <f t="shared" si="0"/>
        <v>0</v>
      </c>
      <c r="O8" s="176">
        <f t="shared" si="0"/>
        <v>1711800</v>
      </c>
    </row>
    <row r="9" ht="20" customHeight="1" spans="1:15">
      <c r="A9" s="197" t="s">
        <v>67</v>
      </c>
      <c r="B9" s="197" t="s">
        <v>68</v>
      </c>
      <c r="C9" s="176">
        <f t="shared" ref="C9:C29" si="1">D9+J9</f>
        <v>34110792.57</v>
      </c>
      <c r="D9" s="176">
        <f t="shared" ref="D9:D29" si="2">E9+F9</f>
        <v>32398992.57</v>
      </c>
      <c r="E9" s="176">
        <f t="shared" ref="D9:O9" si="3">E10+E11</f>
        <v>28318356.53</v>
      </c>
      <c r="F9" s="176">
        <f t="shared" si="3"/>
        <v>4080636.04</v>
      </c>
      <c r="G9" s="176">
        <f t="shared" si="3"/>
        <v>0</v>
      </c>
      <c r="H9" s="176">
        <f t="shared" si="3"/>
        <v>0</v>
      </c>
      <c r="I9" s="176">
        <f t="shared" si="3"/>
        <v>0</v>
      </c>
      <c r="J9" s="176">
        <f t="shared" si="3"/>
        <v>1711800</v>
      </c>
      <c r="K9" s="176">
        <f t="shared" si="3"/>
        <v>0</v>
      </c>
      <c r="L9" s="176">
        <f t="shared" si="3"/>
        <v>0</v>
      </c>
      <c r="M9" s="176">
        <f t="shared" si="3"/>
        <v>0</v>
      </c>
      <c r="N9" s="176">
        <f t="shared" si="3"/>
        <v>0</v>
      </c>
      <c r="O9" s="176">
        <f t="shared" si="3"/>
        <v>1711800</v>
      </c>
    </row>
    <row r="10" ht="20" customHeight="1" spans="1:15">
      <c r="A10" s="198" t="s">
        <v>69</v>
      </c>
      <c r="B10" s="198" t="s">
        <v>70</v>
      </c>
      <c r="C10" s="176">
        <f t="shared" si="1"/>
        <v>477300</v>
      </c>
      <c r="D10" s="176">
        <f t="shared" si="2"/>
        <v>477300</v>
      </c>
      <c r="E10" s="176">
        <v>0</v>
      </c>
      <c r="F10" s="176">
        <v>477300</v>
      </c>
      <c r="G10" s="176"/>
      <c r="H10" s="176"/>
      <c r="I10" s="176"/>
      <c r="J10" s="176">
        <v>0</v>
      </c>
      <c r="K10" s="176"/>
      <c r="L10" s="176"/>
      <c r="M10" s="176"/>
      <c r="N10" s="176"/>
      <c r="O10" s="176">
        <v>0</v>
      </c>
    </row>
    <row r="11" ht="20" customHeight="1" spans="1:15">
      <c r="A11" s="198" t="s">
        <v>71</v>
      </c>
      <c r="B11" s="198" t="s">
        <v>72</v>
      </c>
      <c r="C11" s="176">
        <f t="shared" si="1"/>
        <v>33633492.57</v>
      </c>
      <c r="D11" s="176">
        <f t="shared" si="2"/>
        <v>31921692.57</v>
      </c>
      <c r="E11" s="176">
        <v>28318356.53</v>
      </c>
      <c r="F11" s="176">
        <v>3603336.04</v>
      </c>
      <c r="G11" s="176"/>
      <c r="H11" s="176"/>
      <c r="I11" s="176"/>
      <c r="J11" s="176">
        <v>1711800</v>
      </c>
      <c r="K11" s="176"/>
      <c r="L11" s="176"/>
      <c r="M11" s="176"/>
      <c r="N11" s="176"/>
      <c r="O11" s="176">
        <v>1711800</v>
      </c>
    </row>
    <row r="12" ht="20" customHeight="1" spans="1:15">
      <c r="A12" s="197" t="s">
        <v>73</v>
      </c>
      <c r="B12" s="197" t="s">
        <v>74</v>
      </c>
      <c r="C12" s="176">
        <f t="shared" si="1"/>
        <v>29126</v>
      </c>
      <c r="D12" s="176">
        <f t="shared" si="2"/>
        <v>29126</v>
      </c>
      <c r="E12" s="176">
        <f t="shared" ref="D12:O12" si="4">E13</f>
        <v>0</v>
      </c>
      <c r="F12" s="176">
        <f t="shared" si="4"/>
        <v>29126</v>
      </c>
      <c r="G12" s="176">
        <f t="shared" si="4"/>
        <v>0</v>
      </c>
      <c r="H12" s="176">
        <f t="shared" si="4"/>
        <v>0</v>
      </c>
      <c r="I12" s="176">
        <f t="shared" si="4"/>
        <v>0</v>
      </c>
      <c r="J12" s="176">
        <f t="shared" si="4"/>
        <v>0</v>
      </c>
      <c r="K12" s="176">
        <f t="shared" si="4"/>
        <v>0</v>
      </c>
      <c r="L12" s="176">
        <f t="shared" si="4"/>
        <v>0</v>
      </c>
      <c r="M12" s="176">
        <f t="shared" si="4"/>
        <v>0</v>
      </c>
      <c r="N12" s="176">
        <f t="shared" si="4"/>
        <v>0</v>
      </c>
      <c r="O12" s="176">
        <f t="shared" si="4"/>
        <v>0</v>
      </c>
    </row>
    <row r="13" ht="20" customHeight="1" spans="1:15">
      <c r="A13" s="198" t="s">
        <v>75</v>
      </c>
      <c r="B13" s="198" t="s">
        <v>76</v>
      </c>
      <c r="C13" s="176">
        <f t="shared" si="1"/>
        <v>29126</v>
      </c>
      <c r="D13" s="176">
        <f t="shared" si="2"/>
        <v>29126</v>
      </c>
      <c r="E13" s="176">
        <v>0</v>
      </c>
      <c r="F13" s="176">
        <v>29126</v>
      </c>
      <c r="G13" s="176"/>
      <c r="H13" s="176"/>
      <c r="I13" s="176"/>
      <c r="J13" s="176">
        <v>0</v>
      </c>
      <c r="K13" s="176"/>
      <c r="L13" s="176"/>
      <c r="M13" s="176"/>
      <c r="N13" s="176"/>
      <c r="O13" s="176">
        <v>0</v>
      </c>
    </row>
    <row r="14" ht="20" customHeight="1" spans="1:15">
      <c r="A14" s="197" t="s">
        <v>77</v>
      </c>
      <c r="B14" s="197" t="s">
        <v>78</v>
      </c>
      <c r="C14" s="176">
        <f t="shared" si="1"/>
        <v>306000</v>
      </c>
      <c r="D14" s="176">
        <f t="shared" si="2"/>
        <v>306000</v>
      </c>
      <c r="E14" s="176">
        <f t="shared" ref="D14:O14" si="5">E15</f>
        <v>0</v>
      </c>
      <c r="F14" s="176">
        <f t="shared" si="5"/>
        <v>306000</v>
      </c>
      <c r="G14" s="176">
        <f t="shared" si="5"/>
        <v>0</v>
      </c>
      <c r="H14" s="176">
        <f t="shared" si="5"/>
        <v>0</v>
      </c>
      <c r="I14" s="176">
        <f t="shared" si="5"/>
        <v>0</v>
      </c>
      <c r="J14" s="176">
        <f t="shared" si="5"/>
        <v>0</v>
      </c>
      <c r="K14" s="176">
        <f t="shared" si="5"/>
        <v>0</v>
      </c>
      <c r="L14" s="176">
        <f t="shared" si="5"/>
        <v>0</v>
      </c>
      <c r="M14" s="176">
        <f t="shared" si="5"/>
        <v>0</v>
      </c>
      <c r="N14" s="176">
        <f t="shared" si="5"/>
        <v>0</v>
      </c>
      <c r="O14" s="176">
        <f t="shared" si="5"/>
        <v>0</v>
      </c>
    </row>
    <row r="15" ht="20" customHeight="1" spans="1:15">
      <c r="A15" s="198" t="s">
        <v>79</v>
      </c>
      <c r="B15" s="198" t="s">
        <v>80</v>
      </c>
      <c r="C15" s="176">
        <f t="shared" si="1"/>
        <v>306000</v>
      </c>
      <c r="D15" s="176">
        <f t="shared" si="2"/>
        <v>306000</v>
      </c>
      <c r="E15" s="176">
        <v>0</v>
      </c>
      <c r="F15" s="176">
        <v>306000</v>
      </c>
      <c r="G15" s="176"/>
      <c r="H15" s="176"/>
      <c r="I15" s="176"/>
      <c r="J15" s="176">
        <v>0</v>
      </c>
      <c r="K15" s="176"/>
      <c r="L15" s="176"/>
      <c r="M15" s="176"/>
      <c r="N15" s="176"/>
      <c r="O15" s="176">
        <v>0</v>
      </c>
    </row>
    <row r="16" ht="20" customHeight="1" spans="1:15">
      <c r="A16" s="196" t="s">
        <v>81</v>
      </c>
      <c r="B16" s="196" t="s">
        <v>82</v>
      </c>
      <c r="C16" s="176">
        <f t="shared" si="1"/>
        <v>5749538.8</v>
      </c>
      <c r="D16" s="176">
        <f t="shared" si="2"/>
        <v>5749538.8</v>
      </c>
      <c r="E16" s="176">
        <f t="shared" ref="D16:O16" si="6">E17+E20</f>
        <v>5386300.8</v>
      </c>
      <c r="F16" s="176">
        <f t="shared" si="6"/>
        <v>363238</v>
      </c>
      <c r="G16" s="176">
        <f t="shared" si="6"/>
        <v>0</v>
      </c>
      <c r="H16" s="176">
        <f t="shared" si="6"/>
        <v>0</v>
      </c>
      <c r="I16" s="176">
        <f t="shared" si="6"/>
        <v>0</v>
      </c>
      <c r="J16" s="176">
        <f t="shared" si="6"/>
        <v>0</v>
      </c>
      <c r="K16" s="176">
        <f t="shared" si="6"/>
        <v>0</v>
      </c>
      <c r="L16" s="176">
        <f t="shared" si="6"/>
        <v>0</v>
      </c>
      <c r="M16" s="176">
        <f t="shared" si="6"/>
        <v>0</v>
      </c>
      <c r="N16" s="176">
        <f t="shared" si="6"/>
        <v>0</v>
      </c>
      <c r="O16" s="176">
        <f t="shared" si="6"/>
        <v>0</v>
      </c>
    </row>
    <row r="17" ht="20" customHeight="1" spans="1:15">
      <c r="A17" s="197" t="s">
        <v>83</v>
      </c>
      <c r="B17" s="197" t="s">
        <v>84</v>
      </c>
      <c r="C17" s="176">
        <f t="shared" si="1"/>
        <v>5386300.8</v>
      </c>
      <c r="D17" s="176">
        <f t="shared" si="2"/>
        <v>5386300.8</v>
      </c>
      <c r="E17" s="176">
        <f t="shared" ref="D17:O17" si="7">E18+E19</f>
        <v>5386300.8</v>
      </c>
      <c r="F17" s="176">
        <f t="shared" si="7"/>
        <v>0</v>
      </c>
      <c r="G17" s="176">
        <f t="shared" si="7"/>
        <v>0</v>
      </c>
      <c r="H17" s="176">
        <f t="shared" si="7"/>
        <v>0</v>
      </c>
      <c r="I17" s="176">
        <f t="shared" si="7"/>
        <v>0</v>
      </c>
      <c r="J17" s="176">
        <f t="shared" si="7"/>
        <v>0</v>
      </c>
      <c r="K17" s="176">
        <f t="shared" si="7"/>
        <v>0</v>
      </c>
      <c r="L17" s="176">
        <f t="shared" si="7"/>
        <v>0</v>
      </c>
      <c r="M17" s="176">
        <f t="shared" si="7"/>
        <v>0</v>
      </c>
      <c r="N17" s="176">
        <f t="shared" si="7"/>
        <v>0</v>
      </c>
      <c r="O17" s="176">
        <f t="shared" si="7"/>
        <v>0</v>
      </c>
    </row>
    <row r="18" ht="20" customHeight="1" spans="1:15">
      <c r="A18" s="198" t="s">
        <v>85</v>
      </c>
      <c r="B18" s="198" t="s">
        <v>86</v>
      </c>
      <c r="C18" s="176">
        <f t="shared" si="1"/>
        <v>26400</v>
      </c>
      <c r="D18" s="176">
        <f t="shared" si="2"/>
        <v>26400</v>
      </c>
      <c r="E18" s="176">
        <v>26400</v>
      </c>
      <c r="F18" s="176">
        <v>0</v>
      </c>
      <c r="G18" s="176"/>
      <c r="H18" s="176"/>
      <c r="I18" s="176"/>
      <c r="J18" s="176">
        <v>0</v>
      </c>
      <c r="K18" s="176"/>
      <c r="L18" s="176"/>
      <c r="M18" s="176"/>
      <c r="N18" s="176"/>
      <c r="O18" s="176">
        <v>0</v>
      </c>
    </row>
    <row r="19" ht="20" customHeight="1" spans="1:15">
      <c r="A19" s="198" t="s">
        <v>87</v>
      </c>
      <c r="B19" s="198" t="s">
        <v>88</v>
      </c>
      <c r="C19" s="176">
        <f t="shared" si="1"/>
        <v>5359900.8</v>
      </c>
      <c r="D19" s="176">
        <f t="shared" si="2"/>
        <v>5359900.8</v>
      </c>
      <c r="E19" s="176">
        <v>5359900.8</v>
      </c>
      <c r="F19" s="176">
        <v>0</v>
      </c>
      <c r="G19" s="176"/>
      <c r="H19" s="176"/>
      <c r="I19" s="176"/>
      <c r="J19" s="176">
        <v>0</v>
      </c>
      <c r="K19" s="176"/>
      <c r="L19" s="176"/>
      <c r="M19" s="176"/>
      <c r="N19" s="176"/>
      <c r="O19" s="176">
        <v>0</v>
      </c>
    </row>
    <row r="20" ht="20" customHeight="1" spans="1:15">
      <c r="A20" s="197" t="s">
        <v>89</v>
      </c>
      <c r="B20" s="197" t="s">
        <v>90</v>
      </c>
      <c r="C20" s="176">
        <f t="shared" si="1"/>
        <v>363238</v>
      </c>
      <c r="D20" s="176">
        <f t="shared" si="2"/>
        <v>363238</v>
      </c>
      <c r="E20" s="176">
        <f t="shared" ref="D20:O20" si="8">E21</f>
        <v>0</v>
      </c>
      <c r="F20" s="176">
        <f t="shared" si="8"/>
        <v>363238</v>
      </c>
      <c r="G20" s="176">
        <f t="shared" si="8"/>
        <v>0</v>
      </c>
      <c r="H20" s="176">
        <f t="shared" si="8"/>
        <v>0</v>
      </c>
      <c r="I20" s="176">
        <f t="shared" si="8"/>
        <v>0</v>
      </c>
      <c r="J20" s="176">
        <f t="shared" si="8"/>
        <v>0</v>
      </c>
      <c r="K20" s="176">
        <f t="shared" si="8"/>
        <v>0</v>
      </c>
      <c r="L20" s="176">
        <f t="shared" si="8"/>
        <v>0</v>
      </c>
      <c r="M20" s="176">
        <f t="shared" si="8"/>
        <v>0</v>
      </c>
      <c r="N20" s="176">
        <f t="shared" si="8"/>
        <v>0</v>
      </c>
      <c r="O20" s="176">
        <f t="shared" si="8"/>
        <v>0</v>
      </c>
    </row>
    <row r="21" ht="20" customHeight="1" spans="1:15">
      <c r="A21" s="198" t="s">
        <v>91</v>
      </c>
      <c r="B21" s="198" t="s">
        <v>92</v>
      </c>
      <c r="C21" s="176">
        <f t="shared" si="1"/>
        <v>363238</v>
      </c>
      <c r="D21" s="176">
        <f t="shared" si="2"/>
        <v>363238</v>
      </c>
      <c r="E21" s="176">
        <v>0</v>
      </c>
      <c r="F21" s="176">
        <v>363238</v>
      </c>
      <c r="G21" s="176"/>
      <c r="H21" s="176"/>
      <c r="I21" s="176"/>
      <c r="J21" s="176">
        <v>0</v>
      </c>
      <c r="K21" s="176"/>
      <c r="L21" s="176"/>
      <c r="M21" s="176"/>
      <c r="N21" s="176"/>
      <c r="O21" s="176">
        <v>0</v>
      </c>
    </row>
    <row r="22" ht="20" customHeight="1" spans="1:15">
      <c r="A22" s="196" t="s">
        <v>93</v>
      </c>
      <c r="B22" s="196" t="s">
        <v>94</v>
      </c>
      <c r="C22" s="176">
        <f t="shared" si="1"/>
        <v>3838364.91</v>
      </c>
      <c r="D22" s="176">
        <f t="shared" si="2"/>
        <v>3838364.91</v>
      </c>
      <c r="E22" s="176">
        <f t="shared" ref="D22:O22" si="9">E23</f>
        <v>3838364.91</v>
      </c>
      <c r="F22" s="176">
        <f t="shared" si="9"/>
        <v>0</v>
      </c>
      <c r="G22" s="176">
        <f t="shared" si="9"/>
        <v>0</v>
      </c>
      <c r="H22" s="176">
        <f t="shared" si="9"/>
        <v>0</v>
      </c>
      <c r="I22" s="176">
        <f t="shared" si="9"/>
        <v>0</v>
      </c>
      <c r="J22" s="176">
        <f t="shared" si="9"/>
        <v>0</v>
      </c>
      <c r="K22" s="176">
        <f t="shared" si="9"/>
        <v>0</v>
      </c>
      <c r="L22" s="176">
        <f t="shared" si="9"/>
        <v>0</v>
      </c>
      <c r="M22" s="176">
        <f t="shared" si="9"/>
        <v>0</v>
      </c>
      <c r="N22" s="176">
        <f t="shared" si="9"/>
        <v>0</v>
      </c>
      <c r="O22" s="176">
        <f t="shared" si="9"/>
        <v>0</v>
      </c>
    </row>
    <row r="23" ht="20" customHeight="1" spans="1:15">
      <c r="A23" s="197" t="s">
        <v>95</v>
      </c>
      <c r="B23" s="197" t="s">
        <v>96</v>
      </c>
      <c r="C23" s="176">
        <f t="shared" si="1"/>
        <v>3838364.91</v>
      </c>
      <c r="D23" s="176">
        <f t="shared" si="2"/>
        <v>3838364.91</v>
      </c>
      <c r="E23" s="176">
        <f t="shared" ref="D23:O23" si="10">E24+E25+E26</f>
        <v>3838364.91</v>
      </c>
      <c r="F23" s="176">
        <f t="shared" si="10"/>
        <v>0</v>
      </c>
      <c r="G23" s="176">
        <f t="shared" si="10"/>
        <v>0</v>
      </c>
      <c r="H23" s="176">
        <f t="shared" si="10"/>
        <v>0</v>
      </c>
      <c r="I23" s="176">
        <f t="shared" si="10"/>
        <v>0</v>
      </c>
      <c r="J23" s="176">
        <f t="shared" si="10"/>
        <v>0</v>
      </c>
      <c r="K23" s="176">
        <f t="shared" si="10"/>
        <v>0</v>
      </c>
      <c r="L23" s="176">
        <f t="shared" si="10"/>
        <v>0</v>
      </c>
      <c r="M23" s="176">
        <f t="shared" si="10"/>
        <v>0</v>
      </c>
      <c r="N23" s="176">
        <f t="shared" si="10"/>
        <v>0</v>
      </c>
      <c r="O23" s="176">
        <f t="shared" si="10"/>
        <v>0</v>
      </c>
    </row>
    <row r="24" ht="20" customHeight="1" spans="1:15">
      <c r="A24" s="198" t="s">
        <v>97</v>
      </c>
      <c r="B24" s="198" t="s">
        <v>98</v>
      </c>
      <c r="C24" s="176">
        <f t="shared" si="1"/>
        <v>2329552.83</v>
      </c>
      <c r="D24" s="176">
        <f t="shared" si="2"/>
        <v>2329552.83</v>
      </c>
      <c r="E24" s="176">
        <v>2329552.83</v>
      </c>
      <c r="F24" s="176">
        <v>0</v>
      </c>
      <c r="G24" s="176"/>
      <c r="H24" s="176"/>
      <c r="I24" s="176"/>
      <c r="J24" s="176">
        <v>0</v>
      </c>
      <c r="K24" s="176"/>
      <c r="L24" s="176"/>
      <c r="M24" s="176"/>
      <c r="N24" s="176"/>
      <c r="O24" s="176">
        <v>0</v>
      </c>
    </row>
    <row r="25" ht="20" customHeight="1" spans="1:15">
      <c r="A25" s="198" t="s">
        <v>99</v>
      </c>
      <c r="B25" s="198" t="s">
        <v>100</v>
      </c>
      <c r="C25" s="176">
        <f t="shared" si="1"/>
        <v>1339975.2</v>
      </c>
      <c r="D25" s="176">
        <f t="shared" si="2"/>
        <v>1339975.2</v>
      </c>
      <c r="E25" s="176">
        <v>1339975.2</v>
      </c>
      <c r="F25" s="176">
        <v>0</v>
      </c>
      <c r="G25" s="176"/>
      <c r="H25" s="176"/>
      <c r="I25" s="176"/>
      <c r="J25" s="176">
        <v>0</v>
      </c>
      <c r="K25" s="176"/>
      <c r="L25" s="176"/>
      <c r="M25" s="176"/>
      <c r="N25" s="176"/>
      <c r="O25" s="176">
        <v>0</v>
      </c>
    </row>
    <row r="26" ht="20" customHeight="1" spans="1:15">
      <c r="A26" s="198" t="s">
        <v>101</v>
      </c>
      <c r="B26" s="198" t="s">
        <v>102</v>
      </c>
      <c r="C26" s="176">
        <f t="shared" si="1"/>
        <v>168836.88</v>
      </c>
      <c r="D26" s="176">
        <f t="shared" si="2"/>
        <v>168836.88</v>
      </c>
      <c r="E26" s="176">
        <v>168836.88</v>
      </c>
      <c r="F26" s="176">
        <v>0</v>
      </c>
      <c r="G26" s="176"/>
      <c r="H26" s="176"/>
      <c r="I26" s="176"/>
      <c r="J26" s="176">
        <v>0</v>
      </c>
      <c r="K26" s="176"/>
      <c r="L26" s="176"/>
      <c r="M26" s="176"/>
      <c r="N26" s="176"/>
      <c r="O26" s="176">
        <v>0</v>
      </c>
    </row>
    <row r="27" ht="20" customHeight="1" spans="1:15">
      <c r="A27" s="196" t="s">
        <v>103</v>
      </c>
      <c r="B27" s="196" t="s">
        <v>104</v>
      </c>
      <c r="C27" s="176">
        <f t="shared" si="1"/>
        <v>5436738</v>
      </c>
      <c r="D27" s="176">
        <f t="shared" si="2"/>
        <v>5436738</v>
      </c>
      <c r="E27" s="176">
        <f t="shared" ref="D27:O27" si="11">E28</f>
        <v>5436738</v>
      </c>
      <c r="F27" s="176">
        <f t="shared" si="11"/>
        <v>0</v>
      </c>
      <c r="G27" s="176">
        <f t="shared" si="11"/>
        <v>0</v>
      </c>
      <c r="H27" s="176">
        <f t="shared" si="11"/>
        <v>0</v>
      </c>
      <c r="I27" s="176">
        <f t="shared" si="11"/>
        <v>0</v>
      </c>
      <c r="J27" s="176">
        <f t="shared" si="11"/>
        <v>0</v>
      </c>
      <c r="K27" s="176">
        <f t="shared" si="11"/>
        <v>0</v>
      </c>
      <c r="L27" s="176">
        <f t="shared" si="11"/>
        <v>0</v>
      </c>
      <c r="M27" s="176">
        <f t="shared" si="11"/>
        <v>0</v>
      </c>
      <c r="N27" s="176">
        <f t="shared" si="11"/>
        <v>0</v>
      </c>
      <c r="O27" s="176">
        <f t="shared" si="11"/>
        <v>0</v>
      </c>
    </row>
    <row r="28" ht="20" customHeight="1" spans="1:15">
      <c r="A28" s="197" t="s">
        <v>105</v>
      </c>
      <c r="B28" s="197" t="s">
        <v>106</v>
      </c>
      <c r="C28" s="176">
        <f t="shared" si="1"/>
        <v>5436738</v>
      </c>
      <c r="D28" s="176">
        <f t="shared" si="2"/>
        <v>5436738</v>
      </c>
      <c r="E28" s="176">
        <f t="shared" ref="D28:O28" si="12">E29</f>
        <v>5436738</v>
      </c>
      <c r="F28" s="176">
        <f t="shared" si="12"/>
        <v>0</v>
      </c>
      <c r="G28" s="176">
        <f t="shared" si="12"/>
        <v>0</v>
      </c>
      <c r="H28" s="176">
        <f t="shared" si="12"/>
        <v>0</v>
      </c>
      <c r="I28" s="176">
        <f t="shared" si="12"/>
        <v>0</v>
      </c>
      <c r="J28" s="176">
        <f t="shared" si="12"/>
        <v>0</v>
      </c>
      <c r="K28" s="176">
        <f t="shared" si="12"/>
        <v>0</v>
      </c>
      <c r="L28" s="176">
        <f t="shared" si="12"/>
        <v>0</v>
      </c>
      <c r="M28" s="176">
        <f t="shared" si="12"/>
        <v>0</v>
      </c>
      <c r="N28" s="176">
        <f t="shared" si="12"/>
        <v>0</v>
      </c>
      <c r="O28" s="176">
        <f t="shared" si="12"/>
        <v>0</v>
      </c>
    </row>
    <row r="29" ht="20" customHeight="1" spans="1:15">
      <c r="A29" s="198" t="s">
        <v>107</v>
      </c>
      <c r="B29" s="198" t="s">
        <v>108</v>
      </c>
      <c r="C29" s="176">
        <f t="shared" si="1"/>
        <v>5436738</v>
      </c>
      <c r="D29" s="176">
        <f t="shared" si="2"/>
        <v>5436738</v>
      </c>
      <c r="E29" s="176">
        <v>5436738</v>
      </c>
      <c r="F29" s="176">
        <v>0</v>
      </c>
      <c r="G29" s="176"/>
      <c r="H29" s="176"/>
      <c r="I29" s="176"/>
      <c r="J29" s="176">
        <v>0</v>
      </c>
      <c r="K29" s="176"/>
      <c r="L29" s="176"/>
      <c r="M29" s="176"/>
      <c r="N29" s="176"/>
      <c r="O29" s="176">
        <v>0</v>
      </c>
    </row>
    <row r="30" ht="20" customHeight="1" spans="1:15">
      <c r="A30" s="199" t="s">
        <v>109</v>
      </c>
      <c r="B30" s="199"/>
      <c r="C30" s="176">
        <f>C8+C16+C22+C27</f>
        <v>49470560.28</v>
      </c>
      <c r="D30" s="176">
        <f t="shared" ref="D30:O30" si="13">D8+D16+D22+D27</f>
        <v>47758760.28</v>
      </c>
      <c r="E30" s="176">
        <f t="shared" si="13"/>
        <v>42979760.24</v>
      </c>
      <c r="F30" s="176">
        <f t="shared" si="13"/>
        <v>4779000.04</v>
      </c>
      <c r="G30" s="176">
        <f t="shared" si="13"/>
        <v>0</v>
      </c>
      <c r="H30" s="176">
        <f t="shared" si="13"/>
        <v>0</v>
      </c>
      <c r="I30" s="176">
        <f t="shared" si="13"/>
        <v>0</v>
      </c>
      <c r="J30" s="176">
        <f t="shared" si="13"/>
        <v>1711800</v>
      </c>
      <c r="K30" s="176">
        <f t="shared" si="13"/>
        <v>0</v>
      </c>
      <c r="L30" s="176">
        <f t="shared" si="13"/>
        <v>0</v>
      </c>
      <c r="M30" s="176">
        <f t="shared" si="13"/>
        <v>0</v>
      </c>
      <c r="N30" s="176">
        <f t="shared" si="13"/>
        <v>0</v>
      </c>
      <c r="O30" s="176">
        <f t="shared" si="13"/>
        <v>1711800</v>
      </c>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17"/>
  <sheetViews>
    <sheetView showZeros="0" workbookViewId="0">
      <pane ySplit="1" topLeftCell="A2" activePane="bottomLeft" state="frozen"/>
      <selection/>
      <selection pane="bottomLeft" activeCell="D9" sqref="D9:D12"/>
    </sheetView>
  </sheetViews>
  <sheetFormatPr defaultColWidth="9.10833333333333" defaultRowHeight="14.25" customHeight="1" outlineLevelCol="3"/>
  <cols>
    <col min="1" max="1" width="36.375" customWidth="1"/>
    <col min="2" max="2" width="32.375" customWidth="1"/>
    <col min="3" max="3" width="34.5" customWidth="1"/>
    <col min="4" max="4" width="31.25" customWidth="1"/>
  </cols>
  <sheetData>
    <row r="1" customHeight="1" spans="1:4">
      <c r="A1" s="27"/>
      <c r="B1" s="27"/>
      <c r="C1" s="27"/>
      <c r="D1" s="27"/>
    </row>
    <row r="2" customHeight="1" spans="4:4">
      <c r="D2" s="131" t="s">
        <v>110</v>
      </c>
    </row>
    <row r="3" ht="31.6" customHeight="1" spans="1:4">
      <c r="A3" s="67" t="s">
        <v>111</v>
      </c>
      <c r="B3" s="201"/>
      <c r="C3" s="201"/>
      <c r="D3" s="201"/>
    </row>
    <row r="4" ht="17.2" customHeight="1" spans="1:4">
      <c r="A4" s="30" t="str">
        <f>'部门财务收支预算总表01-1'!A4</f>
        <v>单位名称：新平彝族傣族自治县戛洒镇小学</v>
      </c>
      <c r="B4" s="202"/>
      <c r="C4" s="202"/>
      <c r="D4" s="132" t="s">
        <v>3</v>
      </c>
    </row>
    <row r="5" ht="24.75" customHeight="1" spans="1:4">
      <c r="A5" s="53" t="s">
        <v>4</v>
      </c>
      <c r="B5" s="55"/>
      <c r="C5" s="53" t="s">
        <v>5</v>
      </c>
      <c r="D5" s="55"/>
    </row>
    <row r="6" ht="15.75" customHeight="1" spans="1:4">
      <c r="A6" s="35" t="s">
        <v>6</v>
      </c>
      <c r="B6" s="203" t="s">
        <v>7</v>
      </c>
      <c r="C6" s="35" t="s">
        <v>112</v>
      </c>
      <c r="D6" s="203" t="s">
        <v>7</v>
      </c>
    </row>
    <row r="7" ht="14.1" customHeight="1" spans="1:4">
      <c r="A7" s="41"/>
      <c r="B7" s="40"/>
      <c r="C7" s="41"/>
      <c r="D7" s="40"/>
    </row>
    <row r="8" ht="29.15" customHeight="1" spans="1:4">
      <c r="A8" s="204" t="s">
        <v>113</v>
      </c>
      <c r="B8" s="205">
        <v>47758760.28</v>
      </c>
      <c r="C8" s="206" t="s">
        <v>114</v>
      </c>
      <c r="D8" s="205">
        <v>47758760.28</v>
      </c>
    </row>
    <row r="9" ht="29.15" customHeight="1" spans="1:4">
      <c r="A9" s="207" t="s">
        <v>115</v>
      </c>
      <c r="B9" s="118">
        <v>47758760.28</v>
      </c>
      <c r="C9" s="208" t="s">
        <v>116</v>
      </c>
      <c r="D9" s="118">
        <v>32734118.57</v>
      </c>
    </row>
    <row r="10" ht="29.15" customHeight="1" spans="1:4">
      <c r="A10" s="207" t="s">
        <v>117</v>
      </c>
      <c r="B10" s="118"/>
      <c r="C10" s="208" t="s">
        <v>118</v>
      </c>
      <c r="D10" s="118">
        <v>5749538.8</v>
      </c>
    </row>
    <row r="11" ht="29.15" customHeight="1" spans="1:4">
      <c r="A11" s="207" t="s">
        <v>119</v>
      </c>
      <c r="B11" s="118"/>
      <c r="C11" s="209" t="s">
        <v>120</v>
      </c>
      <c r="D11" s="186">
        <v>3838364.91</v>
      </c>
    </row>
    <row r="12" ht="29.15" customHeight="1" spans="1:4">
      <c r="A12" s="210" t="s">
        <v>121</v>
      </c>
      <c r="B12" s="211"/>
      <c r="C12" s="209" t="s">
        <v>122</v>
      </c>
      <c r="D12" s="186">
        <v>5436738</v>
      </c>
    </row>
    <row r="13" ht="29.15" customHeight="1" spans="1:4">
      <c r="A13" s="207" t="s">
        <v>115</v>
      </c>
      <c r="B13" s="186"/>
      <c r="C13" s="212"/>
      <c r="D13" s="211"/>
    </row>
    <row r="14" ht="29.15" customHeight="1" spans="1:4">
      <c r="A14" s="213" t="s">
        <v>117</v>
      </c>
      <c r="B14" s="186"/>
      <c r="C14" s="212"/>
      <c r="D14" s="211"/>
    </row>
    <row r="15" ht="29.15" customHeight="1" spans="1:4">
      <c r="A15" s="213" t="s">
        <v>119</v>
      </c>
      <c r="B15" s="211"/>
      <c r="C15" s="212"/>
      <c r="D15" s="211"/>
    </row>
    <row r="16" ht="29.15" customHeight="1" spans="1:4">
      <c r="A16" s="214"/>
      <c r="B16" s="211"/>
      <c r="C16" s="209" t="s">
        <v>123</v>
      </c>
      <c r="D16" s="211"/>
    </row>
    <row r="17" ht="29.15" customHeight="1" spans="1:4">
      <c r="A17" s="214" t="s">
        <v>124</v>
      </c>
      <c r="B17" s="205">
        <v>47758760.28</v>
      </c>
      <c r="C17" s="212" t="s">
        <v>31</v>
      </c>
      <c r="D17" s="211">
        <v>47758760.28</v>
      </c>
    </row>
  </sheetData>
  <mergeCells count="8">
    <mergeCell ref="A3:D3"/>
    <mergeCell ref="A4:B4"/>
    <mergeCell ref="A5:B5"/>
    <mergeCell ref="C5:D5"/>
    <mergeCell ref="A6:A7"/>
    <mergeCell ref="B6:B7"/>
    <mergeCell ref="C6:C7"/>
    <mergeCell ref="D6:D7"/>
  </mergeCells>
  <pageMargins left="0.75" right="0.75" top="1" bottom="1" header="0.5" footer="0.5"/>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30"/>
  <sheetViews>
    <sheetView showZeros="0" workbookViewId="0">
      <pane ySplit="1" topLeftCell="A2" activePane="bottomLeft" state="frozen"/>
      <selection/>
      <selection pane="bottomLeft" activeCell="J18" sqref="J18"/>
    </sheetView>
  </sheetViews>
  <sheetFormatPr defaultColWidth="9.10833333333333" defaultRowHeight="14.25" customHeight="1" outlineLevelCol="6"/>
  <cols>
    <col min="1" max="1" width="12.375" customWidth="1"/>
    <col min="2" max="2" width="31.375" customWidth="1"/>
    <col min="3" max="3" width="18.5" customWidth="1"/>
    <col min="4" max="7" width="17.625" customWidth="1"/>
  </cols>
  <sheetData>
    <row r="1" customHeight="1" spans="1:7">
      <c r="A1" s="27"/>
      <c r="B1" s="27"/>
      <c r="C1" s="27"/>
      <c r="D1" s="27"/>
      <c r="E1" s="27"/>
      <c r="F1" s="27"/>
      <c r="G1" s="27"/>
    </row>
    <row r="2" ht="11.95" customHeight="1" spans="4:7">
      <c r="D2" s="179"/>
      <c r="F2" s="77"/>
      <c r="G2" s="77" t="s">
        <v>125</v>
      </c>
    </row>
    <row r="3" ht="38.95" customHeight="1" spans="1:7">
      <c r="A3" s="187" t="s">
        <v>126</v>
      </c>
      <c r="B3" s="187"/>
      <c r="C3" s="187"/>
      <c r="D3" s="187"/>
      <c r="E3" s="187"/>
      <c r="F3" s="187"/>
      <c r="G3" s="187"/>
    </row>
    <row r="4" ht="18" customHeight="1" spans="1:7">
      <c r="A4" s="30" t="str">
        <f>'部门财务收支预算总表01-1'!A4</f>
        <v>单位名称：新平彝族傣族自治县戛洒镇小学</v>
      </c>
      <c r="F4" s="135"/>
      <c r="G4" s="135" t="s">
        <v>3</v>
      </c>
    </row>
    <row r="5" ht="20.3" customHeight="1" spans="1:7">
      <c r="A5" s="188" t="s">
        <v>127</v>
      </c>
      <c r="B5" s="189"/>
      <c r="C5" s="190" t="s">
        <v>36</v>
      </c>
      <c r="D5" s="54" t="s">
        <v>63</v>
      </c>
      <c r="E5" s="54"/>
      <c r="F5" s="55"/>
      <c r="G5" s="190" t="s">
        <v>64</v>
      </c>
    </row>
    <row r="6" ht="20.3" customHeight="1" spans="1:7">
      <c r="A6" s="191" t="s">
        <v>54</v>
      </c>
      <c r="B6" s="192" t="s">
        <v>55</v>
      </c>
      <c r="C6" s="193"/>
      <c r="D6" s="193" t="s">
        <v>38</v>
      </c>
      <c r="E6" s="193" t="s">
        <v>128</v>
      </c>
      <c r="F6" s="193" t="s">
        <v>129</v>
      </c>
      <c r="G6" s="193"/>
    </row>
    <row r="7" ht="13.6" customHeight="1" spans="1:7">
      <c r="A7" s="194" t="s">
        <v>130</v>
      </c>
      <c r="B7" s="194" t="s">
        <v>131</v>
      </c>
      <c r="C7" s="195" t="s">
        <v>132</v>
      </c>
      <c r="D7" s="194" t="s">
        <v>133</v>
      </c>
      <c r="E7" s="194" t="s">
        <v>134</v>
      </c>
      <c r="F7" s="195" t="s">
        <v>135</v>
      </c>
      <c r="G7" s="194" t="s">
        <v>136</v>
      </c>
    </row>
    <row r="8" ht="13.6" customHeight="1" spans="1:7">
      <c r="A8" s="196" t="s">
        <v>65</v>
      </c>
      <c r="B8" s="196" t="s">
        <v>66</v>
      </c>
      <c r="C8" s="176">
        <f>D8+G8</f>
        <v>32734118.57</v>
      </c>
      <c r="D8" s="176">
        <v>28318356.53</v>
      </c>
      <c r="E8" s="176">
        <v>27835356.53</v>
      </c>
      <c r="F8" s="176">
        <v>483000</v>
      </c>
      <c r="G8" s="176">
        <f>G9+G12+G14</f>
        <v>4415762.04</v>
      </c>
    </row>
    <row r="9" ht="13.6" customHeight="1" spans="1:7">
      <c r="A9" s="197" t="s">
        <v>67</v>
      </c>
      <c r="B9" s="197" t="s">
        <v>68</v>
      </c>
      <c r="C9" s="176">
        <f t="shared" ref="C9:C29" si="0">D9+G9</f>
        <v>32398992.57</v>
      </c>
      <c r="D9" s="176">
        <v>28318356.53</v>
      </c>
      <c r="E9" s="176">
        <v>27835356.53</v>
      </c>
      <c r="F9" s="176">
        <v>483000</v>
      </c>
      <c r="G9" s="176">
        <f>G10+G11</f>
        <v>4080636.04</v>
      </c>
    </row>
    <row r="10" ht="13.6" customHeight="1" spans="1:7">
      <c r="A10" s="198" t="s">
        <v>69</v>
      </c>
      <c r="B10" s="198" t="s">
        <v>70</v>
      </c>
      <c r="C10" s="176">
        <f t="shared" si="0"/>
        <v>477300</v>
      </c>
      <c r="D10" s="176">
        <v>0</v>
      </c>
      <c r="E10" s="176">
        <v>0</v>
      </c>
      <c r="F10" s="176">
        <v>0</v>
      </c>
      <c r="G10" s="176">
        <v>477300</v>
      </c>
    </row>
    <row r="11" ht="13.6" customHeight="1" spans="1:7">
      <c r="A11" s="198" t="s">
        <v>71</v>
      </c>
      <c r="B11" s="198" t="s">
        <v>72</v>
      </c>
      <c r="C11" s="176">
        <f t="shared" si="0"/>
        <v>31921692.57</v>
      </c>
      <c r="D11" s="176">
        <v>28318356.53</v>
      </c>
      <c r="E11" s="176">
        <v>27835356.53</v>
      </c>
      <c r="F11" s="176">
        <v>483000</v>
      </c>
      <c r="G11" s="176">
        <v>3603336.04</v>
      </c>
    </row>
    <row r="12" ht="13.6" customHeight="1" spans="1:7">
      <c r="A12" s="197" t="s">
        <v>73</v>
      </c>
      <c r="B12" s="197" t="s">
        <v>74</v>
      </c>
      <c r="C12" s="176">
        <f t="shared" si="0"/>
        <v>29126</v>
      </c>
      <c r="D12" s="176">
        <v>0</v>
      </c>
      <c r="E12" s="176">
        <v>0</v>
      </c>
      <c r="F12" s="176">
        <v>0</v>
      </c>
      <c r="G12" s="176">
        <f>G13</f>
        <v>29126</v>
      </c>
    </row>
    <row r="13" ht="13.6" customHeight="1" spans="1:7">
      <c r="A13" s="198" t="s">
        <v>75</v>
      </c>
      <c r="B13" s="198" t="s">
        <v>76</v>
      </c>
      <c r="C13" s="176">
        <f t="shared" si="0"/>
        <v>29126</v>
      </c>
      <c r="D13" s="176">
        <v>0</v>
      </c>
      <c r="E13" s="176">
        <v>0</v>
      </c>
      <c r="F13" s="176">
        <v>0</v>
      </c>
      <c r="G13" s="176">
        <v>29126</v>
      </c>
    </row>
    <row r="14" ht="13.6" customHeight="1" spans="1:7">
      <c r="A14" s="197" t="s">
        <v>77</v>
      </c>
      <c r="B14" s="197" t="s">
        <v>78</v>
      </c>
      <c r="C14" s="176">
        <f t="shared" si="0"/>
        <v>306000</v>
      </c>
      <c r="D14" s="176">
        <v>0</v>
      </c>
      <c r="E14" s="176">
        <v>0</v>
      </c>
      <c r="F14" s="176">
        <v>0</v>
      </c>
      <c r="G14" s="176">
        <f>G15</f>
        <v>306000</v>
      </c>
    </row>
    <row r="15" ht="13.6" customHeight="1" spans="1:7">
      <c r="A15" s="198" t="s">
        <v>79</v>
      </c>
      <c r="B15" s="198" t="s">
        <v>80</v>
      </c>
      <c r="C15" s="176">
        <f t="shared" si="0"/>
        <v>306000</v>
      </c>
      <c r="D15" s="176">
        <v>0</v>
      </c>
      <c r="E15" s="176">
        <v>0</v>
      </c>
      <c r="F15" s="176">
        <v>0</v>
      </c>
      <c r="G15" s="176">
        <v>306000</v>
      </c>
    </row>
    <row r="16" ht="13.6" customHeight="1" spans="1:7">
      <c r="A16" s="196" t="s">
        <v>81</v>
      </c>
      <c r="B16" s="196" t="s">
        <v>82</v>
      </c>
      <c r="C16" s="176">
        <f t="shared" si="0"/>
        <v>5749538.8</v>
      </c>
      <c r="D16" s="176">
        <v>5386300.8</v>
      </c>
      <c r="E16" s="176">
        <v>5359900.8</v>
      </c>
      <c r="F16" s="176">
        <v>26400</v>
      </c>
      <c r="G16" s="176">
        <f>G17+G20</f>
        <v>363238</v>
      </c>
    </row>
    <row r="17" ht="13.6" customHeight="1" spans="1:7">
      <c r="A17" s="197" t="s">
        <v>83</v>
      </c>
      <c r="B17" s="197" t="s">
        <v>84</v>
      </c>
      <c r="C17" s="176">
        <f t="shared" si="0"/>
        <v>5386300.8</v>
      </c>
      <c r="D17" s="176">
        <v>5386300.8</v>
      </c>
      <c r="E17" s="176">
        <v>5359900.8</v>
      </c>
      <c r="F17" s="176">
        <v>26400</v>
      </c>
      <c r="G17" s="176">
        <f>G18+G19</f>
        <v>0</v>
      </c>
    </row>
    <row r="18" ht="13.6" customHeight="1" spans="1:7">
      <c r="A18" s="198" t="s">
        <v>85</v>
      </c>
      <c r="B18" s="198" t="s">
        <v>86</v>
      </c>
      <c r="C18" s="176">
        <f t="shared" si="0"/>
        <v>26400</v>
      </c>
      <c r="D18" s="176">
        <v>26400</v>
      </c>
      <c r="E18" s="176">
        <v>0</v>
      </c>
      <c r="F18" s="176">
        <v>26400</v>
      </c>
      <c r="G18" s="176">
        <v>0</v>
      </c>
    </row>
    <row r="19" ht="13.6" customHeight="1" spans="1:7">
      <c r="A19" s="198" t="s">
        <v>87</v>
      </c>
      <c r="B19" s="198" t="s">
        <v>88</v>
      </c>
      <c r="C19" s="176">
        <f t="shared" si="0"/>
        <v>5359900.8</v>
      </c>
      <c r="D19" s="176">
        <v>5359900.8</v>
      </c>
      <c r="E19" s="176">
        <v>5359900.8</v>
      </c>
      <c r="F19" s="176">
        <v>0</v>
      </c>
      <c r="G19" s="176">
        <v>0</v>
      </c>
    </row>
    <row r="20" ht="13.6" customHeight="1" spans="1:7">
      <c r="A20" s="197" t="s">
        <v>89</v>
      </c>
      <c r="B20" s="197" t="s">
        <v>90</v>
      </c>
      <c r="C20" s="176">
        <f t="shared" si="0"/>
        <v>363238</v>
      </c>
      <c r="D20" s="176">
        <v>0</v>
      </c>
      <c r="E20" s="176">
        <v>0</v>
      </c>
      <c r="F20" s="176">
        <v>0</v>
      </c>
      <c r="G20" s="176">
        <f>G21</f>
        <v>363238</v>
      </c>
    </row>
    <row r="21" ht="13.6" customHeight="1" spans="1:7">
      <c r="A21" s="198" t="s">
        <v>91</v>
      </c>
      <c r="B21" s="198" t="s">
        <v>92</v>
      </c>
      <c r="C21" s="176">
        <f t="shared" si="0"/>
        <v>363238</v>
      </c>
      <c r="D21" s="176">
        <v>0</v>
      </c>
      <c r="E21" s="176">
        <v>0</v>
      </c>
      <c r="F21" s="176">
        <v>0</v>
      </c>
      <c r="G21" s="176">
        <v>363238</v>
      </c>
    </row>
    <row r="22" ht="13.6" customHeight="1" spans="1:7">
      <c r="A22" s="196" t="s">
        <v>93</v>
      </c>
      <c r="B22" s="196" t="s">
        <v>94</v>
      </c>
      <c r="C22" s="176">
        <f t="shared" si="0"/>
        <v>3838364.91</v>
      </c>
      <c r="D22" s="176">
        <v>3838364.91</v>
      </c>
      <c r="E22" s="176">
        <v>3838364.91</v>
      </c>
      <c r="F22" s="176">
        <v>0</v>
      </c>
      <c r="G22" s="176">
        <f>G23</f>
        <v>0</v>
      </c>
    </row>
    <row r="23" ht="13.6" customHeight="1" spans="1:7">
      <c r="A23" s="197" t="s">
        <v>95</v>
      </c>
      <c r="B23" s="197" t="s">
        <v>96</v>
      </c>
      <c r="C23" s="176">
        <f t="shared" si="0"/>
        <v>3838364.91</v>
      </c>
      <c r="D23" s="176">
        <v>3838364.91</v>
      </c>
      <c r="E23" s="176">
        <v>3838364.91</v>
      </c>
      <c r="F23" s="176">
        <v>0</v>
      </c>
      <c r="G23" s="176">
        <f>G24+G25+G26</f>
        <v>0</v>
      </c>
    </row>
    <row r="24" ht="13.6" customHeight="1" spans="1:7">
      <c r="A24" s="198" t="s">
        <v>97</v>
      </c>
      <c r="B24" s="198" t="s">
        <v>98</v>
      </c>
      <c r="C24" s="176">
        <f t="shared" si="0"/>
        <v>2329552.83</v>
      </c>
      <c r="D24" s="176">
        <v>2329552.83</v>
      </c>
      <c r="E24" s="176">
        <v>2329552.83</v>
      </c>
      <c r="F24" s="176">
        <v>0</v>
      </c>
      <c r="G24" s="176">
        <v>0</v>
      </c>
    </row>
    <row r="25" ht="13.6" customHeight="1" spans="1:7">
      <c r="A25" s="198" t="s">
        <v>99</v>
      </c>
      <c r="B25" s="198" t="s">
        <v>100</v>
      </c>
      <c r="C25" s="176">
        <f t="shared" si="0"/>
        <v>1339975.2</v>
      </c>
      <c r="D25" s="176">
        <v>1339975.2</v>
      </c>
      <c r="E25" s="176">
        <v>1339975.2</v>
      </c>
      <c r="F25" s="176">
        <v>0</v>
      </c>
      <c r="G25" s="176">
        <v>0</v>
      </c>
    </row>
    <row r="26" ht="13.6" customHeight="1" spans="1:7">
      <c r="A26" s="198" t="s">
        <v>101</v>
      </c>
      <c r="B26" s="198" t="s">
        <v>102</v>
      </c>
      <c r="C26" s="176">
        <f t="shared" si="0"/>
        <v>168836.88</v>
      </c>
      <c r="D26" s="176">
        <v>168836.88</v>
      </c>
      <c r="E26" s="176">
        <v>168836.88</v>
      </c>
      <c r="F26" s="176">
        <v>0</v>
      </c>
      <c r="G26" s="176">
        <v>0</v>
      </c>
    </row>
    <row r="27" ht="13.6" customHeight="1" spans="1:7">
      <c r="A27" s="196" t="s">
        <v>103</v>
      </c>
      <c r="B27" s="196" t="s">
        <v>104</v>
      </c>
      <c r="C27" s="176">
        <f t="shared" si="0"/>
        <v>5436738</v>
      </c>
      <c r="D27" s="176">
        <v>5436738</v>
      </c>
      <c r="E27" s="176">
        <v>5436738</v>
      </c>
      <c r="F27" s="176">
        <v>0</v>
      </c>
      <c r="G27" s="176">
        <f>G28</f>
        <v>0</v>
      </c>
    </row>
    <row r="28" ht="13.6" customHeight="1" spans="1:7">
      <c r="A28" s="197" t="s">
        <v>105</v>
      </c>
      <c r="B28" s="197" t="s">
        <v>106</v>
      </c>
      <c r="C28" s="176">
        <f t="shared" si="0"/>
        <v>5436738</v>
      </c>
      <c r="D28" s="176">
        <v>5436738</v>
      </c>
      <c r="E28" s="176">
        <v>5436738</v>
      </c>
      <c r="F28" s="176">
        <v>0</v>
      </c>
      <c r="G28" s="176">
        <f>G29</f>
        <v>0</v>
      </c>
    </row>
    <row r="29" ht="18" customHeight="1" spans="1:7">
      <c r="A29" s="198" t="s">
        <v>107</v>
      </c>
      <c r="B29" s="198" t="s">
        <v>108</v>
      </c>
      <c r="C29" s="176">
        <f t="shared" si="0"/>
        <v>5436738</v>
      </c>
      <c r="D29" s="176">
        <v>5436738</v>
      </c>
      <c r="E29" s="176">
        <v>5436738</v>
      </c>
      <c r="F29" s="176">
        <v>0</v>
      </c>
      <c r="G29" s="176">
        <v>0</v>
      </c>
    </row>
    <row r="30" ht="18" customHeight="1" spans="1:7">
      <c r="A30" s="199" t="s">
        <v>109</v>
      </c>
      <c r="B30" s="199"/>
      <c r="C30" s="200">
        <f>C8+C16+C22+C27</f>
        <v>47758760.28</v>
      </c>
      <c r="D30" s="200">
        <f>D8+D16+D22+D27</f>
        <v>42979760.24</v>
      </c>
      <c r="E30" s="200">
        <f>E8+E16+E22+E27</f>
        <v>42470360.24</v>
      </c>
      <c r="F30" s="200">
        <f>F8+F16+F22+F27</f>
        <v>509400</v>
      </c>
      <c r="G30" s="200">
        <f>G8+G16+G22+G27</f>
        <v>4779000.04</v>
      </c>
    </row>
  </sheetData>
  <mergeCells count="7">
    <mergeCell ref="A3:G3"/>
    <mergeCell ref="A4:E4"/>
    <mergeCell ref="A5:B5"/>
    <mergeCell ref="D5:F5"/>
    <mergeCell ref="A30:B30"/>
    <mergeCell ref="C5:C6"/>
    <mergeCell ref="G5:G6"/>
  </mergeCells>
  <pageMargins left="0.75" right="0.75" top="1" bottom="1" header="0.5" footer="0.5"/>
  <pageSetup paperSize="9" scale="97" fitToWidth="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9"/>
  <sheetViews>
    <sheetView showZeros="0" workbookViewId="0">
      <pane ySplit="1" topLeftCell="A2" activePane="bottomLeft" state="frozen"/>
      <selection/>
      <selection pane="bottomLeft" activeCell="A9" sqref="$A9:$XFD9"/>
    </sheetView>
  </sheetViews>
  <sheetFormatPr defaultColWidth="9.10833333333333" defaultRowHeight="14.25" customHeight="1" outlineLevelCol="5"/>
  <cols>
    <col min="1" max="1" width="27.4416666666667" customWidth="1"/>
    <col min="2" max="6" width="31.2166666666667" customWidth="1"/>
  </cols>
  <sheetData>
    <row r="1" customHeight="1" spans="1:6">
      <c r="A1" s="27"/>
      <c r="B1" s="27"/>
      <c r="C1" s="27"/>
      <c r="D1" s="27"/>
      <c r="E1" s="27"/>
      <c r="F1" s="27"/>
    </row>
    <row r="2" ht="11.95" customHeight="1" spans="1:6">
      <c r="A2" s="180"/>
      <c r="B2" s="180"/>
      <c r="C2" s="89"/>
      <c r="F2" s="81" t="s">
        <v>137</v>
      </c>
    </row>
    <row r="3" ht="25.55" customHeight="1" spans="1:6">
      <c r="A3" s="181" t="s">
        <v>138</v>
      </c>
      <c r="B3" s="181"/>
      <c r="C3" s="181"/>
      <c r="D3" s="181"/>
      <c r="E3" s="181"/>
      <c r="F3" s="181"/>
    </row>
    <row r="4" ht="15.75" customHeight="1" spans="1:6">
      <c r="A4" s="30" t="str">
        <f>'部门财务收支预算总表01-1'!A4</f>
        <v>单位名称：新平彝族傣族自治县戛洒镇小学</v>
      </c>
      <c r="B4" s="180"/>
      <c r="C4" s="89"/>
      <c r="F4" s="81" t="s">
        <v>139</v>
      </c>
    </row>
    <row r="5" ht="19.5" customHeight="1" spans="1:6">
      <c r="A5" s="34" t="s">
        <v>140</v>
      </c>
      <c r="B5" s="35" t="s">
        <v>141</v>
      </c>
      <c r="C5" s="53" t="s">
        <v>142</v>
      </c>
      <c r="D5" s="54"/>
      <c r="E5" s="55"/>
      <c r="F5" s="35" t="s">
        <v>143</v>
      </c>
    </row>
    <row r="6" ht="19.5" customHeight="1" spans="1:6">
      <c r="A6" s="40"/>
      <c r="B6" s="41"/>
      <c r="C6" s="85" t="s">
        <v>38</v>
      </c>
      <c r="D6" s="85" t="s">
        <v>144</v>
      </c>
      <c r="E6" s="85" t="s">
        <v>145</v>
      </c>
      <c r="F6" s="41"/>
    </row>
    <row r="7" ht="18.85" customHeight="1" spans="1:6">
      <c r="A7" s="182">
        <v>1</v>
      </c>
      <c r="B7" s="182">
        <v>2</v>
      </c>
      <c r="C7" s="183">
        <v>3</v>
      </c>
      <c r="D7" s="182">
        <v>4</v>
      </c>
      <c r="E7" s="182">
        <v>5</v>
      </c>
      <c r="F7" s="182">
        <v>6</v>
      </c>
    </row>
    <row r="8" ht="18.85" customHeight="1" spans="1:6">
      <c r="A8" s="184"/>
      <c r="B8" s="184"/>
      <c r="C8" s="185"/>
      <c r="D8" s="186"/>
      <c r="E8" s="186"/>
      <c r="F8" s="186"/>
    </row>
    <row r="9" customFormat="1" customHeight="1" spans="1:4">
      <c r="A9" s="50" t="s">
        <v>146</v>
      </c>
      <c r="B9" s="50"/>
      <c r="C9" s="50"/>
      <c r="D9" s="50"/>
    </row>
  </sheetData>
  <mergeCells count="7">
    <mergeCell ref="A3:F3"/>
    <mergeCell ref="A4:D4"/>
    <mergeCell ref="C5:E5"/>
    <mergeCell ref="A9:D9"/>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28"/>
  <sheetViews>
    <sheetView showZeros="0" workbookViewId="0">
      <pane ySplit="1" topLeftCell="A21" activePane="bottomLeft" state="frozen"/>
      <selection/>
      <selection pane="bottomLeft" activeCell="P17" sqref="P17"/>
    </sheetView>
  </sheetViews>
  <sheetFormatPr defaultColWidth="9.10833333333333" defaultRowHeight="14.25" customHeight="1"/>
  <cols>
    <col min="1" max="1" width="16.125" customWidth="1"/>
    <col min="2" max="2" width="12.5" customWidth="1"/>
    <col min="3" max="3" width="14" customWidth="1"/>
    <col min="4" max="4" width="7.75" customWidth="1"/>
    <col min="5" max="5" width="12.875" customWidth="1"/>
    <col min="6" max="6" width="6.25" customWidth="1"/>
    <col min="7" max="7" width="12.5" customWidth="1"/>
    <col min="8" max="8" width="11.75" customWidth="1"/>
    <col min="9" max="9" width="11.875" customWidth="1"/>
    <col min="10" max="11" width="7.375" customWidth="1"/>
    <col min="12" max="12" width="12.125" customWidth="1"/>
    <col min="13" max="23" width="7" customWidth="1"/>
  </cols>
  <sheetData>
    <row r="1" customHeight="1" spans="1:23">
      <c r="A1" s="27"/>
      <c r="B1" s="27"/>
      <c r="C1" s="27"/>
      <c r="D1" s="27"/>
      <c r="E1" s="27"/>
      <c r="F1" s="27"/>
      <c r="G1" s="27"/>
      <c r="H1" s="27"/>
      <c r="I1" s="27"/>
      <c r="J1" s="27"/>
      <c r="K1" s="27"/>
      <c r="L1" s="27"/>
      <c r="M1" s="27"/>
      <c r="N1" s="27"/>
      <c r="O1" s="27"/>
      <c r="P1" s="27"/>
      <c r="Q1" s="27"/>
      <c r="R1" s="27"/>
      <c r="S1" s="27"/>
      <c r="T1" s="27"/>
      <c r="U1" s="27"/>
      <c r="V1" s="27"/>
      <c r="W1" s="27"/>
    </row>
    <row r="2" ht="13.6" customHeight="1" spans="4:23">
      <c r="D2" s="28"/>
      <c r="E2" s="28"/>
      <c r="F2" s="28"/>
      <c r="G2" s="28"/>
      <c r="U2" s="179"/>
      <c r="W2" s="77" t="s">
        <v>147</v>
      </c>
    </row>
    <row r="3" ht="27.85" customHeight="1" spans="1:23">
      <c r="A3" s="29" t="s">
        <v>148</v>
      </c>
      <c r="B3" s="29"/>
      <c r="C3" s="29"/>
      <c r="D3" s="29"/>
      <c r="E3" s="29"/>
      <c r="F3" s="29"/>
      <c r="G3" s="29"/>
      <c r="H3" s="29"/>
      <c r="I3" s="29"/>
      <c r="J3" s="29"/>
      <c r="K3" s="29"/>
      <c r="L3" s="29"/>
      <c r="M3" s="29"/>
      <c r="N3" s="29"/>
      <c r="O3" s="29"/>
      <c r="P3" s="29"/>
      <c r="Q3" s="29"/>
      <c r="R3" s="29"/>
      <c r="S3" s="29"/>
      <c r="T3" s="29"/>
      <c r="U3" s="29"/>
      <c r="V3" s="29"/>
      <c r="W3" s="29"/>
    </row>
    <row r="4" ht="13.6" customHeight="1" spans="1:23">
      <c r="A4" s="30" t="str">
        <f>'部门财务收支预算总表01-1'!A4</f>
        <v>单位名称：新平彝族傣族自治县戛洒镇小学</v>
      </c>
      <c r="B4" s="31"/>
      <c r="C4" s="31"/>
      <c r="D4" s="31"/>
      <c r="E4" s="31"/>
      <c r="F4" s="31"/>
      <c r="G4" s="31"/>
      <c r="H4" s="32"/>
      <c r="I4" s="32"/>
      <c r="J4" s="32"/>
      <c r="K4" s="32"/>
      <c r="L4" s="32"/>
      <c r="M4" s="32"/>
      <c r="N4" s="32"/>
      <c r="O4" s="32"/>
      <c r="P4" s="32"/>
      <c r="Q4" s="32"/>
      <c r="U4" s="179"/>
      <c r="W4" s="135" t="s">
        <v>139</v>
      </c>
    </row>
    <row r="5" ht="21.8" customHeight="1" spans="1:23">
      <c r="A5" s="33" t="s">
        <v>149</v>
      </c>
      <c r="B5" s="33" t="s">
        <v>150</v>
      </c>
      <c r="C5" s="33" t="s">
        <v>151</v>
      </c>
      <c r="D5" s="34" t="s">
        <v>152</v>
      </c>
      <c r="E5" s="34" t="s">
        <v>153</v>
      </c>
      <c r="F5" s="34" t="s">
        <v>154</v>
      </c>
      <c r="G5" s="34" t="s">
        <v>155</v>
      </c>
      <c r="H5" s="85" t="s">
        <v>156</v>
      </c>
      <c r="I5" s="85"/>
      <c r="J5" s="85"/>
      <c r="K5" s="85"/>
      <c r="L5" s="177"/>
      <c r="M5" s="177"/>
      <c r="N5" s="177"/>
      <c r="O5" s="177"/>
      <c r="P5" s="177"/>
      <c r="Q5" s="69"/>
      <c r="R5" s="85"/>
      <c r="S5" s="85"/>
      <c r="T5" s="85"/>
      <c r="U5" s="85"/>
      <c r="V5" s="85"/>
      <c r="W5" s="85"/>
    </row>
    <row r="6" ht="21.8" customHeight="1" spans="1:23">
      <c r="A6" s="36"/>
      <c r="B6" s="36"/>
      <c r="C6" s="36"/>
      <c r="D6" s="37"/>
      <c r="E6" s="37"/>
      <c r="F6" s="37"/>
      <c r="G6" s="37"/>
      <c r="H6" s="85" t="s">
        <v>36</v>
      </c>
      <c r="I6" s="69" t="s">
        <v>39</v>
      </c>
      <c r="J6" s="69"/>
      <c r="K6" s="69"/>
      <c r="L6" s="177"/>
      <c r="M6" s="177"/>
      <c r="N6" s="177" t="s">
        <v>157</v>
      </c>
      <c r="O6" s="177"/>
      <c r="P6" s="177"/>
      <c r="Q6" s="69" t="s">
        <v>42</v>
      </c>
      <c r="R6" s="85" t="s">
        <v>57</v>
      </c>
      <c r="S6" s="69"/>
      <c r="T6" s="69"/>
      <c r="U6" s="69"/>
      <c r="V6" s="69"/>
      <c r="W6" s="69"/>
    </row>
    <row r="7" ht="15.05" customHeight="1" spans="1:23">
      <c r="A7" s="39"/>
      <c r="B7" s="39"/>
      <c r="C7" s="39"/>
      <c r="D7" s="40"/>
      <c r="E7" s="40"/>
      <c r="F7" s="40"/>
      <c r="G7" s="40"/>
      <c r="H7" s="85"/>
      <c r="I7" s="69" t="s">
        <v>158</v>
      </c>
      <c r="J7" s="69" t="s">
        <v>159</v>
      </c>
      <c r="K7" s="69" t="s">
        <v>160</v>
      </c>
      <c r="L7" s="178" t="s">
        <v>161</v>
      </c>
      <c r="M7" s="178" t="s">
        <v>162</v>
      </c>
      <c r="N7" s="178" t="s">
        <v>39</v>
      </c>
      <c r="O7" s="178" t="s">
        <v>40</v>
      </c>
      <c r="P7" s="178" t="s">
        <v>41</v>
      </c>
      <c r="Q7" s="69"/>
      <c r="R7" s="69" t="s">
        <v>38</v>
      </c>
      <c r="S7" s="69" t="s">
        <v>49</v>
      </c>
      <c r="T7" s="69" t="s">
        <v>163</v>
      </c>
      <c r="U7" s="69" t="s">
        <v>45</v>
      </c>
      <c r="V7" s="69" t="s">
        <v>46</v>
      </c>
      <c r="W7" s="69" t="s">
        <v>47</v>
      </c>
    </row>
    <row r="8" ht="42" customHeight="1" spans="1:23">
      <c r="A8" s="39"/>
      <c r="B8" s="39"/>
      <c r="C8" s="39"/>
      <c r="D8" s="40"/>
      <c r="E8" s="40"/>
      <c r="F8" s="40"/>
      <c r="G8" s="40"/>
      <c r="H8" s="85"/>
      <c r="I8" s="69"/>
      <c r="J8" s="69"/>
      <c r="K8" s="69"/>
      <c r="L8" s="178"/>
      <c r="M8" s="178"/>
      <c r="N8" s="178"/>
      <c r="O8" s="178"/>
      <c r="P8" s="178"/>
      <c r="Q8" s="69"/>
      <c r="R8" s="69"/>
      <c r="S8" s="69"/>
      <c r="T8" s="69"/>
      <c r="U8" s="69"/>
      <c r="V8" s="69"/>
      <c r="W8" s="69"/>
    </row>
    <row r="9" ht="15.05" customHeight="1" spans="1:23">
      <c r="A9" s="175">
        <v>1</v>
      </c>
      <c r="B9" s="175">
        <v>2</v>
      </c>
      <c r="C9" s="175">
        <v>3</v>
      </c>
      <c r="D9" s="175">
        <v>4</v>
      </c>
      <c r="E9" s="175">
        <v>5</v>
      </c>
      <c r="F9" s="175">
        <v>6</v>
      </c>
      <c r="G9" s="175">
        <v>7</v>
      </c>
      <c r="H9" s="175">
        <v>8</v>
      </c>
      <c r="I9" s="175">
        <v>9</v>
      </c>
      <c r="J9" s="175">
        <v>10</v>
      </c>
      <c r="K9" s="175">
        <v>11</v>
      </c>
      <c r="L9" s="175">
        <v>12</v>
      </c>
      <c r="M9" s="175">
        <v>13</v>
      </c>
      <c r="N9" s="175">
        <v>14</v>
      </c>
      <c r="O9" s="175">
        <v>15</v>
      </c>
      <c r="P9" s="175">
        <v>16</v>
      </c>
      <c r="Q9" s="175">
        <v>17</v>
      </c>
      <c r="R9" s="175">
        <v>18</v>
      </c>
      <c r="S9" s="175">
        <v>19</v>
      </c>
      <c r="T9" s="175">
        <v>20</v>
      </c>
      <c r="U9" s="175">
        <v>21</v>
      </c>
      <c r="V9" s="175">
        <v>22</v>
      </c>
      <c r="W9" s="175">
        <v>23</v>
      </c>
    </row>
    <row r="10" ht="33" customHeight="1" spans="1:23">
      <c r="A10" s="24" t="s">
        <v>51</v>
      </c>
      <c r="B10" s="24" t="s">
        <v>164</v>
      </c>
      <c r="C10" s="24" t="s">
        <v>165</v>
      </c>
      <c r="D10" s="23" t="s">
        <v>71</v>
      </c>
      <c r="E10" s="23" t="s">
        <v>72</v>
      </c>
      <c r="F10" s="23" t="s">
        <v>166</v>
      </c>
      <c r="G10" s="23" t="s">
        <v>167</v>
      </c>
      <c r="H10" s="176">
        <v>11301312</v>
      </c>
      <c r="I10" s="176">
        <v>11301312</v>
      </c>
      <c r="J10" s="176"/>
      <c r="K10" s="176"/>
      <c r="L10" s="176">
        <v>11301312</v>
      </c>
      <c r="M10" s="176"/>
      <c r="N10" s="176"/>
      <c r="O10" s="176"/>
      <c r="P10" s="176"/>
      <c r="Q10" s="176"/>
      <c r="R10" s="176"/>
      <c r="S10" s="176"/>
      <c r="T10" s="176"/>
      <c r="U10" s="176"/>
      <c r="V10" s="176"/>
      <c r="W10" s="176"/>
    </row>
    <row r="11" ht="33" customHeight="1" spans="1:23">
      <c r="A11" s="24" t="s">
        <v>51</v>
      </c>
      <c r="B11" s="24" t="s">
        <v>164</v>
      </c>
      <c r="C11" s="24" t="s">
        <v>165</v>
      </c>
      <c r="D11" s="23" t="s">
        <v>71</v>
      </c>
      <c r="E11" s="23" t="s">
        <v>72</v>
      </c>
      <c r="F11" s="23" t="s">
        <v>168</v>
      </c>
      <c r="G11" s="23" t="s">
        <v>169</v>
      </c>
      <c r="H11" s="176">
        <v>1206960</v>
      </c>
      <c r="I11" s="176">
        <v>1206960</v>
      </c>
      <c r="J11" s="176"/>
      <c r="K11" s="176"/>
      <c r="L11" s="176">
        <v>1206960</v>
      </c>
      <c r="M11" s="176"/>
      <c r="N11" s="176"/>
      <c r="O11" s="176"/>
      <c r="P11" s="138"/>
      <c r="Q11" s="176"/>
      <c r="R11" s="176"/>
      <c r="S11" s="176"/>
      <c r="T11" s="176"/>
      <c r="U11" s="176"/>
      <c r="V11" s="176"/>
      <c r="W11" s="176"/>
    </row>
    <row r="12" ht="33" customHeight="1" spans="1:23">
      <c r="A12" s="24" t="s">
        <v>51</v>
      </c>
      <c r="B12" s="24" t="s">
        <v>164</v>
      </c>
      <c r="C12" s="24" t="s">
        <v>165</v>
      </c>
      <c r="D12" s="23" t="s">
        <v>71</v>
      </c>
      <c r="E12" s="23" t="s">
        <v>72</v>
      </c>
      <c r="F12" s="23" t="s">
        <v>168</v>
      </c>
      <c r="G12" s="23" t="s">
        <v>169</v>
      </c>
      <c r="H12" s="176">
        <v>1400400</v>
      </c>
      <c r="I12" s="176">
        <v>1400400</v>
      </c>
      <c r="J12" s="176"/>
      <c r="K12" s="176"/>
      <c r="L12" s="176">
        <v>1400400</v>
      </c>
      <c r="M12" s="176"/>
      <c r="N12" s="176"/>
      <c r="O12" s="176"/>
      <c r="P12" s="138"/>
      <c r="Q12" s="176"/>
      <c r="R12" s="176"/>
      <c r="S12" s="176"/>
      <c r="T12" s="176"/>
      <c r="U12" s="176"/>
      <c r="V12" s="176"/>
      <c r="W12" s="176"/>
    </row>
    <row r="13" ht="33" customHeight="1" spans="1:23">
      <c r="A13" s="24" t="s">
        <v>51</v>
      </c>
      <c r="B13" s="24" t="s">
        <v>164</v>
      </c>
      <c r="C13" s="24" t="s">
        <v>165</v>
      </c>
      <c r="D13" s="23" t="s">
        <v>71</v>
      </c>
      <c r="E13" s="23" t="s">
        <v>72</v>
      </c>
      <c r="F13" s="23" t="s">
        <v>170</v>
      </c>
      <c r="G13" s="23" t="s">
        <v>171</v>
      </c>
      <c r="H13" s="176">
        <v>3634260</v>
      </c>
      <c r="I13" s="176">
        <v>3634260</v>
      </c>
      <c r="J13" s="176"/>
      <c r="K13" s="176"/>
      <c r="L13" s="176">
        <v>3634260</v>
      </c>
      <c r="M13" s="176"/>
      <c r="N13" s="176"/>
      <c r="O13" s="176"/>
      <c r="P13" s="138"/>
      <c r="Q13" s="176"/>
      <c r="R13" s="176"/>
      <c r="S13" s="176"/>
      <c r="T13" s="176"/>
      <c r="U13" s="176"/>
      <c r="V13" s="176"/>
      <c r="W13" s="176"/>
    </row>
    <row r="14" ht="33" customHeight="1" spans="1:23">
      <c r="A14" s="24" t="s">
        <v>51</v>
      </c>
      <c r="B14" s="24" t="s">
        <v>164</v>
      </c>
      <c r="C14" s="24" t="s">
        <v>165</v>
      </c>
      <c r="D14" s="23" t="s">
        <v>71</v>
      </c>
      <c r="E14" s="23" t="s">
        <v>72</v>
      </c>
      <c r="F14" s="23" t="s">
        <v>170</v>
      </c>
      <c r="G14" s="23" t="s">
        <v>171</v>
      </c>
      <c r="H14" s="176">
        <v>6300000</v>
      </c>
      <c r="I14" s="176">
        <v>6300000</v>
      </c>
      <c r="J14" s="176"/>
      <c r="K14" s="176"/>
      <c r="L14" s="176">
        <v>6300000</v>
      </c>
      <c r="M14" s="176"/>
      <c r="N14" s="176"/>
      <c r="O14" s="176"/>
      <c r="P14" s="138"/>
      <c r="Q14" s="176"/>
      <c r="R14" s="176"/>
      <c r="S14" s="176"/>
      <c r="T14" s="176"/>
      <c r="U14" s="176"/>
      <c r="V14" s="176"/>
      <c r="W14" s="176"/>
    </row>
    <row r="15" ht="33" customHeight="1" spans="1:23">
      <c r="A15" s="24" t="s">
        <v>51</v>
      </c>
      <c r="B15" s="24" t="s">
        <v>172</v>
      </c>
      <c r="C15" s="24" t="s">
        <v>173</v>
      </c>
      <c r="D15" s="23" t="s">
        <v>97</v>
      </c>
      <c r="E15" s="23" t="s">
        <v>98</v>
      </c>
      <c r="F15" s="23" t="s">
        <v>174</v>
      </c>
      <c r="G15" s="23" t="s">
        <v>175</v>
      </c>
      <c r="H15" s="176">
        <v>105194</v>
      </c>
      <c r="I15" s="176">
        <v>105194</v>
      </c>
      <c r="J15" s="176"/>
      <c r="K15" s="176"/>
      <c r="L15" s="176">
        <v>105194</v>
      </c>
      <c r="M15" s="176"/>
      <c r="N15" s="176"/>
      <c r="O15" s="176"/>
      <c r="P15" s="138"/>
      <c r="Q15" s="176"/>
      <c r="R15" s="176"/>
      <c r="S15" s="176"/>
      <c r="T15" s="176"/>
      <c r="U15" s="176"/>
      <c r="V15" s="176"/>
      <c r="W15" s="176"/>
    </row>
    <row r="16" ht="33" customHeight="1" spans="1:23">
      <c r="A16" s="24" t="s">
        <v>51</v>
      </c>
      <c r="B16" s="24" t="s">
        <v>176</v>
      </c>
      <c r="C16" s="24" t="s">
        <v>108</v>
      </c>
      <c r="D16" s="23" t="s">
        <v>107</v>
      </c>
      <c r="E16" s="23" t="s">
        <v>108</v>
      </c>
      <c r="F16" s="23" t="s">
        <v>177</v>
      </c>
      <c r="G16" s="23" t="s">
        <v>108</v>
      </c>
      <c r="H16" s="176">
        <v>5436738</v>
      </c>
      <c r="I16" s="176">
        <v>5436738</v>
      </c>
      <c r="J16" s="176"/>
      <c r="K16" s="176"/>
      <c r="L16" s="176">
        <v>5436738</v>
      </c>
      <c r="M16" s="176"/>
      <c r="N16" s="176"/>
      <c r="O16" s="176"/>
      <c r="P16" s="138"/>
      <c r="Q16" s="176"/>
      <c r="R16" s="176"/>
      <c r="S16" s="176"/>
      <c r="T16" s="176"/>
      <c r="U16" s="176"/>
      <c r="V16" s="176"/>
      <c r="W16" s="176"/>
    </row>
    <row r="17" ht="33" customHeight="1" spans="1:23">
      <c r="A17" s="24" t="s">
        <v>51</v>
      </c>
      <c r="B17" s="24" t="s">
        <v>178</v>
      </c>
      <c r="C17" s="24" t="s">
        <v>179</v>
      </c>
      <c r="D17" s="23" t="s">
        <v>71</v>
      </c>
      <c r="E17" s="23" t="s">
        <v>72</v>
      </c>
      <c r="F17" s="23" t="s">
        <v>180</v>
      </c>
      <c r="G17" s="23" t="s">
        <v>179</v>
      </c>
      <c r="H17" s="176">
        <v>336000</v>
      </c>
      <c r="I17" s="176">
        <v>336000</v>
      </c>
      <c r="J17" s="176"/>
      <c r="K17" s="176"/>
      <c r="L17" s="176">
        <v>336000</v>
      </c>
      <c r="M17" s="176"/>
      <c r="N17" s="176"/>
      <c r="O17" s="176"/>
      <c r="P17" s="138"/>
      <c r="Q17" s="176"/>
      <c r="R17" s="176"/>
      <c r="S17" s="176"/>
      <c r="T17" s="176"/>
      <c r="U17" s="176"/>
      <c r="V17" s="176"/>
      <c r="W17" s="176"/>
    </row>
    <row r="18" ht="33" customHeight="1" spans="1:23">
      <c r="A18" s="24" t="s">
        <v>51</v>
      </c>
      <c r="B18" s="24" t="s">
        <v>181</v>
      </c>
      <c r="C18" s="24" t="s">
        <v>182</v>
      </c>
      <c r="D18" s="23" t="s">
        <v>71</v>
      </c>
      <c r="E18" s="23" t="s">
        <v>72</v>
      </c>
      <c r="F18" s="23" t="s">
        <v>183</v>
      </c>
      <c r="G18" s="23" t="s">
        <v>184</v>
      </c>
      <c r="H18" s="176">
        <v>147000</v>
      </c>
      <c r="I18" s="176">
        <v>147000</v>
      </c>
      <c r="J18" s="176"/>
      <c r="K18" s="176"/>
      <c r="L18" s="176">
        <v>147000</v>
      </c>
      <c r="M18" s="176"/>
      <c r="N18" s="176"/>
      <c r="O18" s="176"/>
      <c r="P18" s="138"/>
      <c r="Q18" s="176"/>
      <c r="R18" s="176"/>
      <c r="S18" s="176"/>
      <c r="T18" s="176"/>
      <c r="U18" s="176"/>
      <c r="V18" s="176"/>
      <c r="W18" s="176"/>
    </row>
    <row r="19" ht="33" customHeight="1" spans="1:23">
      <c r="A19" s="24" t="s">
        <v>51</v>
      </c>
      <c r="B19" s="24" t="s">
        <v>185</v>
      </c>
      <c r="C19" s="24" t="s">
        <v>186</v>
      </c>
      <c r="D19" s="23" t="s">
        <v>71</v>
      </c>
      <c r="E19" s="23" t="s">
        <v>72</v>
      </c>
      <c r="F19" s="23" t="s">
        <v>170</v>
      </c>
      <c r="G19" s="23" t="s">
        <v>171</v>
      </c>
      <c r="H19" s="176">
        <v>2520000</v>
      </c>
      <c r="I19" s="176">
        <v>2520000</v>
      </c>
      <c r="J19" s="176"/>
      <c r="K19" s="176"/>
      <c r="L19" s="176">
        <v>2520000</v>
      </c>
      <c r="M19" s="176"/>
      <c r="N19" s="176"/>
      <c r="O19" s="176"/>
      <c r="P19" s="138"/>
      <c r="Q19" s="176"/>
      <c r="R19" s="176"/>
      <c r="S19" s="176"/>
      <c r="T19" s="176"/>
      <c r="U19" s="176"/>
      <c r="V19" s="176"/>
      <c r="W19" s="176"/>
    </row>
    <row r="20" ht="33" customHeight="1" spans="1:23">
      <c r="A20" s="24" t="s">
        <v>51</v>
      </c>
      <c r="B20" s="24" t="s">
        <v>185</v>
      </c>
      <c r="C20" s="24" t="s">
        <v>186</v>
      </c>
      <c r="D20" s="23" t="s">
        <v>71</v>
      </c>
      <c r="E20" s="23" t="s">
        <v>72</v>
      </c>
      <c r="F20" s="23" t="s">
        <v>170</v>
      </c>
      <c r="G20" s="23" t="s">
        <v>171</v>
      </c>
      <c r="H20" s="176">
        <v>1260000</v>
      </c>
      <c r="I20" s="176">
        <v>1260000</v>
      </c>
      <c r="J20" s="176"/>
      <c r="K20" s="176"/>
      <c r="L20" s="176">
        <v>1260000</v>
      </c>
      <c r="M20" s="176"/>
      <c r="N20" s="176"/>
      <c r="O20" s="176"/>
      <c r="P20" s="138"/>
      <c r="Q20" s="176"/>
      <c r="R20" s="176"/>
      <c r="S20" s="176"/>
      <c r="T20" s="176"/>
      <c r="U20" s="176"/>
      <c r="V20" s="176"/>
      <c r="W20" s="176"/>
    </row>
    <row r="21" ht="33" customHeight="1" spans="1:23">
      <c r="A21" s="24" t="s">
        <v>51</v>
      </c>
      <c r="B21" s="24" t="s">
        <v>187</v>
      </c>
      <c r="C21" s="24" t="s">
        <v>188</v>
      </c>
      <c r="D21" s="23" t="s">
        <v>85</v>
      </c>
      <c r="E21" s="23" t="s">
        <v>86</v>
      </c>
      <c r="F21" s="23" t="s">
        <v>189</v>
      </c>
      <c r="G21" s="23" t="s">
        <v>190</v>
      </c>
      <c r="H21" s="176">
        <v>26400</v>
      </c>
      <c r="I21" s="176">
        <v>26400</v>
      </c>
      <c r="J21" s="176"/>
      <c r="K21" s="176"/>
      <c r="L21" s="176">
        <v>26400</v>
      </c>
      <c r="M21" s="176"/>
      <c r="N21" s="176"/>
      <c r="O21" s="176"/>
      <c r="P21" s="138"/>
      <c r="Q21" s="176"/>
      <c r="R21" s="176"/>
      <c r="S21" s="176"/>
      <c r="T21" s="176"/>
      <c r="U21" s="176"/>
      <c r="V21" s="176"/>
      <c r="W21" s="176"/>
    </row>
    <row r="22" ht="33" customHeight="1" spans="1:23">
      <c r="A22" s="24" t="s">
        <v>51</v>
      </c>
      <c r="B22" s="24" t="s">
        <v>191</v>
      </c>
      <c r="C22" s="24" t="s">
        <v>192</v>
      </c>
      <c r="D22" s="23" t="s">
        <v>71</v>
      </c>
      <c r="E22" s="23" t="s">
        <v>72</v>
      </c>
      <c r="F22" s="23" t="s">
        <v>193</v>
      </c>
      <c r="G22" s="23" t="s">
        <v>194</v>
      </c>
      <c r="H22" s="176">
        <v>187596.53</v>
      </c>
      <c r="I22" s="176">
        <v>187596.53</v>
      </c>
      <c r="J22" s="176"/>
      <c r="K22" s="176"/>
      <c r="L22" s="176">
        <v>187596.53</v>
      </c>
      <c r="M22" s="176"/>
      <c r="N22" s="176"/>
      <c r="O22" s="176"/>
      <c r="P22" s="138"/>
      <c r="Q22" s="176"/>
      <c r="R22" s="176"/>
      <c r="S22" s="176"/>
      <c r="T22" s="176"/>
      <c r="U22" s="176"/>
      <c r="V22" s="176"/>
      <c r="W22" s="176"/>
    </row>
    <row r="23" ht="33" customHeight="1" spans="1:23">
      <c r="A23" s="24" t="s">
        <v>51</v>
      </c>
      <c r="B23" s="24" t="s">
        <v>191</v>
      </c>
      <c r="C23" s="24" t="s">
        <v>192</v>
      </c>
      <c r="D23" s="23" t="s">
        <v>87</v>
      </c>
      <c r="E23" s="24" t="s">
        <v>88</v>
      </c>
      <c r="F23" s="23" t="s">
        <v>195</v>
      </c>
      <c r="G23" s="24" t="s">
        <v>196</v>
      </c>
      <c r="H23" s="176">
        <v>5359900.8</v>
      </c>
      <c r="I23" s="176">
        <v>5359900.8</v>
      </c>
      <c r="J23" s="176"/>
      <c r="K23" s="176"/>
      <c r="L23" s="176">
        <v>5359900.8</v>
      </c>
      <c r="M23" s="176"/>
      <c r="N23" s="176"/>
      <c r="O23" s="176"/>
      <c r="P23" s="138"/>
      <c r="Q23" s="176"/>
      <c r="R23" s="176"/>
      <c r="S23" s="176"/>
      <c r="T23" s="176"/>
      <c r="U23" s="176"/>
      <c r="V23" s="176"/>
      <c r="W23" s="176"/>
    </row>
    <row r="24" ht="33" customHeight="1" spans="1:23">
      <c r="A24" s="24" t="s">
        <v>51</v>
      </c>
      <c r="B24" s="24" t="s">
        <v>191</v>
      </c>
      <c r="C24" s="24" t="s">
        <v>192</v>
      </c>
      <c r="D24" s="23" t="s">
        <v>97</v>
      </c>
      <c r="E24" s="23" t="s">
        <v>98</v>
      </c>
      <c r="F24" s="23" t="s">
        <v>174</v>
      </c>
      <c r="G24" s="23" t="s">
        <v>175</v>
      </c>
      <c r="H24" s="176">
        <v>2224358.83</v>
      </c>
      <c r="I24" s="176">
        <v>2224358.83</v>
      </c>
      <c r="J24" s="176"/>
      <c r="K24" s="176"/>
      <c r="L24" s="176">
        <v>2224358.83</v>
      </c>
      <c r="M24" s="176"/>
      <c r="N24" s="176"/>
      <c r="O24" s="176"/>
      <c r="P24" s="138"/>
      <c r="Q24" s="176"/>
      <c r="R24" s="176"/>
      <c r="S24" s="176"/>
      <c r="T24" s="176"/>
      <c r="U24" s="176"/>
      <c r="V24" s="176"/>
      <c r="W24" s="176"/>
    </row>
    <row r="25" ht="33" customHeight="1" spans="1:23">
      <c r="A25" s="24" t="s">
        <v>51</v>
      </c>
      <c r="B25" s="24" t="s">
        <v>191</v>
      </c>
      <c r="C25" s="24" t="s">
        <v>192</v>
      </c>
      <c r="D25" s="23" t="s">
        <v>99</v>
      </c>
      <c r="E25" s="23" t="s">
        <v>100</v>
      </c>
      <c r="F25" s="23" t="s">
        <v>197</v>
      </c>
      <c r="G25" s="23" t="s">
        <v>198</v>
      </c>
      <c r="H25" s="176">
        <v>1339975.2</v>
      </c>
      <c r="I25" s="176">
        <v>1339975.2</v>
      </c>
      <c r="J25" s="176"/>
      <c r="K25" s="176"/>
      <c r="L25" s="176">
        <v>1339975.2</v>
      </c>
      <c r="M25" s="176"/>
      <c r="N25" s="176"/>
      <c r="O25" s="176"/>
      <c r="P25" s="138"/>
      <c r="Q25" s="176"/>
      <c r="R25" s="176"/>
      <c r="S25" s="176"/>
      <c r="T25" s="176"/>
      <c r="U25" s="176"/>
      <c r="V25" s="176"/>
      <c r="W25" s="176"/>
    </row>
    <row r="26" ht="33" customHeight="1" spans="1:23">
      <c r="A26" s="24" t="s">
        <v>51</v>
      </c>
      <c r="B26" s="24" t="s">
        <v>191</v>
      </c>
      <c r="C26" s="24" t="s">
        <v>192</v>
      </c>
      <c r="D26" s="23" t="s">
        <v>101</v>
      </c>
      <c r="E26" s="23" t="s">
        <v>102</v>
      </c>
      <c r="F26" s="23" t="s">
        <v>193</v>
      </c>
      <c r="G26" s="23" t="s">
        <v>194</v>
      </c>
      <c r="H26" s="176">
        <v>168836.88</v>
      </c>
      <c r="I26" s="176">
        <v>168836.88</v>
      </c>
      <c r="J26" s="176"/>
      <c r="K26" s="176"/>
      <c r="L26" s="176">
        <v>168836.88</v>
      </c>
      <c r="M26" s="176"/>
      <c r="N26" s="176"/>
      <c r="O26" s="176"/>
      <c r="P26" s="138"/>
      <c r="Q26" s="176"/>
      <c r="R26" s="176"/>
      <c r="S26" s="176"/>
      <c r="T26" s="176"/>
      <c r="U26" s="176"/>
      <c r="V26" s="176"/>
      <c r="W26" s="176"/>
    </row>
    <row r="27" ht="33" customHeight="1" spans="1:23">
      <c r="A27" s="24" t="s">
        <v>51</v>
      </c>
      <c r="B27" s="24" t="s">
        <v>199</v>
      </c>
      <c r="C27" s="24" t="s">
        <v>200</v>
      </c>
      <c r="D27" s="23" t="s">
        <v>71</v>
      </c>
      <c r="E27" s="23" t="s">
        <v>72</v>
      </c>
      <c r="F27" s="23" t="s">
        <v>201</v>
      </c>
      <c r="G27" s="24" t="s">
        <v>202</v>
      </c>
      <c r="H27" s="176">
        <v>24828</v>
      </c>
      <c r="I27" s="176">
        <v>24828</v>
      </c>
      <c r="J27" s="176"/>
      <c r="K27" s="176"/>
      <c r="L27" s="176">
        <v>24828</v>
      </c>
      <c r="M27" s="176"/>
      <c r="N27" s="176"/>
      <c r="O27" s="176"/>
      <c r="P27" s="138"/>
      <c r="Q27" s="176"/>
      <c r="R27" s="176"/>
      <c r="S27" s="176"/>
      <c r="T27" s="176"/>
      <c r="U27" s="176"/>
      <c r="V27" s="176"/>
      <c r="W27" s="176"/>
    </row>
    <row r="28" ht="18.85" customHeight="1" spans="1:23">
      <c r="A28" s="26" t="s">
        <v>36</v>
      </c>
      <c r="B28" s="26"/>
      <c r="C28" s="26"/>
      <c r="D28" s="26"/>
      <c r="E28" s="26"/>
      <c r="F28" s="26"/>
      <c r="G28" s="26"/>
      <c r="H28" s="176">
        <v>42979760.24</v>
      </c>
      <c r="I28" s="176">
        <v>42979760.24</v>
      </c>
      <c r="J28" s="176"/>
      <c r="K28" s="176"/>
      <c r="L28" s="176">
        <v>42979760.24</v>
      </c>
      <c r="M28" s="176"/>
      <c r="N28" s="176"/>
      <c r="O28" s="176"/>
      <c r="P28" s="176"/>
      <c r="Q28" s="176"/>
      <c r="R28" s="176"/>
      <c r="S28" s="176"/>
      <c r="T28" s="176"/>
      <c r="U28" s="176"/>
      <c r="V28" s="176"/>
      <c r="W28" s="176"/>
    </row>
  </sheetData>
  <mergeCells count="30">
    <mergeCell ref="A3:W3"/>
    <mergeCell ref="A4:G4"/>
    <mergeCell ref="H5:W5"/>
    <mergeCell ref="I6:M6"/>
    <mergeCell ref="N6:P6"/>
    <mergeCell ref="R6:W6"/>
    <mergeCell ref="A28:G2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67"/>
  <sheetViews>
    <sheetView showZeros="0" workbookViewId="0">
      <pane ySplit="1" topLeftCell="A2" activePane="bottomLeft" state="frozen"/>
      <selection/>
      <selection pane="bottomLeft" activeCell="C9" sqref="C9"/>
    </sheetView>
  </sheetViews>
  <sheetFormatPr defaultColWidth="9.10833333333333" defaultRowHeight="14.25" customHeight="1"/>
  <cols>
    <col min="1" max="1" width="12.25" style="148" customWidth="1"/>
    <col min="2" max="2" width="17.75" style="148" customWidth="1"/>
    <col min="3" max="3" width="47.75" style="148" customWidth="1"/>
    <col min="4" max="4" width="25.125" style="148" customWidth="1"/>
    <col min="5" max="5" width="10.625" style="148" customWidth="1"/>
    <col min="6" max="6" width="23.125" style="148" customWidth="1"/>
    <col min="7" max="7" width="5.875" style="148" customWidth="1"/>
    <col min="8" max="8" width="11.125" style="148" customWidth="1"/>
    <col min="9" max="11" width="14.2166666666667" style="148" customWidth="1"/>
    <col min="12" max="17" width="5.5" style="148" customWidth="1"/>
    <col min="18" max="18" width="13.5" style="148" customWidth="1"/>
    <col min="19" max="22" width="8.5" style="148" customWidth="1"/>
    <col min="23" max="23" width="13.375" style="148" customWidth="1"/>
    <col min="24" max="16384" width="9.10833333333333" style="148"/>
  </cols>
  <sheetData>
    <row r="1" customHeight="1" spans="1:23">
      <c r="A1" s="149"/>
      <c r="B1" s="149"/>
      <c r="C1" s="149"/>
      <c r="D1" s="149"/>
      <c r="E1" s="149"/>
      <c r="F1" s="149"/>
      <c r="G1" s="149"/>
      <c r="H1" s="149"/>
      <c r="I1" s="149"/>
      <c r="J1" s="149"/>
      <c r="K1" s="149"/>
      <c r="L1" s="149"/>
      <c r="M1" s="149"/>
      <c r="N1" s="149"/>
      <c r="O1" s="149"/>
      <c r="P1" s="149"/>
      <c r="Q1" s="149"/>
      <c r="R1" s="149"/>
      <c r="S1" s="149"/>
      <c r="T1" s="149"/>
      <c r="U1" s="149"/>
      <c r="V1" s="149"/>
      <c r="W1" s="149"/>
    </row>
    <row r="2" ht="13.6" customHeight="1" spans="5:23">
      <c r="E2" s="150"/>
      <c r="F2" s="150"/>
      <c r="G2" s="150"/>
      <c r="H2" s="150"/>
      <c r="U2" s="168"/>
      <c r="W2" s="169" t="s">
        <v>203</v>
      </c>
    </row>
    <row r="3" ht="27.85" customHeight="1" spans="1:23">
      <c r="A3" s="151" t="s">
        <v>204</v>
      </c>
      <c r="B3" s="151"/>
      <c r="C3" s="151"/>
      <c r="D3" s="151"/>
      <c r="E3" s="151"/>
      <c r="F3" s="151"/>
      <c r="G3" s="151"/>
      <c r="H3" s="151"/>
      <c r="I3" s="151"/>
      <c r="J3" s="151"/>
      <c r="K3" s="151"/>
      <c r="L3" s="151"/>
      <c r="M3" s="151"/>
      <c r="N3" s="151"/>
      <c r="O3" s="151"/>
      <c r="P3" s="151"/>
      <c r="Q3" s="151"/>
      <c r="R3" s="151"/>
      <c r="S3" s="151"/>
      <c r="T3" s="151"/>
      <c r="U3" s="151"/>
      <c r="V3" s="151"/>
      <c r="W3" s="151"/>
    </row>
    <row r="4" ht="13.6" customHeight="1" spans="1:23">
      <c r="A4" s="152" t="str">
        <f>'部门财务收支预算总表01-1'!A4</f>
        <v>单位名称：新平彝族傣族自治县戛洒镇小学</v>
      </c>
      <c r="B4" s="153" t="str">
        <f t="shared" ref="B4" si="0">"单位名称："&amp;"绩效评价中心"</f>
        <v>单位名称：绩效评价中心</v>
      </c>
      <c r="C4" s="153"/>
      <c r="D4" s="153"/>
      <c r="E4" s="153"/>
      <c r="F4" s="153"/>
      <c r="G4" s="153"/>
      <c r="H4" s="153"/>
      <c r="I4" s="153"/>
      <c r="J4" s="165"/>
      <c r="K4" s="165"/>
      <c r="L4" s="165"/>
      <c r="M4" s="165"/>
      <c r="N4" s="165"/>
      <c r="O4" s="165"/>
      <c r="P4" s="165"/>
      <c r="Q4" s="165"/>
      <c r="U4" s="168"/>
      <c r="W4" s="170" t="s">
        <v>139</v>
      </c>
    </row>
    <row r="5" ht="21.8" customHeight="1" spans="1:23">
      <c r="A5" s="154" t="s">
        <v>205</v>
      </c>
      <c r="B5" s="154" t="s">
        <v>150</v>
      </c>
      <c r="C5" s="154" t="s">
        <v>151</v>
      </c>
      <c r="D5" s="154" t="s">
        <v>206</v>
      </c>
      <c r="E5" s="155" t="s">
        <v>152</v>
      </c>
      <c r="F5" s="155" t="s">
        <v>153</v>
      </c>
      <c r="G5" s="155" t="s">
        <v>154</v>
      </c>
      <c r="H5" s="155" t="s">
        <v>155</v>
      </c>
      <c r="I5" s="166" t="s">
        <v>36</v>
      </c>
      <c r="J5" s="166" t="s">
        <v>207</v>
      </c>
      <c r="K5" s="166"/>
      <c r="L5" s="166"/>
      <c r="M5" s="166"/>
      <c r="N5" s="166" t="s">
        <v>157</v>
      </c>
      <c r="O5" s="166"/>
      <c r="P5" s="166"/>
      <c r="Q5" s="155" t="s">
        <v>42</v>
      </c>
      <c r="R5" s="171" t="s">
        <v>57</v>
      </c>
      <c r="S5" s="172"/>
      <c r="T5" s="172"/>
      <c r="U5" s="172"/>
      <c r="V5" s="172"/>
      <c r="W5" s="173"/>
    </row>
    <row r="6" ht="21.8" customHeight="1" spans="1:23">
      <c r="A6" s="156"/>
      <c r="B6" s="156"/>
      <c r="C6" s="156"/>
      <c r="D6" s="156"/>
      <c r="E6" s="157"/>
      <c r="F6" s="157"/>
      <c r="G6" s="157"/>
      <c r="H6" s="157"/>
      <c r="I6" s="166"/>
      <c r="J6" s="167" t="s">
        <v>39</v>
      </c>
      <c r="K6" s="167"/>
      <c r="L6" s="167" t="s">
        <v>40</v>
      </c>
      <c r="M6" s="167" t="s">
        <v>41</v>
      </c>
      <c r="N6" s="155" t="s">
        <v>39</v>
      </c>
      <c r="O6" s="155" t="s">
        <v>40</v>
      </c>
      <c r="P6" s="155" t="s">
        <v>41</v>
      </c>
      <c r="Q6" s="157"/>
      <c r="R6" s="155" t="s">
        <v>38</v>
      </c>
      <c r="S6" s="155" t="s">
        <v>49</v>
      </c>
      <c r="T6" s="155" t="s">
        <v>163</v>
      </c>
      <c r="U6" s="155" t="s">
        <v>45</v>
      </c>
      <c r="V6" s="155" t="s">
        <v>46</v>
      </c>
      <c r="W6" s="155" t="s">
        <v>47</v>
      </c>
    </row>
    <row r="7" ht="40.6" customHeight="1" spans="1:23">
      <c r="A7" s="158"/>
      <c r="B7" s="158"/>
      <c r="C7" s="158"/>
      <c r="D7" s="158"/>
      <c r="E7" s="159"/>
      <c r="F7" s="159"/>
      <c r="G7" s="159"/>
      <c r="H7" s="159"/>
      <c r="I7" s="166"/>
      <c r="J7" s="167" t="s">
        <v>38</v>
      </c>
      <c r="K7" s="167" t="s">
        <v>208</v>
      </c>
      <c r="L7" s="167"/>
      <c r="M7" s="167"/>
      <c r="N7" s="159"/>
      <c r="O7" s="159"/>
      <c r="P7" s="159"/>
      <c r="Q7" s="159"/>
      <c r="R7" s="159"/>
      <c r="S7" s="159"/>
      <c r="T7" s="159"/>
      <c r="U7" s="174"/>
      <c r="V7" s="159"/>
      <c r="W7" s="159"/>
    </row>
    <row r="8" ht="15.05" customHeight="1" spans="1:23">
      <c r="A8" s="160">
        <v>1</v>
      </c>
      <c r="B8" s="160">
        <v>2</v>
      </c>
      <c r="C8" s="160">
        <v>3</v>
      </c>
      <c r="D8" s="160">
        <v>4</v>
      </c>
      <c r="E8" s="160">
        <v>5</v>
      </c>
      <c r="F8" s="160">
        <v>6</v>
      </c>
      <c r="G8" s="160">
        <v>7</v>
      </c>
      <c r="H8" s="160">
        <v>8</v>
      </c>
      <c r="I8" s="160">
        <v>9</v>
      </c>
      <c r="J8" s="160">
        <v>10</v>
      </c>
      <c r="K8" s="160">
        <v>11</v>
      </c>
      <c r="L8" s="160">
        <v>12</v>
      </c>
      <c r="M8" s="160">
        <v>13</v>
      </c>
      <c r="N8" s="160">
        <v>14</v>
      </c>
      <c r="O8" s="160">
        <v>15</v>
      </c>
      <c r="P8" s="160">
        <v>16</v>
      </c>
      <c r="Q8" s="160">
        <v>17</v>
      </c>
      <c r="R8" s="160">
        <v>18</v>
      </c>
      <c r="S8" s="160">
        <v>19</v>
      </c>
      <c r="T8" s="160">
        <v>20</v>
      </c>
      <c r="U8" s="160">
        <v>21</v>
      </c>
      <c r="V8" s="160">
        <v>22</v>
      </c>
      <c r="W8" s="160">
        <v>23</v>
      </c>
    </row>
    <row r="9" s="147" customFormat="1" ht="18.75" customHeight="1" spans="1:23">
      <c r="A9" s="23"/>
      <c r="B9" s="23"/>
      <c r="C9" s="24" t="s">
        <v>209</v>
      </c>
      <c r="D9" s="23"/>
      <c r="E9" s="23"/>
      <c r="F9" s="23"/>
      <c r="G9" s="23"/>
      <c r="H9" s="23"/>
      <c r="I9" s="25">
        <f>SUM(I10)</f>
        <v>306000</v>
      </c>
      <c r="J9" s="25">
        <f>SUM(J10)</f>
        <v>306000</v>
      </c>
      <c r="K9" s="25">
        <f>SUM(K10)</f>
        <v>306000</v>
      </c>
      <c r="L9" s="25"/>
      <c r="M9" s="25"/>
      <c r="N9" s="25"/>
      <c r="O9" s="25"/>
      <c r="P9" s="25"/>
      <c r="Q9" s="25"/>
      <c r="R9" s="25">
        <v>0</v>
      </c>
      <c r="S9" s="25"/>
      <c r="T9" s="25"/>
      <c r="U9" s="25"/>
      <c r="V9" s="25"/>
      <c r="W9" s="25"/>
    </row>
    <row r="10" s="147" customFormat="1" ht="18.75" customHeight="1" spans="1:23">
      <c r="A10" s="23" t="s">
        <v>210</v>
      </c>
      <c r="B10" s="23" t="s">
        <v>211</v>
      </c>
      <c r="C10" s="24" t="s">
        <v>209</v>
      </c>
      <c r="D10" s="23" t="s">
        <v>51</v>
      </c>
      <c r="E10" s="23" t="s">
        <v>79</v>
      </c>
      <c r="F10" s="23" t="s">
        <v>80</v>
      </c>
      <c r="G10" s="23" t="s">
        <v>212</v>
      </c>
      <c r="H10" s="23" t="s">
        <v>213</v>
      </c>
      <c r="I10" s="25">
        <v>306000</v>
      </c>
      <c r="J10" s="25">
        <v>306000</v>
      </c>
      <c r="K10" s="25">
        <v>306000</v>
      </c>
      <c r="L10" s="25"/>
      <c r="M10" s="25"/>
      <c r="N10" s="25"/>
      <c r="O10" s="25"/>
      <c r="P10" s="25"/>
      <c r="Q10" s="25"/>
      <c r="R10" s="25">
        <v>0</v>
      </c>
      <c r="S10" s="25"/>
      <c r="T10" s="25"/>
      <c r="U10" s="25"/>
      <c r="V10" s="25"/>
      <c r="W10" s="25"/>
    </row>
    <row r="11" s="147" customFormat="1" ht="18.75" customHeight="1" spans="1:23">
      <c r="A11" s="161"/>
      <c r="B11" s="161"/>
      <c r="C11" s="24" t="s">
        <v>214</v>
      </c>
      <c r="D11" s="161"/>
      <c r="E11" s="161"/>
      <c r="F11" s="161"/>
      <c r="G11" s="161"/>
      <c r="H11" s="161"/>
      <c r="I11" s="25">
        <f>SUM(I12:I31)</f>
        <v>1843699.54</v>
      </c>
      <c r="J11" s="25">
        <f>SUM(J12:J31)</f>
        <v>1843699.54</v>
      </c>
      <c r="K11" s="25">
        <f>SUM(K12:K31)</f>
        <v>1843699.54</v>
      </c>
      <c r="L11" s="25"/>
      <c r="M11" s="25"/>
      <c r="N11" s="25"/>
      <c r="O11" s="25"/>
      <c r="P11" s="161"/>
      <c r="Q11" s="25"/>
      <c r="R11" s="25">
        <v>0</v>
      </c>
      <c r="S11" s="25"/>
      <c r="T11" s="25"/>
      <c r="U11" s="25"/>
      <c r="V11" s="25"/>
      <c r="W11" s="25"/>
    </row>
    <row r="12" s="147" customFormat="1" ht="18.75" customHeight="1" spans="1:23">
      <c r="A12" s="23" t="s">
        <v>215</v>
      </c>
      <c r="B12" s="23" t="s">
        <v>216</v>
      </c>
      <c r="C12" s="24" t="s">
        <v>214</v>
      </c>
      <c r="D12" s="23" t="s">
        <v>51</v>
      </c>
      <c r="E12" s="23" t="s">
        <v>71</v>
      </c>
      <c r="F12" s="23" t="s">
        <v>72</v>
      </c>
      <c r="G12" s="23" t="s">
        <v>189</v>
      </c>
      <c r="H12" s="23" t="s">
        <v>190</v>
      </c>
      <c r="I12" s="25">
        <v>46297.12</v>
      </c>
      <c r="J12" s="25">
        <v>46297.12</v>
      </c>
      <c r="K12" s="25">
        <v>46297.12</v>
      </c>
      <c r="L12" s="25"/>
      <c r="M12" s="25"/>
      <c r="N12" s="25"/>
      <c r="O12" s="25"/>
      <c r="P12" s="161"/>
      <c r="Q12" s="25"/>
      <c r="R12" s="25">
        <v>0</v>
      </c>
      <c r="S12" s="25"/>
      <c r="T12" s="25"/>
      <c r="U12" s="25"/>
      <c r="V12" s="25"/>
      <c r="W12" s="25"/>
    </row>
    <row r="13" s="147" customFormat="1" ht="18.75" customHeight="1" spans="1:23">
      <c r="A13" s="23" t="s">
        <v>215</v>
      </c>
      <c r="B13" s="23" t="s">
        <v>216</v>
      </c>
      <c r="C13" s="24" t="s">
        <v>214</v>
      </c>
      <c r="D13" s="23" t="s">
        <v>51</v>
      </c>
      <c r="E13" s="23" t="s">
        <v>71</v>
      </c>
      <c r="F13" s="23" t="s">
        <v>72</v>
      </c>
      <c r="G13" s="23" t="s">
        <v>217</v>
      </c>
      <c r="H13" s="23" t="s">
        <v>218</v>
      </c>
      <c r="I13" s="25">
        <v>50000</v>
      </c>
      <c r="J13" s="25">
        <v>50000</v>
      </c>
      <c r="K13" s="25">
        <v>50000</v>
      </c>
      <c r="L13" s="25"/>
      <c r="M13" s="25"/>
      <c r="N13" s="25"/>
      <c r="O13" s="25"/>
      <c r="P13" s="161"/>
      <c r="Q13" s="25"/>
      <c r="R13" s="25">
        <v>0</v>
      </c>
      <c r="S13" s="25"/>
      <c r="T13" s="25"/>
      <c r="U13" s="25"/>
      <c r="V13" s="25"/>
      <c r="W13" s="25"/>
    </row>
    <row r="14" s="147" customFormat="1" ht="18.75" customHeight="1" spans="1:23">
      <c r="A14" s="23" t="s">
        <v>215</v>
      </c>
      <c r="B14" s="23" t="s">
        <v>216</v>
      </c>
      <c r="C14" s="24" t="s">
        <v>214</v>
      </c>
      <c r="D14" s="23" t="s">
        <v>51</v>
      </c>
      <c r="E14" s="23" t="s">
        <v>75</v>
      </c>
      <c r="F14" s="23" t="s">
        <v>76</v>
      </c>
      <c r="G14" s="23" t="s">
        <v>189</v>
      </c>
      <c r="H14" s="23" t="s">
        <v>190</v>
      </c>
      <c r="I14" s="25">
        <v>1944</v>
      </c>
      <c r="J14" s="25">
        <v>1944</v>
      </c>
      <c r="K14" s="25">
        <v>1944</v>
      </c>
      <c r="L14" s="25"/>
      <c r="M14" s="25"/>
      <c r="N14" s="25"/>
      <c r="O14" s="25"/>
      <c r="P14" s="161"/>
      <c r="Q14" s="25"/>
      <c r="R14" s="25">
        <v>0</v>
      </c>
      <c r="S14" s="25"/>
      <c r="T14" s="25"/>
      <c r="U14" s="25"/>
      <c r="V14" s="25"/>
      <c r="W14" s="25"/>
    </row>
    <row r="15" s="147" customFormat="1" ht="18.75" customHeight="1" spans="1:23">
      <c r="A15" s="23" t="s">
        <v>215</v>
      </c>
      <c r="B15" s="23" t="s">
        <v>216</v>
      </c>
      <c r="C15" s="24" t="s">
        <v>214</v>
      </c>
      <c r="D15" s="23" t="s">
        <v>51</v>
      </c>
      <c r="E15" s="23">
        <v>2050701</v>
      </c>
      <c r="F15" s="23" t="s">
        <v>76</v>
      </c>
      <c r="G15" s="23">
        <v>30201</v>
      </c>
      <c r="H15" s="23" t="s">
        <v>190</v>
      </c>
      <c r="I15" s="25">
        <v>1512</v>
      </c>
      <c r="J15" s="25">
        <v>1512</v>
      </c>
      <c r="K15" s="25">
        <v>1512</v>
      </c>
      <c r="L15" s="25"/>
      <c r="M15" s="25"/>
      <c r="N15" s="25"/>
      <c r="O15" s="25"/>
      <c r="P15" s="161"/>
      <c r="Q15" s="25"/>
      <c r="R15" s="25"/>
      <c r="S15" s="25"/>
      <c r="T15" s="25"/>
      <c r="U15" s="25"/>
      <c r="V15" s="25"/>
      <c r="W15" s="25"/>
    </row>
    <row r="16" s="147" customFormat="1" ht="18.75" customHeight="1" spans="1:23">
      <c r="A16" s="23" t="s">
        <v>215</v>
      </c>
      <c r="B16" s="23" t="s">
        <v>216</v>
      </c>
      <c r="C16" s="24" t="s">
        <v>214</v>
      </c>
      <c r="D16" s="23" t="s">
        <v>51</v>
      </c>
      <c r="E16" s="23" t="s">
        <v>71</v>
      </c>
      <c r="F16" s="23" t="s">
        <v>72</v>
      </c>
      <c r="G16" s="23">
        <v>30201</v>
      </c>
      <c r="H16" s="23" t="s">
        <v>190</v>
      </c>
      <c r="I16" s="25">
        <v>147803</v>
      </c>
      <c r="J16" s="25">
        <v>147803</v>
      </c>
      <c r="K16" s="25">
        <v>147803</v>
      </c>
      <c r="L16" s="25"/>
      <c r="M16" s="25"/>
      <c r="N16" s="25"/>
      <c r="O16" s="25"/>
      <c r="P16" s="161"/>
      <c r="Q16" s="25"/>
      <c r="R16" s="25"/>
      <c r="S16" s="25"/>
      <c r="T16" s="25"/>
      <c r="U16" s="25"/>
      <c r="V16" s="25"/>
      <c r="W16" s="25"/>
    </row>
    <row r="17" s="147" customFormat="1" ht="18.75" customHeight="1" spans="1:23">
      <c r="A17" s="23" t="s">
        <v>215</v>
      </c>
      <c r="B17" s="23" t="s">
        <v>216</v>
      </c>
      <c r="C17" s="24" t="s">
        <v>214</v>
      </c>
      <c r="D17" s="23" t="s">
        <v>51</v>
      </c>
      <c r="E17" s="23" t="s">
        <v>71</v>
      </c>
      <c r="F17" s="23" t="s">
        <v>72</v>
      </c>
      <c r="G17" s="23">
        <v>30206</v>
      </c>
      <c r="H17" s="23" t="s">
        <v>218</v>
      </c>
      <c r="I17" s="25">
        <v>100000</v>
      </c>
      <c r="J17" s="25">
        <v>100000</v>
      </c>
      <c r="K17" s="25">
        <v>100000</v>
      </c>
      <c r="L17" s="25"/>
      <c r="M17" s="25"/>
      <c r="N17" s="25"/>
      <c r="O17" s="25"/>
      <c r="P17" s="161"/>
      <c r="Q17" s="25"/>
      <c r="R17" s="25"/>
      <c r="S17" s="25"/>
      <c r="T17" s="25"/>
      <c r="U17" s="25"/>
      <c r="V17" s="25"/>
      <c r="W17" s="25"/>
    </row>
    <row r="18" s="147" customFormat="1" ht="18.75" customHeight="1" spans="1:23">
      <c r="A18" s="23" t="s">
        <v>215</v>
      </c>
      <c r="B18" s="23" t="s">
        <v>216</v>
      </c>
      <c r="C18" s="24" t="s">
        <v>214</v>
      </c>
      <c r="D18" s="23" t="s">
        <v>51</v>
      </c>
      <c r="E18" s="23" t="s">
        <v>71</v>
      </c>
      <c r="F18" s="23" t="s">
        <v>72</v>
      </c>
      <c r="G18" s="23">
        <v>30211</v>
      </c>
      <c r="H18" s="23" t="s">
        <v>219</v>
      </c>
      <c r="I18" s="25">
        <v>25000</v>
      </c>
      <c r="J18" s="25">
        <v>25000</v>
      </c>
      <c r="K18" s="25">
        <v>25000</v>
      </c>
      <c r="L18" s="25"/>
      <c r="M18" s="25"/>
      <c r="N18" s="25"/>
      <c r="O18" s="25"/>
      <c r="P18" s="161"/>
      <c r="Q18" s="25"/>
      <c r="R18" s="25"/>
      <c r="S18" s="25"/>
      <c r="T18" s="25"/>
      <c r="U18" s="25"/>
      <c r="V18" s="25"/>
      <c r="W18" s="25"/>
    </row>
    <row r="19" s="147" customFormat="1" ht="18.75" customHeight="1" spans="1:23">
      <c r="A19" s="23" t="s">
        <v>215</v>
      </c>
      <c r="B19" s="23" t="s">
        <v>216</v>
      </c>
      <c r="C19" s="24" t="s">
        <v>214</v>
      </c>
      <c r="D19" s="23" t="s">
        <v>51</v>
      </c>
      <c r="E19" s="23" t="s">
        <v>71</v>
      </c>
      <c r="F19" s="23" t="s">
        <v>72</v>
      </c>
      <c r="G19" s="23">
        <v>30231</v>
      </c>
      <c r="H19" s="23" t="s">
        <v>220</v>
      </c>
      <c r="I19" s="25">
        <v>1296</v>
      </c>
      <c r="J19" s="25">
        <v>1296</v>
      </c>
      <c r="K19" s="25">
        <v>1296</v>
      </c>
      <c r="L19" s="25"/>
      <c r="M19" s="25"/>
      <c r="N19" s="25"/>
      <c r="O19" s="25"/>
      <c r="P19" s="161"/>
      <c r="Q19" s="25"/>
      <c r="R19" s="25"/>
      <c r="S19" s="25"/>
      <c r="T19" s="25"/>
      <c r="U19" s="25"/>
      <c r="V19" s="25"/>
      <c r="W19" s="25"/>
    </row>
    <row r="20" s="147" customFormat="1" ht="18.75" customHeight="1" spans="1:23">
      <c r="A20" s="23" t="s">
        <v>215</v>
      </c>
      <c r="B20" s="23" t="s">
        <v>216</v>
      </c>
      <c r="C20" s="24" t="s">
        <v>214</v>
      </c>
      <c r="D20" s="23" t="s">
        <v>51</v>
      </c>
      <c r="E20" s="23" t="s">
        <v>71</v>
      </c>
      <c r="F20" s="23" t="s">
        <v>72</v>
      </c>
      <c r="G20" s="23">
        <v>30216</v>
      </c>
      <c r="H20" s="23" t="s">
        <v>221</v>
      </c>
      <c r="I20" s="25">
        <v>26794</v>
      </c>
      <c r="J20" s="25">
        <v>26794</v>
      </c>
      <c r="K20" s="25">
        <v>26794</v>
      </c>
      <c r="L20" s="25"/>
      <c r="M20" s="25"/>
      <c r="N20" s="25"/>
      <c r="O20" s="25"/>
      <c r="P20" s="161"/>
      <c r="Q20" s="25"/>
      <c r="R20" s="25"/>
      <c r="S20" s="25"/>
      <c r="T20" s="25"/>
      <c r="U20" s="25"/>
      <c r="V20" s="25"/>
      <c r="W20" s="25"/>
    </row>
    <row r="21" s="147" customFormat="1" ht="18.75" customHeight="1" spans="1:23">
      <c r="A21" s="23" t="s">
        <v>215</v>
      </c>
      <c r="B21" s="23" t="s">
        <v>216</v>
      </c>
      <c r="C21" s="24" t="s">
        <v>214</v>
      </c>
      <c r="D21" s="23" t="s">
        <v>51</v>
      </c>
      <c r="E21" s="23" t="s">
        <v>71</v>
      </c>
      <c r="F21" s="23" t="s">
        <v>72</v>
      </c>
      <c r="G21" s="23">
        <v>30231</v>
      </c>
      <c r="H21" s="23" t="s">
        <v>220</v>
      </c>
      <c r="I21" s="25">
        <v>11813.41</v>
      </c>
      <c r="J21" s="25">
        <v>11813.41</v>
      </c>
      <c r="K21" s="25">
        <v>11813.41</v>
      </c>
      <c r="L21" s="25"/>
      <c r="M21" s="25"/>
      <c r="N21" s="25"/>
      <c r="O21" s="25"/>
      <c r="P21" s="161"/>
      <c r="Q21" s="25"/>
      <c r="R21" s="25"/>
      <c r="S21" s="25"/>
      <c r="T21" s="25"/>
      <c r="U21" s="25"/>
      <c r="V21" s="25"/>
      <c r="W21" s="25"/>
    </row>
    <row r="22" s="147" customFormat="1" ht="18.75" customHeight="1" spans="1:23">
      <c r="A22" s="23" t="s">
        <v>215</v>
      </c>
      <c r="B22" s="23" t="s">
        <v>216</v>
      </c>
      <c r="C22" s="24" t="s">
        <v>214</v>
      </c>
      <c r="D22" s="23" t="s">
        <v>51</v>
      </c>
      <c r="E22" s="23" t="s">
        <v>71</v>
      </c>
      <c r="F22" s="23" t="s">
        <v>72</v>
      </c>
      <c r="G22" s="23">
        <v>30213</v>
      </c>
      <c r="H22" s="23" t="s">
        <v>222</v>
      </c>
      <c r="I22" s="25">
        <v>309735</v>
      </c>
      <c r="J22" s="25">
        <v>309735</v>
      </c>
      <c r="K22" s="25">
        <v>309735</v>
      </c>
      <c r="L22" s="25"/>
      <c r="M22" s="25"/>
      <c r="N22" s="25"/>
      <c r="O22" s="25"/>
      <c r="P22" s="161"/>
      <c r="Q22" s="25"/>
      <c r="R22" s="25"/>
      <c r="S22" s="25"/>
      <c r="T22" s="25"/>
      <c r="U22" s="25"/>
      <c r="V22" s="25"/>
      <c r="W22" s="25"/>
    </row>
    <row r="23" s="147" customFormat="1" ht="18.75" customHeight="1" spans="1:23">
      <c r="A23" s="23" t="s">
        <v>215</v>
      </c>
      <c r="B23" s="23" t="s">
        <v>216</v>
      </c>
      <c r="C23" s="24" t="s">
        <v>214</v>
      </c>
      <c r="D23" s="23" t="s">
        <v>51</v>
      </c>
      <c r="E23" s="23" t="s">
        <v>71</v>
      </c>
      <c r="F23" s="23" t="s">
        <v>72</v>
      </c>
      <c r="G23" s="23">
        <v>30216</v>
      </c>
      <c r="H23" s="23" t="s">
        <v>221</v>
      </c>
      <c r="I23" s="25">
        <v>21274</v>
      </c>
      <c r="J23" s="25">
        <v>21274</v>
      </c>
      <c r="K23" s="25">
        <v>21274</v>
      </c>
      <c r="L23" s="25"/>
      <c r="M23" s="25"/>
      <c r="N23" s="25"/>
      <c r="O23" s="25"/>
      <c r="P23" s="161"/>
      <c r="Q23" s="25"/>
      <c r="R23" s="25"/>
      <c r="S23" s="25"/>
      <c r="T23" s="25"/>
      <c r="U23" s="25"/>
      <c r="V23" s="25"/>
      <c r="W23" s="25"/>
    </row>
    <row r="24" s="147" customFormat="1" ht="18.75" customHeight="1" spans="1:23">
      <c r="A24" s="23" t="s">
        <v>215</v>
      </c>
      <c r="B24" s="23" t="s">
        <v>216</v>
      </c>
      <c r="C24" s="24" t="s">
        <v>214</v>
      </c>
      <c r="D24" s="23" t="s">
        <v>51</v>
      </c>
      <c r="E24" s="23" t="s">
        <v>71</v>
      </c>
      <c r="F24" s="23" t="s">
        <v>72</v>
      </c>
      <c r="G24" s="23">
        <v>31002</v>
      </c>
      <c r="H24" s="23" t="s">
        <v>223</v>
      </c>
      <c r="I24" s="25">
        <v>107900</v>
      </c>
      <c r="J24" s="25">
        <v>107900</v>
      </c>
      <c r="K24" s="25">
        <v>107900</v>
      </c>
      <c r="L24" s="25"/>
      <c r="M24" s="25"/>
      <c r="N24" s="25"/>
      <c r="O24" s="25"/>
      <c r="P24" s="161"/>
      <c r="Q24" s="25"/>
      <c r="R24" s="25"/>
      <c r="S24" s="25"/>
      <c r="T24" s="25"/>
      <c r="U24" s="25"/>
      <c r="V24" s="25"/>
      <c r="W24" s="25"/>
    </row>
    <row r="25" s="147" customFormat="1" ht="18.75" customHeight="1" spans="1:23">
      <c r="A25" s="23" t="s">
        <v>215</v>
      </c>
      <c r="B25" s="23" t="s">
        <v>216</v>
      </c>
      <c r="C25" s="24" t="s">
        <v>214</v>
      </c>
      <c r="D25" s="23" t="s">
        <v>51</v>
      </c>
      <c r="E25" s="23" t="s">
        <v>71</v>
      </c>
      <c r="F25" s="23" t="s">
        <v>72</v>
      </c>
      <c r="G25" s="23">
        <v>31002</v>
      </c>
      <c r="H25" s="23" t="s">
        <v>223</v>
      </c>
      <c r="I25" s="25">
        <v>92100</v>
      </c>
      <c r="J25" s="25">
        <v>92100</v>
      </c>
      <c r="K25" s="25">
        <v>92100</v>
      </c>
      <c r="L25" s="25"/>
      <c r="M25" s="25"/>
      <c r="N25" s="25"/>
      <c r="O25" s="25"/>
      <c r="P25" s="161"/>
      <c r="Q25" s="25"/>
      <c r="R25" s="25"/>
      <c r="S25" s="25"/>
      <c r="T25" s="25"/>
      <c r="U25" s="25"/>
      <c r="V25" s="25"/>
      <c r="W25" s="25"/>
    </row>
    <row r="26" s="147" customFormat="1" ht="18.75" customHeight="1" spans="1:23">
      <c r="A26" s="23" t="s">
        <v>215</v>
      </c>
      <c r="B26" s="23" t="s">
        <v>216</v>
      </c>
      <c r="C26" s="24" t="s">
        <v>214</v>
      </c>
      <c r="D26" s="23" t="s">
        <v>51</v>
      </c>
      <c r="E26" s="23" t="s">
        <v>71</v>
      </c>
      <c r="F26" s="23" t="s">
        <v>72</v>
      </c>
      <c r="G26" s="23">
        <v>30201</v>
      </c>
      <c r="H26" s="23" t="s">
        <v>190</v>
      </c>
      <c r="I26" s="25">
        <v>744711.34</v>
      </c>
      <c r="J26" s="25">
        <v>744711.34</v>
      </c>
      <c r="K26" s="25">
        <v>744711.34</v>
      </c>
      <c r="L26" s="25"/>
      <c r="M26" s="25"/>
      <c r="N26" s="25"/>
      <c r="O26" s="25"/>
      <c r="P26" s="161"/>
      <c r="Q26" s="25"/>
      <c r="R26" s="25"/>
      <c r="S26" s="25"/>
      <c r="T26" s="25"/>
      <c r="U26" s="25"/>
      <c r="V26" s="25"/>
      <c r="W26" s="25"/>
    </row>
    <row r="27" s="147" customFormat="1" ht="18.75" customHeight="1" spans="1:23">
      <c r="A27" s="23" t="s">
        <v>215</v>
      </c>
      <c r="B27" s="23" t="s">
        <v>216</v>
      </c>
      <c r="C27" s="24" t="s">
        <v>214</v>
      </c>
      <c r="D27" s="23" t="s">
        <v>51</v>
      </c>
      <c r="E27" s="23" t="s">
        <v>71</v>
      </c>
      <c r="F27" s="23" t="s">
        <v>72</v>
      </c>
      <c r="G27" s="23">
        <v>30202</v>
      </c>
      <c r="H27" s="23" t="s">
        <v>224</v>
      </c>
      <c r="I27" s="25">
        <v>3210</v>
      </c>
      <c r="J27" s="25">
        <v>3210</v>
      </c>
      <c r="K27" s="25">
        <v>3210</v>
      </c>
      <c r="L27" s="25"/>
      <c r="M27" s="25"/>
      <c r="N27" s="25"/>
      <c r="O27" s="25"/>
      <c r="P27" s="161"/>
      <c r="Q27" s="25"/>
      <c r="R27" s="25"/>
      <c r="S27" s="25"/>
      <c r="T27" s="25"/>
      <c r="U27" s="25"/>
      <c r="V27" s="25"/>
      <c r="W27" s="25"/>
    </row>
    <row r="28" s="147" customFormat="1" ht="18.75" customHeight="1" spans="1:23">
      <c r="A28" s="23" t="s">
        <v>215</v>
      </c>
      <c r="B28" s="23" t="s">
        <v>216</v>
      </c>
      <c r="C28" s="24" t="s">
        <v>214</v>
      </c>
      <c r="D28" s="23" t="s">
        <v>51</v>
      </c>
      <c r="E28" s="23" t="s">
        <v>71</v>
      </c>
      <c r="F28" s="23" t="s">
        <v>72</v>
      </c>
      <c r="G28" s="23">
        <v>30205</v>
      </c>
      <c r="H28" s="23" t="s">
        <v>225</v>
      </c>
      <c r="I28" s="25">
        <v>10635.75</v>
      </c>
      <c r="J28" s="25">
        <v>10635.75</v>
      </c>
      <c r="K28" s="25">
        <v>10635.75</v>
      </c>
      <c r="L28" s="25"/>
      <c r="M28" s="25"/>
      <c r="N28" s="25"/>
      <c r="O28" s="25"/>
      <c r="P28" s="161"/>
      <c r="Q28" s="25"/>
      <c r="R28" s="25"/>
      <c r="S28" s="25"/>
      <c r="T28" s="25"/>
      <c r="U28" s="25"/>
      <c r="V28" s="25"/>
      <c r="W28" s="25"/>
    </row>
    <row r="29" s="147" customFormat="1" ht="18.75" customHeight="1" spans="1:23">
      <c r="A29" s="23" t="s">
        <v>215</v>
      </c>
      <c r="B29" s="23" t="s">
        <v>216</v>
      </c>
      <c r="C29" s="24" t="s">
        <v>214</v>
      </c>
      <c r="D29" s="23" t="s">
        <v>51</v>
      </c>
      <c r="E29" s="23" t="s">
        <v>71</v>
      </c>
      <c r="F29" s="23" t="s">
        <v>72</v>
      </c>
      <c r="G29" s="23">
        <v>30206</v>
      </c>
      <c r="H29" s="23" t="s">
        <v>218</v>
      </c>
      <c r="I29" s="25">
        <v>106730.31</v>
      </c>
      <c r="J29" s="25">
        <v>106730.31</v>
      </c>
      <c r="K29" s="25">
        <v>106730.31</v>
      </c>
      <c r="L29" s="25"/>
      <c r="M29" s="25"/>
      <c r="N29" s="25"/>
      <c r="O29" s="25"/>
      <c r="P29" s="161"/>
      <c r="Q29" s="25"/>
      <c r="R29" s="25"/>
      <c r="S29" s="25"/>
      <c r="T29" s="25"/>
      <c r="U29" s="25"/>
      <c r="V29" s="25"/>
      <c r="W29" s="25"/>
    </row>
    <row r="30" s="147" customFormat="1" ht="18.75" customHeight="1" spans="1:23">
      <c r="A30" s="23" t="s">
        <v>215</v>
      </c>
      <c r="B30" s="23" t="s">
        <v>216</v>
      </c>
      <c r="C30" s="24" t="s">
        <v>214</v>
      </c>
      <c r="D30" s="23" t="s">
        <v>51</v>
      </c>
      <c r="E30" s="23" t="s">
        <v>71</v>
      </c>
      <c r="F30" s="23" t="s">
        <v>72</v>
      </c>
      <c r="G30" s="23">
        <v>30211</v>
      </c>
      <c r="H30" s="23" t="s">
        <v>219</v>
      </c>
      <c r="I30" s="25">
        <v>9273.61</v>
      </c>
      <c r="J30" s="25">
        <v>9273.61</v>
      </c>
      <c r="K30" s="25">
        <v>9273.61</v>
      </c>
      <c r="L30" s="25"/>
      <c r="M30" s="25"/>
      <c r="N30" s="25"/>
      <c r="O30" s="25"/>
      <c r="P30" s="161"/>
      <c r="Q30" s="25"/>
      <c r="R30" s="25"/>
      <c r="S30" s="25"/>
      <c r="T30" s="25"/>
      <c r="U30" s="25"/>
      <c r="V30" s="25"/>
      <c r="W30" s="25"/>
    </row>
    <row r="31" s="147" customFormat="1" ht="18.75" customHeight="1" spans="1:23">
      <c r="A31" s="23" t="s">
        <v>215</v>
      </c>
      <c r="B31" s="23" t="s">
        <v>216</v>
      </c>
      <c r="C31" s="24" t="s">
        <v>214</v>
      </c>
      <c r="D31" s="23" t="s">
        <v>51</v>
      </c>
      <c r="E31" s="23" t="s">
        <v>75</v>
      </c>
      <c r="F31" s="23" t="s">
        <v>76</v>
      </c>
      <c r="G31" s="23">
        <v>30201</v>
      </c>
      <c r="H31" s="23" t="s">
        <v>190</v>
      </c>
      <c r="I31" s="25">
        <v>25670</v>
      </c>
      <c r="J31" s="25">
        <v>25670</v>
      </c>
      <c r="K31" s="25">
        <v>25670</v>
      </c>
      <c r="L31" s="25"/>
      <c r="M31" s="25"/>
      <c r="N31" s="25"/>
      <c r="O31" s="25"/>
      <c r="P31" s="161"/>
      <c r="Q31" s="25"/>
      <c r="R31" s="25"/>
      <c r="S31" s="25"/>
      <c r="T31" s="25"/>
      <c r="U31" s="25"/>
      <c r="V31" s="25"/>
      <c r="W31" s="25"/>
    </row>
    <row r="32" s="147" customFormat="1" ht="18.75" customHeight="1" spans="1:23">
      <c r="A32" s="161"/>
      <c r="B32" s="161"/>
      <c r="C32" s="24" t="s">
        <v>226</v>
      </c>
      <c r="D32" s="161"/>
      <c r="E32" s="161"/>
      <c r="F32" s="161"/>
      <c r="G32" s="161"/>
      <c r="H32" s="161"/>
      <c r="I32" s="25">
        <f>SUM(I33:I35)</f>
        <v>363238</v>
      </c>
      <c r="J32" s="25">
        <f>SUM(J33:J35)</f>
        <v>363238</v>
      </c>
      <c r="K32" s="25">
        <f>SUM(K33:K35)</f>
        <v>363238</v>
      </c>
      <c r="L32" s="25"/>
      <c r="M32" s="25"/>
      <c r="N32" s="25"/>
      <c r="O32" s="25"/>
      <c r="P32" s="161"/>
      <c r="Q32" s="25"/>
      <c r="R32" s="25">
        <v>0</v>
      </c>
      <c r="S32" s="25"/>
      <c r="T32" s="25"/>
      <c r="U32" s="25"/>
      <c r="V32" s="25"/>
      <c r="W32" s="25"/>
    </row>
    <row r="33" s="147" customFormat="1" ht="18.75" customHeight="1" spans="1:23">
      <c r="A33" s="23" t="s">
        <v>215</v>
      </c>
      <c r="B33" s="23" t="s">
        <v>227</v>
      </c>
      <c r="C33" s="24" t="s">
        <v>226</v>
      </c>
      <c r="D33" s="23" t="s">
        <v>51</v>
      </c>
      <c r="E33" s="23" t="s">
        <v>91</v>
      </c>
      <c r="F33" s="23" t="s">
        <v>92</v>
      </c>
      <c r="G33" s="23" t="s">
        <v>228</v>
      </c>
      <c r="H33" s="23" t="s">
        <v>229</v>
      </c>
      <c r="I33" s="25">
        <v>161666</v>
      </c>
      <c r="J33" s="25">
        <v>161666</v>
      </c>
      <c r="K33" s="25">
        <v>161666</v>
      </c>
      <c r="L33" s="25"/>
      <c r="M33" s="25"/>
      <c r="N33" s="25"/>
      <c r="O33" s="25"/>
      <c r="P33" s="161"/>
      <c r="Q33" s="25"/>
      <c r="R33" s="25">
        <v>0</v>
      </c>
      <c r="S33" s="25"/>
      <c r="T33" s="25"/>
      <c r="U33" s="25"/>
      <c r="V33" s="25"/>
      <c r="W33" s="25"/>
    </row>
    <row r="34" s="147" customFormat="1" ht="18.75" customHeight="1" spans="1:23">
      <c r="A34" s="23" t="s">
        <v>215</v>
      </c>
      <c r="B34" s="23" t="s">
        <v>227</v>
      </c>
      <c r="C34" s="24" t="s">
        <v>226</v>
      </c>
      <c r="D34" s="23" t="s">
        <v>51</v>
      </c>
      <c r="E34" s="23" t="s">
        <v>91</v>
      </c>
      <c r="F34" s="23" t="s">
        <v>92</v>
      </c>
      <c r="G34" s="23" t="s">
        <v>230</v>
      </c>
      <c r="H34" s="23" t="s">
        <v>231</v>
      </c>
      <c r="I34" s="25">
        <v>144906</v>
      </c>
      <c r="J34" s="25">
        <v>144906</v>
      </c>
      <c r="K34" s="25">
        <v>144906</v>
      </c>
      <c r="L34" s="25"/>
      <c r="M34" s="25"/>
      <c r="N34" s="25"/>
      <c r="O34" s="25"/>
      <c r="P34" s="161"/>
      <c r="Q34" s="25"/>
      <c r="R34" s="25">
        <v>0</v>
      </c>
      <c r="S34" s="25"/>
      <c r="T34" s="25"/>
      <c r="U34" s="25"/>
      <c r="V34" s="25"/>
      <c r="W34" s="25"/>
    </row>
    <row r="35" s="147" customFormat="1" ht="18.75" customHeight="1" spans="1:23">
      <c r="A35" s="23" t="s">
        <v>215</v>
      </c>
      <c r="B35" s="23" t="s">
        <v>227</v>
      </c>
      <c r="C35" s="24" t="s">
        <v>226</v>
      </c>
      <c r="D35" s="23" t="s">
        <v>51</v>
      </c>
      <c r="E35" s="23" t="s">
        <v>91</v>
      </c>
      <c r="F35" s="23" t="s">
        <v>92</v>
      </c>
      <c r="G35" s="23" t="s">
        <v>228</v>
      </c>
      <c r="H35" s="23" t="s">
        <v>229</v>
      </c>
      <c r="I35" s="25">
        <v>56666</v>
      </c>
      <c r="J35" s="25">
        <v>56666</v>
      </c>
      <c r="K35" s="25">
        <v>56666</v>
      </c>
      <c r="L35" s="25"/>
      <c r="M35" s="25"/>
      <c r="N35" s="25"/>
      <c r="O35" s="25"/>
      <c r="P35" s="161"/>
      <c r="Q35" s="25"/>
      <c r="R35" s="25"/>
      <c r="S35" s="25"/>
      <c r="T35" s="25"/>
      <c r="U35" s="25"/>
      <c r="V35" s="25"/>
      <c r="W35" s="25"/>
    </row>
    <row r="36" s="147" customFormat="1" ht="18.75" customHeight="1" spans="1:23">
      <c r="A36" s="161"/>
      <c r="B36" s="161"/>
      <c r="C36" s="24" t="s">
        <v>232</v>
      </c>
      <c r="D36" s="161"/>
      <c r="E36" s="161"/>
      <c r="F36" s="161"/>
      <c r="G36" s="161"/>
      <c r="H36" s="161"/>
      <c r="I36" s="25">
        <f>SUM(I37)</f>
        <v>1711800</v>
      </c>
      <c r="J36" s="25">
        <f t="shared" ref="J36:W36" si="1">SUM(J37)</f>
        <v>0</v>
      </c>
      <c r="K36" s="25">
        <f t="shared" si="1"/>
        <v>0</v>
      </c>
      <c r="L36" s="25">
        <f t="shared" si="1"/>
        <v>0</v>
      </c>
      <c r="M36" s="25">
        <f t="shared" si="1"/>
        <v>0</v>
      </c>
      <c r="N36" s="25">
        <f t="shared" si="1"/>
        <v>0</v>
      </c>
      <c r="O36" s="25">
        <f t="shared" si="1"/>
        <v>0</v>
      </c>
      <c r="P36" s="25">
        <f t="shared" si="1"/>
        <v>0</v>
      </c>
      <c r="Q36" s="25">
        <f t="shared" si="1"/>
        <v>0</v>
      </c>
      <c r="R36" s="25">
        <f t="shared" si="1"/>
        <v>1711800</v>
      </c>
      <c r="S36" s="25">
        <f t="shared" si="1"/>
        <v>0</v>
      </c>
      <c r="T36" s="25">
        <f t="shared" si="1"/>
        <v>0</v>
      </c>
      <c r="U36" s="25">
        <f t="shared" si="1"/>
        <v>0</v>
      </c>
      <c r="V36" s="25">
        <f t="shared" si="1"/>
        <v>0</v>
      </c>
      <c r="W36" s="25">
        <f t="shared" si="1"/>
        <v>1711800</v>
      </c>
    </row>
    <row r="37" s="147" customFormat="1" ht="18.75" customHeight="1" spans="1:23">
      <c r="A37" s="23" t="s">
        <v>210</v>
      </c>
      <c r="B37" s="23" t="s">
        <v>233</v>
      </c>
      <c r="C37" s="24" t="s">
        <v>232</v>
      </c>
      <c r="D37" s="23" t="s">
        <v>51</v>
      </c>
      <c r="E37" s="23" t="s">
        <v>71</v>
      </c>
      <c r="F37" s="23" t="s">
        <v>72</v>
      </c>
      <c r="G37" s="23" t="s">
        <v>234</v>
      </c>
      <c r="H37" s="23" t="s">
        <v>235</v>
      </c>
      <c r="I37" s="25">
        <v>1711800</v>
      </c>
      <c r="J37" s="25">
        <v>0</v>
      </c>
      <c r="K37" s="25">
        <v>0</v>
      </c>
      <c r="L37" s="25"/>
      <c r="M37" s="25"/>
      <c r="N37" s="25"/>
      <c r="O37" s="25"/>
      <c r="P37" s="161"/>
      <c r="Q37" s="25"/>
      <c r="R37" s="25">
        <v>1711800</v>
      </c>
      <c r="S37" s="25"/>
      <c r="T37" s="25"/>
      <c r="U37" s="25"/>
      <c r="V37" s="25"/>
      <c r="W37" s="25">
        <v>1711800</v>
      </c>
    </row>
    <row r="38" s="147" customFormat="1" ht="18.75" customHeight="1" spans="1:23">
      <c r="A38" s="161"/>
      <c r="B38" s="161"/>
      <c r="C38" s="24" t="s">
        <v>236</v>
      </c>
      <c r="D38" s="161"/>
      <c r="E38" s="161"/>
      <c r="F38" s="161"/>
      <c r="G38" s="161"/>
      <c r="H38" s="161"/>
      <c r="I38" s="25">
        <f>SUM(I39)</f>
        <v>570200</v>
      </c>
      <c r="J38" s="25">
        <f>SUM(J39)</f>
        <v>570200</v>
      </c>
      <c r="K38" s="25">
        <f>SUM(K39)</f>
        <v>570200</v>
      </c>
      <c r="L38" s="25"/>
      <c r="M38" s="25"/>
      <c r="N38" s="25"/>
      <c r="O38" s="25"/>
      <c r="P38" s="161"/>
      <c r="Q38" s="25"/>
      <c r="R38" s="25">
        <v>0</v>
      </c>
      <c r="S38" s="25"/>
      <c r="T38" s="25"/>
      <c r="U38" s="25"/>
      <c r="V38" s="25"/>
      <c r="W38" s="25">
        <v>0</v>
      </c>
    </row>
    <row r="39" s="147" customFormat="1" ht="18.75" customHeight="1" spans="1:23">
      <c r="A39" s="23" t="s">
        <v>215</v>
      </c>
      <c r="B39" s="23" t="s">
        <v>237</v>
      </c>
      <c r="C39" s="24" t="s">
        <v>236</v>
      </c>
      <c r="D39" s="23" t="s">
        <v>51</v>
      </c>
      <c r="E39" s="23" t="s">
        <v>71</v>
      </c>
      <c r="F39" s="23" t="s">
        <v>72</v>
      </c>
      <c r="G39" s="23" t="s">
        <v>238</v>
      </c>
      <c r="H39" s="23" t="s">
        <v>239</v>
      </c>
      <c r="I39" s="25">
        <v>570200</v>
      </c>
      <c r="J39" s="25">
        <v>570200</v>
      </c>
      <c r="K39" s="25">
        <v>570200</v>
      </c>
      <c r="L39" s="25"/>
      <c r="M39" s="25"/>
      <c r="N39" s="25"/>
      <c r="O39" s="25"/>
      <c r="P39" s="161"/>
      <c r="Q39" s="25"/>
      <c r="R39" s="25">
        <v>0</v>
      </c>
      <c r="S39" s="25"/>
      <c r="T39" s="25"/>
      <c r="U39" s="25"/>
      <c r="V39" s="25"/>
      <c r="W39" s="25">
        <v>0</v>
      </c>
    </row>
    <row r="40" s="147" customFormat="1" ht="18.75" customHeight="1" spans="1:23">
      <c r="A40" s="161"/>
      <c r="B40" s="161"/>
      <c r="C40" s="24" t="s">
        <v>240</v>
      </c>
      <c r="D40" s="161"/>
      <c r="E40" s="161"/>
      <c r="F40" s="161"/>
      <c r="G40" s="161"/>
      <c r="H40" s="161"/>
      <c r="I40" s="25">
        <f>SUM(I41:I49)</f>
        <v>177000</v>
      </c>
      <c r="J40" s="25">
        <f>SUM(J41:J49)</f>
        <v>177000</v>
      </c>
      <c r="K40" s="25">
        <f>SUM(K41:K49)</f>
        <v>177000</v>
      </c>
      <c r="L40" s="25"/>
      <c r="M40" s="25"/>
      <c r="N40" s="25"/>
      <c r="O40" s="25"/>
      <c r="P40" s="161"/>
      <c r="Q40" s="25"/>
      <c r="R40" s="25">
        <v>0</v>
      </c>
      <c r="S40" s="25"/>
      <c r="T40" s="25"/>
      <c r="U40" s="25"/>
      <c r="V40" s="25"/>
      <c r="W40" s="25">
        <v>0</v>
      </c>
    </row>
    <row r="41" s="147" customFormat="1" ht="18.75" customHeight="1" spans="1:23">
      <c r="A41" s="23" t="s">
        <v>210</v>
      </c>
      <c r="B41" s="23" t="s">
        <v>241</v>
      </c>
      <c r="C41" s="24" t="s">
        <v>240</v>
      </c>
      <c r="D41" s="23" t="s">
        <v>51</v>
      </c>
      <c r="E41" s="23" t="s">
        <v>69</v>
      </c>
      <c r="F41" s="23" t="s">
        <v>70</v>
      </c>
      <c r="G41" s="23" t="s">
        <v>189</v>
      </c>
      <c r="H41" s="23" t="s">
        <v>190</v>
      </c>
      <c r="I41" s="25">
        <v>68000</v>
      </c>
      <c r="J41" s="25">
        <v>68000</v>
      </c>
      <c r="K41" s="25">
        <v>68000</v>
      </c>
      <c r="L41" s="25"/>
      <c r="M41" s="25"/>
      <c r="N41" s="25"/>
      <c r="O41" s="25"/>
      <c r="P41" s="161"/>
      <c r="Q41" s="25"/>
      <c r="R41" s="25">
        <v>0</v>
      </c>
      <c r="S41" s="25"/>
      <c r="T41" s="25"/>
      <c r="U41" s="25"/>
      <c r="V41" s="25"/>
      <c r="W41" s="25">
        <v>0</v>
      </c>
    </row>
    <row r="42" s="147" customFormat="1" ht="18.75" customHeight="1" spans="1:23">
      <c r="A42" s="23" t="s">
        <v>210</v>
      </c>
      <c r="B42" s="23" t="s">
        <v>241</v>
      </c>
      <c r="C42" s="24" t="s">
        <v>240</v>
      </c>
      <c r="D42" s="23" t="s">
        <v>51</v>
      </c>
      <c r="E42" s="23" t="s">
        <v>69</v>
      </c>
      <c r="F42" s="23" t="s">
        <v>70</v>
      </c>
      <c r="G42" s="23" t="s">
        <v>242</v>
      </c>
      <c r="H42" s="23" t="s">
        <v>224</v>
      </c>
      <c r="I42" s="25">
        <v>3000</v>
      </c>
      <c r="J42" s="25">
        <v>3000</v>
      </c>
      <c r="K42" s="25">
        <v>3000</v>
      </c>
      <c r="L42" s="25"/>
      <c r="M42" s="25"/>
      <c r="N42" s="25"/>
      <c r="O42" s="25"/>
      <c r="P42" s="161"/>
      <c r="Q42" s="25"/>
      <c r="R42" s="25">
        <v>0</v>
      </c>
      <c r="S42" s="25"/>
      <c r="T42" s="25"/>
      <c r="U42" s="25"/>
      <c r="V42" s="25"/>
      <c r="W42" s="25">
        <v>0</v>
      </c>
    </row>
    <row r="43" s="147" customFormat="1" ht="18.75" customHeight="1" spans="1:23">
      <c r="A43" s="23" t="s">
        <v>210</v>
      </c>
      <c r="B43" s="23" t="s">
        <v>241</v>
      </c>
      <c r="C43" s="24" t="s">
        <v>240</v>
      </c>
      <c r="D43" s="23" t="s">
        <v>51</v>
      </c>
      <c r="E43" s="23" t="s">
        <v>69</v>
      </c>
      <c r="F43" s="23" t="s">
        <v>70</v>
      </c>
      <c r="G43" s="23" t="s">
        <v>243</v>
      </c>
      <c r="H43" s="23" t="s">
        <v>225</v>
      </c>
      <c r="I43" s="25">
        <v>17000</v>
      </c>
      <c r="J43" s="25">
        <v>17000</v>
      </c>
      <c r="K43" s="25">
        <v>17000</v>
      </c>
      <c r="L43" s="25"/>
      <c r="M43" s="25"/>
      <c r="N43" s="25"/>
      <c r="O43" s="25"/>
      <c r="P43" s="161"/>
      <c r="Q43" s="25"/>
      <c r="R43" s="25">
        <v>0</v>
      </c>
      <c r="S43" s="25"/>
      <c r="T43" s="25"/>
      <c r="U43" s="25"/>
      <c r="V43" s="25"/>
      <c r="W43" s="25">
        <v>0</v>
      </c>
    </row>
    <row r="44" s="147" customFormat="1" ht="18.75" customHeight="1" spans="1:23">
      <c r="A44" s="23" t="s">
        <v>210</v>
      </c>
      <c r="B44" s="23" t="s">
        <v>241</v>
      </c>
      <c r="C44" s="24" t="s">
        <v>240</v>
      </c>
      <c r="D44" s="23" t="s">
        <v>51</v>
      </c>
      <c r="E44" s="23" t="s">
        <v>69</v>
      </c>
      <c r="F44" s="23" t="s">
        <v>70</v>
      </c>
      <c r="G44" s="23" t="s">
        <v>217</v>
      </c>
      <c r="H44" s="23" t="s">
        <v>218</v>
      </c>
      <c r="I44" s="25">
        <v>40000</v>
      </c>
      <c r="J44" s="25">
        <v>40000</v>
      </c>
      <c r="K44" s="25">
        <v>40000</v>
      </c>
      <c r="L44" s="25"/>
      <c r="M44" s="25"/>
      <c r="N44" s="25"/>
      <c r="O44" s="25"/>
      <c r="P44" s="161"/>
      <c r="Q44" s="25"/>
      <c r="R44" s="25">
        <v>0</v>
      </c>
      <c r="S44" s="25"/>
      <c r="T44" s="25"/>
      <c r="U44" s="25"/>
      <c r="V44" s="25"/>
      <c r="W44" s="25">
        <v>0</v>
      </c>
    </row>
    <row r="45" s="147" customFormat="1" ht="18.75" customHeight="1" spans="1:23">
      <c r="A45" s="23" t="s">
        <v>210</v>
      </c>
      <c r="B45" s="23" t="s">
        <v>241</v>
      </c>
      <c r="C45" s="24" t="s">
        <v>240</v>
      </c>
      <c r="D45" s="23" t="s">
        <v>51</v>
      </c>
      <c r="E45" s="23" t="s">
        <v>69</v>
      </c>
      <c r="F45" s="23" t="s">
        <v>70</v>
      </c>
      <c r="G45" s="23" t="s">
        <v>244</v>
      </c>
      <c r="H45" s="23" t="s">
        <v>245</v>
      </c>
      <c r="I45" s="25">
        <v>1000</v>
      </c>
      <c r="J45" s="25">
        <v>1000</v>
      </c>
      <c r="K45" s="25">
        <v>1000</v>
      </c>
      <c r="L45" s="25"/>
      <c r="M45" s="25"/>
      <c r="N45" s="25"/>
      <c r="O45" s="25"/>
      <c r="P45" s="161"/>
      <c r="Q45" s="25"/>
      <c r="R45" s="25">
        <v>0</v>
      </c>
      <c r="S45" s="25"/>
      <c r="T45" s="25"/>
      <c r="U45" s="25"/>
      <c r="V45" s="25"/>
      <c r="W45" s="25">
        <v>0</v>
      </c>
    </row>
    <row r="46" s="147" customFormat="1" ht="18.75" customHeight="1" spans="1:23">
      <c r="A46" s="23" t="s">
        <v>210</v>
      </c>
      <c r="B46" s="23" t="s">
        <v>241</v>
      </c>
      <c r="C46" s="24" t="s">
        <v>240</v>
      </c>
      <c r="D46" s="23" t="s">
        <v>51</v>
      </c>
      <c r="E46" s="23" t="s">
        <v>69</v>
      </c>
      <c r="F46" s="23" t="s">
        <v>70</v>
      </c>
      <c r="G46" s="23" t="s">
        <v>246</v>
      </c>
      <c r="H46" s="23" t="s">
        <v>247</v>
      </c>
      <c r="I46" s="25">
        <v>2000</v>
      </c>
      <c r="J46" s="25">
        <v>2000</v>
      </c>
      <c r="K46" s="25">
        <v>2000</v>
      </c>
      <c r="L46" s="25"/>
      <c r="M46" s="25"/>
      <c r="N46" s="25"/>
      <c r="O46" s="25"/>
      <c r="P46" s="161"/>
      <c r="Q46" s="25"/>
      <c r="R46" s="25">
        <v>0</v>
      </c>
      <c r="S46" s="25"/>
      <c r="T46" s="25"/>
      <c r="U46" s="25"/>
      <c r="V46" s="25"/>
      <c r="W46" s="25">
        <v>0</v>
      </c>
    </row>
    <row r="47" s="147" customFormat="1" ht="18.75" customHeight="1" spans="1:23">
      <c r="A47" s="23" t="s">
        <v>210</v>
      </c>
      <c r="B47" s="23" t="s">
        <v>241</v>
      </c>
      <c r="C47" s="24" t="s">
        <v>240</v>
      </c>
      <c r="D47" s="23" t="s">
        <v>51</v>
      </c>
      <c r="E47" s="23" t="s">
        <v>69</v>
      </c>
      <c r="F47" s="23" t="s">
        <v>70</v>
      </c>
      <c r="G47" s="23" t="s">
        <v>248</v>
      </c>
      <c r="H47" s="23" t="s">
        <v>219</v>
      </c>
      <c r="I47" s="25">
        <v>7000</v>
      </c>
      <c r="J47" s="25">
        <v>7000</v>
      </c>
      <c r="K47" s="25">
        <v>7000</v>
      </c>
      <c r="L47" s="25"/>
      <c r="M47" s="25"/>
      <c r="N47" s="25"/>
      <c r="O47" s="25"/>
      <c r="P47" s="161"/>
      <c r="Q47" s="25"/>
      <c r="R47" s="25">
        <v>0</v>
      </c>
      <c r="S47" s="25"/>
      <c r="T47" s="25"/>
      <c r="U47" s="25"/>
      <c r="V47" s="25"/>
      <c r="W47" s="25">
        <v>0</v>
      </c>
    </row>
    <row r="48" s="147" customFormat="1" ht="18.75" customHeight="1" spans="1:23">
      <c r="A48" s="23" t="s">
        <v>210</v>
      </c>
      <c r="B48" s="23" t="s">
        <v>241</v>
      </c>
      <c r="C48" s="24" t="s">
        <v>240</v>
      </c>
      <c r="D48" s="23" t="s">
        <v>51</v>
      </c>
      <c r="E48" s="23" t="s">
        <v>69</v>
      </c>
      <c r="F48" s="23" t="s">
        <v>70</v>
      </c>
      <c r="G48" s="23" t="s">
        <v>249</v>
      </c>
      <c r="H48" s="23" t="s">
        <v>222</v>
      </c>
      <c r="I48" s="25">
        <v>31000</v>
      </c>
      <c r="J48" s="25">
        <v>31000</v>
      </c>
      <c r="K48" s="25">
        <v>31000</v>
      </c>
      <c r="L48" s="25"/>
      <c r="M48" s="25"/>
      <c r="N48" s="25"/>
      <c r="O48" s="25"/>
      <c r="P48" s="161"/>
      <c r="Q48" s="25"/>
      <c r="R48" s="25">
        <v>0</v>
      </c>
      <c r="S48" s="25"/>
      <c r="T48" s="25"/>
      <c r="U48" s="25"/>
      <c r="V48" s="25"/>
      <c r="W48" s="25">
        <v>0</v>
      </c>
    </row>
    <row r="49" s="147" customFormat="1" ht="18.75" customHeight="1" spans="1:23">
      <c r="A49" s="23" t="s">
        <v>210</v>
      </c>
      <c r="B49" s="23" t="s">
        <v>241</v>
      </c>
      <c r="C49" s="24" t="s">
        <v>240</v>
      </c>
      <c r="D49" s="23" t="s">
        <v>51</v>
      </c>
      <c r="E49" s="23" t="s">
        <v>69</v>
      </c>
      <c r="F49" s="23" t="s">
        <v>70</v>
      </c>
      <c r="G49" s="23" t="s">
        <v>250</v>
      </c>
      <c r="H49" s="23" t="s">
        <v>221</v>
      </c>
      <c r="I49" s="25">
        <v>8000</v>
      </c>
      <c r="J49" s="25">
        <v>8000</v>
      </c>
      <c r="K49" s="25">
        <v>8000</v>
      </c>
      <c r="L49" s="25"/>
      <c r="M49" s="25"/>
      <c r="N49" s="25"/>
      <c r="O49" s="25"/>
      <c r="P49" s="161"/>
      <c r="Q49" s="25"/>
      <c r="R49" s="25">
        <v>0</v>
      </c>
      <c r="S49" s="25"/>
      <c r="T49" s="25"/>
      <c r="U49" s="25"/>
      <c r="V49" s="25"/>
      <c r="W49" s="25">
        <v>0</v>
      </c>
    </row>
    <row r="50" s="147" customFormat="1" ht="18.75" customHeight="1" spans="1:23">
      <c r="A50" s="161"/>
      <c r="B50" s="161"/>
      <c r="C50" s="24" t="s">
        <v>251</v>
      </c>
      <c r="D50" s="161"/>
      <c r="E50" s="161"/>
      <c r="F50" s="161"/>
      <c r="G50" s="161"/>
      <c r="H50" s="161"/>
      <c r="I50" s="25">
        <f>SUM(I51:I55)</f>
        <v>893562.5</v>
      </c>
      <c r="J50" s="25">
        <f>SUM(J51:J55)</f>
        <v>893562.5</v>
      </c>
      <c r="K50" s="25">
        <f>SUM(K51:K55)</f>
        <v>893562.5</v>
      </c>
      <c r="L50" s="25"/>
      <c r="M50" s="25"/>
      <c r="N50" s="25"/>
      <c r="O50" s="25"/>
      <c r="P50" s="161"/>
      <c r="Q50" s="25"/>
      <c r="R50" s="25">
        <v>0</v>
      </c>
      <c r="S50" s="25"/>
      <c r="T50" s="25"/>
      <c r="U50" s="25"/>
      <c r="V50" s="25"/>
      <c r="W50" s="25">
        <v>0</v>
      </c>
    </row>
    <row r="51" s="147" customFormat="1" ht="18.75" customHeight="1" spans="1:23">
      <c r="A51" s="23" t="s">
        <v>215</v>
      </c>
      <c r="B51" s="23" t="s">
        <v>252</v>
      </c>
      <c r="C51" s="24" t="s">
        <v>251</v>
      </c>
      <c r="D51" s="23" t="s">
        <v>51</v>
      </c>
      <c r="E51" s="23" t="s">
        <v>71</v>
      </c>
      <c r="F51" s="23" t="s">
        <v>72</v>
      </c>
      <c r="G51" s="23" t="s">
        <v>238</v>
      </c>
      <c r="H51" s="23" t="s">
        <v>239</v>
      </c>
      <c r="I51" s="25">
        <v>75262.5</v>
      </c>
      <c r="J51" s="25">
        <v>75262.5</v>
      </c>
      <c r="K51" s="25">
        <v>75262.5</v>
      </c>
      <c r="L51" s="25"/>
      <c r="M51" s="25"/>
      <c r="N51" s="25"/>
      <c r="O51" s="25"/>
      <c r="P51" s="161"/>
      <c r="Q51" s="25"/>
      <c r="R51" s="25">
        <v>0</v>
      </c>
      <c r="S51" s="25"/>
      <c r="T51" s="25"/>
      <c r="U51" s="25"/>
      <c r="V51" s="25"/>
      <c r="W51" s="25">
        <v>0</v>
      </c>
    </row>
    <row r="52" s="147" customFormat="1" ht="18.75" customHeight="1" spans="1:23">
      <c r="A52" s="23" t="s">
        <v>215</v>
      </c>
      <c r="B52" s="23" t="s">
        <v>252</v>
      </c>
      <c r="C52" s="162" t="s">
        <v>251</v>
      </c>
      <c r="D52" s="23" t="s">
        <v>51</v>
      </c>
      <c r="E52" s="23" t="s">
        <v>71</v>
      </c>
      <c r="F52" s="23" t="s">
        <v>72</v>
      </c>
      <c r="G52" s="23" t="s">
        <v>238</v>
      </c>
      <c r="H52" s="23" t="s">
        <v>239</v>
      </c>
      <c r="I52" s="25">
        <v>324300</v>
      </c>
      <c r="J52" s="25">
        <v>324300</v>
      </c>
      <c r="K52" s="25">
        <v>324300</v>
      </c>
      <c r="L52" s="25"/>
      <c r="M52" s="25"/>
      <c r="N52" s="25"/>
      <c r="O52" s="25"/>
      <c r="P52" s="161"/>
      <c r="Q52" s="25"/>
      <c r="R52" s="25"/>
      <c r="S52" s="25"/>
      <c r="T52" s="25"/>
      <c r="U52" s="25"/>
      <c r="V52" s="25"/>
      <c r="W52" s="25"/>
    </row>
    <row r="53" s="147" customFormat="1" ht="18.75" customHeight="1" spans="1:23">
      <c r="A53" s="23" t="s">
        <v>215</v>
      </c>
      <c r="B53" s="23" t="s">
        <v>252</v>
      </c>
      <c r="C53" s="162" t="s">
        <v>251</v>
      </c>
      <c r="D53" s="23" t="s">
        <v>51</v>
      </c>
      <c r="E53" s="23" t="s">
        <v>71</v>
      </c>
      <c r="F53" s="23" t="s">
        <v>72</v>
      </c>
      <c r="G53" s="23" t="s">
        <v>238</v>
      </c>
      <c r="H53" s="23" t="s">
        <v>239</v>
      </c>
      <c r="I53" s="25">
        <v>46600</v>
      </c>
      <c r="J53" s="25">
        <v>46600</v>
      </c>
      <c r="K53" s="25">
        <v>46600</v>
      </c>
      <c r="L53" s="25"/>
      <c r="M53" s="25"/>
      <c r="N53" s="25"/>
      <c r="O53" s="25"/>
      <c r="P53" s="161"/>
      <c r="Q53" s="25"/>
      <c r="R53" s="25"/>
      <c r="S53" s="25"/>
      <c r="T53" s="25"/>
      <c r="U53" s="25"/>
      <c r="V53" s="25"/>
      <c r="W53" s="25"/>
    </row>
    <row r="54" s="147" customFormat="1" ht="18.75" customHeight="1" spans="1:23">
      <c r="A54" s="23" t="s">
        <v>215</v>
      </c>
      <c r="B54" s="23" t="s">
        <v>252</v>
      </c>
      <c r="C54" s="162" t="s">
        <v>251</v>
      </c>
      <c r="D54" s="23" t="s">
        <v>51</v>
      </c>
      <c r="E54" s="23" t="s">
        <v>71</v>
      </c>
      <c r="F54" s="23" t="s">
        <v>72</v>
      </c>
      <c r="G54" s="23" t="s">
        <v>238</v>
      </c>
      <c r="H54" s="23" t="s">
        <v>239</v>
      </c>
      <c r="I54" s="25">
        <v>131600</v>
      </c>
      <c r="J54" s="25">
        <v>131600</v>
      </c>
      <c r="K54" s="25">
        <v>131600</v>
      </c>
      <c r="L54" s="25"/>
      <c r="M54" s="25"/>
      <c r="N54" s="25"/>
      <c r="O54" s="25"/>
      <c r="P54" s="161"/>
      <c r="Q54" s="25"/>
      <c r="R54" s="25"/>
      <c r="S54" s="25"/>
      <c r="T54" s="25"/>
      <c r="U54" s="25"/>
      <c r="V54" s="25"/>
      <c r="W54" s="25"/>
    </row>
    <row r="55" s="147" customFormat="1" ht="18.75" customHeight="1" spans="1:23">
      <c r="A55" s="23" t="s">
        <v>215</v>
      </c>
      <c r="B55" s="23" t="s">
        <v>252</v>
      </c>
      <c r="C55" s="162" t="s">
        <v>251</v>
      </c>
      <c r="D55" s="23" t="s">
        <v>51</v>
      </c>
      <c r="E55" s="23" t="s">
        <v>71</v>
      </c>
      <c r="F55" s="23" t="s">
        <v>72</v>
      </c>
      <c r="G55" s="23" t="s">
        <v>238</v>
      </c>
      <c r="H55" s="23" t="s">
        <v>239</v>
      </c>
      <c r="I55" s="25">
        <v>315800</v>
      </c>
      <c r="J55" s="25">
        <v>315800</v>
      </c>
      <c r="K55" s="25">
        <v>315800</v>
      </c>
      <c r="L55" s="25"/>
      <c r="M55" s="25"/>
      <c r="N55" s="25"/>
      <c r="O55" s="25"/>
      <c r="P55" s="161"/>
      <c r="Q55" s="25"/>
      <c r="R55" s="25"/>
      <c r="S55" s="25"/>
      <c r="T55" s="25"/>
      <c r="U55" s="25"/>
      <c r="V55" s="25"/>
      <c r="W55" s="25"/>
    </row>
    <row r="56" s="147" customFormat="1" ht="18.75" customHeight="1" spans="1:23">
      <c r="A56" s="23"/>
      <c r="B56" s="23"/>
      <c r="C56" s="163" t="s">
        <v>253</v>
      </c>
      <c r="D56" s="23"/>
      <c r="E56" s="23"/>
      <c r="F56" s="23"/>
      <c r="G56" s="23"/>
      <c r="H56" s="23"/>
      <c r="I56" s="25">
        <f>SUM(I57)</f>
        <v>325000</v>
      </c>
      <c r="J56" s="25">
        <f>SUM(J57)</f>
        <v>325000</v>
      </c>
      <c r="K56" s="25">
        <f>SUM(K57)</f>
        <v>325000</v>
      </c>
      <c r="L56" s="25"/>
      <c r="M56" s="25"/>
      <c r="N56" s="25"/>
      <c r="O56" s="25"/>
      <c r="P56" s="161"/>
      <c r="Q56" s="25"/>
      <c r="R56" s="25"/>
      <c r="S56" s="25"/>
      <c r="T56" s="25"/>
      <c r="U56" s="25"/>
      <c r="V56" s="25"/>
      <c r="W56" s="25"/>
    </row>
    <row r="57" s="147" customFormat="1" ht="18.75" customHeight="1" spans="1:23">
      <c r="A57" s="23" t="s">
        <v>210</v>
      </c>
      <c r="B57" s="164" t="s">
        <v>254</v>
      </c>
      <c r="C57" s="24" t="s">
        <v>253</v>
      </c>
      <c r="D57" s="23" t="s">
        <v>51</v>
      </c>
      <c r="E57" s="23" t="s">
        <v>71</v>
      </c>
      <c r="F57" s="23" t="s">
        <v>72</v>
      </c>
      <c r="G57" s="23">
        <v>31005</v>
      </c>
      <c r="H57" s="23" t="s">
        <v>255</v>
      </c>
      <c r="I57" s="25">
        <v>325000</v>
      </c>
      <c r="J57" s="25">
        <v>325000</v>
      </c>
      <c r="K57" s="25">
        <v>325000</v>
      </c>
      <c r="L57" s="25"/>
      <c r="M57" s="25"/>
      <c r="N57" s="25"/>
      <c r="O57" s="25"/>
      <c r="P57" s="161"/>
      <c r="Q57" s="25"/>
      <c r="R57" s="25"/>
      <c r="S57" s="25"/>
      <c r="T57" s="25"/>
      <c r="U57" s="25"/>
      <c r="V57" s="25"/>
      <c r="W57" s="25"/>
    </row>
    <row r="58" s="147" customFormat="1" ht="18.75" customHeight="1" spans="1:23">
      <c r="A58" s="23"/>
      <c r="B58" s="164"/>
      <c r="C58" s="24" t="s">
        <v>256</v>
      </c>
      <c r="D58" s="23"/>
      <c r="E58" s="23"/>
      <c r="F58" s="23"/>
      <c r="G58" s="23"/>
      <c r="H58" s="23"/>
      <c r="I58" s="25">
        <f>SUM(I59:I66)</f>
        <v>300300</v>
      </c>
      <c r="J58" s="25">
        <f>SUM(J59:J66)</f>
        <v>300300</v>
      </c>
      <c r="K58" s="25">
        <f>SUM(K59:K66)</f>
        <v>300300</v>
      </c>
      <c r="L58" s="25"/>
      <c r="M58" s="25"/>
      <c r="N58" s="25"/>
      <c r="O58" s="25"/>
      <c r="P58" s="161"/>
      <c r="Q58" s="25"/>
      <c r="R58" s="25"/>
      <c r="S58" s="25"/>
      <c r="T58" s="25"/>
      <c r="U58" s="25"/>
      <c r="V58" s="25"/>
      <c r="W58" s="25"/>
    </row>
    <row r="59" s="147" customFormat="1" ht="18.75" customHeight="1" spans="1:23">
      <c r="A59" s="23" t="s">
        <v>215</v>
      </c>
      <c r="B59" s="164" t="s">
        <v>257</v>
      </c>
      <c r="C59" s="24" t="s">
        <v>256</v>
      </c>
      <c r="D59" s="23" t="s">
        <v>51</v>
      </c>
      <c r="E59" s="23" t="s">
        <v>69</v>
      </c>
      <c r="F59" s="23" t="s">
        <v>70</v>
      </c>
      <c r="G59" s="23" t="s">
        <v>238</v>
      </c>
      <c r="H59" s="23" t="s">
        <v>239</v>
      </c>
      <c r="I59" s="25">
        <v>22704</v>
      </c>
      <c r="J59" s="25">
        <v>22704</v>
      </c>
      <c r="K59" s="25">
        <v>22704</v>
      </c>
      <c r="L59" s="25"/>
      <c r="M59" s="25"/>
      <c r="N59" s="25"/>
      <c r="O59" s="25"/>
      <c r="P59" s="161"/>
      <c r="Q59" s="25"/>
      <c r="R59" s="25"/>
      <c r="S59" s="25"/>
      <c r="T59" s="25"/>
      <c r="U59" s="25"/>
      <c r="V59" s="25"/>
      <c r="W59" s="25"/>
    </row>
    <row r="60" s="147" customFormat="1" ht="18.75" customHeight="1" spans="1:23">
      <c r="A60" s="23" t="s">
        <v>215</v>
      </c>
      <c r="B60" s="164" t="s">
        <v>257</v>
      </c>
      <c r="C60" s="24" t="s">
        <v>256</v>
      </c>
      <c r="D60" s="23" t="s">
        <v>51</v>
      </c>
      <c r="E60" s="23" t="s">
        <v>69</v>
      </c>
      <c r="F60" s="23" t="s">
        <v>70</v>
      </c>
      <c r="G60" s="23" t="s">
        <v>238</v>
      </c>
      <c r="H60" s="23" t="s">
        <v>239</v>
      </c>
      <c r="I60" s="25">
        <v>126720</v>
      </c>
      <c r="J60" s="25">
        <v>126720</v>
      </c>
      <c r="K60" s="25">
        <v>126720</v>
      </c>
      <c r="L60" s="25"/>
      <c r="M60" s="25"/>
      <c r="N60" s="25"/>
      <c r="O60" s="25"/>
      <c r="P60" s="161"/>
      <c r="Q60" s="25"/>
      <c r="R60" s="25"/>
      <c r="S60" s="25"/>
      <c r="T60" s="25"/>
      <c r="U60" s="25"/>
      <c r="V60" s="25"/>
      <c r="W60" s="25"/>
    </row>
    <row r="61" s="147" customFormat="1" ht="18.75" customHeight="1" spans="1:23">
      <c r="A61" s="23" t="s">
        <v>215</v>
      </c>
      <c r="B61" s="164" t="s">
        <v>257</v>
      </c>
      <c r="C61" s="24" t="s">
        <v>256</v>
      </c>
      <c r="D61" s="23" t="s">
        <v>51</v>
      </c>
      <c r="E61" s="23" t="s">
        <v>69</v>
      </c>
      <c r="F61" s="23" t="s">
        <v>70</v>
      </c>
      <c r="G61" s="23" t="s">
        <v>238</v>
      </c>
      <c r="H61" s="23" t="s">
        <v>239</v>
      </c>
      <c r="I61" s="25">
        <v>5808</v>
      </c>
      <c r="J61" s="25">
        <v>5808</v>
      </c>
      <c r="K61" s="25">
        <v>5808</v>
      </c>
      <c r="L61" s="25"/>
      <c r="M61" s="25"/>
      <c r="N61" s="25"/>
      <c r="O61" s="25"/>
      <c r="P61" s="161"/>
      <c r="Q61" s="25"/>
      <c r="R61" s="25"/>
      <c r="S61" s="25"/>
      <c r="T61" s="25"/>
      <c r="U61" s="25"/>
      <c r="V61" s="25"/>
      <c r="W61" s="25"/>
    </row>
    <row r="62" s="147" customFormat="1" ht="18.75" customHeight="1" spans="1:23">
      <c r="A62" s="23" t="s">
        <v>215</v>
      </c>
      <c r="B62" s="164" t="s">
        <v>257</v>
      </c>
      <c r="C62" s="24" t="s">
        <v>256</v>
      </c>
      <c r="D62" s="23" t="s">
        <v>51</v>
      </c>
      <c r="E62" s="23" t="s">
        <v>69</v>
      </c>
      <c r="F62" s="23" t="s">
        <v>70</v>
      </c>
      <c r="G62" s="23" t="s">
        <v>238</v>
      </c>
      <c r="H62" s="23" t="s">
        <v>239</v>
      </c>
      <c r="I62" s="25">
        <v>3168</v>
      </c>
      <c r="J62" s="25">
        <v>3168</v>
      </c>
      <c r="K62" s="25">
        <v>3168</v>
      </c>
      <c r="L62" s="25"/>
      <c r="M62" s="25"/>
      <c r="N62" s="25"/>
      <c r="O62" s="25"/>
      <c r="P62" s="161"/>
      <c r="Q62" s="25"/>
      <c r="R62" s="25"/>
      <c r="S62" s="25"/>
      <c r="T62" s="25"/>
      <c r="U62" s="25"/>
      <c r="V62" s="25"/>
      <c r="W62" s="25"/>
    </row>
    <row r="63" s="147" customFormat="1" ht="18.75" customHeight="1" spans="1:23">
      <c r="A63" s="23" t="s">
        <v>215</v>
      </c>
      <c r="B63" s="164" t="s">
        <v>257</v>
      </c>
      <c r="C63" s="24" t="s">
        <v>256</v>
      </c>
      <c r="D63" s="23" t="s">
        <v>51</v>
      </c>
      <c r="E63" s="23" t="s">
        <v>69</v>
      </c>
      <c r="F63" s="23" t="s">
        <v>70</v>
      </c>
      <c r="G63" s="23" t="s">
        <v>238</v>
      </c>
      <c r="H63" s="23" t="s">
        <v>239</v>
      </c>
      <c r="I63" s="25">
        <v>4900</v>
      </c>
      <c r="J63" s="25">
        <v>4900</v>
      </c>
      <c r="K63" s="25">
        <v>4900</v>
      </c>
      <c r="L63" s="25"/>
      <c r="M63" s="25"/>
      <c r="N63" s="25"/>
      <c r="O63" s="25"/>
      <c r="P63" s="161"/>
      <c r="Q63" s="25"/>
      <c r="R63" s="25"/>
      <c r="S63" s="25"/>
      <c r="T63" s="25"/>
      <c r="U63" s="25"/>
      <c r="V63" s="25"/>
      <c r="W63" s="25"/>
    </row>
    <row r="64" s="147" customFormat="1" ht="18.75" customHeight="1" spans="1:23">
      <c r="A64" s="23" t="s">
        <v>215</v>
      </c>
      <c r="B64" s="164" t="s">
        <v>257</v>
      </c>
      <c r="C64" s="24" t="s">
        <v>256</v>
      </c>
      <c r="D64" s="23" t="s">
        <v>51</v>
      </c>
      <c r="E64" s="23" t="s">
        <v>69</v>
      </c>
      <c r="F64" s="23" t="s">
        <v>70</v>
      </c>
      <c r="G64" s="23" t="s">
        <v>238</v>
      </c>
      <c r="H64" s="23" t="s">
        <v>239</v>
      </c>
      <c r="I64" s="25">
        <v>3500</v>
      </c>
      <c r="J64" s="25">
        <v>3500</v>
      </c>
      <c r="K64" s="25">
        <v>3500</v>
      </c>
      <c r="L64" s="25"/>
      <c r="M64" s="25"/>
      <c r="N64" s="25"/>
      <c r="O64" s="25"/>
      <c r="P64" s="161"/>
      <c r="Q64" s="25"/>
      <c r="R64" s="25"/>
      <c r="S64" s="25"/>
      <c r="T64" s="25"/>
      <c r="U64" s="25"/>
      <c r="V64" s="25"/>
      <c r="W64" s="25"/>
    </row>
    <row r="65" s="147" customFormat="1" ht="18.75" customHeight="1" spans="1:23">
      <c r="A65" s="23" t="s">
        <v>215</v>
      </c>
      <c r="B65" s="164" t="s">
        <v>257</v>
      </c>
      <c r="C65" s="24" t="s">
        <v>256</v>
      </c>
      <c r="D65" s="23" t="s">
        <v>51</v>
      </c>
      <c r="E65" s="23" t="s">
        <v>69</v>
      </c>
      <c r="F65" s="23" t="s">
        <v>70</v>
      </c>
      <c r="G65" s="23" t="s">
        <v>238</v>
      </c>
      <c r="H65" s="23" t="s">
        <v>239</v>
      </c>
      <c r="I65" s="25">
        <v>19900</v>
      </c>
      <c r="J65" s="25">
        <v>19900</v>
      </c>
      <c r="K65" s="25">
        <v>19900</v>
      </c>
      <c r="L65" s="25"/>
      <c r="M65" s="25"/>
      <c r="N65" s="25"/>
      <c r="O65" s="25"/>
      <c r="P65" s="161"/>
      <c r="Q65" s="25"/>
      <c r="R65" s="25"/>
      <c r="S65" s="25"/>
      <c r="T65" s="25"/>
      <c r="U65" s="25"/>
      <c r="V65" s="25"/>
      <c r="W65" s="25"/>
    </row>
    <row r="66" s="147" customFormat="1" ht="18.75" customHeight="1" spans="1:23">
      <c r="A66" s="23" t="s">
        <v>215</v>
      </c>
      <c r="B66" s="164" t="s">
        <v>257</v>
      </c>
      <c r="C66" s="24" t="s">
        <v>256</v>
      </c>
      <c r="D66" s="23" t="s">
        <v>51</v>
      </c>
      <c r="E66" s="23" t="s">
        <v>69</v>
      </c>
      <c r="F66" s="23" t="s">
        <v>70</v>
      </c>
      <c r="G66" s="23" t="s">
        <v>238</v>
      </c>
      <c r="H66" s="23" t="s">
        <v>239</v>
      </c>
      <c r="I66" s="25">
        <v>113600</v>
      </c>
      <c r="J66" s="25">
        <v>113600</v>
      </c>
      <c r="K66" s="25">
        <v>113600</v>
      </c>
      <c r="L66" s="25"/>
      <c r="M66" s="25"/>
      <c r="N66" s="25"/>
      <c r="O66" s="25"/>
      <c r="P66" s="161"/>
      <c r="Q66" s="25"/>
      <c r="R66" s="25"/>
      <c r="S66" s="25"/>
      <c r="T66" s="25"/>
      <c r="U66" s="25"/>
      <c r="V66" s="25"/>
      <c r="W66" s="25"/>
    </row>
    <row r="67" s="147" customFormat="1" ht="18.75" customHeight="1" spans="1:23">
      <c r="A67" s="26" t="s">
        <v>36</v>
      </c>
      <c r="B67" s="26"/>
      <c r="C67" s="26"/>
      <c r="D67" s="26"/>
      <c r="E67" s="26"/>
      <c r="F67" s="26"/>
      <c r="G67" s="26"/>
      <c r="H67" s="26"/>
      <c r="I67" s="25">
        <f>I9+I11+I32+I36+I38+I40+I50+I56+I58</f>
        <v>6490800.04</v>
      </c>
      <c r="J67" s="25">
        <f t="shared" ref="J67:W67" si="2">J9+J11+J32+J36+J38+J40+J50+J56+J58</f>
        <v>4779000.04</v>
      </c>
      <c r="K67" s="25">
        <f t="shared" si="2"/>
        <v>4779000.04</v>
      </c>
      <c r="L67" s="25">
        <f t="shared" si="2"/>
        <v>0</v>
      </c>
      <c r="M67" s="25">
        <f t="shared" si="2"/>
        <v>0</v>
      </c>
      <c r="N67" s="25">
        <f t="shared" si="2"/>
        <v>0</v>
      </c>
      <c r="O67" s="25">
        <f t="shared" si="2"/>
        <v>0</v>
      </c>
      <c r="P67" s="25">
        <f t="shared" si="2"/>
        <v>0</v>
      </c>
      <c r="Q67" s="25">
        <f t="shared" si="2"/>
        <v>0</v>
      </c>
      <c r="R67" s="25">
        <f t="shared" si="2"/>
        <v>1711800</v>
      </c>
      <c r="S67" s="25">
        <f t="shared" si="2"/>
        <v>0</v>
      </c>
      <c r="T67" s="25">
        <f t="shared" si="2"/>
        <v>0</v>
      </c>
      <c r="U67" s="25">
        <f t="shared" si="2"/>
        <v>0</v>
      </c>
      <c r="V67" s="25">
        <f t="shared" si="2"/>
        <v>0</v>
      </c>
      <c r="W67" s="25">
        <f t="shared" si="2"/>
        <v>1711800</v>
      </c>
    </row>
  </sheetData>
  <autoFilter ref="A7:W67"/>
  <mergeCells count="28">
    <mergeCell ref="A3:W3"/>
    <mergeCell ref="A4:I4"/>
    <mergeCell ref="J5:M5"/>
    <mergeCell ref="N5:P5"/>
    <mergeCell ref="R5:W5"/>
    <mergeCell ref="J6:K6"/>
    <mergeCell ref="A67:H67"/>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0" bottom="0" header="0.5" footer="0.5"/>
  <pageSetup paperSize="9" scale="4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59"/>
  <sheetViews>
    <sheetView showZeros="0" workbookViewId="0">
      <pane ySplit="1" topLeftCell="A48" activePane="bottomLeft" state="frozen"/>
      <selection/>
      <selection pane="bottomLeft" activeCell="B1" sqref="B1"/>
    </sheetView>
  </sheetViews>
  <sheetFormatPr defaultColWidth="9.10833333333333" defaultRowHeight="11.95" customHeight="1"/>
  <cols>
    <col min="1" max="1" width="9" customWidth="1"/>
    <col min="2" max="2" width="47.25" customWidth="1"/>
    <col min="3" max="3" width="9.25" customWidth="1"/>
    <col min="4" max="4" width="11.875" customWidth="1"/>
    <col min="5" max="5" width="16.125" customWidth="1"/>
    <col min="6" max="6" width="10.25" customWidth="1"/>
    <col min="7" max="7" width="9.375" customWidth="1"/>
    <col min="8" max="8" width="9.125" customWidth="1"/>
    <col min="9" max="9" width="10.75" customWidth="1"/>
    <col min="10" max="10" width="31.625" customWidth="1"/>
  </cols>
  <sheetData>
    <row r="1" customHeight="1" spans="1:10">
      <c r="A1" s="27"/>
      <c r="B1" s="27"/>
      <c r="C1" s="27"/>
      <c r="D1" s="27"/>
      <c r="E1" s="27"/>
      <c r="F1" s="27"/>
      <c r="G1" s="27"/>
      <c r="H1" s="27"/>
      <c r="I1" s="27"/>
      <c r="J1" s="27"/>
    </row>
    <row r="2" customHeight="1" spans="10:10">
      <c r="J2" s="76" t="s">
        <v>258</v>
      </c>
    </row>
    <row r="3" ht="28.5" customHeight="1" spans="1:10">
      <c r="A3" s="67" t="s">
        <v>259</v>
      </c>
      <c r="B3" s="29"/>
      <c r="C3" s="29"/>
      <c r="D3" s="29"/>
      <c r="E3" s="29"/>
      <c r="F3" s="68"/>
      <c r="G3" s="29"/>
      <c r="H3" s="68"/>
      <c r="I3" s="68"/>
      <c r="J3" s="29"/>
    </row>
    <row r="4" ht="15.05" customHeight="1" spans="1:1">
      <c r="A4" s="30" t="str">
        <f>'部门财务收支预算总表01-1'!A4</f>
        <v>单位名称：新平彝族傣族自治县戛洒镇小学</v>
      </c>
    </row>
    <row r="5" ht="14.25" customHeight="1" spans="1:10">
      <c r="A5" s="69" t="s">
        <v>260</v>
      </c>
      <c r="B5" s="69" t="s">
        <v>261</v>
      </c>
      <c r="C5" s="69" t="s">
        <v>262</v>
      </c>
      <c r="D5" s="69" t="s">
        <v>263</v>
      </c>
      <c r="E5" s="69" t="s">
        <v>264</v>
      </c>
      <c r="F5" s="70" t="s">
        <v>265</v>
      </c>
      <c r="G5" s="69" t="s">
        <v>266</v>
      </c>
      <c r="H5" s="70" t="s">
        <v>267</v>
      </c>
      <c r="I5" s="70" t="s">
        <v>268</v>
      </c>
      <c r="J5" s="69" t="s">
        <v>269</v>
      </c>
    </row>
    <row r="6" ht="14.25" customHeight="1" spans="1:10">
      <c r="A6" s="69">
        <v>1</v>
      </c>
      <c r="B6" s="69">
        <v>2</v>
      </c>
      <c r="C6" s="69">
        <v>3</v>
      </c>
      <c r="D6" s="69">
        <v>4</v>
      </c>
      <c r="E6" s="69">
        <v>5</v>
      </c>
      <c r="F6" s="70">
        <v>6</v>
      </c>
      <c r="G6" s="69">
        <v>7</v>
      </c>
      <c r="H6" s="70">
        <v>8</v>
      </c>
      <c r="I6" s="70">
        <v>9</v>
      </c>
      <c r="J6" s="69">
        <v>10</v>
      </c>
    </row>
    <row r="7" s="1" customFormat="1" ht="22" customHeight="1" spans="1:10">
      <c r="A7" s="138" t="s">
        <v>51</v>
      </c>
      <c r="B7" s="138"/>
      <c r="C7" s="138"/>
      <c r="E7" s="139"/>
      <c r="F7" s="139"/>
      <c r="G7" s="139"/>
      <c r="H7" s="139"/>
      <c r="I7" s="139"/>
      <c r="J7" s="139"/>
    </row>
    <row r="8" s="1" customFormat="1" ht="96" customHeight="1" spans="1:10">
      <c r="A8" s="140" t="s">
        <v>240</v>
      </c>
      <c r="B8" s="141" t="s">
        <v>270</v>
      </c>
      <c r="C8" s="142"/>
      <c r="D8" s="142"/>
      <c r="E8" s="143"/>
      <c r="F8" s="143"/>
      <c r="G8" s="143"/>
      <c r="H8" s="143"/>
      <c r="I8" s="143"/>
      <c r="J8" s="143"/>
    </row>
    <row r="9" s="1" customFormat="1" ht="19" customHeight="1" spans="1:10">
      <c r="A9" s="141"/>
      <c r="B9" s="141"/>
      <c r="C9" s="141" t="s">
        <v>271</v>
      </c>
      <c r="D9" s="144" t="s">
        <v>272</v>
      </c>
      <c r="E9" s="145" t="s">
        <v>273</v>
      </c>
      <c r="F9" s="146" t="s">
        <v>274</v>
      </c>
      <c r="G9" s="142" t="s">
        <v>275</v>
      </c>
      <c r="H9" s="146" t="s">
        <v>276</v>
      </c>
      <c r="I9" s="146" t="s">
        <v>277</v>
      </c>
      <c r="J9" s="145" t="s">
        <v>278</v>
      </c>
    </row>
    <row r="10" s="1" customFormat="1" ht="19" customHeight="1" spans="1:10">
      <c r="A10" s="141"/>
      <c r="B10" s="141"/>
      <c r="C10" s="141" t="s">
        <v>271</v>
      </c>
      <c r="D10" s="144" t="s">
        <v>272</v>
      </c>
      <c r="E10" s="145" t="s">
        <v>279</v>
      </c>
      <c r="F10" s="146" t="s">
        <v>280</v>
      </c>
      <c r="G10" s="142" t="s">
        <v>281</v>
      </c>
      <c r="H10" s="146" t="s">
        <v>282</v>
      </c>
      <c r="I10" s="146" t="s">
        <v>277</v>
      </c>
      <c r="J10" s="145" t="s">
        <v>283</v>
      </c>
    </row>
    <row r="11" s="1" customFormat="1" ht="19" customHeight="1" spans="1:10">
      <c r="A11" s="141"/>
      <c r="B11" s="141"/>
      <c r="C11" s="141" t="s">
        <v>271</v>
      </c>
      <c r="D11" s="144" t="s">
        <v>284</v>
      </c>
      <c r="E11" s="145" t="s">
        <v>285</v>
      </c>
      <c r="F11" s="146" t="s">
        <v>280</v>
      </c>
      <c r="G11" s="142" t="s">
        <v>286</v>
      </c>
      <c r="H11" s="146" t="s">
        <v>287</v>
      </c>
      <c r="I11" s="146" t="s">
        <v>277</v>
      </c>
      <c r="J11" s="145" t="s">
        <v>288</v>
      </c>
    </row>
    <row r="12" s="1" customFormat="1" ht="19" customHeight="1" spans="1:10">
      <c r="A12" s="141"/>
      <c r="B12" s="141"/>
      <c r="C12" s="141" t="s">
        <v>271</v>
      </c>
      <c r="D12" s="144" t="s">
        <v>284</v>
      </c>
      <c r="E12" s="145" t="s">
        <v>289</v>
      </c>
      <c r="F12" s="146" t="s">
        <v>280</v>
      </c>
      <c r="G12" s="142" t="s">
        <v>286</v>
      </c>
      <c r="H12" s="146" t="s">
        <v>287</v>
      </c>
      <c r="I12" s="146" t="s">
        <v>277</v>
      </c>
      <c r="J12" s="145" t="s">
        <v>290</v>
      </c>
    </row>
    <row r="13" s="1" customFormat="1" ht="19" customHeight="1" spans="1:10">
      <c r="A13" s="141"/>
      <c r="B13" s="141"/>
      <c r="C13" s="141" t="s">
        <v>271</v>
      </c>
      <c r="D13" s="144" t="s">
        <v>291</v>
      </c>
      <c r="E13" s="145" t="s">
        <v>292</v>
      </c>
      <c r="F13" s="146" t="s">
        <v>274</v>
      </c>
      <c r="G13" s="142" t="s">
        <v>293</v>
      </c>
      <c r="H13" s="146" t="s">
        <v>294</v>
      </c>
      <c r="I13" s="146" t="s">
        <v>277</v>
      </c>
      <c r="J13" s="145" t="s">
        <v>295</v>
      </c>
    </row>
    <row r="14" s="1" customFormat="1" ht="19" customHeight="1" spans="1:10">
      <c r="A14" s="141"/>
      <c r="B14" s="141"/>
      <c r="C14" s="141" t="s">
        <v>296</v>
      </c>
      <c r="D14" s="144" t="s">
        <v>297</v>
      </c>
      <c r="E14" s="145" t="s">
        <v>298</v>
      </c>
      <c r="F14" s="146" t="s">
        <v>280</v>
      </c>
      <c r="G14" s="142" t="s">
        <v>299</v>
      </c>
      <c r="H14" s="146" t="s">
        <v>300</v>
      </c>
      <c r="I14" s="146" t="s">
        <v>301</v>
      </c>
      <c r="J14" s="145" t="s">
        <v>302</v>
      </c>
    </row>
    <row r="15" s="1" customFormat="1" ht="19" customHeight="1" spans="1:10">
      <c r="A15" s="141"/>
      <c r="B15" s="141"/>
      <c r="C15" s="141" t="s">
        <v>296</v>
      </c>
      <c r="D15" s="144" t="s">
        <v>297</v>
      </c>
      <c r="E15" s="145" t="s">
        <v>303</v>
      </c>
      <c r="F15" s="146" t="s">
        <v>280</v>
      </c>
      <c r="G15" s="142" t="s">
        <v>304</v>
      </c>
      <c r="H15" s="146" t="s">
        <v>300</v>
      </c>
      <c r="I15" s="146" t="s">
        <v>301</v>
      </c>
      <c r="J15" s="145" t="s">
        <v>305</v>
      </c>
    </row>
    <row r="16" s="1" customFormat="1" ht="19" customHeight="1" spans="1:10">
      <c r="A16" s="141"/>
      <c r="B16" s="141"/>
      <c r="C16" s="141" t="s">
        <v>306</v>
      </c>
      <c r="D16" s="144" t="s">
        <v>307</v>
      </c>
      <c r="E16" s="145" t="s">
        <v>308</v>
      </c>
      <c r="F16" s="146" t="s">
        <v>309</v>
      </c>
      <c r="G16" s="142" t="s">
        <v>310</v>
      </c>
      <c r="H16" s="146" t="s">
        <v>287</v>
      </c>
      <c r="I16" s="146" t="s">
        <v>277</v>
      </c>
      <c r="J16" s="145" t="s">
        <v>311</v>
      </c>
    </row>
    <row r="17" s="1" customFormat="1" ht="71" customHeight="1" spans="1:10">
      <c r="A17" s="140" t="s">
        <v>226</v>
      </c>
      <c r="B17" s="141" t="s">
        <v>312</v>
      </c>
      <c r="C17" s="141"/>
      <c r="D17" s="141"/>
      <c r="E17" s="141"/>
      <c r="F17" s="141"/>
      <c r="G17" s="141"/>
      <c r="H17" s="141"/>
      <c r="I17" s="141"/>
      <c r="J17" s="141"/>
    </row>
    <row r="18" s="1" customFormat="1" ht="19" customHeight="1" spans="1:10">
      <c r="A18" s="141"/>
      <c r="B18" s="141"/>
      <c r="C18" s="141" t="s">
        <v>271</v>
      </c>
      <c r="D18" s="144" t="s">
        <v>272</v>
      </c>
      <c r="E18" s="145" t="s">
        <v>313</v>
      </c>
      <c r="F18" s="146" t="s">
        <v>280</v>
      </c>
      <c r="G18" s="142" t="s">
        <v>314</v>
      </c>
      <c r="H18" s="146" t="s">
        <v>276</v>
      </c>
      <c r="I18" s="146" t="s">
        <v>277</v>
      </c>
      <c r="J18" s="145" t="s">
        <v>315</v>
      </c>
    </row>
    <row r="19" s="1" customFormat="1" ht="19" customHeight="1" spans="1:10">
      <c r="A19" s="141"/>
      <c r="B19" s="141"/>
      <c r="C19" s="141" t="s">
        <v>271</v>
      </c>
      <c r="D19" s="144" t="s">
        <v>284</v>
      </c>
      <c r="E19" s="145" t="s">
        <v>316</v>
      </c>
      <c r="F19" s="146" t="s">
        <v>280</v>
      </c>
      <c r="G19" s="142" t="s">
        <v>286</v>
      </c>
      <c r="H19" s="146" t="s">
        <v>287</v>
      </c>
      <c r="I19" s="146" t="s">
        <v>277</v>
      </c>
      <c r="J19" s="145" t="s">
        <v>317</v>
      </c>
    </row>
    <row r="20" s="1" customFormat="1" ht="19" customHeight="1" spans="1:10">
      <c r="A20" s="141"/>
      <c r="B20" s="141"/>
      <c r="C20" s="141" t="s">
        <v>271</v>
      </c>
      <c r="D20" s="144" t="s">
        <v>291</v>
      </c>
      <c r="E20" s="145" t="s">
        <v>318</v>
      </c>
      <c r="F20" s="146" t="s">
        <v>274</v>
      </c>
      <c r="G20" s="142" t="s">
        <v>293</v>
      </c>
      <c r="H20" s="146" t="s">
        <v>294</v>
      </c>
      <c r="I20" s="146" t="s">
        <v>277</v>
      </c>
      <c r="J20" s="145" t="s">
        <v>319</v>
      </c>
    </row>
    <row r="21" s="1" customFormat="1" ht="19" customHeight="1" spans="1:10">
      <c r="A21" s="141"/>
      <c r="B21" s="141"/>
      <c r="C21" s="141" t="s">
        <v>296</v>
      </c>
      <c r="D21" s="144" t="s">
        <v>297</v>
      </c>
      <c r="E21" s="145" t="s">
        <v>320</v>
      </c>
      <c r="F21" s="146" t="s">
        <v>280</v>
      </c>
      <c r="G21" s="142" t="s">
        <v>321</v>
      </c>
      <c r="H21" s="146" t="s">
        <v>287</v>
      </c>
      <c r="I21" s="146" t="s">
        <v>301</v>
      </c>
      <c r="J21" s="145" t="s">
        <v>322</v>
      </c>
    </row>
    <row r="22" s="1" customFormat="1" ht="19" customHeight="1" spans="1:10">
      <c r="A22" s="141"/>
      <c r="B22" s="141"/>
      <c r="C22" s="141" t="s">
        <v>306</v>
      </c>
      <c r="D22" s="144" t="s">
        <v>307</v>
      </c>
      <c r="E22" s="145" t="s">
        <v>323</v>
      </c>
      <c r="F22" s="146" t="s">
        <v>309</v>
      </c>
      <c r="G22" s="142" t="s">
        <v>310</v>
      </c>
      <c r="H22" s="146" t="s">
        <v>287</v>
      </c>
      <c r="I22" s="146" t="s">
        <v>277</v>
      </c>
      <c r="J22" s="145" t="s">
        <v>324</v>
      </c>
    </row>
    <row r="23" s="1" customFormat="1" ht="61" customHeight="1" spans="1:10">
      <c r="A23" s="140" t="s">
        <v>209</v>
      </c>
      <c r="B23" s="141" t="s">
        <v>325</v>
      </c>
      <c r="C23" s="141"/>
      <c r="D23" s="141"/>
      <c r="E23" s="141"/>
      <c r="F23" s="141"/>
      <c r="G23" s="141"/>
      <c r="H23" s="141"/>
      <c r="I23" s="141"/>
      <c r="J23" s="141"/>
    </row>
    <row r="24" s="1" customFormat="1" ht="19" customHeight="1" spans="1:10">
      <c r="A24" s="141"/>
      <c r="B24" s="141"/>
      <c r="C24" s="141" t="s">
        <v>271</v>
      </c>
      <c r="D24" s="144" t="s">
        <v>272</v>
      </c>
      <c r="E24" s="145" t="s">
        <v>326</v>
      </c>
      <c r="F24" s="146" t="s">
        <v>280</v>
      </c>
      <c r="G24" s="142" t="s">
        <v>327</v>
      </c>
      <c r="H24" s="146" t="s">
        <v>328</v>
      </c>
      <c r="I24" s="146" t="s">
        <v>277</v>
      </c>
      <c r="J24" s="145" t="s">
        <v>329</v>
      </c>
    </row>
    <row r="25" s="1" customFormat="1" ht="19" customHeight="1" spans="1:10">
      <c r="A25" s="141"/>
      <c r="B25" s="141"/>
      <c r="C25" s="141" t="s">
        <v>271</v>
      </c>
      <c r="D25" s="144" t="s">
        <v>291</v>
      </c>
      <c r="E25" s="145" t="s">
        <v>292</v>
      </c>
      <c r="F25" s="146" t="s">
        <v>274</v>
      </c>
      <c r="G25" s="142" t="s">
        <v>293</v>
      </c>
      <c r="H25" s="146" t="s">
        <v>294</v>
      </c>
      <c r="I25" s="146" t="s">
        <v>277</v>
      </c>
      <c r="J25" s="145" t="s">
        <v>330</v>
      </c>
    </row>
    <row r="26" s="1" customFormat="1" ht="19" customHeight="1" spans="1:10">
      <c r="A26" s="141"/>
      <c r="B26" s="141"/>
      <c r="C26" s="141" t="s">
        <v>271</v>
      </c>
      <c r="D26" s="144" t="s">
        <v>272</v>
      </c>
      <c r="E26" s="145" t="s">
        <v>331</v>
      </c>
      <c r="F26" s="146" t="s">
        <v>280</v>
      </c>
      <c r="G26" s="142" t="s">
        <v>332</v>
      </c>
      <c r="H26" s="146" t="s">
        <v>333</v>
      </c>
      <c r="I26" s="146" t="s">
        <v>277</v>
      </c>
      <c r="J26" s="145" t="s">
        <v>334</v>
      </c>
    </row>
    <row r="27" s="1" customFormat="1" ht="19" customHeight="1" spans="1:10">
      <c r="A27" s="141"/>
      <c r="B27" s="141"/>
      <c r="C27" s="141" t="s">
        <v>296</v>
      </c>
      <c r="D27" s="144" t="s">
        <v>297</v>
      </c>
      <c r="E27" s="145" t="s">
        <v>335</v>
      </c>
      <c r="F27" s="146" t="s">
        <v>280</v>
      </c>
      <c r="G27" s="142" t="s">
        <v>299</v>
      </c>
      <c r="H27" s="146" t="s">
        <v>300</v>
      </c>
      <c r="I27" s="146" t="s">
        <v>301</v>
      </c>
      <c r="J27" s="145" t="s">
        <v>336</v>
      </c>
    </row>
    <row r="28" s="1" customFormat="1" ht="19" customHeight="1" spans="1:10">
      <c r="A28" s="141"/>
      <c r="B28" s="141"/>
      <c r="C28" s="141" t="s">
        <v>306</v>
      </c>
      <c r="D28" s="144" t="s">
        <v>307</v>
      </c>
      <c r="E28" s="145" t="s">
        <v>337</v>
      </c>
      <c r="F28" s="146" t="s">
        <v>309</v>
      </c>
      <c r="G28" s="142" t="s">
        <v>310</v>
      </c>
      <c r="H28" s="146" t="s">
        <v>287</v>
      </c>
      <c r="I28" s="146" t="s">
        <v>277</v>
      </c>
      <c r="J28" s="145" t="s">
        <v>338</v>
      </c>
    </row>
    <row r="29" s="1" customFormat="1" ht="93" customHeight="1" spans="1:10">
      <c r="A29" s="140" t="s">
        <v>236</v>
      </c>
      <c r="B29" s="141" t="s">
        <v>339</v>
      </c>
      <c r="C29" s="141"/>
      <c r="D29" s="141"/>
      <c r="E29" s="141"/>
      <c r="F29" s="141"/>
      <c r="G29" s="141"/>
      <c r="H29" s="141"/>
      <c r="I29" s="141"/>
      <c r="J29" s="141"/>
    </row>
    <row r="30" s="1" customFormat="1" ht="19" customHeight="1" spans="1:10">
      <c r="A30" s="141"/>
      <c r="B30" s="141"/>
      <c r="C30" s="141" t="s">
        <v>271</v>
      </c>
      <c r="D30" s="144" t="s">
        <v>272</v>
      </c>
      <c r="E30" s="145" t="s">
        <v>340</v>
      </c>
      <c r="F30" s="146" t="s">
        <v>280</v>
      </c>
      <c r="G30" s="142" t="s">
        <v>341</v>
      </c>
      <c r="H30" s="146" t="s">
        <v>276</v>
      </c>
      <c r="I30" s="146" t="s">
        <v>277</v>
      </c>
      <c r="J30" s="145" t="s">
        <v>342</v>
      </c>
    </row>
    <row r="31" s="1" customFormat="1" ht="19" customHeight="1" spans="1:10">
      <c r="A31" s="141"/>
      <c r="B31" s="141"/>
      <c r="C31" s="141" t="s">
        <v>271</v>
      </c>
      <c r="D31" s="144" t="s">
        <v>284</v>
      </c>
      <c r="E31" s="145" t="s">
        <v>343</v>
      </c>
      <c r="F31" s="146" t="s">
        <v>280</v>
      </c>
      <c r="G31" s="142" t="s">
        <v>286</v>
      </c>
      <c r="H31" s="146" t="s">
        <v>287</v>
      </c>
      <c r="I31" s="146" t="s">
        <v>277</v>
      </c>
      <c r="J31" s="145" t="s">
        <v>344</v>
      </c>
    </row>
    <row r="32" s="1" customFormat="1" ht="19" customHeight="1" spans="1:10">
      <c r="A32" s="141"/>
      <c r="B32" s="141"/>
      <c r="C32" s="141" t="s">
        <v>271</v>
      </c>
      <c r="D32" s="144" t="s">
        <v>291</v>
      </c>
      <c r="E32" s="145" t="s">
        <v>318</v>
      </c>
      <c r="F32" s="146" t="s">
        <v>274</v>
      </c>
      <c r="G32" s="142" t="s">
        <v>293</v>
      </c>
      <c r="H32" s="146" t="s">
        <v>294</v>
      </c>
      <c r="I32" s="146" t="s">
        <v>277</v>
      </c>
      <c r="J32" s="145" t="s">
        <v>345</v>
      </c>
    </row>
    <row r="33" s="1" customFormat="1" ht="19" customHeight="1" spans="1:10">
      <c r="A33" s="141"/>
      <c r="B33" s="141"/>
      <c r="C33" s="141" t="s">
        <v>296</v>
      </c>
      <c r="D33" s="144" t="s">
        <v>297</v>
      </c>
      <c r="E33" s="145" t="s">
        <v>346</v>
      </c>
      <c r="F33" s="146" t="s">
        <v>280</v>
      </c>
      <c r="G33" s="142" t="s">
        <v>286</v>
      </c>
      <c r="H33" s="146" t="s">
        <v>287</v>
      </c>
      <c r="I33" s="146" t="s">
        <v>277</v>
      </c>
      <c r="J33" s="145" t="s">
        <v>347</v>
      </c>
    </row>
    <row r="34" s="1" customFormat="1" ht="19" customHeight="1" spans="1:10">
      <c r="A34" s="141"/>
      <c r="B34" s="141"/>
      <c r="C34" s="141" t="s">
        <v>296</v>
      </c>
      <c r="D34" s="144" t="s">
        <v>297</v>
      </c>
      <c r="E34" s="145" t="s">
        <v>348</v>
      </c>
      <c r="F34" s="146" t="s">
        <v>280</v>
      </c>
      <c r="G34" s="142" t="s">
        <v>304</v>
      </c>
      <c r="H34" s="146" t="s">
        <v>287</v>
      </c>
      <c r="I34" s="146" t="s">
        <v>301</v>
      </c>
      <c r="J34" s="145" t="s">
        <v>349</v>
      </c>
    </row>
    <row r="35" s="1" customFormat="1" ht="19" customHeight="1" spans="1:10">
      <c r="A35" s="141"/>
      <c r="B35" s="141"/>
      <c r="C35" s="141" t="s">
        <v>296</v>
      </c>
      <c r="D35" s="144" t="s">
        <v>350</v>
      </c>
      <c r="E35" s="145" t="s">
        <v>351</v>
      </c>
      <c r="F35" s="146" t="s">
        <v>280</v>
      </c>
      <c r="G35" s="142" t="s">
        <v>352</v>
      </c>
      <c r="H35" s="146" t="s">
        <v>353</v>
      </c>
      <c r="I35" s="146" t="s">
        <v>277</v>
      </c>
      <c r="J35" s="145" t="s">
        <v>354</v>
      </c>
    </row>
    <row r="36" s="1" customFormat="1" ht="19" customHeight="1" spans="1:10">
      <c r="A36" s="141"/>
      <c r="B36" s="141"/>
      <c r="C36" s="141" t="s">
        <v>306</v>
      </c>
      <c r="D36" s="144" t="s">
        <v>307</v>
      </c>
      <c r="E36" s="145" t="s">
        <v>355</v>
      </c>
      <c r="F36" s="146" t="s">
        <v>309</v>
      </c>
      <c r="G36" s="142" t="s">
        <v>310</v>
      </c>
      <c r="H36" s="146" t="s">
        <v>287</v>
      </c>
      <c r="I36" s="146" t="s">
        <v>277</v>
      </c>
      <c r="J36" s="145" t="s">
        <v>356</v>
      </c>
    </row>
    <row r="37" s="1" customFormat="1" ht="105" customHeight="1" spans="1:10">
      <c r="A37" s="140" t="s">
        <v>214</v>
      </c>
      <c r="B37" s="141" t="s">
        <v>357</v>
      </c>
      <c r="C37" s="141"/>
      <c r="D37" s="141"/>
      <c r="E37" s="141"/>
      <c r="F37" s="141"/>
      <c r="G37" s="141"/>
      <c r="H37" s="141"/>
      <c r="I37" s="141"/>
      <c r="J37" s="141"/>
    </row>
    <row r="38" s="1" customFormat="1" ht="19" customHeight="1" spans="1:10">
      <c r="A38" s="141"/>
      <c r="B38" s="141"/>
      <c r="C38" s="141" t="s">
        <v>271</v>
      </c>
      <c r="D38" s="144" t="s">
        <v>272</v>
      </c>
      <c r="E38" s="145" t="s">
        <v>358</v>
      </c>
      <c r="F38" s="146" t="s">
        <v>280</v>
      </c>
      <c r="G38" s="142" t="s">
        <v>359</v>
      </c>
      <c r="H38" s="146" t="s">
        <v>276</v>
      </c>
      <c r="I38" s="146" t="s">
        <v>277</v>
      </c>
      <c r="J38" s="145" t="s">
        <v>360</v>
      </c>
    </row>
    <row r="39" s="1" customFormat="1" ht="19" customHeight="1" spans="1:10">
      <c r="A39" s="141"/>
      <c r="B39" s="141"/>
      <c r="C39" s="141" t="s">
        <v>271</v>
      </c>
      <c r="D39" s="144" t="s">
        <v>272</v>
      </c>
      <c r="E39" s="145" t="s">
        <v>361</v>
      </c>
      <c r="F39" s="146" t="s">
        <v>280</v>
      </c>
      <c r="G39" s="142" t="s">
        <v>362</v>
      </c>
      <c r="H39" s="146" t="s">
        <v>276</v>
      </c>
      <c r="I39" s="146" t="s">
        <v>277</v>
      </c>
      <c r="J39" s="145" t="s">
        <v>363</v>
      </c>
    </row>
    <row r="40" s="1" customFormat="1" ht="19" customHeight="1" spans="1:10">
      <c r="A40" s="141"/>
      <c r="B40" s="141"/>
      <c r="C40" s="141" t="s">
        <v>271</v>
      </c>
      <c r="D40" s="144" t="s">
        <v>272</v>
      </c>
      <c r="E40" s="145" t="s">
        <v>364</v>
      </c>
      <c r="F40" s="146" t="s">
        <v>280</v>
      </c>
      <c r="G40" s="142" t="s">
        <v>352</v>
      </c>
      <c r="H40" s="146" t="s">
        <v>276</v>
      </c>
      <c r="I40" s="146" t="s">
        <v>277</v>
      </c>
      <c r="J40" s="145" t="s">
        <v>365</v>
      </c>
    </row>
    <row r="41" s="1" customFormat="1" ht="19" customHeight="1" spans="1:10">
      <c r="A41" s="141"/>
      <c r="B41" s="141"/>
      <c r="C41" s="141" t="s">
        <v>271</v>
      </c>
      <c r="D41" s="144" t="s">
        <v>284</v>
      </c>
      <c r="E41" s="145" t="s">
        <v>366</v>
      </c>
      <c r="F41" s="146" t="s">
        <v>280</v>
      </c>
      <c r="G41" s="142" t="s">
        <v>286</v>
      </c>
      <c r="H41" s="146" t="s">
        <v>287</v>
      </c>
      <c r="I41" s="146" t="s">
        <v>277</v>
      </c>
      <c r="J41" s="145" t="s">
        <v>367</v>
      </c>
    </row>
    <row r="42" s="1" customFormat="1" ht="19" customHeight="1" spans="1:10">
      <c r="A42" s="141"/>
      <c r="B42" s="141"/>
      <c r="C42" s="141" t="s">
        <v>271</v>
      </c>
      <c r="D42" s="144" t="s">
        <v>291</v>
      </c>
      <c r="E42" s="145" t="s">
        <v>368</v>
      </c>
      <c r="F42" s="146" t="s">
        <v>274</v>
      </c>
      <c r="G42" s="142" t="s">
        <v>293</v>
      </c>
      <c r="H42" s="146" t="s">
        <v>294</v>
      </c>
      <c r="I42" s="146" t="s">
        <v>277</v>
      </c>
      <c r="J42" s="145" t="s">
        <v>369</v>
      </c>
    </row>
    <row r="43" s="1" customFormat="1" ht="19" customHeight="1" spans="1:10">
      <c r="A43" s="141"/>
      <c r="B43" s="141"/>
      <c r="C43" s="141" t="s">
        <v>296</v>
      </c>
      <c r="D43" s="144" t="s">
        <v>297</v>
      </c>
      <c r="E43" s="145" t="s">
        <v>370</v>
      </c>
      <c r="F43" s="146" t="s">
        <v>280</v>
      </c>
      <c r="G43" s="142" t="s">
        <v>286</v>
      </c>
      <c r="H43" s="146" t="s">
        <v>287</v>
      </c>
      <c r="I43" s="146" t="s">
        <v>277</v>
      </c>
      <c r="J43" s="145" t="s">
        <v>371</v>
      </c>
    </row>
    <row r="44" s="1" customFormat="1" ht="19" customHeight="1" spans="1:10">
      <c r="A44" s="141"/>
      <c r="B44" s="141"/>
      <c r="C44" s="141" t="s">
        <v>306</v>
      </c>
      <c r="D44" s="144" t="s">
        <v>307</v>
      </c>
      <c r="E44" s="145" t="s">
        <v>372</v>
      </c>
      <c r="F44" s="146" t="s">
        <v>309</v>
      </c>
      <c r="G44" s="142" t="s">
        <v>310</v>
      </c>
      <c r="H44" s="146" t="s">
        <v>287</v>
      </c>
      <c r="I44" s="146" t="s">
        <v>277</v>
      </c>
      <c r="J44" s="145" t="s">
        <v>373</v>
      </c>
    </row>
    <row r="45" s="1" customFormat="1" ht="87" customHeight="1" spans="1:10">
      <c r="A45" s="140" t="s">
        <v>232</v>
      </c>
      <c r="B45" s="141" t="s">
        <v>374</v>
      </c>
      <c r="C45" s="141"/>
      <c r="D45" s="141"/>
      <c r="E45" s="141"/>
      <c r="F45" s="141"/>
      <c r="G45" s="141"/>
      <c r="H45" s="141"/>
      <c r="I45" s="141"/>
      <c r="J45" s="141"/>
    </row>
    <row r="46" s="1" customFormat="1" ht="19" customHeight="1" spans="1:10">
      <c r="A46" s="141"/>
      <c r="B46" s="141"/>
      <c r="C46" s="141" t="s">
        <v>271</v>
      </c>
      <c r="D46" s="144" t="s">
        <v>272</v>
      </c>
      <c r="E46" s="145" t="s">
        <v>375</v>
      </c>
      <c r="F46" s="146" t="s">
        <v>280</v>
      </c>
      <c r="G46" s="142" t="s">
        <v>93</v>
      </c>
      <c r="H46" s="146" t="s">
        <v>276</v>
      </c>
      <c r="I46" s="146" t="s">
        <v>277</v>
      </c>
      <c r="J46" s="145" t="s">
        <v>376</v>
      </c>
    </row>
    <row r="47" s="1" customFormat="1" ht="19" customHeight="1" spans="1:10">
      <c r="A47" s="141"/>
      <c r="B47" s="141"/>
      <c r="C47" s="141" t="s">
        <v>271</v>
      </c>
      <c r="D47" s="144" t="s">
        <v>272</v>
      </c>
      <c r="E47" s="145" t="s">
        <v>377</v>
      </c>
      <c r="F47" s="146" t="s">
        <v>280</v>
      </c>
      <c r="G47" s="142" t="s">
        <v>378</v>
      </c>
      <c r="H47" s="146" t="s">
        <v>276</v>
      </c>
      <c r="I47" s="146" t="s">
        <v>277</v>
      </c>
      <c r="J47" s="145" t="s">
        <v>379</v>
      </c>
    </row>
    <row r="48" s="1" customFormat="1" ht="19" customHeight="1" spans="1:10">
      <c r="A48" s="141"/>
      <c r="B48" s="141"/>
      <c r="C48" s="141" t="s">
        <v>271</v>
      </c>
      <c r="D48" s="144" t="s">
        <v>284</v>
      </c>
      <c r="E48" s="145" t="s">
        <v>380</v>
      </c>
      <c r="F48" s="146" t="s">
        <v>309</v>
      </c>
      <c r="G48" s="142" t="s">
        <v>310</v>
      </c>
      <c r="H48" s="146" t="s">
        <v>287</v>
      </c>
      <c r="I48" s="146" t="s">
        <v>277</v>
      </c>
      <c r="J48" s="145" t="s">
        <v>381</v>
      </c>
    </row>
    <row r="49" s="1" customFormat="1" ht="19" customHeight="1" spans="1:10">
      <c r="A49" s="141"/>
      <c r="B49" s="141"/>
      <c r="C49" s="141" t="s">
        <v>271</v>
      </c>
      <c r="D49" s="144" t="s">
        <v>291</v>
      </c>
      <c r="E49" s="145" t="s">
        <v>318</v>
      </c>
      <c r="F49" s="146" t="s">
        <v>274</v>
      </c>
      <c r="G49" s="142" t="s">
        <v>293</v>
      </c>
      <c r="H49" s="146" t="s">
        <v>294</v>
      </c>
      <c r="I49" s="146" t="s">
        <v>277</v>
      </c>
      <c r="J49" s="145" t="s">
        <v>382</v>
      </c>
    </row>
    <row r="50" s="1" customFormat="1" ht="19" customHeight="1" spans="1:10">
      <c r="A50" s="141"/>
      <c r="B50" s="141"/>
      <c r="C50" s="141" t="s">
        <v>296</v>
      </c>
      <c r="D50" s="144" t="s">
        <v>297</v>
      </c>
      <c r="E50" s="145" t="s">
        <v>383</v>
      </c>
      <c r="F50" s="146" t="s">
        <v>280</v>
      </c>
      <c r="G50" s="142" t="s">
        <v>384</v>
      </c>
      <c r="H50" s="146" t="s">
        <v>287</v>
      </c>
      <c r="I50" s="146" t="s">
        <v>301</v>
      </c>
      <c r="J50" s="145" t="s">
        <v>385</v>
      </c>
    </row>
    <row r="51" s="1" customFormat="1" ht="19" customHeight="1" spans="1:10">
      <c r="A51" s="141"/>
      <c r="B51" s="141"/>
      <c r="C51" s="141" t="s">
        <v>306</v>
      </c>
      <c r="D51" s="144" t="s">
        <v>307</v>
      </c>
      <c r="E51" s="145" t="s">
        <v>386</v>
      </c>
      <c r="F51" s="146" t="s">
        <v>309</v>
      </c>
      <c r="G51" s="142" t="s">
        <v>310</v>
      </c>
      <c r="H51" s="146" t="s">
        <v>287</v>
      </c>
      <c r="I51" s="146" t="s">
        <v>277</v>
      </c>
      <c r="J51" s="145" t="s">
        <v>387</v>
      </c>
    </row>
    <row r="52" s="1" customFormat="1" ht="115" customHeight="1" spans="1:10">
      <c r="A52" s="140" t="s">
        <v>251</v>
      </c>
      <c r="B52" s="141" t="s">
        <v>388</v>
      </c>
      <c r="C52" s="141"/>
      <c r="D52" s="141"/>
      <c r="E52" s="141"/>
      <c r="F52" s="141"/>
      <c r="G52" s="141"/>
      <c r="H52" s="141"/>
      <c r="I52" s="141"/>
      <c r="J52" s="141"/>
    </row>
    <row r="53" s="1" customFormat="1" ht="19" customHeight="1" spans="1:10">
      <c r="A53" s="141"/>
      <c r="B53" s="141"/>
      <c r="C53" s="141" t="s">
        <v>271</v>
      </c>
      <c r="D53" s="144" t="s">
        <v>272</v>
      </c>
      <c r="E53" s="145" t="s">
        <v>389</v>
      </c>
      <c r="F53" s="146" t="s">
        <v>280</v>
      </c>
      <c r="G53" s="142" t="s">
        <v>390</v>
      </c>
      <c r="H53" s="146" t="s">
        <v>276</v>
      </c>
      <c r="I53" s="146" t="s">
        <v>277</v>
      </c>
      <c r="J53" s="145" t="s">
        <v>391</v>
      </c>
    </row>
    <row r="54" s="1" customFormat="1" ht="19" customHeight="1" spans="1:10">
      <c r="A54" s="141"/>
      <c r="B54" s="141"/>
      <c r="C54" s="141" t="s">
        <v>271</v>
      </c>
      <c r="D54" s="144" t="s">
        <v>272</v>
      </c>
      <c r="E54" s="145" t="s">
        <v>392</v>
      </c>
      <c r="F54" s="146" t="s">
        <v>280</v>
      </c>
      <c r="G54" s="142" t="s">
        <v>393</v>
      </c>
      <c r="H54" s="146" t="s">
        <v>276</v>
      </c>
      <c r="I54" s="146" t="s">
        <v>277</v>
      </c>
      <c r="J54" s="145" t="s">
        <v>394</v>
      </c>
    </row>
    <row r="55" s="1" customFormat="1" ht="19" customHeight="1" spans="1:10">
      <c r="A55" s="141"/>
      <c r="B55" s="141"/>
      <c r="C55" s="141" t="s">
        <v>271</v>
      </c>
      <c r="D55" s="144" t="s">
        <v>284</v>
      </c>
      <c r="E55" s="145" t="s">
        <v>395</v>
      </c>
      <c r="F55" s="146" t="s">
        <v>280</v>
      </c>
      <c r="G55" s="142" t="s">
        <v>286</v>
      </c>
      <c r="H55" s="146" t="s">
        <v>287</v>
      </c>
      <c r="I55" s="146" t="s">
        <v>277</v>
      </c>
      <c r="J55" s="145" t="s">
        <v>396</v>
      </c>
    </row>
    <row r="56" s="1" customFormat="1" ht="19" customHeight="1" spans="1:10">
      <c r="A56" s="141"/>
      <c r="B56" s="141"/>
      <c r="C56" s="141" t="s">
        <v>271</v>
      </c>
      <c r="D56" s="144" t="s">
        <v>291</v>
      </c>
      <c r="E56" s="145" t="s">
        <v>318</v>
      </c>
      <c r="F56" s="146" t="s">
        <v>274</v>
      </c>
      <c r="G56" s="142" t="s">
        <v>293</v>
      </c>
      <c r="H56" s="146" t="s">
        <v>294</v>
      </c>
      <c r="I56" s="146" t="s">
        <v>277</v>
      </c>
      <c r="J56" s="145" t="s">
        <v>397</v>
      </c>
    </row>
    <row r="57" s="1" customFormat="1" ht="19" customHeight="1" spans="1:10">
      <c r="A57" s="141"/>
      <c r="B57" s="141"/>
      <c r="C57" s="141" t="s">
        <v>296</v>
      </c>
      <c r="D57" s="144" t="s">
        <v>297</v>
      </c>
      <c r="E57" s="145" t="s">
        <v>398</v>
      </c>
      <c r="F57" s="146" t="s">
        <v>280</v>
      </c>
      <c r="G57" s="142" t="s">
        <v>286</v>
      </c>
      <c r="H57" s="146" t="s">
        <v>287</v>
      </c>
      <c r="I57" s="146" t="s">
        <v>277</v>
      </c>
      <c r="J57" s="145" t="s">
        <v>399</v>
      </c>
    </row>
    <row r="58" s="1" customFormat="1" ht="19" customHeight="1" spans="1:10">
      <c r="A58" s="141"/>
      <c r="B58" s="141"/>
      <c r="C58" s="141" t="s">
        <v>296</v>
      </c>
      <c r="D58" s="144" t="s">
        <v>350</v>
      </c>
      <c r="E58" s="145" t="s">
        <v>351</v>
      </c>
      <c r="F58" s="146" t="s">
        <v>280</v>
      </c>
      <c r="G58" s="142" t="s">
        <v>352</v>
      </c>
      <c r="H58" s="146" t="s">
        <v>353</v>
      </c>
      <c r="I58" s="146" t="s">
        <v>277</v>
      </c>
      <c r="J58" s="145" t="s">
        <v>354</v>
      </c>
    </row>
    <row r="59" s="1" customFormat="1" ht="19" customHeight="1" spans="1:10">
      <c r="A59" s="141"/>
      <c r="B59" s="141"/>
      <c r="C59" s="141" t="s">
        <v>306</v>
      </c>
      <c r="D59" s="144" t="s">
        <v>307</v>
      </c>
      <c r="E59" s="145" t="s">
        <v>400</v>
      </c>
      <c r="F59" s="146" t="s">
        <v>309</v>
      </c>
      <c r="G59" s="142" t="s">
        <v>310</v>
      </c>
      <c r="H59" s="146" t="s">
        <v>287</v>
      </c>
      <c r="I59" s="146" t="s">
        <v>277</v>
      </c>
      <c r="J59" s="145" t="s">
        <v>401</v>
      </c>
    </row>
  </sheetData>
  <mergeCells count="2">
    <mergeCell ref="A3:J3"/>
    <mergeCell ref="A4:H4"/>
  </mergeCells>
  <pageMargins left="0.751388888888889" right="0.751388888888889" top="0" bottom="0.393055555555556" header="0.5" footer="0.5"/>
  <pageSetup paperSize="9" scale="5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2025-01-21T02:50:00Z</dcterms:created>
  <cp:lastPrinted>2025-02-13T02:07:00Z</cp:lastPrinted>
  <dcterms:modified xsi:type="dcterms:W3CDTF">2025-02-26T01:31:34Z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2052-10.8.0.6018</vt:lpwstr>
  </property>
</Properties>
</file>