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firstSheet="11" activeTab="15"/>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 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20" r:id="rId12"/>
    <sheet name="对下转移支付预算表09-1" sheetId="19" r:id="rId13"/>
    <sheet name="对下转移支付绩效目标表09-2" sheetId="14" r:id="rId14"/>
    <sheet name="新增资产配置表10" sheetId="15" r:id="rId15"/>
    <sheet name="上级转移支付补助项目支出预算表11" sheetId="18" r:id="rId16"/>
    <sheet name="部门项目中期规划预算表12" sheetId="17" r:id="rId1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<sst xmlns="http://schemas.openxmlformats.org/spreadsheetml/2006/main" count="1095" uniqueCount="411">
  <si>
    <t>预算01-1表</t>
  </si>
  <si>
    <t>2025年部门财务收支预算总表</t>
  </si>
  <si>
    <t>单位:元</t>
  </si>
  <si>
    <t>收        入</t>
  </si>
  <si>
    <t>支        出</t>
  </si>
  <si>
    <t>项      目</t>
  </si>
  <si>
    <t>预算数</t>
  </si>
  <si>
    <t>项目（按功能分类）</t>
  </si>
  <si>
    <t>一、一般公共预算拨款收入</t>
  </si>
  <si>
    <t>二、政府性基金预算拨款收入</t>
  </si>
  <si>
    <t>三、国有资本经营预算拨款收入</t>
  </si>
  <si>
    <t>四、财政专户管理资金收入</t>
  </si>
  <si>
    <t>五、单位资金</t>
  </si>
  <si>
    <t>五、其他支出</t>
  </si>
  <si>
    <t>1、事业收入</t>
  </si>
  <si>
    <t>2、事业单位经营收入</t>
  </si>
  <si>
    <t>3、上级补助收入</t>
  </si>
  <si>
    <t>4、附属单位上缴收入</t>
  </si>
  <si>
    <t>5、其他收入</t>
  </si>
  <si>
    <t>本年收入合计</t>
  </si>
  <si>
    <t>本年支出合计</t>
  </si>
  <si>
    <t>上年结转结余</t>
  </si>
  <si>
    <t>年终结转结余</t>
  </si>
  <si>
    <t>1、财政拨款结转结余</t>
  </si>
  <si>
    <t>2、使用非财政拨款结余</t>
  </si>
  <si>
    <t>收  入  总  计</t>
  </si>
  <si>
    <t>支 出 总 计</t>
  </si>
  <si>
    <t>预算01-2表</t>
  </si>
  <si>
    <t>2025年部门收入预算表</t>
  </si>
  <si>
    <t>单位：元</t>
  </si>
  <si>
    <t>部门（单位）编码</t>
  </si>
  <si>
    <t>部门（单位）名称</t>
  </si>
  <si>
    <t>合计</t>
  </si>
  <si>
    <t>本年收入</t>
  </si>
  <si>
    <t>小计</t>
  </si>
  <si>
    <t>一般公共预算</t>
  </si>
  <si>
    <t>政府性基金预算</t>
  </si>
  <si>
    <t>国有资本经营预算</t>
  </si>
  <si>
    <t>财政专户管理资金</t>
  </si>
  <si>
    <t>单位资金收入</t>
  </si>
  <si>
    <t>使用非财政拨款结余</t>
  </si>
  <si>
    <t>事业收入</t>
  </si>
  <si>
    <t>事业单位经营收入</t>
  </si>
  <si>
    <t>上级补助收入</t>
  </si>
  <si>
    <t>附属单位上缴收入</t>
  </si>
  <si>
    <t>其他收入</t>
  </si>
  <si>
    <t>1</t>
  </si>
  <si>
    <t>2</t>
  </si>
  <si>
    <t>3</t>
  </si>
  <si>
    <t>4</t>
  </si>
  <si>
    <t>5</t>
  </si>
  <si>
    <t>6</t>
  </si>
  <si>
    <t>7</t>
  </si>
  <si>
    <t>8</t>
  </si>
  <si>
    <t>9</t>
  </si>
  <si>
    <t>105025</t>
  </si>
  <si>
    <t>新平彝族傣族自治县平掌乡小学</t>
  </si>
  <si>
    <t>预算01-3表</t>
  </si>
  <si>
    <t>2025年部门支出预算表</t>
  </si>
  <si>
    <t>科目编码</t>
  </si>
  <si>
    <t>科目名称</t>
  </si>
  <si>
    <t>财政专户管理的支出</t>
  </si>
  <si>
    <t>单位资金</t>
  </si>
  <si>
    <t>基本支出</t>
  </si>
  <si>
    <t>项目支出</t>
  </si>
  <si>
    <t>事业支出</t>
  </si>
  <si>
    <t>事业单位经营支出</t>
  </si>
  <si>
    <t>上级补助支出</t>
  </si>
  <si>
    <t>附属单位补助支出</t>
  </si>
  <si>
    <t>其他支出</t>
  </si>
  <si>
    <t>10</t>
  </si>
  <si>
    <t>205</t>
  </si>
  <si>
    <t>教育支出</t>
  </si>
  <si>
    <t>20502</t>
  </si>
  <si>
    <t>普通教育</t>
  </si>
  <si>
    <t>2050201</t>
  </si>
  <si>
    <t>学前教育</t>
  </si>
  <si>
    <t>2050202</t>
  </si>
  <si>
    <t>小学教育</t>
  </si>
  <si>
    <t>20509</t>
  </si>
  <si>
    <t>教育费附加安排的支出</t>
  </si>
  <si>
    <t>2050999</t>
  </si>
  <si>
    <t>其他教育费附加安排的支出</t>
  </si>
  <si>
    <t>208</t>
  </si>
  <si>
    <t>社会保障和就业支出</t>
  </si>
  <si>
    <t>20805</t>
  </si>
  <si>
    <t>行政事业单位养老支出</t>
  </si>
  <si>
    <t>2080502</t>
  </si>
  <si>
    <t>事业单位离退休</t>
  </si>
  <si>
    <t>2080505</t>
  </si>
  <si>
    <t>机关事业单位基本养老保险缴费支出</t>
  </si>
  <si>
    <t>20808</t>
  </si>
  <si>
    <t>抚恤</t>
  </si>
  <si>
    <t>2080801</t>
  </si>
  <si>
    <t>死亡抚恤</t>
  </si>
  <si>
    <t>210</t>
  </si>
  <si>
    <t>卫生健康支出</t>
  </si>
  <si>
    <t>21011</t>
  </si>
  <si>
    <t>行政事业单位医疗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</si>
  <si>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</si>
  <si>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</si>
  <si>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</si>
  <si>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</si>
  <si>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</si>
  <si>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</si>
  <si>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</si>
  <si>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</si>
  <si>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</si>
  <si>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</si>
  <si>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</si>
  <si>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</si>
  <si>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用于其他社会公益事业的彩票公益金支出</t>
  </si>
  <si>
    <t>合  计</t>
  </si>
  <si>
    <t>预算02-1表</t>
  </si>
  <si>
    <t>2025年部门财政拨款收支预算总表</t>
  </si>
  <si>
    <t>支出功能分类科目</t>
  </si>
  <si>
    <t>一、本年收入</t>
  </si>
  <si>
    <t>一、本年支出</t>
  </si>
  <si>
    <t>（一）一般公共预算拨款</t>
  </si>
  <si>
    <t>（二）政府性基金预算拨款</t>
  </si>
  <si>
    <t>（三）国有资本经营预算拨款</t>
  </si>
  <si>
    <t>二、上年结转</t>
  </si>
  <si>
    <t>二、年终结转结余</t>
  </si>
  <si>
    <t>收入总计</t>
  </si>
  <si>
    <t>支出总计</t>
  </si>
  <si>
    <t>预算02-2表</t>
  </si>
  <si>
    <t>2025年一般公共预算支出预算表（按功能科目分类）</t>
  </si>
  <si>
    <t>部门预算支出功能分类科目</t>
  </si>
  <si>
    <t>人员经费</t>
  </si>
  <si>
    <t>公用经费</t>
  </si>
  <si>
    <t>预算03表</t>
  </si>
  <si>
    <t>2025年一般公共预算“三公”经费支出预算表</t>
  </si>
  <si>
    <t>“三公”经费合计</t>
  </si>
  <si>
    <t>因公出国（境）费</t>
  </si>
  <si>
    <t>公务用车购置及运行费</t>
  </si>
  <si>
    <t>公务接待费</t>
  </si>
  <si>
    <t>公务用车购置费</t>
  </si>
  <si>
    <t>公务用车运行费</t>
  </si>
  <si>
    <t>注：本单位无此项预算，本表为空。</t>
  </si>
  <si>
    <t>预算04表</t>
  </si>
  <si>
    <t>2025年部门基本支出预算表</t>
  </si>
  <si>
    <t>单位名称</t>
  </si>
  <si>
    <t>项目代码</t>
  </si>
  <si>
    <t>项目名称</t>
  </si>
  <si>
    <t>功能科目编码</t>
  </si>
  <si>
    <t>功能科目名称</t>
  </si>
  <si>
    <t>经济科目编码</t>
  </si>
  <si>
    <t>经济科目名称</t>
  </si>
  <si>
    <t>资金来源</t>
  </si>
  <si>
    <t>财政拨款结转结余</t>
  </si>
  <si>
    <t>总计</t>
  </si>
  <si>
    <t>一般公共预算资金</t>
  </si>
  <si>
    <t>全年数</t>
  </si>
  <si>
    <t>已提前安排</t>
  </si>
  <si>
    <t>抵扣上年垫付资金</t>
  </si>
  <si>
    <t>本次下达</t>
  </si>
  <si>
    <t>另文下达</t>
  </si>
  <si>
    <t>530427210000000015116</t>
  </si>
  <si>
    <t>事业人员工资支出</t>
  </si>
  <si>
    <t>30101</t>
  </si>
  <si>
    <t>基本工资</t>
  </si>
  <si>
    <t>30102</t>
  </si>
  <si>
    <t>津贴补贴</t>
  </si>
  <si>
    <t>30107</t>
  </si>
  <si>
    <t>绩效工资</t>
  </si>
  <si>
    <t>530427210000000015117</t>
  </si>
  <si>
    <t>社会保障缴费</t>
  </si>
  <si>
    <t>30110</t>
  </si>
  <si>
    <t>职工基本医疗保险缴费</t>
  </si>
  <si>
    <t>530427210000000015118</t>
  </si>
  <si>
    <t>30113</t>
  </si>
  <si>
    <t>530427210000000015121</t>
  </si>
  <si>
    <t>工会经费</t>
  </si>
  <si>
    <t>30228</t>
  </si>
  <si>
    <t>530427210000000015122</t>
  </si>
  <si>
    <t>一般公用经费</t>
  </si>
  <si>
    <t>30229</t>
  </si>
  <si>
    <t>福利费</t>
  </si>
  <si>
    <t>530427231100001449147</t>
  </si>
  <si>
    <t>奖励性绩效工资(地方)</t>
  </si>
  <si>
    <t>530427231100001449308</t>
  </si>
  <si>
    <t>退休干部公用经费</t>
  </si>
  <si>
    <t>30201</t>
  </si>
  <si>
    <t>办公费</t>
  </si>
  <si>
    <t>530427241100002131910</t>
  </si>
  <si>
    <t>社会保障经费</t>
  </si>
  <si>
    <t>30112</t>
  </si>
  <si>
    <t>其他社会保障缴费</t>
  </si>
  <si>
    <t>30108</t>
  </si>
  <si>
    <t>机关事业单位基本养老保险缴费</t>
  </si>
  <si>
    <t>30111</t>
  </si>
  <si>
    <t>公务员医疗补助缴费</t>
  </si>
  <si>
    <t>预算05-1表</t>
  </si>
  <si>
    <t>2025年部门项目支出预算表</t>
  </si>
  <si>
    <t>项目分类</t>
  </si>
  <si>
    <t>项目单位</t>
  </si>
  <si>
    <t>本年拨款</t>
  </si>
  <si>
    <t>其中：本次下达</t>
  </si>
  <si>
    <t>（下）农村义教教育学生营养改善计划专项资金</t>
  </si>
  <si>
    <t>312 民生类</t>
  </si>
  <si>
    <t>530427210000000018836</t>
  </si>
  <si>
    <t>30308</t>
  </si>
  <si>
    <t>助学金</t>
  </si>
  <si>
    <t>安保服务项目专项资金</t>
  </si>
  <si>
    <t>313 事业发展类</t>
  </si>
  <si>
    <t>530427241100002722749</t>
  </si>
  <si>
    <t>30227</t>
  </si>
  <si>
    <t>委托业务费</t>
  </si>
  <si>
    <t>城乡义务教育阶段公用经费(含特殊教育公用经费)专项资金</t>
  </si>
  <si>
    <t>530427210000000019632</t>
  </si>
  <si>
    <t>30205</t>
  </si>
  <si>
    <t>水费</t>
  </si>
  <si>
    <t>30206</t>
  </si>
  <si>
    <t>电费</t>
  </si>
  <si>
    <t>30211</t>
  </si>
  <si>
    <t>差旅费</t>
  </si>
  <si>
    <t>30216</t>
  </si>
  <si>
    <t>培训费</t>
  </si>
  <si>
    <t>印刷费</t>
  </si>
  <si>
    <t>维修（护）费</t>
  </si>
  <si>
    <t>机关事业单位职工及军人抚恤补助资金</t>
  </si>
  <si>
    <t>530427231100001352241</t>
  </si>
  <si>
    <t>30304</t>
  </si>
  <si>
    <t>抚恤金</t>
  </si>
  <si>
    <t>农村义务教育家庭经济困难学生补助资金</t>
  </si>
  <si>
    <t>530427210000000018837</t>
  </si>
  <si>
    <t>学前教育幼儿生均公用经费</t>
  </si>
  <si>
    <t>530427241100002336381</t>
  </si>
  <si>
    <t>学前教育家庭经济困难幼儿资助专项资金</t>
  </si>
  <si>
    <t>530427210000000015503</t>
  </si>
  <si>
    <t>彩票公益金专项补助资金</t>
  </si>
  <si>
    <t>530427221100000948807</t>
  </si>
  <si>
    <t>预算05-2表</t>
  </si>
  <si>
    <t>2025年部门项目支出绩效目标表</t>
  </si>
  <si>
    <t>单位名称、项目名称</t>
  </si>
  <si>
    <t>项目年度绩效目标</t>
  </si>
  <si>
    <t>一级指标</t>
  </si>
  <si>
    <t>二级指标</t>
  </si>
  <si>
    <t>三级指标</t>
  </si>
  <si>
    <t>指标性质</t>
  </si>
  <si>
    <t>指标值</t>
  </si>
  <si>
    <t>度量单位</t>
  </si>
  <si>
    <t>指标属性</t>
  </si>
  <si>
    <t>指标内容</t>
  </si>
  <si>
    <t>根据《新平彝族傣族自治县人民政府关于新平县教育体育系统校园安保服务项目费用纳入县级财政保障的专题会议纪要》，本单位涉及安保人员1人，月工资标准执行2,550.00元，年度总金额30,600.00元。申请纳入年初预算。按月发放。通过项目实施，进一步清理规范教育体育系统编外聘用人员，优化好人员结构、强化人员管理，充分发挥人力资源使用效益。</t>
  </si>
  <si>
    <t>产出指标</t>
  </si>
  <si>
    <t>数量指标</t>
  </si>
  <si>
    <t>安保服务采购数</t>
  </si>
  <si>
    <t>=</t>
  </si>
  <si>
    <t>项</t>
  </si>
  <si>
    <t>定量指标</t>
  </si>
  <si>
    <t>反映安保服务采购情况。</t>
  </si>
  <si>
    <t>质量指标</t>
  </si>
  <si>
    <t>服务费发放及时率</t>
  </si>
  <si>
    <t>&gt;=</t>
  </si>
  <si>
    <t>95</t>
  </si>
  <si>
    <t>%</t>
  </si>
  <si>
    <t>反映工资发放及时情况。</t>
  </si>
  <si>
    <t>成本指标</t>
  </si>
  <si>
    <t>经济成本指标</t>
  </si>
  <si>
    <t>91800</t>
  </si>
  <si>
    <t>元/学年</t>
  </si>
  <si>
    <t>反映年度需要服务费总额情况。</t>
  </si>
  <si>
    <t>效益指标</t>
  </si>
  <si>
    <t>社会效益</t>
  </si>
  <si>
    <t>优化人员结构</t>
  </si>
  <si>
    <t>有效优化</t>
  </si>
  <si>
    <t>是/否</t>
  </si>
  <si>
    <t>定性指标</t>
  </si>
  <si>
    <t>反映优化好人员结构、强化人员管理，充分发挥人力资源使用效益情况。</t>
  </si>
  <si>
    <t>满意度指标</t>
  </si>
  <si>
    <t>服务对象满意度</t>
  </si>
  <si>
    <t>聘用单位满意度</t>
  </si>
  <si>
    <t>90</t>
  </si>
  <si>
    <t>反映使用单位满意度情况。</t>
  </si>
  <si>
    <t>1、从2023年秋季学期起，中西部地区城乡义务教育学校生均公用经费基准定额从年生均小学650元、初中850元,调整为年生均小学720元、初中940元,与东部地区一致。按照《云南省教育领域财政事权和支出责任划分改革实施方案》( 政办发(2020) 7号),所需经费由中央、 省级、市、县(市、区)按8:1.4:0.24:0.36比例分担。平掌乡小学按2024年9月底在校人数测算预计全年公用经费为36.654万元（其中：中央应补助资金29.3232万元，省级补助资金5.13156元，市级补助资金0.879696万元，县级补助资金1.319544万元）.
2.确保该项目资金按时、足额到位，并督促学校按规定使用资金。
3.做好该项资金使用政策的宣传，并实施相关的绩效评价。
4.本年度实施完成各项经费的开支，能正常有序的开展学校工作。</t>
  </si>
  <si>
    <t>小学非寄宿生补助人数</t>
  </si>
  <si>
    <t>26</t>
  </si>
  <si>
    <t>人</t>
  </si>
  <si>
    <t>根据在校学生数，按照事权责任划分，中央、省、市级县承担100%。</t>
  </si>
  <si>
    <t>小学寄宿应补助人数</t>
  </si>
  <si>
    <t>341</t>
  </si>
  <si>
    <t>补助学生覆盖率</t>
  </si>
  <si>
    <t>100</t>
  </si>
  <si>
    <t>补助覆盖率为100%</t>
  </si>
  <si>
    <t>时效指标</t>
  </si>
  <si>
    <t>资金下达后及时支付时限</t>
  </si>
  <si>
    <t>&lt;=</t>
  </si>
  <si>
    <t>60</t>
  </si>
  <si>
    <t>天</t>
  </si>
  <si>
    <t>资金下达后按要求及时支付</t>
  </si>
  <si>
    <t>保障经济困难学生接受九年义务教育</t>
  </si>
  <si>
    <t>保障</t>
  </si>
  <si>
    <t>学生及家长满意度</t>
  </si>
  <si>
    <t>对学生实施满意度调查</t>
  </si>
  <si>
    <t>做好本部门人员、公用经费保障，按规定落实干部职工各项待遇，支持部门正常履职。为认真贯彻执行《云南省民政局  云南省财政厅关于提高2022年城乡居民最低生活保障特困人员救助供养孤儿基本生活保障标准的通知》（云民发【2022】80号）和玉溪市民政局 玉溪市财政局关于提高2023年城乡居民最低生活保障特困人员救助供养孤儿基本生活保障标准的通知》（玉民发【2023】13号）文件精神，经报请县人民政府同意，决定提高全县城乡居民最低生活保障标准，平掌乡小学2024年机关事业单位职工及军人抚恤金标准资金71,028.00元。</t>
  </si>
  <si>
    <t>机关事业单位职工及军人抚恤金</t>
  </si>
  <si>
    <t>反映部门（单位）实际发放工资人员数量。工资福利包括：行政人员工资、社会保险、住房公积金、职业年金等。</t>
  </si>
  <si>
    <t>工资福利发放人数（行政编）</t>
  </si>
  <si>
    <t>39</t>
  </si>
  <si>
    <t>供养离（退）休人员数</t>
  </si>
  <si>
    <t>45</t>
  </si>
  <si>
    <t>部门运转</t>
  </si>
  <si>
    <t>正常运转</t>
  </si>
  <si>
    <t>反映部门（单位）运转情况。</t>
  </si>
  <si>
    <t>单位人员满意度</t>
  </si>
  <si>
    <t>反映部门（单位）人员对工资福利发放的满意程度。</t>
  </si>
  <si>
    <t>生活公众满意度</t>
  </si>
  <si>
    <t>根据玉财教【2022】70号新平县2022年学前教育生均公用经费市级资金分配表文件的要求：建立学前教育生均公用经费补助机制，对具有办学资质、年检合格的学前教育机构用以奖代补的方式实行每生每年100元的公用经费补助，由市县两级财政按4:6比例承担。确保幼儿园的正常运行，确保资金按时、足额到位，并督促幼儿园按规定使用。明确学前生均公用经费的支出范围，确保资金规范使用，督促学校加强管理，提高资金使用效益。做好该项政策的宣传、咨询等工作。年终汇总上报该项目工作执行情况，并组织实施相关的绩效评价。
根据现在园人数测算，预计2024年联合小学在园幼儿（公办）37人，平掌欣怡幼儿园在园（民办）38人，2024年受益学生为75人，需求资金29,700.00元（其中：公办幼儿园补助标准700元/生/年，民办幼儿园补助补助为100元/生/年）按照市县承担比列4:6计算，每年市级财政应承担资金11,880.00元，县级资金17,820.00元，按照每生每年100元的标准。帮助公办、民办幼儿园开展正常教学运转工作，弥补公办、民办幼儿园公用经费不足。</t>
  </si>
  <si>
    <t>获生均公用经费幼儿园数量</t>
  </si>
  <si>
    <t>1.00</t>
  </si>
  <si>
    <t>所</t>
  </si>
  <si>
    <t>反映2024年辖区内获生均公用经费幼儿园数量（公办幼儿园1所，民办幼儿园1所）</t>
  </si>
  <si>
    <t>保障幼儿园正常开展教学</t>
  </si>
  <si>
    <t>反映公用经费保障幼儿园正常运转情况</t>
  </si>
  <si>
    <t>资金拨付及时率</t>
  </si>
  <si>
    <t>30</t>
  </si>
  <si>
    <t>反映资金下达后按要求及时支付情况</t>
  </si>
  <si>
    <t>补助政策知晓度</t>
  </si>
  <si>
    <t>反映受益人员及学生家长对补助政策和知晓度</t>
  </si>
  <si>
    <t>项目受益对象满意度</t>
  </si>
  <si>
    <t>反映项目受益对象满意度</t>
  </si>
  <si>
    <t>1.确保2024年该项目资金按时、足额到位，并督促学校按规定发放学生补助资金。
2做好该项学生资助政策的宣传、咨询等工作。年终汇总上报学生资助工作执行情况，并组织实施相关的绩效评价。"
3、平掌乡小学根据2023年9月享受家庭经济困难学生生活补助人数379人测算（其中寄宿制学生享受困难学生审核补助370人，非寄宿制学生27人，重点保障人群非寄宿制学生生活费补助9人）：2024年需安排补助资金合计37.45万元，按照财政支出事权责任划分50:35:6:9，其中中央18.725万元，省级13.1075万元，市级2.247万元，县级3.3705万元。按照寄宿制家庭经济困难学生（含建档立卡等四类学生）小学1000元/生.中学和特殊教育学生1250元/生.学年；非寄宿制建档立卡等四类家庭经济困难学生小学500元/生.学年。帮助家庭经济困难学生接受义务教育、防止学生因贫失学辍学，保障贫困家庭子女都能接受公平有质量的教育，不让一个学生因家庭困难而失学，阻断贫困代际传递 。</t>
  </si>
  <si>
    <t>家庭经济困难补助学生人数</t>
  </si>
  <si>
    <t>317</t>
  </si>
  <si>
    <t>根据202年9月在校人数，平掌小学寄宿学生享受家庭经济困难补助学生人数379人</t>
  </si>
  <si>
    <t>精准按照审定人员，根据补助对象，按照标准补助</t>
  </si>
  <si>
    <t>资金到位后按要求及时支付</t>
  </si>
  <si>
    <t>保障学生接受九年义务教育</t>
  </si>
  <si>
    <t>对受助家庭学生顺利完成学业的影响</t>
  </si>
  <si>
    <t>受助家庭满意度</t>
  </si>
  <si>
    <t>通过家长会等方式，对受助家庭尽心满意度调查</t>
  </si>
  <si>
    <t>"一、《关于印发玉溪市农村义务教育学生营养改善计划工作实施方案的通知》（玉政办发[2012]11号）《关于提高农村义务教育学生营养改善计划补助标准的紧急通知》（云学生营养办函[2014]12号，对市属两所学校的农村学生实施营养膳食补助，改善学生在校的生活状况，提高学生的健康水平，减轻受助学生家庭的经济负担，让学生安心学习，提高学生学习积极性，为其顺利完成学业提供物质保障。补助标准为5元∕生/天，全年按在校200天计算，按1,000元/年/生的标准测算。
二、确保学校的正常运行，确保资金按时、足额到位，并督促学校按规定使用。明确该项资金的支出范围，确保资金规范使用，督促学校加强管理，提高资金使用效益。
三、做好该项政策的宣传、咨询等工作。年终汇总上报该项目工作执行情况，并组织实施相关的绩效评价。从 2012 年春季开学起（ 即 3 月 1 日） 全面实施。
1我县农村义务教育学生营养改善计划属省级试点县，根据《财政部 教育部关于深入实施农村义务教育学生营养改善计划的通知》（财教【2021】174号）及市政府《玉溪市人民政府办公室关于印发玉溪市教育领域财政事权和支出责任划分改革实施方案的通知》（玉财办发【2020】14号）要求，义务教育阶段学生营养膳食补助标准为5.00元/生/天，按全年在校200天计算，补助资金1,000.00元/生/年。资金由地方财政省、市、县按70%、12%、18%的比例分担，中央财政在地方落实国家基础标准后按照每生每天5元给予定额奖补。本次安排资金合计36.7万元，其中省级25.69万元，市级4.4万元，县级6.61万元。专项用于2024年秋季学期在校学生人数367人预算，受益学生营养膳食补助资金。
2、做好2023年该项学生资助政策宣传，咨询等工作，让受助学生满意度大于90%。
3、减少2023年学生辍学率，提高入学率。</t>
  </si>
  <si>
    <t>营养改善补助学生人数</t>
  </si>
  <si>
    <t>367</t>
  </si>
  <si>
    <t>对义务教育阶段学生实施补助。</t>
  </si>
  <si>
    <t>根据实施方案、全部在校学生均享受营养餐</t>
  </si>
  <si>
    <t>资金下达后及时支付率</t>
  </si>
  <si>
    <t>资金下达后及时按要求支付</t>
  </si>
  <si>
    <t>学生接受九年义务教育</t>
  </si>
  <si>
    <t>改善营养补助学生生活</t>
  </si>
  <si>
    <t>明显改善</t>
  </si>
  <si>
    <t>年</t>
  </si>
  <si>
    <t>改善享受营养改善计划补助学生生活</t>
  </si>
  <si>
    <t>可持续影响</t>
  </si>
  <si>
    <t>影响学生享受补助年限</t>
  </si>
  <si>
    <t>义务教育阶段城区外在校学生全员享受</t>
  </si>
  <si>
    <t>义务教育学生肯家长满意度</t>
  </si>
  <si>
    <t>对学生及学生家长进行满意度调查</t>
  </si>
  <si>
    <t>预算06表</t>
  </si>
  <si>
    <t>2025年部门政府性基金预算支出预算表</t>
  </si>
  <si>
    <t>政府性基金预算支出</t>
  </si>
  <si>
    <t>预算07表</t>
  </si>
  <si>
    <t>2025年部门政府采购预算表</t>
  </si>
  <si>
    <t>预算项目</t>
  </si>
  <si>
    <t>采购项目</t>
  </si>
  <si>
    <t>采购品目</t>
  </si>
  <si>
    <t>计量单位</t>
  </si>
  <si>
    <t>数量</t>
  </si>
  <si>
    <t>面向中小企业预留资金</t>
  </si>
  <si>
    <t>单位名称（项目名称）</t>
  </si>
  <si>
    <t>政府性基金</t>
  </si>
  <si>
    <t>国有资本经营预算资金</t>
  </si>
  <si>
    <t>复印机</t>
  </si>
  <si>
    <t>元</t>
  </si>
  <si>
    <t>触控一体机</t>
  </si>
  <si>
    <t>印刷服务</t>
  </si>
  <si>
    <t>预算08表</t>
  </si>
  <si>
    <t>2025年部门政府购买服务预算表</t>
  </si>
  <si>
    <t>单位名称：新平彝族傣族自治县平掌乡小学</t>
  </si>
  <si>
    <t>政府购买服务项目</t>
  </si>
  <si>
    <t>政府购买服务目录</t>
  </si>
  <si>
    <t>政府性
基金</t>
  </si>
  <si>
    <t>国有资本经营收益</t>
  </si>
  <si>
    <t>财政专户管理的收入</t>
  </si>
  <si>
    <t>单位自筹</t>
  </si>
  <si>
    <t>事业单位
经营收入</t>
  </si>
  <si>
    <t>注明：本单位无此项预算，此表为空。</t>
  </si>
  <si>
    <t>预算09-1表</t>
  </si>
  <si>
    <t>2025年对下转移支付预算表</t>
  </si>
  <si>
    <t>单位名称（项目）</t>
  </si>
  <si>
    <t>乡镇、街道</t>
  </si>
  <si>
    <t>桂山街道</t>
  </si>
  <si>
    <t>古城街道</t>
  </si>
  <si>
    <t>平甸乡</t>
  </si>
  <si>
    <t>扬武镇</t>
  </si>
  <si>
    <t>新化乡</t>
  </si>
  <si>
    <t>老厂乡</t>
  </si>
  <si>
    <t>戛洒镇</t>
  </si>
  <si>
    <t>水塘镇</t>
  </si>
  <si>
    <t>者竜乡</t>
  </si>
  <si>
    <t>漠沙镇</t>
  </si>
  <si>
    <t>建兴乡</t>
  </si>
  <si>
    <t>平掌乡</t>
  </si>
  <si>
    <t>预算09-2表</t>
  </si>
  <si>
    <t>2025年对下转移支付绩效目标表</t>
  </si>
  <si>
    <t>预算10表</t>
  </si>
  <si>
    <t>2025年新增资产配置表</t>
  </si>
  <si>
    <t>资产类别</t>
  </si>
  <si>
    <t>资产分类代码.名称</t>
  </si>
  <si>
    <t>资产名称</t>
  </si>
  <si>
    <t>财政部门批复数（元）</t>
  </si>
  <si>
    <t>单价</t>
  </si>
  <si>
    <t>金额</t>
  </si>
  <si>
    <t>预算11表</t>
  </si>
  <si>
    <t>2025年上级转移支付补助项目支出预算表</t>
  </si>
  <si>
    <t>上级补助</t>
  </si>
  <si>
    <t>预算12表</t>
  </si>
  <si>
    <t>2025年部门项目支出中期规划预算表</t>
  </si>
  <si>
    <t>项目级次</t>
  </si>
  <si>
    <t>本级</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</si>
</sst>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hh:mm:ss"/>
    <numFmt numFmtId="178" formatCode="yyyy\-mm\-dd"/>
    <numFmt numFmtId="179" formatCode="yyyy\-mm\-dd\ hh:mm:ss"/>
    <numFmt numFmtId="180" formatCode="#,##0;\-#,##0;;@"/>
  </numFmts>
  <fonts count="43">
    <font>
      <sz val="11"/>
      <color rgb="FF000000"/>
      <name val="宋体"/>
      <charset val="134"/>
      <scheme val="minor"/>
    </font>
    <font>
      <sz val="10"/>
      <name val="宋体"/>
      <charset val="134"/>
    </font>
    <font>
      <sz val="9"/>
      <name val="宋体"/>
      <charset val="134"/>
    </font>
    <font>
      <sz val="27"/>
      <name val="SimSun"/>
      <charset val="134"/>
    </font>
    <font>
      <sz val="10.5"/>
      <name val="SimSun"/>
      <charset val="134"/>
    </font>
    <font>
      <sz val="9"/>
      <name val="SimSun"/>
      <charset val="134"/>
    </font>
    <font>
      <sz val="11"/>
      <color theme="1"/>
      <name val="宋体"/>
      <charset val="134"/>
      <scheme val="minor"/>
    </font>
    <font>
      <sz val="10"/>
      <color rgb="FF000000"/>
      <name val="宋体"/>
      <charset val="134"/>
    </font>
    <font>
      <b/>
      <sz val="23"/>
      <color rgb="FF000000"/>
      <name val="宋体"/>
      <charset val="134"/>
    </font>
    <font>
      <sz val="9"/>
      <color rgb="FF000000"/>
      <name val="宋体"/>
      <charset val="134"/>
    </font>
    <font>
      <sz val="11"/>
      <color rgb="FF000000"/>
      <name val="宋体"/>
      <charset val="134"/>
    </font>
    <font>
      <sz val="9"/>
      <color theme="1"/>
      <name val="宋体"/>
      <charset val="134"/>
    </font>
    <font>
      <sz val="27"/>
      <name val="宋体"/>
      <charset val="134"/>
    </font>
    <font>
      <sz val="27"/>
      <name val="Calibri"/>
      <charset val="134"/>
    </font>
    <font>
      <b/>
      <sz val="22"/>
      <color rgb="FF000000"/>
      <name val="宋体"/>
      <charset val="134"/>
    </font>
    <font>
      <b/>
      <sz val="9"/>
      <name val="宋体"/>
      <charset val="134"/>
    </font>
    <font>
      <sz val="27"/>
      <name val="Times New Roman"/>
      <charset val="134"/>
    </font>
    <font>
      <sz val="10.5"/>
      <name val="宋体"/>
      <charset val="134"/>
    </font>
    <font>
      <sz val="11"/>
      <name val="宋体"/>
      <charset val="134"/>
    </font>
    <font>
      <sz val="11"/>
      <name val="宋体"/>
      <charset val="134"/>
      <scheme val="minor"/>
    </font>
    <font>
      <sz val="10"/>
      <color theme="1"/>
      <name val="Arial"/>
      <charset val="134"/>
    </font>
    <font>
      <sz val="10.5"/>
      <color rgb="FF000000"/>
      <name val="SimSun"/>
      <charset val="134"/>
    </font>
    <font>
      <b/>
      <sz val="11"/>
      <name val="宋体"/>
      <charset val="134"/>
    </font>
    <font>
      <b/>
      <sz val="10.5"/>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auto="1"/>
      </left>
      <right style="thin">
        <color auto="1"/>
      </right>
      <top style="thin">
        <color auto="1"/>
      </top>
      <bottom style="thin">
        <color rgb="FF000000"/>
      </bottom>
      <diagonal/>
    </border>
    <border>
      <left style="thin">
        <color rgb="FF000000"/>
      </left>
      <right/>
      <top style="thin">
        <color rgb="FF000000"/>
      </top>
      <bottom/>
      <diagonal/>
    </border>
    <border>
      <left style="thin">
        <color rgb="FF000000"/>
      </left>
      <right style="thin">
        <color auto="1"/>
      </right>
      <top style="thin">
        <color rgb="FF000000"/>
      </top>
      <bottom style="thin">
        <color rgb="FF000000"/>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auto="1"/>
      </left>
      <right style="thin">
        <color auto="1"/>
      </right>
      <top style="thin">
        <color auto="1"/>
      </top>
      <bottom style="thin">
        <color auto="1"/>
      </bottom>
      <diagonal/>
    </border>
    <border>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8">
    <xf numFmtId="0" fontId="0" fillId="0" borderId="0">
      <alignment vertical="top"/>
    </xf>
    <xf numFmtId="43" fontId="6" fillId="0" borderId="0" applyFont="0" applyFill="0" applyBorder="0" applyAlignment="0" applyProtection="0">
      <alignment vertical="center"/>
    </xf>
    <xf numFmtId="44" fontId="6" fillId="0" borderId="0" applyFont="0" applyFill="0" applyBorder="0" applyAlignment="0" applyProtection="0">
      <alignment vertical="center"/>
    </xf>
    <xf numFmtId="9" fontId="6" fillId="0" borderId="0" applyFont="0" applyFill="0" applyBorder="0" applyAlignment="0" applyProtection="0">
      <alignment vertical="center"/>
    </xf>
    <xf numFmtId="41" fontId="6" fillId="0" borderId="0" applyFont="0" applyFill="0" applyBorder="0" applyAlignment="0" applyProtection="0">
      <alignment vertical="center"/>
    </xf>
    <xf numFmtId="42" fontId="6" fillId="0" borderId="0" applyFon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6" fillId="2" borderId="16" applyNumberFormat="0" applyFont="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17" applyNumberFormat="0" applyFill="0" applyAlignment="0" applyProtection="0">
      <alignment vertical="center"/>
    </xf>
    <xf numFmtId="0" fontId="30" fillId="0" borderId="17" applyNumberFormat="0" applyFill="0" applyAlignment="0" applyProtection="0">
      <alignment vertical="center"/>
    </xf>
    <xf numFmtId="0" fontId="31" fillId="0" borderId="18" applyNumberFormat="0" applyFill="0" applyAlignment="0" applyProtection="0">
      <alignment vertical="center"/>
    </xf>
    <xf numFmtId="0" fontId="31" fillId="0" borderId="0" applyNumberFormat="0" applyFill="0" applyBorder="0" applyAlignment="0" applyProtection="0">
      <alignment vertical="center"/>
    </xf>
    <xf numFmtId="0" fontId="32" fillId="3" borderId="19" applyNumberFormat="0" applyAlignment="0" applyProtection="0">
      <alignment vertical="center"/>
    </xf>
    <xf numFmtId="0" fontId="33" fillId="4" borderId="20" applyNumberFormat="0" applyAlignment="0" applyProtection="0">
      <alignment vertical="center"/>
    </xf>
    <xf numFmtId="0" fontId="34" fillId="4" borderId="19" applyNumberFormat="0" applyAlignment="0" applyProtection="0">
      <alignment vertical="center"/>
    </xf>
    <xf numFmtId="0" fontId="35" fillId="5" borderId="21" applyNumberFormat="0" applyAlignment="0" applyProtection="0">
      <alignment vertical="center"/>
    </xf>
    <xf numFmtId="0" fontId="36" fillId="0" borderId="22" applyNumberFormat="0" applyFill="0" applyAlignment="0" applyProtection="0">
      <alignment vertical="center"/>
    </xf>
    <xf numFmtId="0" fontId="37" fillId="0" borderId="23" applyNumberFormat="0" applyFill="0" applyAlignment="0" applyProtection="0">
      <alignment vertical="center"/>
    </xf>
    <xf numFmtId="0" fontId="38" fillId="6" borderId="0" applyNumberFormat="0" applyBorder="0" applyAlignment="0" applyProtection="0">
      <alignment vertical="center"/>
    </xf>
    <xf numFmtId="0" fontId="39" fillId="7" borderId="0" applyNumberFormat="0" applyBorder="0" applyAlignment="0" applyProtection="0">
      <alignment vertical="center"/>
    </xf>
    <xf numFmtId="0" fontId="40" fillId="8" borderId="0" applyNumberFormat="0" applyBorder="0" applyAlignment="0" applyProtection="0">
      <alignment vertical="center"/>
    </xf>
    <xf numFmtId="0" fontId="41" fillId="9" borderId="0" applyNumberFormat="0" applyBorder="0" applyAlignment="0" applyProtection="0">
      <alignment vertical="center"/>
    </xf>
    <xf numFmtId="0" fontId="42" fillId="10" borderId="0" applyNumberFormat="0" applyBorder="0" applyAlignment="0" applyProtection="0">
      <alignment vertical="center"/>
    </xf>
    <xf numFmtId="0" fontId="42" fillId="11" borderId="0" applyNumberFormat="0" applyBorder="0" applyAlignment="0" applyProtection="0">
      <alignment vertical="center"/>
    </xf>
    <xf numFmtId="0" fontId="41" fillId="12" borderId="0" applyNumberFormat="0" applyBorder="0" applyAlignment="0" applyProtection="0">
      <alignment vertical="center"/>
    </xf>
    <xf numFmtId="0" fontId="41" fillId="13" borderId="0" applyNumberFormat="0" applyBorder="0" applyAlignment="0" applyProtection="0">
      <alignment vertical="center"/>
    </xf>
    <xf numFmtId="0" fontId="42" fillId="14" borderId="0" applyNumberFormat="0" applyBorder="0" applyAlignment="0" applyProtection="0">
      <alignment vertical="center"/>
    </xf>
    <xf numFmtId="0" fontId="42" fillId="15" borderId="0" applyNumberFormat="0" applyBorder="0" applyAlignment="0" applyProtection="0">
      <alignment vertical="center"/>
    </xf>
    <xf numFmtId="0" fontId="41" fillId="16" borderId="0" applyNumberFormat="0" applyBorder="0" applyAlignment="0" applyProtection="0">
      <alignment vertical="center"/>
    </xf>
    <xf numFmtId="0" fontId="41" fillId="17" borderId="0" applyNumberFormat="0" applyBorder="0" applyAlignment="0" applyProtection="0">
      <alignment vertical="center"/>
    </xf>
    <xf numFmtId="0" fontId="42" fillId="18" borderId="0" applyNumberFormat="0" applyBorder="0" applyAlignment="0" applyProtection="0">
      <alignment vertical="center"/>
    </xf>
    <xf numFmtId="0" fontId="42" fillId="19" borderId="0" applyNumberFormat="0" applyBorder="0" applyAlignment="0" applyProtection="0">
      <alignment vertical="center"/>
    </xf>
    <xf numFmtId="0" fontId="41" fillId="20" borderId="0" applyNumberFormat="0" applyBorder="0" applyAlignment="0" applyProtection="0">
      <alignment vertical="center"/>
    </xf>
    <xf numFmtId="0" fontId="41" fillId="21" borderId="0" applyNumberFormat="0" applyBorder="0" applyAlignment="0" applyProtection="0">
      <alignment vertical="center"/>
    </xf>
    <xf numFmtId="0" fontId="42" fillId="22" borderId="0" applyNumberFormat="0" applyBorder="0" applyAlignment="0" applyProtection="0">
      <alignment vertical="center"/>
    </xf>
    <xf numFmtId="0" fontId="42" fillId="23" borderId="0" applyNumberFormat="0" applyBorder="0" applyAlignment="0" applyProtection="0">
      <alignment vertical="center"/>
    </xf>
    <xf numFmtId="0" fontId="41" fillId="24" borderId="0" applyNumberFormat="0" applyBorder="0" applyAlignment="0" applyProtection="0">
      <alignment vertical="center"/>
    </xf>
    <xf numFmtId="0" fontId="41" fillId="25" borderId="0" applyNumberFormat="0" applyBorder="0" applyAlignment="0" applyProtection="0">
      <alignment vertical="center"/>
    </xf>
    <xf numFmtId="0" fontId="42" fillId="26" borderId="0" applyNumberFormat="0" applyBorder="0" applyAlignment="0" applyProtection="0">
      <alignment vertical="center"/>
    </xf>
    <xf numFmtId="0" fontId="42" fillId="27" borderId="0" applyNumberFormat="0" applyBorder="0" applyAlignment="0" applyProtection="0">
      <alignment vertical="center"/>
    </xf>
    <xf numFmtId="0" fontId="41" fillId="28" borderId="0" applyNumberFormat="0" applyBorder="0" applyAlignment="0" applyProtection="0">
      <alignment vertical="center"/>
    </xf>
    <xf numFmtId="0" fontId="41" fillId="29" borderId="0" applyNumberFormat="0" applyBorder="0" applyAlignment="0" applyProtection="0">
      <alignment vertical="center"/>
    </xf>
    <xf numFmtId="0" fontId="42" fillId="30" borderId="0" applyNumberFormat="0" applyBorder="0" applyAlignment="0" applyProtection="0">
      <alignment vertical="center"/>
    </xf>
    <xf numFmtId="0" fontId="42" fillId="31" borderId="0" applyNumberFormat="0" applyBorder="0" applyAlignment="0" applyProtection="0">
      <alignment vertical="center"/>
    </xf>
    <xf numFmtId="0" fontId="41" fillId="32" borderId="0" applyNumberFormat="0" applyBorder="0" applyAlignment="0" applyProtection="0">
      <alignment vertical="center"/>
    </xf>
    <xf numFmtId="176" fontId="2" fillId="0" borderId="1">
      <alignment horizontal="right" vertical="center"/>
    </xf>
    <xf numFmtId="49" fontId="2" fillId="0" borderId="1">
      <alignment horizontal="left" vertical="center" wrapText="1"/>
    </xf>
    <xf numFmtId="176" fontId="2" fillId="0" borderId="1">
      <alignment horizontal="right" vertical="center"/>
    </xf>
    <xf numFmtId="177" fontId="2" fillId="0" borderId="1">
      <alignment horizontal="right" vertical="center"/>
    </xf>
    <xf numFmtId="178" fontId="2" fillId="0" borderId="1">
      <alignment horizontal="right" vertical="center"/>
    </xf>
    <xf numFmtId="179" fontId="2" fillId="0" borderId="1">
      <alignment horizontal="right" vertical="center"/>
    </xf>
    <xf numFmtId="10" fontId="2" fillId="0" borderId="1">
      <alignment horizontal="right" vertical="center"/>
    </xf>
    <xf numFmtId="180" fontId="2" fillId="0" borderId="1">
      <alignment horizontal="right" vertical="center"/>
    </xf>
    <xf numFmtId="0" fontId="2" fillId="0" borderId="0">
      <alignment vertical="top"/>
      <protection locked="0"/>
    </xf>
  </cellStyleXfs>
  <cellXfs count="172">
    <xf numFmtId="0" fontId="0" fillId="0" borderId="0" xfId="0" applyFont="1">
      <alignment vertical="top"/>
    </xf>
    <xf numFmtId="0" fontId="1" fillId="0" borderId="0" xfId="0" applyFont="1" applyAlignment="1"/>
    <xf numFmtId="0" fontId="2" fillId="0" borderId="0" xfId="0" applyFont="1" applyAlignment="1">
      <alignment horizontal="right" vertical="center"/>
    </xf>
    <xf numFmtId="0" fontId="3" fillId="0" borderId="0" xfId="0" applyFont="1" applyAlignment="1">
      <alignment horizontal="center" vertical="center"/>
    </xf>
    <xf numFmtId="0" fontId="2" fillId="0" borderId="0" xfId="0" applyFont="1" applyAlignment="1">
      <alignment horizontal="left" vertical="center"/>
    </xf>
    <xf numFmtId="0" fontId="2" fillId="0" borderId="0" xfId="0" applyFont="1" applyAlignment="1">
      <alignment horizontal="right"/>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5" fillId="0" borderId="1" xfId="0" applyFont="1" applyBorder="1" applyAlignment="1">
      <alignment horizontal="left" vertical="center"/>
    </xf>
    <xf numFmtId="0" fontId="5" fillId="0" borderId="1" xfId="0" applyFont="1" applyBorder="1" applyAlignment="1">
      <alignment horizontal="left" vertical="center" wrapText="1"/>
    </xf>
    <xf numFmtId="176" fontId="5" fillId="0" borderId="1" xfId="0" applyNumberFormat="1" applyFont="1" applyBorder="1" applyAlignment="1">
      <alignment horizontal="right" vertical="center"/>
    </xf>
    <xf numFmtId="0" fontId="5" fillId="0" borderId="1" xfId="0" applyFont="1" applyBorder="1" applyAlignment="1">
      <alignment horizontal="center" vertical="center"/>
    </xf>
    <xf numFmtId="0" fontId="6" fillId="0" borderId="0" xfId="0" applyFont="1" applyFill="1" applyAlignment="1"/>
    <xf numFmtId="0" fontId="6" fillId="0" borderId="0" xfId="0" applyFont="1" applyFill="1" applyAlignment="1">
      <alignment horizontal="center" vertical="center"/>
    </xf>
    <xf numFmtId="49" fontId="7" fillId="0" borderId="0" xfId="0" applyNumberFormat="1" applyFont="1" applyFill="1" applyAlignment="1"/>
    <xf numFmtId="0" fontId="8" fillId="0" borderId="0" xfId="0" applyFont="1" applyFill="1" applyAlignment="1">
      <alignment horizontal="center" vertical="center"/>
    </xf>
    <xf numFmtId="0" fontId="9" fillId="0" borderId="0" xfId="0" applyFont="1" applyFill="1" applyAlignment="1" applyProtection="1">
      <alignment horizontal="left" vertical="center"/>
      <protection locked="0"/>
    </xf>
    <xf numFmtId="0" fontId="10" fillId="0" borderId="0" xfId="0" applyFont="1" applyFill="1" applyAlignment="1">
      <alignment horizontal="left" vertical="center"/>
    </xf>
    <xf numFmtId="0" fontId="10" fillId="0" borderId="0" xfId="0" applyFont="1" applyFill="1" applyAlignment="1"/>
    <xf numFmtId="0" fontId="10" fillId="0" borderId="2" xfId="0" applyFont="1" applyFill="1" applyBorder="1" applyAlignment="1" applyProtection="1">
      <alignment horizontal="center" vertical="center" wrapText="1"/>
      <protection locked="0"/>
    </xf>
    <xf numFmtId="0" fontId="10" fillId="0" borderId="2" xfId="0" applyFont="1" applyFill="1" applyBorder="1" applyAlignment="1">
      <alignment horizontal="center" vertical="center" wrapText="1"/>
    </xf>
    <xf numFmtId="0" fontId="10" fillId="0" borderId="2" xfId="0" applyFont="1" applyFill="1" applyBorder="1" applyAlignment="1">
      <alignment horizontal="center" vertical="center"/>
    </xf>
    <xf numFmtId="0" fontId="10" fillId="0" borderId="3" xfId="0" applyFont="1" applyFill="1" applyBorder="1" applyAlignment="1" applyProtection="1">
      <alignment horizontal="center" vertical="center" wrapText="1"/>
      <protection locked="0"/>
    </xf>
    <xf numFmtId="0" fontId="10" fillId="0" borderId="3" xfId="0" applyFont="1" applyFill="1" applyBorder="1" applyAlignment="1">
      <alignment horizontal="center" vertical="center" wrapText="1"/>
    </xf>
    <xf numFmtId="0" fontId="10" fillId="0" borderId="3" xfId="0" applyFont="1" applyFill="1" applyBorder="1" applyAlignment="1">
      <alignment horizontal="center" vertical="center"/>
    </xf>
    <xf numFmtId="0" fontId="10" fillId="0" borderId="4" xfId="0" applyFont="1" applyFill="1" applyBorder="1" applyAlignment="1" applyProtection="1">
      <alignment horizontal="center" vertical="center" wrapText="1"/>
      <protection locked="0"/>
    </xf>
    <xf numFmtId="0" fontId="10" fillId="0" borderId="4" xfId="0" applyFont="1" applyFill="1" applyBorder="1" applyAlignment="1">
      <alignment horizontal="center" vertical="center" wrapText="1"/>
    </xf>
    <xf numFmtId="0" fontId="10" fillId="0" borderId="4" xfId="0" applyFont="1" applyFill="1" applyBorder="1" applyAlignment="1">
      <alignment horizontal="center" vertical="center"/>
    </xf>
    <xf numFmtId="0" fontId="7" fillId="0" borderId="1" xfId="0" applyFont="1" applyFill="1" applyBorder="1" applyAlignment="1">
      <alignment horizontal="center" vertical="center"/>
    </xf>
    <xf numFmtId="0" fontId="9" fillId="0" borderId="1" xfId="0" applyFont="1" applyFill="1" applyBorder="1" applyAlignment="1">
      <alignment horizontal="left" vertical="center" wrapText="1"/>
    </xf>
    <xf numFmtId="0" fontId="9" fillId="0" borderId="1" xfId="0" applyFont="1" applyFill="1" applyBorder="1" applyAlignment="1" applyProtection="1">
      <alignment horizontal="left" vertical="center" wrapText="1"/>
      <protection locked="0"/>
    </xf>
    <xf numFmtId="176" fontId="11" fillId="0" borderId="1" xfId="0" applyNumberFormat="1" applyFont="1" applyFill="1" applyBorder="1" applyAlignment="1">
      <alignment horizontal="right" vertical="center"/>
    </xf>
    <xf numFmtId="0" fontId="7" fillId="0" borderId="5" xfId="0" applyFont="1" applyFill="1" applyBorder="1" applyAlignment="1" applyProtection="1">
      <alignment horizontal="center" vertical="center" wrapText="1"/>
      <protection locked="0"/>
    </xf>
    <xf numFmtId="0" fontId="9" fillId="0" borderId="6" xfId="0" applyFont="1" applyFill="1" applyBorder="1" applyAlignment="1">
      <alignment horizontal="left" vertical="center"/>
    </xf>
    <xf numFmtId="0" fontId="9" fillId="0" borderId="7" xfId="0" applyFont="1" applyFill="1" applyBorder="1" applyAlignment="1">
      <alignment horizontal="left" vertical="center"/>
    </xf>
    <xf numFmtId="0" fontId="7" fillId="0" borderId="0" xfId="0" applyFont="1" applyFill="1" applyAlignment="1" applyProtection="1">
      <alignment horizontal="right" vertical="center"/>
      <protection locked="0"/>
    </xf>
    <xf numFmtId="0" fontId="7" fillId="0" borderId="0" xfId="0" applyFont="1" applyFill="1" applyAlignment="1" applyProtection="1">
      <alignment horizontal="right"/>
      <protection locked="0"/>
    </xf>
    <xf numFmtId="0" fontId="10" fillId="0" borderId="5" xfId="0" applyFont="1" applyFill="1" applyBorder="1" applyAlignment="1">
      <alignment horizontal="center" vertical="center"/>
    </xf>
    <xf numFmtId="0" fontId="10" fillId="0" borderId="6" xfId="0" applyFont="1" applyFill="1" applyBorder="1" applyAlignment="1">
      <alignment horizontal="center" vertical="center"/>
    </xf>
    <xf numFmtId="0" fontId="10" fillId="0" borderId="7" xfId="0" applyFont="1" applyFill="1" applyBorder="1" applyAlignment="1">
      <alignment horizontal="center" vertical="center"/>
    </xf>
    <xf numFmtId="0" fontId="7" fillId="0" borderId="1" xfId="0" applyFont="1" applyFill="1" applyBorder="1" applyAlignment="1" applyProtection="1">
      <alignment horizontal="center" vertical="center"/>
      <protection locked="0"/>
    </xf>
    <xf numFmtId="49" fontId="2" fillId="0" borderId="0" xfId="50" applyNumberFormat="1" applyFont="1" applyBorder="1">
      <alignment horizontal="left" vertical="center" wrapText="1"/>
    </xf>
    <xf numFmtId="49" fontId="2" fillId="0" borderId="0" xfId="50" applyNumberFormat="1" applyFont="1" applyBorder="1" applyAlignment="1">
      <alignment horizontal="right" vertical="center" wrapText="1"/>
    </xf>
    <xf numFmtId="49" fontId="12" fillId="0" borderId="0" xfId="0" applyNumberFormat="1" applyFont="1" applyBorder="1" applyAlignment="1">
      <alignment horizontal="center" vertical="center" wrapText="1"/>
    </xf>
    <xf numFmtId="49" fontId="4" fillId="0" borderId="1" xfId="50" applyNumberFormat="1" applyFont="1" applyBorder="1" applyAlignment="1">
      <alignment horizontal="center" vertical="center" wrapText="1"/>
    </xf>
    <xf numFmtId="49" fontId="2" fillId="0" borderId="1" xfId="50" applyNumberFormat="1" applyFont="1" applyBorder="1">
      <alignment horizontal="left" vertical="center" wrapText="1"/>
    </xf>
    <xf numFmtId="49" fontId="2" fillId="0" borderId="1" xfId="50" applyNumberFormat="1" applyFont="1" applyBorder="1" applyAlignment="1">
      <alignment horizontal="center" vertical="center" wrapText="1"/>
    </xf>
    <xf numFmtId="176" fontId="2" fillId="0" borderId="1" xfId="51" applyNumberFormat="1" applyFont="1" applyBorder="1">
      <alignment horizontal="right" vertical="center"/>
    </xf>
    <xf numFmtId="49" fontId="12" fillId="0" borderId="0" xfId="50" applyNumberFormat="1" applyFont="1" applyBorder="1" applyAlignment="1">
      <alignment horizontal="center" vertical="center" wrapText="1"/>
    </xf>
    <xf numFmtId="0" fontId="13" fillId="0" borderId="0" xfId="0" applyFont="1" applyBorder="1" applyAlignment="1">
      <alignment horizontal="center" vertical="center"/>
    </xf>
    <xf numFmtId="49" fontId="2" fillId="0" borderId="0" xfId="50" applyNumberFormat="1" applyFont="1" applyBorder="1" applyAlignment="1">
      <alignment horizontal="center" vertical="center" wrapText="1"/>
    </xf>
    <xf numFmtId="0" fontId="7" fillId="0" borderId="0" xfId="0" applyFont="1" applyFill="1" applyAlignment="1">
      <alignment horizontal="right" vertical="center"/>
    </xf>
    <xf numFmtId="0" fontId="14" fillId="0" borderId="0" xfId="0" applyFont="1" applyFill="1" applyAlignment="1">
      <alignment horizontal="center" vertical="center" wrapText="1"/>
    </xf>
    <xf numFmtId="0" fontId="9" fillId="0" borderId="0" xfId="0" applyFont="1" applyFill="1" applyAlignment="1">
      <alignment horizontal="left" vertical="center" wrapText="1"/>
    </xf>
    <xf numFmtId="0" fontId="10" fillId="0" borderId="0" xfId="0" applyFont="1" applyFill="1" applyAlignment="1">
      <alignment wrapText="1"/>
    </xf>
    <xf numFmtId="0" fontId="7" fillId="0" borderId="0" xfId="0" applyFont="1" applyFill="1" applyAlignment="1">
      <alignment horizontal="right" wrapText="1"/>
    </xf>
    <xf numFmtId="0" fontId="10" fillId="0" borderId="8" xfId="0" applyFont="1" applyFill="1" applyBorder="1" applyAlignment="1">
      <alignment horizontal="center" vertical="center"/>
    </xf>
    <xf numFmtId="0" fontId="10" fillId="0" borderId="9" xfId="0" applyFont="1" applyFill="1" applyBorder="1" applyAlignment="1">
      <alignment horizontal="center" vertical="center" wrapText="1"/>
    </xf>
    <xf numFmtId="0" fontId="10" fillId="0" borderId="1" xfId="57" applyFont="1" applyFill="1" applyBorder="1" applyAlignment="1" applyProtection="1">
      <alignment horizontal="center" vertical="center"/>
    </xf>
    <xf numFmtId="0" fontId="10" fillId="0" borderId="1" xfId="0" applyFont="1" applyFill="1" applyBorder="1" applyAlignment="1">
      <alignment horizontal="center" vertical="center"/>
    </xf>
    <xf numFmtId="176" fontId="11" fillId="0" borderId="1" xfId="51" applyFont="1">
      <alignment horizontal="right" vertical="center"/>
    </xf>
    <xf numFmtId="0" fontId="9" fillId="0" borderId="0" xfId="0" applyFont="1" applyFill="1" applyAlignment="1" applyProtection="1">
      <alignment horizontal="right" vertical="center"/>
      <protection locked="0"/>
    </xf>
    <xf numFmtId="0" fontId="9" fillId="0" borderId="0" xfId="0" applyFont="1" applyFill="1" applyAlignment="1" applyProtection="1">
      <alignment horizontal="right"/>
      <protection locked="0"/>
    </xf>
    <xf numFmtId="0" fontId="10" fillId="0" borderId="10" xfId="0" applyFont="1" applyFill="1" applyBorder="1" applyAlignment="1">
      <alignment horizontal="center" vertical="center"/>
    </xf>
    <xf numFmtId="0" fontId="7" fillId="0" borderId="0" xfId="0" applyFont="1" applyFill="1" applyAlignment="1">
      <alignment wrapText="1"/>
    </xf>
    <xf numFmtId="0" fontId="9" fillId="0" borderId="0" xfId="0" applyFont="1" applyFill="1" applyAlignment="1" applyProtection="1">
      <alignment vertical="top" wrapText="1"/>
      <protection locked="0"/>
    </xf>
    <xf numFmtId="0" fontId="8" fillId="0" borderId="0" xfId="0" applyFont="1" applyFill="1" applyAlignment="1">
      <alignment horizontal="center" vertical="center" wrapText="1"/>
    </xf>
    <xf numFmtId="0" fontId="8" fillId="0" borderId="0" xfId="0" applyFont="1" applyFill="1" applyAlignment="1" applyProtection="1">
      <alignment horizontal="center" vertical="center" wrapText="1"/>
      <protection locked="0"/>
    </xf>
    <xf numFmtId="0" fontId="10" fillId="0" borderId="11" xfId="0" applyFont="1" applyFill="1" applyBorder="1" applyAlignment="1">
      <alignment horizontal="center" vertical="center" wrapText="1"/>
    </xf>
    <xf numFmtId="0" fontId="10" fillId="0" borderId="6" xfId="0" applyFont="1" applyFill="1" applyBorder="1" applyAlignment="1">
      <alignment horizontal="center" vertical="center" wrapText="1"/>
    </xf>
    <xf numFmtId="0" fontId="10" fillId="0" borderId="6" xfId="0" applyFont="1" applyFill="1" applyBorder="1" applyAlignment="1" applyProtection="1">
      <alignment horizontal="center" vertical="center" wrapText="1"/>
      <protection locked="0"/>
    </xf>
    <xf numFmtId="0" fontId="10" fillId="0" borderId="12" xfId="0" applyFont="1" applyFill="1" applyBorder="1" applyAlignment="1">
      <alignment horizontal="center" vertical="center" wrapText="1"/>
    </xf>
    <xf numFmtId="0" fontId="10" fillId="0" borderId="12" xfId="0" applyFont="1" applyFill="1" applyBorder="1" applyAlignment="1" applyProtection="1">
      <alignment horizontal="center" vertical="center" wrapText="1"/>
      <protection locked="0"/>
    </xf>
    <xf numFmtId="0" fontId="10" fillId="0" borderId="13" xfId="0" applyFont="1" applyFill="1" applyBorder="1" applyAlignment="1">
      <alignment horizontal="center" vertical="center" wrapText="1"/>
    </xf>
    <xf numFmtId="0" fontId="10" fillId="0" borderId="13" xfId="0" applyFont="1" applyFill="1" applyBorder="1" applyAlignment="1" applyProtection="1">
      <alignment horizontal="center" vertical="center" wrapText="1"/>
      <protection locked="0"/>
    </xf>
    <xf numFmtId="0" fontId="9" fillId="0" borderId="4" xfId="0" applyFont="1" applyFill="1" applyBorder="1" applyAlignment="1">
      <alignment horizontal="left" vertical="center" wrapText="1"/>
    </xf>
    <xf numFmtId="0" fontId="9" fillId="0" borderId="13" xfId="0" applyFont="1" applyFill="1" applyBorder="1" applyAlignment="1">
      <alignment horizontal="left" vertical="center" wrapText="1"/>
    </xf>
    <xf numFmtId="4" fontId="9" fillId="0" borderId="13" xfId="0" applyNumberFormat="1" applyFont="1" applyFill="1" applyBorder="1" applyAlignment="1" applyProtection="1">
      <alignment horizontal="right" vertical="center"/>
      <protection locked="0"/>
    </xf>
    <xf numFmtId="0" fontId="9" fillId="0" borderId="3" xfId="0" applyFont="1" applyFill="1" applyBorder="1" applyAlignment="1">
      <alignment horizontal="left" vertical="center" wrapText="1"/>
    </xf>
    <xf numFmtId="0" fontId="9" fillId="0" borderId="12" xfId="0" applyFont="1" applyFill="1" applyBorder="1" applyAlignment="1">
      <alignment horizontal="left" vertical="center" wrapText="1"/>
    </xf>
    <xf numFmtId="4" fontId="9" fillId="0" borderId="12" xfId="0" applyNumberFormat="1" applyFont="1" applyFill="1" applyBorder="1" applyAlignment="1" applyProtection="1">
      <alignment horizontal="right" vertical="center"/>
      <protection locked="0"/>
    </xf>
    <xf numFmtId="0" fontId="9" fillId="0" borderId="14" xfId="0" applyFont="1" applyFill="1" applyBorder="1" applyAlignment="1">
      <alignment horizontal="center" vertical="center"/>
    </xf>
    <xf numFmtId="0" fontId="9" fillId="0" borderId="14" xfId="0" applyFont="1" applyFill="1" applyBorder="1" applyAlignment="1">
      <alignment horizontal="left" vertical="center"/>
    </xf>
    <xf numFmtId="4" fontId="9" fillId="0" borderId="14" xfId="0" applyNumberFormat="1" applyFont="1" applyFill="1" applyBorder="1" applyAlignment="1" applyProtection="1">
      <alignment horizontal="right" vertical="center"/>
      <protection locked="0"/>
    </xf>
    <xf numFmtId="0" fontId="1" fillId="0" borderId="0" xfId="57" applyFont="1" applyFill="1" applyBorder="1" applyAlignment="1" applyProtection="1">
      <alignment horizontal="left" vertical="top" wrapText="1"/>
    </xf>
    <xf numFmtId="0" fontId="9" fillId="0" borderId="0" xfId="0" applyFont="1" applyFill="1" applyAlignment="1" applyProtection="1">
      <alignment horizontal="right" vertical="center" wrapText="1"/>
      <protection locked="0"/>
    </xf>
    <xf numFmtId="0" fontId="9" fillId="0" borderId="0" xfId="0" applyFont="1" applyFill="1" applyAlignment="1">
      <alignment horizontal="right" vertical="center" wrapText="1"/>
    </xf>
    <xf numFmtId="0" fontId="8" fillId="0" borderId="0" xfId="0" applyFont="1" applyFill="1" applyAlignment="1" applyProtection="1">
      <alignment horizontal="center" vertical="center"/>
      <protection locked="0"/>
    </xf>
    <xf numFmtId="0" fontId="9" fillId="0" borderId="0" xfId="0" applyFont="1" applyFill="1" applyAlignment="1" applyProtection="1">
      <alignment horizontal="right" wrapText="1"/>
      <protection locked="0"/>
    </xf>
    <xf numFmtId="0" fontId="9" fillId="0" borderId="0" xfId="0" applyFont="1" applyFill="1" applyAlignment="1">
      <alignment horizontal="right" wrapText="1"/>
    </xf>
    <xf numFmtId="0" fontId="10" fillId="0" borderId="6" xfId="0" applyFont="1" applyFill="1" applyBorder="1" applyAlignment="1" applyProtection="1">
      <alignment horizontal="center" vertical="center"/>
      <protection locked="0"/>
    </xf>
    <xf numFmtId="0" fontId="10" fillId="0" borderId="7" xfId="0" applyFont="1" applyFill="1" applyBorder="1" applyAlignment="1">
      <alignment horizontal="center" vertical="center" wrapText="1"/>
    </xf>
    <xf numFmtId="0" fontId="10" fillId="0" borderId="15" xfId="0" applyFont="1" applyFill="1" applyBorder="1" applyAlignment="1">
      <alignment horizontal="center" vertical="center" wrapText="1"/>
    </xf>
    <xf numFmtId="0" fontId="10" fillId="0" borderId="15" xfId="0" applyFont="1" applyFill="1" applyBorder="1" applyAlignment="1" applyProtection="1">
      <alignment horizontal="center" vertical="center"/>
      <protection locked="0"/>
    </xf>
    <xf numFmtId="0" fontId="10" fillId="0" borderId="15" xfId="0" applyFont="1" applyFill="1" applyBorder="1" applyAlignment="1" applyProtection="1">
      <alignment horizontal="center" vertical="center" wrapText="1"/>
      <protection locked="0"/>
    </xf>
    <xf numFmtId="0" fontId="10" fillId="0" borderId="1" xfId="0" applyFont="1" applyFill="1" applyBorder="1" applyAlignment="1" applyProtection="1">
      <alignment horizontal="center" vertical="center" wrapText="1"/>
      <protection locked="0"/>
    </xf>
    <xf numFmtId="4" fontId="9" fillId="0" borderId="1" xfId="0" applyNumberFormat="1" applyFont="1" applyFill="1" applyBorder="1" applyAlignment="1" applyProtection="1">
      <alignment horizontal="right" vertical="center"/>
      <protection locked="0"/>
    </xf>
    <xf numFmtId="49" fontId="15" fillId="0" borderId="0" xfId="50" applyNumberFormat="1" applyFont="1" applyBorder="1" applyAlignment="1">
      <alignment horizontal="right" vertical="center" wrapText="1"/>
    </xf>
    <xf numFmtId="49" fontId="3" fillId="0" borderId="0" xfId="50" applyNumberFormat="1" applyFont="1" applyBorder="1" applyAlignment="1">
      <alignment horizontal="center" vertical="center" wrapText="1"/>
    </xf>
    <xf numFmtId="180" fontId="2" fillId="0" borderId="1" xfId="56" applyNumberFormat="1" applyFont="1" applyBorder="1" applyAlignment="1">
      <alignment horizontal="center" vertical="center" wrapText="1"/>
    </xf>
    <xf numFmtId="0" fontId="2" fillId="0" borderId="1" xfId="50" applyNumberFormat="1" applyFont="1" applyBorder="1">
      <alignment horizontal="left" vertical="center" wrapText="1"/>
    </xf>
    <xf numFmtId="176" fontId="2" fillId="0" borderId="1" xfId="50" applyNumberFormat="1" applyFont="1" applyBorder="1" applyAlignment="1">
      <alignment horizontal="right" vertical="center" wrapText="1"/>
    </xf>
    <xf numFmtId="176" fontId="2" fillId="0" borderId="1" xfId="50" applyNumberFormat="1" applyFont="1" applyBorder="1" applyAlignment="1">
      <alignment horizontal="center" vertical="center" wrapText="1"/>
    </xf>
    <xf numFmtId="176" fontId="2" fillId="0" borderId="1" xfId="0" applyNumberFormat="1" applyFont="1" applyBorder="1" applyAlignment="1">
      <alignment horizontal="right" vertical="center" wrapText="1"/>
    </xf>
    <xf numFmtId="49" fontId="16" fillId="0" borderId="0" xfId="50" applyNumberFormat="1" applyFont="1" applyBorder="1" applyAlignment="1">
      <alignment horizontal="center" vertical="center" wrapText="1"/>
    </xf>
    <xf numFmtId="180" fontId="4" fillId="0" borderId="1" xfId="56" applyNumberFormat="1" applyFont="1" applyBorder="1" applyAlignment="1">
      <alignment horizontal="center" vertical="center" wrapText="1"/>
    </xf>
    <xf numFmtId="0" fontId="1" fillId="0" borderId="0" xfId="0" applyFont="1" applyAlignment="1">
      <alignment horizontal="right"/>
    </xf>
    <xf numFmtId="0" fontId="2" fillId="0" borderId="0" xfId="0" applyFont="1" applyAlignment="1">
      <alignment horizontal="left" vertical="center" wrapText="1"/>
    </xf>
    <xf numFmtId="0" fontId="2" fillId="0" borderId="0" xfId="0" applyFont="1" applyAlignment="1">
      <alignment horizontal="center" vertical="center" wrapText="1"/>
    </xf>
    <xf numFmtId="0" fontId="2" fillId="0" borderId="0" xfId="0" applyFont="1" applyAlignment="1">
      <alignment horizontal="right" vertical="center" wrapText="1"/>
    </xf>
    <xf numFmtId="0" fontId="17" fillId="0" borderId="1" xfId="0" applyFont="1" applyBorder="1" applyAlignment="1">
      <alignment horizontal="center" vertical="center" wrapText="1"/>
    </xf>
    <xf numFmtId="0" fontId="17" fillId="0" borderId="1" xfId="0" applyFont="1" applyBorder="1" applyAlignment="1">
      <alignment horizontal="center" vertical="center"/>
    </xf>
    <xf numFmtId="0" fontId="18" fillId="0" borderId="1" xfId="0" applyFont="1" applyBorder="1" applyAlignment="1">
      <alignment horizontal="center" vertical="center"/>
    </xf>
    <xf numFmtId="0" fontId="2" fillId="0" borderId="1" xfId="0" applyFont="1" applyBorder="1" applyAlignment="1">
      <alignment horizontal="left" vertical="center" wrapText="1"/>
    </xf>
    <xf numFmtId="0" fontId="2" fillId="0" borderId="1" xfId="0" applyFont="1" applyBorder="1" applyAlignment="1">
      <alignment horizontal="center" vertical="center" wrapText="1"/>
    </xf>
    <xf numFmtId="176" fontId="2" fillId="0" borderId="1" xfId="0" applyNumberFormat="1" applyFont="1" applyBorder="1" applyAlignment="1">
      <alignment horizontal="right" vertical="center"/>
    </xf>
    <xf numFmtId="49" fontId="17" fillId="0" borderId="1" xfId="50" applyNumberFormat="1" applyFont="1" applyBorder="1" applyAlignment="1">
      <alignment horizontal="center" vertical="center" wrapText="1"/>
    </xf>
    <xf numFmtId="49" fontId="2" fillId="0" borderId="1" xfId="50" applyNumberFormat="1" applyFont="1" applyBorder="1" applyAlignment="1">
      <alignment horizontal="left" vertical="center" wrapText="1" indent="1"/>
    </xf>
    <xf numFmtId="176" fontId="2" fillId="0" borderId="1" xfId="0" applyNumberFormat="1" applyFont="1" applyBorder="1" applyAlignment="1">
      <alignment horizontal="left" vertical="center" wrapText="1"/>
    </xf>
    <xf numFmtId="176" fontId="2" fillId="0" borderId="1" xfId="50" applyNumberFormat="1" applyFont="1" applyBorder="1">
      <alignment horizontal="left" vertical="center" wrapText="1"/>
    </xf>
    <xf numFmtId="49" fontId="2" fillId="0" borderId="1" xfId="50" applyNumberFormat="1" applyFont="1" applyBorder="1" applyAlignment="1">
      <alignment horizontal="left" vertical="center" wrapText="1"/>
    </xf>
    <xf numFmtId="0" fontId="19" fillId="0" borderId="0" xfId="0" applyFont="1" applyFill="1">
      <alignment vertical="top"/>
    </xf>
    <xf numFmtId="49" fontId="20" fillId="0" borderId="14" xfId="57" applyNumberFormat="1" applyFont="1" applyFill="1" applyBorder="1" applyAlignment="1" applyProtection="1">
      <alignment vertical="center"/>
    </xf>
    <xf numFmtId="0" fontId="1" fillId="0" borderId="0" xfId="0" applyFont="1" applyFill="1" applyAlignment="1"/>
    <xf numFmtId="0" fontId="3" fillId="0" borderId="0" xfId="0" applyFont="1" applyFill="1" applyAlignment="1">
      <alignment horizontal="center" vertical="center"/>
    </xf>
    <xf numFmtId="0" fontId="16" fillId="0" borderId="0" xfId="0" applyFont="1" applyAlignment="1">
      <alignment horizontal="center" vertical="center"/>
    </xf>
    <xf numFmtId="0" fontId="18" fillId="0" borderId="0" xfId="0" applyFont="1" applyFill="1" applyAlignment="1"/>
    <xf numFmtId="0" fontId="18" fillId="0" borderId="0" xfId="0" applyFont="1" applyAlignment="1"/>
    <xf numFmtId="0" fontId="17" fillId="0" borderId="1" xfId="0" applyFont="1" applyFill="1" applyBorder="1" applyAlignment="1">
      <alignment horizontal="center" vertical="center"/>
    </xf>
    <xf numFmtId="0" fontId="17" fillId="0" borderId="1" xfId="0" applyFont="1" applyFill="1" applyBorder="1" applyAlignment="1">
      <alignment horizontal="center" vertical="center" wrapText="1"/>
    </xf>
    <xf numFmtId="0" fontId="18" fillId="0" borderId="1" xfId="0" applyFont="1" applyFill="1" applyBorder="1" applyAlignment="1">
      <alignment horizontal="center" vertical="center"/>
    </xf>
    <xf numFmtId="176" fontId="5" fillId="0" borderId="1" xfId="0" applyNumberFormat="1" applyFont="1" applyFill="1" applyBorder="1" applyAlignment="1">
      <alignment horizontal="right" vertical="center"/>
    </xf>
    <xf numFmtId="176" fontId="5" fillId="0" borderId="1" xfId="0" applyNumberFormat="1" applyFont="1" applyFill="1" applyBorder="1" applyAlignment="1">
      <alignment horizontal="right" vertical="center"/>
    </xf>
    <xf numFmtId="0" fontId="21" fillId="0" borderId="1" xfId="0" applyFont="1" applyBorder="1" applyAlignment="1">
      <alignment horizontal="center" vertical="center" wrapText="1"/>
    </xf>
    <xf numFmtId="0" fontId="21" fillId="0" borderId="1" xfId="0" applyFont="1" applyBorder="1" applyAlignment="1">
      <alignment horizontal="center" vertical="center"/>
    </xf>
    <xf numFmtId="0" fontId="1" fillId="0" borderId="0" xfId="0" applyFont="1" applyAlignment="1">
      <alignment horizontal="center" wrapText="1"/>
    </xf>
    <xf numFmtId="0" fontId="1" fillId="0" borderId="0" xfId="0" applyFont="1" applyAlignment="1">
      <alignment wrapText="1"/>
    </xf>
    <xf numFmtId="0" fontId="2" fillId="0" borderId="0" xfId="0" applyFont="1" applyAlignment="1">
      <alignment horizontal="right" wrapText="1"/>
    </xf>
    <xf numFmtId="0" fontId="3" fillId="0" borderId="0" xfId="0" applyFont="1" applyAlignment="1">
      <alignment horizontal="center" vertical="center" wrapText="1"/>
    </xf>
    <xf numFmtId="0" fontId="2" fillId="0" borderId="0" xfId="0" applyFont="1" applyAlignment="1">
      <alignment horizontal="center" vertical="center"/>
    </xf>
    <xf numFmtId="0" fontId="18" fillId="0" borderId="1" xfId="0" applyFont="1" applyBorder="1" applyAlignment="1">
      <alignment horizontal="center" vertical="center" wrapText="1"/>
    </xf>
    <xf numFmtId="0" fontId="18" fillId="0" borderId="5" xfId="0" applyFont="1" applyBorder="1" applyAlignment="1">
      <alignment horizontal="center" vertical="center" wrapText="1"/>
    </xf>
    <xf numFmtId="0" fontId="0" fillId="0" borderId="0" xfId="0" applyFont="1" applyFill="1">
      <alignment vertical="top"/>
    </xf>
    <xf numFmtId="0" fontId="1" fillId="0" borderId="0" xfId="0" applyFont="1" applyFill="1" applyAlignment="1">
      <alignment horizontal="right"/>
    </xf>
    <xf numFmtId="0" fontId="2" fillId="0" borderId="0" xfId="0" applyFont="1" applyFill="1" applyAlignment="1">
      <alignment horizontal="left" vertical="center" wrapText="1"/>
    </xf>
    <xf numFmtId="0" fontId="2" fillId="0" borderId="0" xfId="0" applyFont="1" applyFill="1" applyAlignment="1">
      <alignment horizontal="center" vertical="center" wrapText="1"/>
    </xf>
    <xf numFmtId="0" fontId="2" fillId="0" borderId="0" xfId="0" applyFont="1" applyFill="1" applyAlignment="1">
      <alignment horizontal="right" vertical="center" wrapText="1"/>
    </xf>
    <xf numFmtId="0" fontId="17" fillId="0" borderId="1" xfId="0" applyFont="1" applyFill="1" applyBorder="1" applyAlignment="1">
      <alignment horizontal="center" vertical="center" wrapText="1"/>
    </xf>
    <xf numFmtId="176" fontId="2" fillId="0" borderId="1" xfId="51" applyNumberFormat="1" applyFont="1" applyFill="1" applyBorder="1">
      <alignment horizontal="right" vertical="center"/>
    </xf>
    <xf numFmtId="176" fontId="2" fillId="0" borderId="1" xfId="51" applyNumberFormat="1" applyFont="1" applyFill="1" applyBorder="1">
      <alignment horizontal="right" vertical="center"/>
    </xf>
    <xf numFmtId="0" fontId="2" fillId="0" borderId="1" xfId="0" applyFont="1" applyBorder="1" applyAlignment="1">
      <alignment horizontal="left" vertical="center" wrapText="1" indent="1"/>
    </xf>
    <xf numFmtId="0" fontId="2" fillId="0" borderId="1" xfId="0" applyFont="1" applyBorder="1" applyAlignment="1">
      <alignment horizontal="left" vertical="center" wrapText="1" indent="2"/>
    </xf>
    <xf numFmtId="0" fontId="22" fillId="0" borderId="0" xfId="0" applyFont="1" applyAlignment="1">
      <alignment horizontal="center" vertical="center"/>
    </xf>
    <xf numFmtId="0" fontId="2" fillId="0" borderId="1" xfId="0" applyFont="1" applyBorder="1" applyAlignment="1">
      <alignment horizontal="left" vertical="center"/>
    </xf>
    <xf numFmtId="0" fontId="2" fillId="0" borderId="4" xfId="0" applyFont="1" applyBorder="1" applyAlignment="1">
      <alignment horizontal="left" vertical="center"/>
    </xf>
    <xf numFmtId="0" fontId="2" fillId="0" borderId="1" xfId="0" applyFont="1" applyFill="1" applyBorder="1" applyAlignment="1">
      <alignment horizontal="left" vertical="center"/>
    </xf>
    <xf numFmtId="0" fontId="15" fillId="0" borderId="4" xfId="0" applyFont="1" applyBorder="1" applyAlignment="1">
      <alignment horizontal="center" vertical="center"/>
    </xf>
    <xf numFmtId="0" fontId="15" fillId="0" borderId="1" xfId="0" applyFont="1" applyFill="1" applyBorder="1" applyAlignment="1">
      <alignment horizontal="center" vertical="center"/>
    </xf>
    <xf numFmtId="0" fontId="17" fillId="0" borderId="7" xfId="0" applyFont="1" applyBorder="1" applyAlignment="1">
      <alignment horizontal="center" vertical="center" wrapText="1"/>
    </xf>
    <xf numFmtId="0" fontId="17" fillId="0" borderId="13" xfId="0" applyFont="1" applyBorder="1" applyAlignment="1">
      <alignment horizontal="center" vertical="center" wrapText="1"/>
    </xf>
    <xf numFmtId="0" fontId="18" fillId="0" borderId="5" xfId="0" applyFont="1" applyBorder="1" applyAlignment="1">
      <alignment horizontal="center" vertical="center"/>
    </xf>
    <xf numFmtId="0" fontId="23" fillId="0" borderId="7" xfId="0" applyFont="1" applyBorder="1" applyAlignment="1">
      <alignment horizontal="center" vertical="center" wrapText="1"/>
    </xf>
    <xf numFmtId="0" fontId="17" fillId="0" borderId="13" xfId="0" applyFont="1" applyBorder="1" applyAlignment="1">
      <alignment horizontal="center" vertical="center"/>
    </xf>
    <xf numFmtId="0" fontId="23" fillId="0" borderId="13" xfId="0" applyFont="1" applyBorder="1" applyAlignment="1">
      <alignment horizontal="center" vertical="center"/>
    </xf>
    <xf numFmtId="0" fontId="2" fillId="0" borderId="0" xfId="0" applyFont="1" applyFill="1" applyAlignment="1">
      <alignment horizontal="right"/>
    </xf>
    <xf numFmtId="0" fontId="2" fillId="0" borderId="0" xfId="0" applyFont="1" applyFill="1" applyAlignment="1">
      <alignment horizontal="left" vertical="center"/>
    </xf>
    <xf numFmtId="0" fontId="22" fillId="0" borderId="0" xfId="0" applyFont="1" applyFill="1" applyAlignment="1">
      <alignment horizontal="center" vertical="center"/>
    </xf>
    <xf numFmtId="0" fontId="4" fillId="0" borderId="1" xfId="0" applyFont="1" applyFill="1" applyBorder="1" applyAlignment="1">
      <alignment horizontal="center" vertical="center"/>
    </xf>
    <xf numFmtId="0" fontId="2" fillId="0" borderId="1" xfId="0" applyFont="1" applyFill="1" applyBorder="1" applyAlignment="1">
      <alignment horizontal="left" vertical="center"/>
    </xf>
    <xf numFmtId="0" fontId="15" fillId="0" borderId="4" xfId="0" applyFont="1" applyBorder="1" applyAlignment="1">
      <alignment horizontal="left" vertical="center"/>
    </xf>
    <xf numFmtId="0" fontId="15" fillId="0" borderId="1" xfId="0" applyFont="1" applyFill="1" applyBorder="1" applyAlignment="1">
      <alignment horizontal="left" vertical="center"/>
    </xf>
    <xf numFmtId="0" fontId="2" fillId="0" borderId="4" xfId="0" applyFont="1" applyFill="1" applyBorder="1" applyAlignment="1">
      <alignment horizontal="left" vertical="center"/>
    </xf>
    <xf numFmtId="0" fontId="5" fillId="0" borderId="1" xfId="0" applyFont="1" applyBorder="1" applyAlignment="1" quotePrefix="1">
      <alignment horizontal="left" vertical="center"/>
    </xf>
  </cellXfs>
  <cellStyles count="58">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umberStyle" xfId="49"/>
    <cellStyle name="TextStyle" xfId="50"/>
    <cellStyle name="MoneyStyle" xfId="51"/>
    <cellStyle name="TimeStyle" xfId="52"/>
    <cellStyle name="DateStyle" xfId="53"/>
    <cellStyle name="DateTimeStyle" xfId="54"/>
    <cellStyle name="PercentStyle" xfId="55"/>
    <cellStyle name="IntegralNumberStyle" xfId="56"/>
    <cellStyle name="Normal" xfId="57"/>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D22"/>
  <sheetViews>
    <sheetView showZeros="0" workbookViewId="0">
      <selection activeCell="C25" sqref="C25"/>
    </sheetView>
  </sheetViews>
  <sheetFormatPr defaultColWidth="8.85" defaultRowHeight="15" customHeight="1" outlineLevelCol="3"/>
  <cols>
    <col min="1" max="1" width="35.7083333333333" customWidth="1"/>
    <col min="2" max="4" width="35.7083333333333" style="142" customWidth="1"/>
    <col min="5" max="6" width="8.85" style="142"/>
  </cols>
  <sheetData>
    <row r="1" ht="18.75" customHeight="1" spans="1:4">
      <c r="A1" s="1"/>
      <c r="B1" s="123"/>
      <c r="C1" s="123"/>
      <c r="D1" s="164" t="s">
        <v>0</v>
      </c>
    </row>
    <row r="2" ht="45" customHeight="1" spans="1:4">
      <c r="A2" s="3" t="s">
        <v>1</v>
      </c>
      <c r="B2" s="124"/>
      <c r="C2" s="124"/>
      <c r="D2" s="124"/>
    </row>
    <row r="3" ht="18.75" customHeight="1" spans="1:4">
      <c r="A3" s="4" t="str">
        <f>"单位名称："&amp;"新平彝族傣族自治县平掌乡小学"</f>
        <v>单位名称：新平彝族傣族自治县平掌乡小学</v>
      </c>
      <c r="B3" s="165"/>
      <c r="C3" s="166"/>
      <c r="D3" s="164" t="s">
        <v>2</v>
      </c>
    </row>
    <row r="4" ht="22.5" customHeight="1" spans="1:4">
      <c r="A4" s="7" t="s">
        <v>3</v>
      </c>
      <c r="B4" s="167"/>
      <c r="C4" s="167" t="s">
        <v>4</v>
      </c>
      <c r="D4" s="167"/>
    </row>
    <row r="5" ht="18.75" customHeight="1" spans="1:4">
      <c r="A5" s="7" t="s">
        <v>5</v>
      </c>
      <c r="B5" s="167" t="s">
        <v>6</v>
      </c>
      <c r="C5" s="167" t="s">
        <v>7</v>
      </c>
      <c r="D5" s="167" t="s">
        <v>6</v>
      </c>
    </row>
    <row r="6" ht="18.75" customHeight="1" spans="1:4">
      <c r="A6" s="7"/>
      <c r="B6" s="167"/>
      <c r="C6" s="167"/>
      <c r="D6" s="167"/>
    </row>
    <row r="7" ht="22.5" customHeight="1" spans="1:4">
      <c r="A7" s="153" t="s">
        <v>8</v>
      </c>
      <c r="B7" s="149">
        <f>7386879.94+708279.26</f>
        <v>8095159.2</v>
      </c>
      <c r="C7" s="155" t="str">
        <f>"一"&amp;"、"&amp;"教育支出"</f>
        <v>一、教育支出</v>
      </c>
      <c r="D7" s="149">
        <f>4686093.94+708279.26</f>
        <v>5394373.2</v>
      </c>
    </row>
    <row r="8" ht="22.5" customHeight="1" spans="1:4">
      <c r="A8" s="153" t="s">
        <v>9</v>
      </c>
      <c r="B8" s="148">
        <v>30000</v>
      </c>
      <c r="C8" s="155" t="str">
        <f>"二"&amp;"、"&amp;"社会保障和就业支出"</f>
        <v>二、社会保障和就业支出</v>
      </c>
      <c r="D8" s="149">
        <v>1092304</v>
      </c>
    </row>
    <row r="9" ht="22.5" customHeight="1" spans="1:4">
      <c r="A9" s="153" t="s">
        <v>10</v>
      </c>
      <c r="B9" s="149"/>
      <c r="C9" s="155" t="str">
        <f>"三"&amp;"、"&amp;"卫生健康支出"</f>
        <v>三、卫生健康支出</v>
      </c>
      <c r="D9" s="149">
        <v>771464</v>
      </c>
    </row>
    <row r="10" ht="22.5" customHeight="1" spans="1:4">
      <c r="A10" s="153" t="s">
        <v>11</v>
      </c>
      <c r="B10" s="149"/>
      <c r="C10" s="155" t="str">
        <f>"四"&amp;"、"&amp;"住房保障支出"</f>
        <v>四、住房保障支出</v>
      </c>
      <c r="D10" s="149">
        <v>837018</v>
      </c>
    </row>
    <row r="11" ht="22.5" customHeight="1" spans="1:4">
      <c r="A11" s="153" t="s">
        <v>12</v>
      </c>
      <c r="B11" s="149"/>
      <c r="C11" s="168" t="s">
        <v>13</v>
      </c>
      <c r="D11" s="148">
        <v>30000</v>
      </c>
    </row>
    <row r="12" ht="22.5" customHeight="1" spans="1:4">
      <c r="A12" s="153" t="s">
        <v>14</v>
      </c>
      <c r="B12" s="149"/>
      <c r="C12" s="155"/>
      <c r="D12" s="149"/>
    </row>
    <row r="13" ht="22.5" customHeight="1" spans="1:4">
      <c r="A13" s="153" t="s">
        <v>15</v>
      </c>
      <c r="B13" s="149"/>
      <c r="C13" s="155"/>
      <c r="D13" s="149"/>
    </row>
    <row r="14" ht="22.5" customHeight="1" spans="1:4">
      <c r="A14" s="153" t="s">
        <v>16</v>
      </c>
      <c r="B14" s="149"/>
      <c r="C14" s="155"/>
      <c r="D14" s="149"/>
    </row>
    <row r="15" ht="22.5" customHeight="1" spans="1:4">
      <c r="A15" s="154" t="s">
        <v>17</v>
      </c>
      <c r="B15" s="149"/>
      <c r="C15" s="157"/>
      <c r="D15" s="149"/>
    </row>
    <row r="16" ht="22.5" customHeight="1" spans="1:4">
      <c r="A16" s="154" t="s">
        <v>18</v>
      </c>
      <c r="B16" s="149"/>
      <c r="C16" s="157"/>
      <c r="D16" s="149"/>
    </row>
    <row r="17" ht="22.5" customHeight="1" spans="1:4">
      <c r="A17" s="154"/>
      <c r="B17" s="149"/>
      <c r="C17" s="157"/>
      <c r="D17" s="149"/>
    </row>
    <row r="18" ht="22.5" customHeight="1" spans="1:4">
      <c r="A18" s="156" t="s">
        <v>19</v>
      </c>
      <c r="B18" s="149">
        <f>SUM(B7:B17)</f>
        <v>8125159.2</v>
      </c>
      <c r="C18" s="157" t="s">
        <v>20</v>
      </c>
      <c r="D18" s="149">
        <f>SUM(D7:D17)</f>
        <v>8125159.2</v>
      </c>
    </row>
    <row r="19" ht="22.5" customHeight="1" spans="1:4">
      <c r="A19" s="169" t="s">
        <v>21</v>
      </c>
      <c r="B19" s="149">
        <v>0</v>
      </c>
      <c r="C19" s="170" t="s">
        <v>22</v>
      </c>
      <c r="D19" s="149">
        <v>0</v>
      </c>
    </row>
    <row r="20" ht="22.5" customHeight="1" spans="1:4">
      <c r="A20" s="154" t="s">
        <v>23</v>
      </c>
      <c r="B20" s="149">
        <v>0</v>
      </c>
      <c r="C20" s="171" t="s">
        <v>23</v>
      </c>
      <c r="D20" s="149">
        <v>0</v>
      </c>
    </row>
    <row r="21" ht="22.5" customHeight="1" spans="1:4">
      <c r="A21" s="154" t="s">
        <v>24</v>
      </c>
      <c r="B21" s="149">
        <v>0</v>
      </c>
      <c r="C21" s="171" t="s">
        <v>24</v>
      </c>
      <c r="D21" s="149">
        <v>0</v>
      </c>
    </row>
    <row r="22" ht="22.5" customHeight="1" spans="1:4">
      <c r="A22" s="156" t="s">
        <v>25</v>
      </c>
      <c r="B22" s="149">
        <f>B18</f>
        <v>8125159.2</v>
      </c>
      <c r="C22" s="157" t="s">
        <v>26</v>
      </c>
      <c r="D22" s="149">
        <f>D18</f>
        <v>8125159.2</v>
      </c>
    </row>
  </sheetData>
  <mergeCells count="8">
    <mergeCell ref="A2:D2"/>
    <mergeCell ref="A3:B3"/>
    <mergeCell ref="A4:B4"/>
    <mergeCell ref="C4:D4"/>
    <mergeCell ref="A5:A6"/>
    <mergeCell ref="B5:B6"/>
    <mergeCell ref="C5:C6"/>
    <mergeCell ref="D5:D6"/>
  </mergeCells>
  <pageMargins left="0.75" right="0.75" top="1" bottom="1" header="0.5" footer="0.5"/>
  <pageSetup paperSize="1" pageOrder="overThenDown"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F8"/>
  <sheetViews>
    <sheetView showZeros="0" workbookViewId="0">
      <selection activeCell="H13" sqref="H13"/>
    </sheetView>
  </sheetViews>
  <sheetFormatPr defaultColWidth="8.85" defaultRowHeight="15" customHeight="1" outlineLevelRow="7" outlineLevelCol="5"/>
  <cols>
    <col min="1" max="1" width="28.575" customWidth="1"/>
    <col min="2" max="2" width="17.1416666666667" customWidth="1"/>
    <col min="3" max="3" width="28.575" customWidth="1"/>
    <col min="4" max="6" width="21.425" customWidth="1"/>
  </cols>
  <sheetData>
    <row r="1" ht="18.75" customHeight="1" spans="1:6">
      <c r="A1" s="1"/>
      <c r="B1" s="1"/>
      <c r="C1" s="1"/>
      <c r="D1" s="1"/>
      <c r="E1" s="1"/>
      <c r="F1" s="106" t="s">
        <v>349</v>
      </c>
    </row>
    <row r="2" ht="37.5" customHeight="1" spans="1:6">
      <c r="A2" s="3" t="s">
        <v>350</v>
      </c>
      <c r="B2" s="3"/>
      <c r="C2" s="3"/>
      <c r="D2" s="3"/>
      <c r="E2" s="3"/>
      <c r="F2" s="3"/>
    </row>
    <row r="3" ht="18.75" customHeight="1" spans="1:6">
      <c r="A3" s="107" t="str">
        <f>"单位名称："&amp;"新平彝族傣族自治县平掌乡小学"</f>
        <v>单位名称：新平彝族傣族自治县平掌乡小学</v>
      </c>
      <c r="B3" s="107"/>
      <c r="C3" s="107"/>
      <c r="D3" s="108"/>
      <c r="E3" s="108"/>
      <c r="F3" s="109" t="s">
        <v>29</v>
      </c>
    </row>
    <row r="4" ht="18.75" customHeight="1" spans="1:6">
      <c r="A4" s="110" t="s">
        <v>141</v>
      </c>
      <c r="B4" s="110" t="s">
        <v>59</v>
      </c>
      <c r="C4" s="110" t="s">
        <v>60</v>
      </c>
      <c r="D4" s="111" t="s">
        <v>351</v>
      </c>
      <c r="E4" s="111"/>
      <c r="F4" s="111"/>
    </row>
    <row r="5" ht="18.75" customHeight="1" spans="1:6">
      <c r="A5" s="110" t="s">
        <v>59</v>
      </c>
      <c r="B5" s="110" t="s">
        <v>59</v>
      </c>
      <c r="C5" s="110" t="s">
        <v>60</v>
      </c>
      <c r="D5" s="111" t="s">
        <v>34</v>
      </c>
      <c r="E5" s="111" t="s">
        <v>63</v>
      </c>
      <c r="F5" s="111" t="s">
        <v>64</v>
      </c>
    </row>
    <row r="6" ht="18.75" customHeight="1" spans="1:6">
      <c r="A6" s="112" t="s">
        <v>46</v>
      </c>
      <c r="B6" s="112"/>
      <c r="C6" s="112" t="s">
        <v>47</v>
      </c>
      <c r="D6" s="112" t="s">
        <v>49</v>
      </c>
      <c r="E6" s="112" t="s">
        <v>50</v>
      </c>
      <c r="F6" s="112" t="s">
        <v>51</v>
      </c>
    </row>
    <row r="7" ht="20.25" customHeight="1" spans="1:6">
      <c r="A7" s="113" t="s">
        <v>56</v>
      </c>
      <c r="B7" s="113">
        <v>2296099</v>
      </c>
      <c r="C7" s="113" t="s">
        <v>111</v>
      </c>
      <c r="D7" s="47">
        <v>30000</v>
      </c>
      <c r="E7" s="47"/>
      <c r="F7" s="47">
        <v>30000</v>
      </c>
    </row>
    <row r="8" ht="20.25" customHeight="1" spans="1:6">
      <c r="A8" s="114" t="s">
        <v>112</v>
      </c>
      <c r="B8" s="114"/>
      <c r="C8" s="114"/>
      <c r="D8" s="47">
        <v>30000</v>
      </c>
      <c r="E8" s="115"/>
      <c r="F8" s="47">
        <v>30000</v>
      </c>
    </row>
  </sheetData>
  <mergeCells count="7">
    <mergeCell ref="A2:F2"/>
    <mergeCell ref="A3:C3"/>
    <mergeCell ref="D4:F4"/>
    <mergeCell ref="A8:C8"/>
    <mergeCell ref="A4:A5"/>
    <mergeCell ref="B4:B5"/>
    <mergeCell ref="C4:C5"/>
  </mergeCells>
  <pageMargins left="0.75" right="0.75" top="1" bottom="1" header="0.5" footer="0.5"/>
  <pageSetup paperSize="1" pageOrder="overThenDown"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Q12"/>
  <sheetViews>
    <sheetView showZeros="0" workbookViewId="0">
      <selection activeCell="F9" sqref="F9:F10"/>
    </sheetView>
  </sheetViews>
  <sheetFormatPr defaultColWidth="8.85" defaultRowHeight="15" customHeight="1"/>
  <cols>
    <col min="1" max="1" width="32.9916666666667" customWidth="1"/>
    <col min="2" max="2" width="31.2833333333333" customWidth="1"/>
    <col min="3" max="3" width="31.4166666666667" customWidth="1"/>
    <col min="4" max="4" width="11.4166666666667" customWidth="1"/>
    <col min="5" max="7" width="16.2833333333333" customWidth="1"/>
    <col min="8" max="11" width="16.4166666666667" customWidth="1"/>
    <col min="12" max="17" width="16.2833333333333" customWidth="1"/>
  </cols>
  <sheetData>
    <row r="1" customHeight="1" spans="1:17">
      <c r="A1" s="97"/>
      <c r="B1" s="97"/>
      <c r="C1" s="97"/>
      <c r="D1" s="97"/>
      <c r="E1" s="97"/>
      <c r="F1" s="97"/>
      <c r="G1" s="97"/>
      <c r="H1" s="97"/>
      <c r="I1" s="97"/>
      <c r="J1" s="97"/>
      <c r="K1" s="97"/>
      <c r="L1" s="97"/>
      <c r="M1" s="97"/>
      <c r="N1" s="97"/>
      <c r="O1" s="97"/>
      <c r="P1" s="97"/>
      <c r="Q1" s="42" t="s">
        <v>352</v>
      </c>
    </row>
    <row r="2" ht="45" customHeight="1" spans="1:17">
      <c r="A2" s="98" t="s">
        <v>353</v>
      </c>
      <c r="B2" s="98"/>
      <c r="C2" s="98"/>
      <c r="D2" s="98"/>
      <c r="E2" s="98"/>
      <c r="F2" s="98"/>
      <c r="G2" s="98"/>
      <c r="H2" s="98"/>
      <c r="I2" s="98"/>
      <c r="J2" s="98"/>
      <c r="K2" s="98"/>
      <c r="L2" s="98"/>
      <c r="M2" s="98"/>
      <c r="N2" s="104"/>
      <c r="O2" s="104"/>
      <c r="P2" s="104"/>
      <c r="Q2" s="104"/>
    </row>
    <row r="3" ht="20.25" customHeight="1" spans="1:17">
      <c r="A3" s="41" t="str">
        <f>"单位名称："&amp;"新平彝族傣族自治县平掌乡小学"</f>
        <v>单位名称：新平彝族傣族自治县平掌乡小学</v>
      </c>
      <c r="B3" s="41"/>
      <c r="C3" s="41"/>
      <c r="D3" s="41"/>
      <c r="E3" s="41"/>
      <c r="F3" s="41"/>
      <c r="G3" s="41"/>
      <c r="H3" s="41"/>
      <c r="I3" s="41"/>
      <c r="J3" s="41"/>
      <c r="K3" s="41"/>
      <c r="L3" s="41"/>
      <c r="M3" s="41"/>
      <c r="N3" s="41"/>
      <c r="O3" s="41"/>
      <c r="P3" s="41"/>
      <c r="Q3" s="42" t="s">
        <v>29</v>
      </c>
    </row>
    <row r="4" ht="20.25" customHeight="1" spans="1:17">
      <c r="A4" s="44" t="s">
        <v>354</v>
      </c>
      <c r="B4" s="44" t="s">
        <v>355</v>
      </c>
      <c r="C4" s="44" t="s">
        <v>356</v>
      </c>
      <c r="D4" s="44" t="s">
        <v>357</v>
      </c>
      <c r="E4" s="44" t="s">
        <v>358</v>
      </c>
      <c r="F4" s="44" t="s">
        <v>359</v>
      </c>
      <c r="G4" s="44" t="s">
        <v>148</v>
      </c>
      <c r="H4" s="44"/>
      <c r="I4" s="44"/>
      <c r="J4" s="44"/>
      <c r="K4" s="44"/>
      <c r="L4" s="44"/>
      <c r="M4" s="44"/>
      <c r="N4" s="44"/>
      <c r="O4" s="44"/>
      <c r="P4" s="44"/>
      <c r="Q4" s="44"/>
    </row>
    <row r="5" ht="20.25" customHeight="1" spans="1:17">
      <c r="A5" s="44" t="s">
        <v>360</v>
      </c>
      <c r="B5" s="44" t="s">
        <v>355</v>
      </c>
      <c r="C5" s="44" t="s">
        <v>356</v>
      </c>
      <c r="D5" s="44" t="s">
        <v>357</v>
      </c>
      <c r="E5" s="44" t="s">
        <v>358</v>
      </c>
      <c r="F5" s="44" t="s">
        <v>359</v>
      </c>
      <c r="G5" s="44" t="s">
        <v>32</v>
      </c>
      <c r="H5" s="44" t="s">
        <v>35</v>
      </c>
      <c r="I5" s="44" t="s">
        <v>361</v>
      </c>
      <c r="J5" s="44" t="s">
        <v>362</v>
      </c>
      <c r="K5" s="44" t="s">
        <v>38</v>
      </c>
      <c r="L5" s="44" t="s">
        <v>62</v>
      </c>
      <c r="M5" s="44" t="s">
        <v>62</v>
      </c>
      <c r="N5" s="44"/>
      <c r="O5" s="44"/>
      <c r="P5" s="44"/>
      <c r="Q5" s="44"/>
    </row>
    <row r="6" ht="32.4" customHeight="1" spans="1:17">
      <c r="A6" s="44"/>
      <c r="B6" s="44"/>
      <c r="C6" s="44"/>
      <c r="D6" s="44"/>
      <c r="E6" s="44"/>
      <c r="F6" s="44"/>
      <c r="G6" s="44"/>
      <c r="H6" s="44" t="s">
        <v>34</v>
      </c>
      <c r="I6" s="44"/>
      <c r="J6" s="44"/>
      <c r="K6" s="44"/>
      <c r="L6" s="44" t="s">
        <v>34</v>
      </c>
      <c r="M6" s="44" t="s">
        <v>41</v>
      </c>
      <c r="N6" s="44" t="s">
        <v>42</v>
      </c>
      <c r="O6" s="105" t="s">
        <v>43</v>
      </c>
      <c r="P6" s="105" t="s">
        <v>44</v>
      </c>
      <c r="Q6" s="105" t="s">
        <v>45</v>
      </c>
    </row>
    <row r="7" ht="20.25" customHeight="1" spans="1:17">
      <c r="A7" s="99">
        <v>1</v>
      </c>
      <c r="B7" s="99">
        <v>2</v>
      </c>
      <c r="C7" s="99">
        <v>3</v>
      </c>
      <c r="D7" s="99">
        <v>4</v>
      </c>
      <c r="E7" s="99">
        <v>5</v>
      </c>
      <c r="F7" s="99">
        <v>6</v>
      </c>
      <c r="G7" s="99">
        <v>7</v>
      </c>
      <c r="H7" s="99">
        <v>8</v>
      </c>
      <c r="I7" s="99">
        <v>9</v>
      </c>
      <c r="J7" s="99">
        <v>10</v>
      </c>
      <c r="K7" s="99">
        <v>11</v>
      </c>
      <c r="L7" s="99">
        <v>12</v>
      </c>
      <c r="M7" s="99">
        <v>13</v>
      </c>
      <c r="N7" s="99">
        <v>14</v>
      </c>
      <c r="O7" s="99">
        <v>15</v>
      </c>
      <c r="P7" s="99">
        <v>16</v>
      </c>
      <c r="Q7" s="99">
        <v>17</v>
      </c>
    </row>
    <row r="8" ht="27" customHeight="1" spans="1:17">
      <c r="A8" s="100" t="s">
        <v>208</v>
      </c>
      <c r="B8" s="45"/>
      <c r="C8" s="45"/>
      <c r="D8" s="101"/>
      <c r="E8" s="101"/>
      <c r="F8" s="10">
        <v>50300</v>
      </c>
      <c r="G8" s="101"/>
      <c r="H8" s="101"/>
      <c r="I8" s="101"/>
      <c r="J8" s="103"/>
      <c r="K8" s="103"/>
      <c r="L8" s="101"/>
      <c r="M8" s="101"/>
      <c r="N8" s="101"/>
      <c r="O8" s="101"/>
      <c r="P8" s="101"/>
      <c r="Q8" s="101"/>
    </row>
    <row r="9" ht="20.25" customHeight="1" spans="1:17">
      <c r="A9" s="45"/>
      <c r="B9" s="45" t="s">
        <v>363</v>
      </c>
      <c r="C9" s="45" t="str">
        <f>"A02020100"&amp;"  "&amp;"复印机"</f>
        <v>A02020100  复印机</v>
      </c>
      <c r="D9" s="102" t="s">
        <v>364</v>
      </c>
      <c r="E9" s="46">
        <v>1</v>
      </c>
      <c r="F9" s="10">
        <v>19000</v>
      </c>
      <c r="G9" s="101"/>
      <c r="H9" s="103"/>
      <c r="I9" s="103"/>
      <c r="J9" s="103"/>
      <c r="K9" s="103"/>
      <c r="L9" s="101"/>
      <c r="M9" s="101"/>
      <c r="N9" s="101"/>
      <c r="O9" s="101"/>
      <c r="P9" s="101"/>
      <c r="Q9" s="101"/>
    </row>
    <row r="10" ht="20.25" customHeight="1" spans="1:17">
      <c r="A10" s="45"/>
      <c r="B10" s="45" t="s">
        <v>365</v>
      </c>
      <c r="C10" s="45" t="str">
        <f>"A02020800"&amp;"  "&amp;"触控一体机"</f>
        <v>A02020800  触控一体机</v>
      </c>
      <c r="D10" s="102" t="s">
        <v>364</v>
      </c>
      <c r="E10" s="46">
        <v>1</v>
      </c>
      <c r="F10" s="10">
        <v>21300</v>
      </c>
      <c r="G10" s="101"/>
      <c r="H10" s="103"/>
      <c r="I10" s="103"/>
      <c r="J10" s="103"/>
      <c r="K10" s="103"/>
      <c r="L10" s="101"/>
      <c r="M10" s="101"/>
      <c r="N10" s="101"/>
      <c r="O10" s="101"/>
      <c r="P10" s="101"/>
      <c r="Q10" s="101"/>
    </row>
    <row r="11" ht="32" customHeight="1" spans="1:17">
      <c r="A11" s="45"/>
      <c r="B11" s="45" t="s">
        <v>366</v>
      </c>
      <c r="C11" s="45" t="str">
        <f>"C2309019901"&amp;"  "&amp;"公文用纸、资料汇编、信封印刷服务"</f>
        <v>C2309019901  公文用纸、资料汇编、信封印刷服务</v>
      </c>
      <c r="D11" s="102" t="s">
        <v>364</v>
      </c>
      <c r="E11" s="46">
        <v>1</v>
      </c>
      <c r="F11" s="10">
        <v>10000</v>
      </c>
      <c r="G11" s="10"/>
      <c r="H11" s="103"/>
      <c r="I11" s="103"/>
      <c r="J11" s="103"/>
      <c r="K11" s="103"/>
      <c r="L11" s="101"/>
      <c r="M11" s="101"/>
      <c r="N11" s="101"/>
      <c r="O11" s="101"/>
      <c r="P11" s="101"/>
      <c r="Q11" s="101"/>
    </row>
    <row r="12" ht="20.25" customHeight="1" spans="1:17">
      <c r="A12" s="46" t="s">
        <v>32</v>
      </c>
      <c r="B12" s="46"/>
      <c r="C12" s="46"/>
      <c r="D12" s="102"/>
      <c r="E12" s="102"/>
      <c r="F12" s="10">
        <v>50300</v>
      </c>
      <c r="G12" s="101"/>
      <c r="H12" s="101"/>
      <c r="I12" s="101"/>
      <c r="J12" s="101"/>
      <c r="K12" s="101"/>
      <c r="L12" s="101"/>
      <c r="M12" s="101"/>
      <c r="N12" s="101"/>
      <c r="O12" s="101"/>
      <c r="P12" s="101"/>
      <c r="Q12" s="101"/>
    </row>
  </sheetData>
  <mergeCells count="17">
    <mergeCell ref="A1:M1"/>
    <mergeCell ref="A2:Q2"/>
    <mergeCell ref="A3:M3"/>
    <mergeCell ref="G4:Q4"/>
    <mergeCell ref="L5:Q5"/>
    <mergeCell ref="A12:E12"/>
    <mergeCell ref="A4:A6"/>
    <mergeCell ref="B4:B6"/>
    <mergeCell ref="C4:C6"/>
    <mergeCell ref="D4:D6"/>
    <mergeCell ref="E4:E6"/>
    <mergeCell ref="F4:F6"/>
    <mergeCell ref="G5:G6"/>
    <mergeCell ref="H5:H6"/>
    <mergeCell ref="I5:I6"/>
    <mergeCell ref="J5:J6"/>
    <mergeCell ref="K5:K6"/>
  </mergeCells>
  <pageMargins left="0.75" right="0.75" top="1" bottom="1" header="0.5" footer="0.5"/>
  <pageSetup paperSize="1" pageOrder="overThenDown"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N12"/>
  <sheetViews>
    <sheetView showZeros="0" zoomScale="115" zoomScaleNormal="115" workbookViewId="0">
      <pane ySplit="1" topLeftCell="A2" activePane="bottomLeft" state="frozen"/>
      <selection/>
      <selection pane="bottomLeft" activeCell="D14" sqref="D14"/>
    </sheetView>
  </sheetViews>
  <sheetFormatPr defaultColWidth="9.10833333333333" defaultRowHeight="14.25" customHeight="1"/>
  <cols>
    <col min="1" max="2" width="9.5" style="12" customWidth="1"/>
    <col min="3" max="3" width="10.75" style="12" customWidth="1"/>
    <col min="4" max="14" width="9.5" style="12" customWidth="1"/>
    <col min="15" max="16384" width="9.10833333333333" style="12"/>
  </cols>
  <sheetData>
    <row r="1" customHeight="1" spans="1:14">
      <c r="A1" s="13"/>
      <c r="B1" s="13"/>
      <c r="C1" s="13"/>
      <c r="D1" s="13"/>
      <c r="E1" s="13"/>
      <c r="F1" s="13"/>
      <c r="G1" s="13"/>
      <c r="H1" s="13"/>
      <c r="I1" s="13"/>
      <c r="J1" s="13"/>
      <c r="K1" s="13"/>
      <c r="L1" s="13"/>
      <c r="M1" s="13"/>
      <c r="N1" s="13"/>
    </row>
    <row r="2" ht="13.6" customHeight="1" spans="1:14">
      <c r="A2" s="64"/>
      <c r="B2" s="64"/>
      <c r="C2" s="64"/>
      <c r="D2" s="64"/>
      <c r="E2" s="64"/>
      <c r="F2" s="64"/>
      <c r="G2" s="64"/>
      <c r="H2" s="65"/>
      <c r="I2" s="64"/>
      <c r="J2" s="64"/>
      <c r="K2" s="64"/>
      <c r="L2" s="61"/>
      <c r="M2" s="85"/>
      <c r="N2" s="86" t="s">
        <v>367</v>
      </c>
    </row>
    <row r="3" ht="27.85" customHeight="1" spans="1:14">
      <c r="A3" s="52" t="s">
        <v>368</v>
      </c>
      <c r="B3" s="66"/>
      <c r="C3" s="66"/>
      <c r="D3" s="66"/>
      <c r="E3" s="66"/>
      <c r="F3" s="66"/>
      <c r="G3" s="66"/>
      <c r="H3" s="67"/>
      <c r="I3" s="66"/>
      <c r="J3" s="66"/>
      <c r="K3" s="66"/>
      <c r="L3" s="87"/>
      <c r="M3" s="67"/>
      <c r="N3" s="66"/>
    </row>
    <row r="4" ht="18.85" customHeight="1" spans="1:14">
      <c r="A4" s="53" t="s">
        <v>369</v>
      </c>
      <c r="B4" s="54"/>
      <c r="C4" s="54"/>
      <c r="D4" s="54"/>
      <c r="E4" s="54"/>
      <c r="F4" s="54"/>
      <c r="G4" s="54"/>
      <c r="H4" s="65"/>
      <c r="I4" s="64"/>
      <c r="J4" s="64"/>
      <c r="K4" s="64"/>
      <c r="L4" s="62"/>
      <c r="M4" s="88"/>
      <c r="N4" s="89" t="s">
        <v>29</v>
      </c>
    </row>
    <row r="5" ht="15.75" customHeight="1" spans="1:14">
      <c r="A5" s="20" t="s">
        <v>354</v>
      </c>
      <c r="B5" s="68" t="s">
        <v>370</v>
      </c>
      <c r="C5" s="68" t="s">
        <v>371</v>
      </c>
      <c r="D5" s="69" t="s">
        <v>148</v>
      </c>
      <c r="E5" s="69"/>
      <c r="F5" s="69"/>
      <c r="G5" s="69"/>
      <c r="H5" s="70"/>
      <c r="I5" s="69"/>
      <c r="J5" s="69"/>
      <c r="K5" s="69"/>
      <c r="L5" s="90"/>
      <c r="M5" s="70"/>
      <c r="N5" s="91"/>
    </row>
    <row r="6" ht="17.2" customHeight="1" spans="1:14">
      <c r="A6" s="23"/>
      <c r="B6" s="71"/>
      <c r="C6" s="71"/>
      <c r="D6" s="71" t="s">
        <v>32</v>
      </c>
      <c r="E6" s="71" t="s">
        <v>35</v>
      </c>
      <c r="F6" s="71" t="s">
        <v>372</v>
      </c>
      <c r="G6" s="71" t="s">
        <v>373</v>
      </c>
      <c r="H6" s="72" t="s">
        <v>374</v>
      </c>
      <c r="I6" s="92" t="s">
        <v>375</v>
      </c>
      <c r="J6" s="92"/>
      <c r="K6" s="92"/>
      <c r="L6" s="93"/>
      <c r="M6" s="94"/>
      <c r="N6" s="73"/>
    </row>
    <row r="7" ht="54" customHeight="1" spans="1:14">
      <c r="A7" s="26"/>
      <c r="B7" s="73"/>
      <c r="C7" s="73"/>
      <c r="D7" s="73"/>
      <c r="E7" s="73"/>
      <c r="F7" s="73"/>
      <c r="G7" s="73"/>
      <c r="H7" s="74"/>
      <c r="I7" s="73" t="s">
        <v>34</v>
      </c>
      <c r="J7" s="73" t="s">
        <v>41</v>
      </c>
      <c r="K7" s="73" t="s">
        <v>376</v>
      </c>
      <c r="L7" s="95" t="s">
        <v>43</v>
      </c>
      <c r="M7" s="74" t="s">
        <v>44</v>
      </c>
      <c r="N7" s="73" t="s">
        <v>45</v>
      </c>
    </row>
    <row r="8" ht="15.05" customHeight="1" spans="1:14">
      <c r="A8" s="26">
        <v>1</v>
      </c>
      <c r="B8" s="73">
        <v>2</v>
      </c>
      <c r="C8" s="73">
        <v>3</v>
      </c>
      <c r="D8" s="74">
        <v>4</v>
      </c>
      <c r="E8" s="74">
        <v>5</v>
      </c>
      <c r="F8" s="74">
        <v>6</v>
      </c>
      <c r="G8" s="74">
        <v>7</v>
      </c>
      <c r="H8" s="74">
        <v>8</v>
      </c>
      <c r="I8" s="74">
        <v>9</v>
      </c>
      <c r="J8" s="74">
        <v>10</v>
      </c>
      <c r="K8" s="74">
        <v>11</v>
      </c>
      <c r="L8" s="74">
        <v>12</v>
      </c>
      <c r="M8" s="74">
        <v>13</v>
      </c>
      <c r="N8" s="74">
        <v>14</v>
      </c>
    </row>
    <row r="9" ht="20.95" customHeight="1" spans="1:14">
      <c r="A9" s="75"/>
      <c r="B9" s="76"/>
      <c r="C9" s="76"/>
      <c r="D9" s="77"/>
      <c r="E9" s="77"/>
      <c r="F9" s="77"/>
      <c r="G9" s="77"/>
      <c r="H9" s="77"/>
      <c r="I9" s="77"/>
      <c r="J9" s="77"/>
      <c r="K9" s="77"/>
      <c r="L9" s="96"/>
      <c r="M9" s="77"/>
      <c r="N9" s="77"/>
    </row>
    <row r="10" ht="20.95" customHeight="1" spans="1:14">
      <c r="A10" s="78"/>
      <c r="B10" s="79"/>
      <c r="C10" s="79"/>
      <c r="D10" s="80"/>
      <c r="E10" s="77"/>
      <c r="F10" s="77"/>
      <c r="G10" s="77"/>
      <c r="H10" s="77"/>
      <c r="I10" s="77"/>
      <c r="J10" s="77"/>
      <c r="K10" s="77"/>
      <c r="L10" s="96"/>
      <c r="M10" s="77"/>
      <c r="N10" s="77"/>
    </row>
    <row r="11" ht="20.95" customHeight="1" spans="1:14">
      <c r="A11" s="81" t="s">
        <v>112</v>
      </c>
      <c r="B11" s="82"/>
      <c r="C11" s="82"/>
      <c r="D11" s="83"/>
      <c r="E11" s="77"/>
      <c r="F11" s="77"/>
      <c r="G11" s="77"/>
      <c r="H11" s="77"/>
      <c r="I11" s="77"/>
      <c r="J11" s="77"/>
      <c r="K11" s="77"/>
      <c r="L11" s="96"/>
      <c r="M11" s="77"/>
      <c r="N11" s="77"/>
    </row>
    <row r="12" s="12" customFormat="1" customHeight="1" spans="1:4">
      <c r="A12" s="84" t="s">
        <v>377</v>
      </c>
      <c r="B12" s="84"/>
      <c r="C12" s="84"/>
      <c r="D12" s="84"/>
    </row>
  </sheetData>
  <mergeCells count="14">
    <mergeCell ref="A3:N3"/>
    <mergeCell ref="A4:C4"/>
    <mergeCell ref="D5:N5"/>
    <mergeCell ref="I6:N6"/>
    <mergeCell ref="A11:C11"/>
    <mergeCell ref="A12:D12"/>
    <mergeCell ref="A5:A7"/>
    <mergeCell ref="B5:B7"/>
    <mergeCell ref="C5:C7"/>
    <mergeCell ref="D6:D7"/>
    <mergeCell ref="E6:E7"/>
    <mergeCell ref="F6:F7"/>
    <mergeCell ref="G6:G7"/>
    <mergeCell ref="H6:H7"/>
  </mergeCells>
  <pageMargins left="0.75" right="0.75" top="1" bottom="1" header="0.5" footer="0.5"/>
  <pageSetup paperSize="9" scale="99"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P10"/>
  <sheetViews>
    <sheetView showZeros="0" workbookViewId="0">
      <pane ySplit="1" topLeftCell="A2" activePane="bottomLeft" state="frozen"/>
      <selection/>
      <selection pane="bottomLeft" activeCell="A4" sqref="A4:D4"/>
    </sheetView>
  </sheetViews>
  <sheetFormatPr defaultColWidth="9.10833333333333" defaultRowHeight="14.25" customHeight="1"/>
  <cols>
    <col min="1" max="1" width="42" style="12" customWidth="1"/>
    <col min="2" max="8" width="17.2166666666667" style="12" customWidth="1"/>
    <col min="9" max="16" width="17" style="12" customWidth="1"/>
    <col min="17" max="16384" width="9.10833333333333" style="12"/>
  </cols>
  <sheetData>
    <row r="1" customHeight="1" spans="1:16">
      <c r="A1" s="13"/>
      <c r="B1" s="13"/>
      <c r="C1" s="13"/>
      <c r="D1" s="13"/>
      <c r="E1" s="13"/>
      <c r="F1" s="13"/>
      <c r="G1" s="13"/>
      <c r="H1" s="13"/>
      <c r="I1" s="13"/>
      <c r="J1" s="13"/>
      <c r="K1" s="13"/>
      <c r="L1" s="13"/>
      <c r="M1" s="13"/>
      <c r="N1" s="13"/>
      <c r="O1" s="13"/>
      <c r="P1" s="13"/>
    </row>
    <row r="2" ht="13.6" customHeight="1" spans="4:16">
      <c r="D2" s="51"/>
      <c r="P2" s="61" t="s">
        <v>378</v>
      </c>
    </row>
    <row r="3" ht="27.85" customHeight="1" spans="1:16">
      <c r="A3" s="52" t="s">
        <v>379</v>
      </c>
      <c r="B3" s="15"/>
      <c r="C3" s="15"/>
      <c r="D3" s="15"/>
      <c r="E3" s="15"/>
      <c r="F3" s="15"/>
      <c r="G3" s="15"/>
      <c r="H3" s="15"/>
      <c r="I3" s="15"/>
      <c r="J3" s="15"/>
      <c r="K3" s="15"/>
      <c r="L3" s="15"/>
      <c r="M3" s="15"/>
      <c r="N3" s="15"/>
      <c r="O3" s="15"/>
      <c r="P3" s="15"/>
    </row>
    <row r="4" ht="18" customHeight="1" spans="1:16">
      <c r="A4" s="53" t="s">
        <v>369</v>
      </c>
      <c r="B4" s="54"/>
      <c r="C4" s="54"/>
      <c r="D4" s="55"/>
      <c r="P4" s="62" t="s">
        <v>29</v>
      </c>
    </row>
    <row r="5" ht="19.5" customHeight="1" spans="1:16">
      <c r="A5" s="21" t="s">
        <v>380</v>
      </c>
      <c r="B5" s="37" t="s">
        <v>148</v>
      </c>
      <c r="C5" s="38"/>
      <c r="D5" s="38"/>
      <c r="E5" s="56" t="s">
        <v>381</v>
      </c>
      <c r="F5" s="56"/>
      <c r="G5" s="56"/>
      <c r="H5" s="56"/>
      <c r="I5" s="56"/>
      <c r="J5" s="56"/>
      <c r="K5" s="56"/>
      <c r="L5" s="56"/>
      <c r="M5" s="56"/>
      <c r="N5" s="56"/>
      <c r="O5" s="56"/>
      <c r="P5" s="56"/>
    </row>
    <row r="6" ht="40.6" customHeight="1" spans="1:16">
      <c r="A6" s="27"/>
      <c r="B6" s="24" t="s">
        <v>32</v>
      </c>
      <c r="C6" s="20" t="s">
        <v>35</v>
      </c>
      <c r="D6" s="57" t="s">
        <v>361</v>
      </c>
      <c r="E6" s="58" t="s">
        <v>382</v>
      </c>
      <c r="F6" s="58" t="s">
        <v>383</v>
      </c>
      <c r="G6" s="58" t="s">
        <v>384</v>
      </c>
      <c r="H6" s="58" t="s">
        <v>385</v>
      </c>
      <c r="I6" s="58" t="s">
        <v>386</v>
      </c>
      <c r="J6" s="58" t="s">
        <v>387</v>
      </c>
      <c r="K6" s="58" t="s">
        <v>388</v>
      </c>
      <c r="L6" s="58" t="s">
        <v>389</v>
      </c>
      <c r="M6" s="58" t="s">
        <v>390</v>
      </c>
      <c r="N6" s="58" t="s">
        <v>391</v>
      </c>
      <c r="O6" s="58" t="s">
        <v>392</v>
      </c>
      <c r="P6" s="58" t="s">
        <v>393</v>
      </c>
    </row>
    <row r="7" ht="19.5" customHeight="1" spans="1:16">
      <c r="A7" s="59">
        <v>1</v>
      </c>
      <c r="B7" s="59">
        <v>2</v>
      </c>
      <c r="C7" s="59">
        <v>3</v>
      </c>
      <c r="D7" s="37">
        <v>4</v>
      </c>
      <c r="E7" s="59">
        <v>5</v>
      </c>
      <c r="F7" s="37">
        <v>6</v>
      </c>
      <c r="G7" s="59">
        <v>7</v>
      </c>
      <c r="H7" s="37">
        <v>8</v>
      </c>
      <c r="I7" s="59">
        <v>9</v>
      </c>
      <c r="J7" s="37">
        <v>10</v>
      </c>
      <c r="K7" s="59">
        <v>11</v>
      </c>
      <c r="L7" s="37">
        <v>12</v>
      </c>
      <c r="M7" s="59">
        <v>13</v>
      </c>
      <c r="N7" s="37">
        <v>14</v>
      </c>
      <c r="O7" s="59">
        <v>15</v>
      </c>
      <c r="P7" s="63">
        <v>16</v>
      </c>
    </row>
    <row r="8" ht="28.5" customHeight="1" spans="1:16">
      <c r="A8" s="29"/>
      <c r="B8" s="60"/>
      <c r="C8" s="60"/>
      <c r="D8" s="60"/>
      <c r="E8" s="60"/>
      <c r="F8" s="60"/>
      <c r="G8" s="60"/>
      <c r="H8" s="60"/>
      <c r="I8" s="60"/>
      <c r="J8" s="60"/>
      <c r="K8" s="60"/>
      <c r="L8" s="60"/>
      <c r="M8" s="60"/>
      <c r="N8" s="60"/>
      <c r="O8" s="60"/>
      <c r="P8" s="60"/>
    </row>
    <row r="9" ht="29.95" customHeight="1" spans="1:16">
      <c r="A9" s="29"/>
      <c r="B9" s="60"/>
      <c r="C9" s="60"/>
      <c r="D9" s="60"/>
      <c r="E9" s="60"/>
      <c r="F9" s="60"/>
      <c r="G9" s="60"/>
      <c r="H9" s="60"/>
      <c r="I9" s="60"/>
      <c r="J9" s="60"/>
      <c r="K9" s="60"/>
      <c r="L9" s="60"/>
      <c r="M9" s="60"/>
      <c r="N9" s="60"/>
      <c r="O9" s="60"/>
      <c r="P9" s="60"/>
    </row>
    <row r="10" customHeight="1" spans="1:1">
      <c r="A10" t="s">
        <v>138</v>
      </c>
    </row>
  </sheetData>
  <mergeCells count="5">
    <mergeCell ref="A3:P3"/>
    <mergeCell ref="A4:D4"/>
    <mergeCell ref="B5:D5"/>
    <mergeCell ref="E5:P5"/>
    <mergeCell ref="A5:A6"/>
  </mergeCells>
  <pageMargins left="0.75" right="0.75" top="1" bottom="1" header="0.5" footer="0.5"/>
  <pageSetup paperSize="9" scale="44"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J8"/>
  <sheetViews>
    <sheetView showZeros="0" workbookViewId="0">
      <selection activeCell="A8" sqref="A8"/>
    </sheetView>
  </sheetViews>
  <sheetFormatPr defaultColWidth="8.85" defaultRowHeight="15" customHeight="1" outlineLevelRow="7"/>
  <cols>
    <col min="1" max="10" width="28.575" customWidth="1"/>
  </cols>
  <sheetData>
    <row r="1" ht="18.75" customHeight="1" spans="1:10">
      <c r="A1" s="41"/>
      <c r="B1" s="41"/>
      <c r="C1" s="41"/>
      <c r="D1" s="41"/>
      <c r="E1" s="41"/>
      <c r="F1" s="41"/>
      <c r="G1" s="41"/>
      <c r="H1" s="41"/>
      <c r="I1" s="41"/>
      <c r="J1" s="42" t="s">
        <v>394</v>
      </c>
    </row>
    <row r="2" ht="52.05" customHeight="1" spans="1:10">
      <c r="A2" s="48" t="s">
        <v>395</v>
      </c>
      <c r="B2" s="49"/>
      <c r="C2" s="49"/>
      <c r="D2" s="49"/>
      <c r="E2" s="49"/>
      <c r="F2" s="49"/>
      <c r="G2" s="49"/>
      <c r="H2" s="49"/>
      <c r="I2" s="49"/>
      <c r="J2" s="49"/>
    </row>
    <row r="3" ht="21.3" customHeight="1" spans="1:10">
      <c r="A3" s="41" t="str">
        <f>"单位名称："&amp;"新平彝族傣族自治县平掌乡小学"</f>
        <v>单位名称：新平彝族傣族自治县平掌乡小学</v>
      </c>
      <c r="B3" s="41"/>
      <c r="C3" s="41"/>
      <c r="D3" s="50"/>
      <c r="E3" s="50"/>
      <c r="F3" s="50"/>
      <c r="G3" s="50"/>
      <c r="H3" s="50"/>
      <c r="I3" s="50"/>
      <c r="J3" s="50"/>
    </row>
    <row r="4" ht="27.15" customHeight="1" spans="1:10">
      <c r="A4" s="44" t="s">
        <v>234</v>
      </c>
      <c r="B4" s="44" t="s">
        <v>235</v>
      </c>
      <c r="C4" s="44" t="s">
        <v>236</v>
      </c>
      <c r="D4" s="44" t="s">
        <v>237</v>
      </c>
      <c r="E4" s="44" t="s">
        <v>238</v>
      </c>
      <c r="F4" s="44" t="s">
        <v>239</v>
      </c>
      <c r="G4" s="44" t="s">
        <v>240</v>
      </c>
      <c r="H4" s="44" t="s">
        <v>241</v>
      </c>
      <c r="I4" s="44" t="s">
        <v>242</v>
      </c>
      <c r="J4" s="44" t="s">
        <v>243</v>
      </c>
    </row>
    <row r="5" ht="18.75" customHeight="1" spans="1:10">
      <c r="A5" s="44" t="s">
        <v>46</v>
      </c>
      <c r="B5" s="44" t="s">
        <v>47</v>
      </c>
      <c r="C5" s="44" t="s">
        <v>48</v>
      </c>
      <c r="D5" s="44" t="s">
        <v>49</v>
      </c>
      <c r="E5" s="44" t="s">
        <v>50</v>
      </c>
      <c r="F5" s="44" t="s">
        <v>51</v>
      </c>
      <c r="G5" s="44" t="s">
        <v>52</v>
      </c>
      <c r="H5" s="44" t="s">
        <v>53</v>
      </c>
      <c r="I5" s="44" t="s">
        <v>54</v>
      </c>
      <c r="J5" s="44" t="s">
        <v>70</v>
      </c>
    </row>
    <row r="6" ht="18.75" customHeight="1" spans="1:10">
      <c r="A6" s="45"/>
      <c r="B6" s="45"/>
      <c r="C6" s="45"/>
      <c r="D6" s="45"/>
      <c r="E6" s="45"/>
      <c r="F6" s="45"/>
      <c r="G6" s="45"/>
      <c r="H6" s="45"/>
      <c r="I6" s="45"/>
      <c r="J6" s="45"/>
    </row>
    <row r="7" ht="18.75" customHeight="1" spans="1:10">
      <c r="A7" s="45"/>
      <c r="B7" s="45"/>
      <c r="C7" s="45"/>
      <c r="D7" s="45"/>
      <c r="E7" s="45"/>
      <c r="F7" s="45"/>
      <c r="G7" s="45"/>
      <c r="H7" s="45"/>
      <c r="I7" s="45"/>
      <c r="J7" s="45"/>
    </row>
    <row r="8" customHeight="1" spans="1:1">
      <c r="A8" t="s">
        <v>138</v>
      </c>
    </row>
  </sheetData>
  <mergeCells count="2">
    <mergeCell ref="A2:J2"/>
    <mergeCell ref="A3:C3"/>
  </mergeCells>
  <pageMargins left="0.75" right="0.75" top="1" bottom="1" header="0.5" footer="0.5"/>
  <pageSetup paperSize="1" pageOrder="overThenDown"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H8"/>
  <sheetViews>
    <sheetView showZeros="0" workbookViewId="0">
      <selection activeCell="A8" sqref="A8"/>
    </sheetView>
  </sheetViews>
  <sheetFormatPr defaultColWidth="8.85" defaultRowHeight="15" customHeight="1" outlineLevelRow="7" outlineLevelCol="7"/>
  <cols>
    <col min="1" max="8" width="28.575" customWidth="1"/>
  </cols>
  <sheetData>
    <row r="1" ht="18.75" customHeight="1" spans="1:8">
      <c r="A1" s="41"/>
      <c r="B1" s="41"/>
      <c r="C1" s="41"/>
      <c r="D1" s="41"/>
      <c r="E1" s="41"/>
      <c r="F1" s="41"/>
      <c r="G1" s="41"/>
      <c r="H1" s="42" t="s">
        <v>396</v>
      </c>
    </row>
    <row r="2" ht="41.4" customHeight="1" spans="1:8">
      <c r="A2" s="43" t="s">
        <v>397</v>
      </c>
      <c r="B2" s="43"/>
      <c r="C2" s="43"/>
      <c r="D2" s="43"/>
      <c r="E2" s="43"/>
      <c r="F2" s="43"/>
      <c r="G2" s="43"/>
      <c r="H2" s="43"/>
    </row>
    <row r="3" ht="18.75" customHeight="1" spans="1:8">
      <c r="A3" s="41" t="str">
        <f>"单位名称："&amp;"新平彝族傣族自治县平掌乡小学"</f>
        <v>单位名称：新平彝族傣族自治县平掌乡小学</v>
      </c>
      <c r="B3" s="41"/>
      <c r="C3" s="41"/>
      <c r="D3" s="41"/>
      <c r="E3" s="41"/>
      <c r="F3" s="41"/>
      <c r="G3" s="41"/>
      <c r="H3" s="41"/>
    </row>
    <row r="4" ht="18.75" customHeight="1" spans="1:8">
      <c r="A4" s="44" t="s">
        <v>141</v>
      </c>
      <c r="B4" s="44" t="s">
        <v>398</v>
      </c>
      <c r="C4" s="44" t="s">
        <v>399</v>
      </c>
      <c r="D4" s="44" t="s">
        <v>400</v>
      </c>
      <c r="E4" s="44" t="s">
        <v>357</v>
      </c>
      <c r="F4" s="44" t="s">
        <v>401</v>
      </c>
      <c r="G4" s="44"/>
      <c r="H4" s="44"/>
    </row>
    <row r="5" ht="18.75" customHeight="1" spans="1:8">
      <c r="A5" s="44"/>
      <c r="B5" s="44"/>
      <c r="C5" s="44"/>
      <c r="D5" s="44"/>
      <c r="E5" s="44"/>
      <c r="F5" s="44" t="s">
        <v>358</v>
      </c>
      <c r="G5" s="44" t="s">
        <v>402</v>
      </c>
      <c r="H5" s="44" t="s">
        <v>403</v>
      </c>
    </row>
    <row r="6" ht="18.75" customHeight="1" spans="1:8">
      <c r="A6" s="44" t="s">
        <v>46</v>
      </c>
      <c r="B6" s="44" t="s">
        <v>47</v>
      </c>
      <c r="C6" s="44" t="s">
        <v>48</v>
      </c>
      <c r="D6" s="44" t="s">
        <v>49</v>
      </c>
      <c r="E6" s="44" t="s">
        <v>50</v>
      </c>
      <c r="F6" s="44" t="s">
        <v>51</v>
      </c>
      <c r="G6" s="44" t="s">
        <v>52</v>
      </c>
      <c r="H6" s="44" t="s">
        <v>53</v>
      </c>
    </row>
    <row r="7" ht="18.75" customHeight="1" spans="1:8">
      <c r="A7" s="45"/>
      <c r="B7" s="45"/>
      <c r="C7" s="45"/>
      <c r="D7" s="45"/>
      <c r="E7" s="46"/>
      <c r="F7" s="46"/>
      <c r="G7" s="47"/>
      <c r="H7" s="47"/>
    </row>
    <row r="8" customHeight="1" spans="1:1">
      <c r="A8" t="s">
        <v>138</v>
      </c>
    </row>
  </sheetData>
  <mergeCells count="8">
    <mergeCell ref="A2:H2"/>
    <mergeCell ref="A3:C3"/>
    <mergeCell ref="F4:H4"/>
    <mergeCell ref="A4:A5"/>
    <mergeCell ref="B4:B5"/>
    <mergeCell ref="C4:C5"/>
    <mergeCell ref="D4:D5"/>
    <mergeCell ref="E4:E5"/>
  </mergeCells>
  <pageMargins left="0.75" right="0.75" top="1" bottom="1" header="0.5" footer="0.5"/>
  <pageSetup paperSize="1" pageOrder="overThenDown"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12"/>
  <sheetViews>
    <sheetView showZeros="0" tabSelected="1" workbookViewId="0">
      <pane ySplit="1" topLeftCell="A2" activePane="bottomLeft" state="frozen"/>
      <selection/>
      <selection pane="bottomLeft" activeCell="A12" sqref="A12"/>
    </sheetView>
  </sheetViews>
  <sheetFormatPr defaultColWidth="9.10833333333333" defaultRowHeight="14.25" customHeight="1"/>
  <cols>
    <col min="1" max="1" width="16.3333333333333" style="12" customWidth="1"/>
    <col min="2" max="2" width="29" style="12" customWidth="1"/>
    <col min="3" max="3" width="23.8916666666667" style="12" customWidth="1"/>
    <col min="4" max="7" width="19.55" style="12" customWidth="1"/>
    <col min="8" max="8" width="15.4416666666667" style="12" customWidth="1"/>
    <col min="9" max="11" width="19.55" style="12" customWidth="1"/>
    <col min="12" max="16384" width="9.10833333333333" style="12"/>
  </cols>
  <sheetData>
    <row r="1" customHeight="1" spans="1:11">
      <c r="A1" s="13"/>
      <c r="B1" s="13"/>
      <c r="C1" s="13"/>
      <c r="D1" s="13"/>
      <c r="E1" s="13"/>
      <c r="F1" s="13"/>
      <c r="G1" s="13"/>
      <c r="H1" s="13"/>
      <c r="I1" s="13"/>
      <c r="J1" s="13"/>
      <c r="K1" s="13"/>
    </row>
    <row r="2" ht="13.6" customHeight="1" spans="4:11">
      <c r="D2" s="14"/>
      <c r="E2" s="14"/>
      <c r="F2" s="14"/>
      <c r="G2" s="14"/>
      <c r="K2" s="35" t="s">
        <v>404</v>
      </c>
    </row>
    <row r="3" ht="27.85" customHeight="1" spans="1:11">
      <c r="A3" s="15" t="s">
        <v>405</v>
      </c>
      <c r="B3" s="15"/>
      <c r="C3" s="15"/>
      <c r="D3" s="15"/>
      <c r="E3" s="15"/>
      <c r="F3" s="15"/>
      <c r="G3" s="15"/>
      <c r="H3" s="15"/>
      <c r="I3" s="15"/>
      <c r="J3" s="15"/>
      <c r="K3" s="15"/>
    </row>
    <row r="4" ht="13.6" customHeight="1" spans="1:11">
      <c r="A4" s="16" t="s">
        <v>369</v>
      </c>
      <c r="B4" s="17"/>
      <c r="C4" s="17"/>
      <c r="D4" s="17"/>
      <c r="E4" s="17"/>
      <c r="F4" s="17"/>
      <c r="G4" s="17"/>
      <c r="H4" s="18"/>
      <c r="I4" s="18"/>
      <c r="J4" s="18"/>
      <c r="K4" s="36" t="s">
        <v>29</v>
      </c>
    </row>
    <row r="5" ht="21.8" customHeight="1" spans="1:11">
      <c r="A5" s="19" t="s">
        <v>194</v>
      </c>
      <c r="B5" s="19" t="s">
        <v>143</v>
      </c>
      <c r="C5" s="19" t="s">
        <v>195</v>
      </c>
      <c r="D5" s="20" t="s">
        <v>144</v>
      </c>
      <c r="E5" s="20" t="s">
        <v>145</v>
      </c>
      <c r="F5" s="20" t="s">
        <v>146</v>
      </c>
      <c r="G5" s="20" t="s">
        <v>147</v>
      </c>
      <c r="H5" s="21" t="s">
        <v>32</v>
      </c>
      <c r="I5" s="37" t="s">
        <v>406</v>
      </c>
      <c r="J5" s="38"/>
      <c r="K5" s="39"/>
    </row>
    <row r="6" ht="21.8" customHeight="1" spans="1:11">
      <c r="A6" s="22"/>
      <c r="B6" s="22"/>
      <c r="C6" s="22"/>
      <c r="D6" s="23"/>
      <c r="E6" s="23"/>
      <c r="F6" s="23"/>
      <c r="G6" s="23"/>
      <c r="H6" s="24"/>
      <c r="I6" s="20" t="s">
        <v>35</v>
      </c>
      <c r="J6" s="20" t="s">
        <v>36</v>
      </c>
      <c r="K6" s="20" t="s">
        <v>37</v>
      </c>
    </row>
    <row r="7" ht="40.6" customHeight="1" spans="1:11">
      <c r="A7" s="25"/>
      <c r="B7" s="25"/>
      <c r="C7" s="25"/>
      <c r="D7" s="26"/>
      <c r="E7" s="26"/>
      <c r="F7" s="26"/>
      <c r="G7" s="26"/>
      <c r="H7" s="27"/>
      <c r="I7" s="26" t="s">
        <v>34</v>
      </c>
      <c r="J7" s="26"/>
      <c r="K7" s="26"/>
    </row>
    <row r="8" ht="15.05" customHeight="1" spans="1:11">
      <c r="A8" s="28">
        <v>1</v>
      </c>
      <c r="B8" s="28">
        <v>2</v>
      </c>
      <c r="C8" s="28">
        <v>3</v>
      </c>
      <c r="D8" s="28">
        <v>4</v>
      </c>
      <c r="E8" s="28">
        <v>5</v>
      </c>
      <c r="F8" s="28">
        <v>6</v>
      </c>
      <c r="G8" s="28">
        <v>7</v>
      </c>
      <c r="H8" s="28">
        <v>8</v>
      </c>
      <c r="I8" s="28">
        <v>9</v>
      </c>
      <c r="J8" s="40">
        <v>10</v>
      </c>
      <c r="K8" s="40">
        <v>11</v>
      </c>
    </row>
    <row r="9" ht="30.6" customHeight="1" spans="1:11">
      <c r="A9" s="29"/>
      <c r="B9" s="30"/>
      <c r="C9" s="29"/>
      <c r="D9" s="29"/>
      <c r="E9" s="29"/>
      <c r="F9" s="29"/>
      <c r="G9" s="29"/>
      <c r="H9" s="31"/>
      <c r="I9" s="31"/>
      <c r="J9" s="31"/>
      <c r="K9" s="31"/>
    </row>
    <row r="10" ht="30.6" customHeight="1" spans="1:11">
      <c r="A10" s="30"/>
      <c r="B10" s="30"/>
      <c r="C10" s="30"/>
      <c r="D10" s="30"/>
      <c r="E10" s="30"/>
      <c r="F10" s="30"/>
      <c r="G10" s="30"/>
      <c r="H10" s="31"/>
      <c r="I10" s="31"/>
      <c r="J10" s="31"/>
      <c r="K10" s="31"/>
    </row>
    <row r="11" ht="18.85" customHeight="1" spans="1:11">
      <c r="A11" s="32" t="s">
        <v>112</v>
      </c>
      <c r="B11" s="33"/>
      <c r="C11" s="33"/>
      <c r="D11" s="33"/>
      <c r="E11" s="33"/>
      <c r="F11" s="33"/>
      <c r="G11" s="34"/>
      <c r="H11" s="31"/>
      <c r="I11" s="31"/>
      <c r="J11" s="31"/>
      <c r="K11" s="31"/>
    </row>
    <row r="12" customHeight="1" spans="1:1">
      <c r="A12" t="s">
        <v>138</v>
      </c>
    </row>
  </sheetData>
  <mergeCells count="15">
    <mergeCell ref="A3:K3"/>
    <mergeCell ref="A4:G4"/>
    <mergeCell ref="I5:K5"/>
    <mergeCell ref="A11:G11"/>
    <mergeCell ref="A5:A7"/>
    <mergeCell ref="B5:B7"/>
    <mergeCell ref="C5:C7"/>
    <mergeCell ref="D5:D7"/>
    <mergeCell ref="E5:E7"/>
    <mergeCell ref="F5:F7"/>
    <mergeCell ref="G5:G7"/>
    <mergeCell ref="H5:H7"/>
    <mergeCell ref="I6:I7"/>
    <mergeCell ref="J6:J7"/>
    <mergeCell ref="K6:K7"/>
  </mergeCells>
  <pageMargins left="0.75" right="0.75" top="1" bottom="1" header="0.5" footer="0.5"/>
  <pageSetup paperSize="9" scale="60"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G14"/>
  <sheetViews>
    <sheetView showZeros="0" workbookViewId="0">
      <selection activeCell="D30" sqref="D30"/>
    </sheetView>
  </sheetViews>
  <sheetFormatPr defaultColWidth="8.85" defaultRowHeight="15" customHeight="1" outlineLevelCol="6"/>
  <cols>
    <col min="1" max="1" width="35.7083333333333" customWidth="1"/>
    <col min="2" max="2" width="21.425" customWidth="1"/>
    <col min="3" max="3" width="35.7083333333333" customWidth="1"/>
    <col min="4" max="4" width="21.425" customWidth="1"/>
    <col min="5" max="7" width="17.1416666666667" customWidth="1"/>
  </cols>
  <sheetData>
    <row r="1" ht="18.75" customHeight="1" spans="1:7">
      <c r="A1" s="1"/>
      <c r="B1" s="1"/>
      <c r="C1" s="1"/>
      <c r="D1" s="1"/>
      <c r="E1" s="2"/>
      <c r="F1" s="2"/>
      <c r="G1" s="2" t="s">
        <v>407</v>
      </c>
    </row>
    <row r="2" ht="45" customHeight="1" spans="1:7">
      <c r="A2" s="3" t="s">
        <v>408</v>
      </c>
      <c r="B2" s="3"/>
      <c r="C2" s="3"/>
      <c r="D2" s="3"/>
      <c r="E2" s="3"/>
      <c r="F2" s="3"/>
      <c r="G2" s="3"/>
    </row>
    <row r="3" ht="24.15" customHeight="1" spans="1:7">
      <c r="A3" s="4" t="str">
        <f>"单位名称："&amp;"新平彝族傣族自治县平掌乡小学"</f>
        <v>单位名称：新平彝族傣族自治县平掌乡小学</v>
      </c>
      <c r="B3" s="4"/>
      <c r="C3" s="4"/>
      <c r="D3" s="4"/>
      <c r="E3" s="5"/>
      <c r="F3" s="5"/>
      <c r="G3" s="5" t="s">
        <v>29</v>
      </c>
    </row>
    <row r="4" ht="18.75" customHeight="1" spans="1:7">
      <c r="A4" s="6" t="s">
        <v>195</v>
      </c>
      <c r="B4" s="6" t="s">
        <v>194</v>
      </c>
      <c r="C4" s="6" t="s">
        <v>143</v>
      </c>
      <c r="D4" s="6" t="s">
        <v>409</v>
      </c>
      <c r="E4" s="6" t="s">
        <v>35</v>
      </c>
      <c r="F4" s="6"/>
      <c r="G4" s="6"/>
    </row>
    <row r="5" ht="18.75" customHeight="1" spans="1:7">
      <c r="A5" s="6"/>
      <c r="B5" s="6"/>
      <c r="C5" s="6"/>
      <c r="D5" s="6"/>
      <c r="E5" s="6">
        <v>2025</v>
      </c>
      <c r="F5" s="6">
        <v>2026</v>
      </c>
      <c r="G5" s="6">
        <v>2027</v>
      </c>
    </row>
    <row r="6" ht="22.65" customHeight="1" spans="1:7">
      <c r="A6" s="6"/>
      <c r="B6" s="6"/>
      <c r="C6" s="6"/>
      <c r="D6" s="6"/>
      <c r="E6" s="6"/>
      <c r="F6" s="6"/>
      <c r="G6" s="6"/>
    </row>
    <row r="7" ht="18.75" customHeight="1" spans="1:7">
      <c r="A7" s="7" t="s">
        <v>46</v>
      </c>
      <c r="B7" s="7">
        <v>2</v>
      </c>
      <c r="C7" s="7">
        <v>3</v>
      </c>
      <c r="D7" s="7">
        <v>4</v>
      </c>
      <c r="E7" s="7">
        <v>5</v>
      </c>
      <c r="F7" s="7">
        <v>6</v>
      </c>
      <c r="G7" s="7">
        <v>7</v>
      </c>
    </row>
    <row r="8" ht="20.25" customHeight="1" spans="1:7">
      <c r="A8" s="8" t="s">
        <v>56</v>
      </c>
      <c r="B8" s="8" t="s">
        <v>199</v>
      </c>
      <c r="C8" s="9" t="s">
        <v>198</v>
      </c>
      <c r="D8" s="8" t="s">
        <v>410</v>
      </c>
      <c r="E8" s="10">
        <v>66100</v>
      </c>
      <c r="F8" s="10"/>
      <c r="G8" s="10"/>
    </row>
    <row r="9" ht="20.25" customHeight="1" spans="1:7">
      <c r="A9" s="8" t="s">
        <v>56</v>
      </c>
      <c r="B9" s="8" t="s">
        <v>204</v>
      </c>
      <c r="C9" s="9" t="s">
        <v>203</v>
      </c>
      <c r="D9" s="8" t="s">
        <v>410</v>
      </c>
      <c r="E9" s="10">
        <v>153000</v>
      </c>
      <c r="F9" s="10"/>
      <c r="G9" s="10"/>
    </row>
    <row r="10" ht="26" customHeight="1" spans="1:7">
      <c r="A10" s="8" t="s">
        <v>56</v>
      </c>
      <c r="B10" s="8" t="s">
        <v>199</v>
      </c>
      <c r="C10" s="9" t="s">
        <v>208</v>
      </c>
      <c r="D10" s="8" t="s">
        <v>410</v>
      </c>
      <c r="E10" s="10">
        <v>13195.44</v>
      </c>
      <c r="F10" s="10"/>
      <c r="G10" s="10"/>
    </row>
    <row r="11" ht="20.25" customHeight="1" spans="1:7">
      <c r="A11" s="8" t="s">
        <v>56</v>
      </c>
      <c r="B11" s="8" t="s">
        <v>199</v>
      </c>
      <c r="C11" s="9" t="s">
        <v>220</v>
      </c>
      <c r="D11" s="8" t="s">
        <v>410</v>
      </c>
      <c r="E11" s="10">
        <v>220804</v>
      </c>
      <c r="F11" s="10"/>
      <c r="G11" s="10"/>
    </row>
    <row r="12" ht="20.25" customHeight="1" spans="1:7">
      <c r="A12" s="8" t="s">
        <v>56</v>
      </c>
      <c r="B12" s="8" t="s">
        <v>199</v>
      </c>
      <c r="C12" s="9" t="s">
        <v>224</v>
      </c>
      <c r="D12" s="8" t="s">
        <v>410</v>
      </c>
      <c r="E12" s="10">
        <v>35662.5</v>
      </c>
      <c r="F12" s="10"/>
      <c r="G12" s="10"/>
    </row>
    <row r="13" ht="20.25" customHeight="1" spans="1:7">
      <c r="A13" s="8" t="s">
        <v>56</v>
      </c>
      <c r="B13" s="8" t="s">
        <v>204</v>
      </c>
      <c r="C13" s="9" t="s">
        <v>226</v>
      </c>
      <c r="D13" s="8" t="s">
        <v>410</v>
      </c>
      <c r="E13" s="10">
        <v>35400</v>
      </c>
      <c r="F13" s="10"/>
      <c r="G13" s="10"/>
    </row>
    <row r="14" ht="20.25" customHeight="1" spans="1:7">
      <c r="A14" s="11" t="s">
        <v>32</v>
      </c>
      <c r="B14" s="11"/>
      <c r="C14" s="11"/>
      <c r="D14" s="11"/>
      <c r="E14" s="10">
        <v>524161.94</v>
      </c>
      <c r="F14" s="10"/>
      <c r="G14" s="10"/>
    </row>
  </sheetData>
  <mergeCells count="11">
    <mergeCell ref="A2:G2"/>
    <mergeCell ref="A3:D3"/>
    <mergeCell ref="E4:G4"/>
    <mergeCell ref="A14:D14"/>
    <mergeCell ref="A4:A6"/>
    <mergeCell ref="B4:B6"/>
    <mergeCell ref="C4:C6"/>
    <mergeCell ref="D4:D6"/>
    <mergeCell ref="E5:E6"/>
    <mergeCell ref="F5:F6"/>
    <mergeCell ref="G5:G6"/>
  </mergeCells>
  <pageMargins left="0.75" right="0.75" top="1" bottom="1" header="0.5" footer="0.5"/>
  <pageSetup paperSize="1" pageOrder="overThenDown"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S9"/>
  <sheetViews>
    <sheetView showZeros="0" workbookViewId="0">
      <selection activeCell="E14" sqref="E14"/>
    </sheetView>
  </sheetViews>
  <sheetFormatPr defaultColWidth="8.85" defaultRowHeight="15" customHeight="1"/>
  <cols>
    <col min="1" max="1" width="25.275" customWidth="1"/>
    <col min="2" max="2" width="29.9833333333333" customWidth="1"/>
    <col min="3" max="19" width="17.1416666666667" customWidth="1"/>
  </cols>
  <sheetData>
    <row r="1" ht="18.75" customHeight="1" spans="1:19">
      <c r="A1" s="1"/>
      <c r="B1" s="1"/>
      <c r="C1" s="1"/>
      <c r="D1" s="1"/>
      <c r="E1" s="1"/>
      <c r="F1" s="1"/>
      <c r="G1" s="1"/>
      <c r="H1" s="1"/>
      <c r="I1" s="2"/>
      <c r="J1" s="2"/>
      <c r="K1" s="2"/>
      <c r="L1" s="2"/>
      <c r="M1" s="2"/>
      <c r="N1" s="2"/>
      <c r="O1" s="2"/>
      <c r="P1" s="2"/>
      <c r="Q1" s="2"/>
      <c r="R1" s="2"/>
      <c r="S1" s="2" t="s">
        <v>27</v>
      </c>
    </row>
    <row r="2" ht="37.5" customHeight="1" spans="1:19">
      <c r="A2" s="3" t="s">
        <v>28</v>
      </c>
      <c r="B2" s="3"/>
      <c r="C2" s="3"/>
      <c r="D2" s="3"/>
      <c r="E2" s="3"/>
      <c r="F2" s="3"/>
      <c r="G2" s="3"/>
      <c r="H2" s="3"/>
      <c r="I2" s="3"/>
      <c r="J2" s="3"/>
      <c r="K2" s="3"/>
      <c r="L2" s="3"/>
      <c r="M2" s="3"/>
      <c r="N2" s="3"/>
      <c r="O2" s="3"/>
      <c r="P2" s="3"/>
      <c r="Q2" s="3"/>
      <c r="R2" s="3"/>
      <c r="S2" s="3"/>
    </row>
    <row r="3" ht="18.75" customHeight="1" spans="1:19">
      <c r="A3" s="4" t="str">
        <f>"单位名称："&amp;"新平彝族傣族自治县平掌乡小学"</f>
        <v>单位名称：新平彝族傣族自治县平掌乡小学</v>
      </c>
      <c r="B3" s="4"/>
      <c r="C3" s="4"/>
      <c r="D3" s="4"/>
      <c r="E3" s="127"/>
      <c r="F3" s="127"/>
      <c r="G3" s="127"/>
      <c r="H3" s="127"/>
      <c r="I3" s="5"/>
      <c r="J3" s="5"/>
      <c r="K3" s="5"/>
      <c r="L3" s="5"/>
      <c r="M3" s="5"/>
      <c r="N3" s="5"/>
      <c r="O3" s="5"/>
      <c r="P3" s="5"/>
      <c r="Q3" s="5"/>
      <c r="R3" s="5"/>
      <c r="S3" s="5" t="s">
        <v>29</v>
      </c>
    </row>
    <row r="4" ht="18.75" customHeight="1" spans="1:19">
      <c r="A4" s="110" t="s">
        <v>30</v>
      </c>
      <c r="B4" s="158" t="s">
        <v>31</v>
      </c>
      <c r="C4" s="158" t="s">
        <v>32</v>
      </c>
      <c r="D4" s="158" t="s">
        <v>33</v>
      </c>
      <c r="E4" s="158"/>
      <c r="F4" s="158"/>
      <c r="G4" s="158"/>
      <c r="H4" s="158"/>
      <c r="I4" s="158"/>
      <c r="J4" s="161"/>
      <c r="K4" s="161"/>
      <c r="L4" s="161"/>
      <c r="M4" s="161"/>
      <c r="N4" s="161"/>
      <c r="O4" s="158" t="s">
        <v>21</v>
      </c>
      <c r="P4" s="158"/>
      <c r="Q4" s="158"/>
      <c r="R4" s="158"/>
      <c r="S4" s="158"/>
    </row>
    <row r="5" ht="18.75" customHeight="1" spans="1:19">
      <c r="A5" s="110"/>
      <c r="B5" s="158"/>
      <c r="C5" s="158"/>
      <c r="D5" s="159" t="s">
        <v>34</v>
      </c>
      <c r="E5" s="159" t="s">
        <v>35</v>
      </c>
      <c r="F5" s="159" t="s">
        <v>36</v>
      </c>
      <c r="G5" s="159" t="s">
        <v>37</v>
      </c>
      <c r="H5" s="159" t="s">
        <v>38</v>
      </c>
      <c r="I5" s="162" t="s">
        <v>39</v>
      </c>
      <c r="J5" s="163"/>
      <c r="K5" s="163"/>
      <c r="L5" s="163"/>
      <c r="M5" s="163"/>
      <c r="N5" s="163"/>
      <c r="O5" s="162" t="s">
        <v>34</v>
      </c>
      <c r="P5" s="162" t="s">
        <v>35</v>
      </c>
      <c r="Q5" s="162" t="s">
        <v>36</v>
      </c>
      <c r="R5" s="162" t="s">
        <v>37</v>
      </c>
      <c r="S5" s="159" t="s">
        <v>40</v>
      </c>
    </row>
    <row r="6" ht="18.75" customHeight="1" spans="1:19">
      <c r="A6" s="110"/>
      <c r="B6" s="158"/>
      <c r="C6" s="158"/>
      <c r="D6" s="159"/>
      <c r="E6" s="159"/>
      <c r="F6" s="159"/>
      <c r="G6" s="159"/>
      <c r="H6" s="159"/>
      <c r="I6" s="162" t="s">
        <v>34</v>
      </c>
      <c r="J6" s="162" t="s">
        <v>41</v>
      </c>
      <c r="K6" s="162" t="s">
        <v>42</v>
      </c>
      <c r="L6" s="162" t="s">
        <v>43</v>
      </c>
      <c r="M6" s="162" t="s">
        <v>44</v>
      </c>
      <c r="N6" s="162" t="s">
        <v>45</v>
      </c>
      <c r="O6" s="162"/>
      <c r="P6" s="162"/>
      <c r="Q6" s="162"/>
      <c r="R6" s="162"/>
      <c r="S6" s="159"/>
    </row>
    <row r="7" ht="18.75" customHeight="1" spans="1:19">
      <c r="A7" s="160" t="s">
        <v>46</v>
      </c>
      <c r="B7" s="112" t="s">
        <v>47</v>
      </c>
      <c r="C7" s="112" t="s">
        <v>48</v>
      </c>
      <c r="D7" s="112" t="s">
        <v>49</v>
      </c>
      <c r="E7" s="160" t="s">
        <v>50</v>
      </c>
      <c r="F7" s="112" t="s">
        <v>51</v>
      </c>
      <c r="G7" s="112" t="s">
        <v>52</v>
      </c>
      <c r="H7" s="160" t="s">
        <v>53</v>
      </c>
      <c r="I7" s="112" t="s">
        <v>54</v>
      </c>
      <c r="J7" s="112">
        <v>10</v>
      </c>
      <c r="K7" s="112">
        <v>11</v>
      </c>
      <c r="L7" s="112">
        <v>12</v>
      </c>
      <c r="M7" s="112">
        <v>13</v>
      </c>
      <c r="N7" s="112">
        <v>14</v>
      </c>
      <c r="O7" s="112">
        <v>15</v>
      </c>
      <c r="P7" s="112">
        <v>16</v>
      </c>
      <c r="Q7" s="112">
        <v>17</v>
      </c>
      <c r="R7" s="112">
        <v>18</v>
      </c>
      <c r="S7" s="112">
        <v>19</v>
      </c>
    </row>
    <row r="8" ht="20.25" customHeight="1" spans="1:19">
      <c r="A8" s="113" t="s">
        <v>55</v>
      </c>
      <c r="B8" s="113" t="s">
        <v>56</v>
      </c>
      <c r="C8" s="47">
        <f>D8</f>
        <v>8125159.2</v>
      </c>
      <c r="D8" s="47">
        <f>E8+F8</f>
        <v>8125159.2</v>
      </c>
      <c r="E8" s="47">
        <f>7386879.94+708279.26</f>
        <v>8095159.2</v>
      </c>
      <c r="F8" s="47">
        <v>30000</v>
      </c>
      <c r="G8" s="47"/>
      <c r="H8" s="47"/>
      <c r="I8" s="47"/>
      <c r="J8" s="47"/>
      <c r="K8" s="47"/>
      <c r="L8" s="47"/>
      <c r="M8" s="47"/>
      <c r="N8" s="47"/>
      <c r="O8" s="47"/>
      <c r="P8" s="47"/>
      <c r="Q8" s="47"/>
      <c r="R8" s="47"/>
      <c r="S8" s="47"/>
    </row>
    <row r="9" ht="20.25" customHeight="1" spans="1:19">
      <c r="A9" s="114" t="s">
        <v>32</v>
      </c>
      <c r="B9" s="114"/>
      <c r="C9" s="47">
        <f>D9</f>
        <v>8125159.2</v>
      </c>
      <c r="D9" s="47">
        <f>E9+F9</f>
        <v>8125159.2</v>
      </c>
      <c r="E9" s="47">
        <f>7386879.94+708279.26</f>
        <v>8095159.2</v>
      </c>
      <c r="F9" s="47">
        <v>30000</v>
      </c>
      <c r="G9" s="47"/>
      <c r="H9" s="47"/>
      <c r="I9" s="47"/>
      <c r="J9" s="47"/>
      <c r="K9" s="47"/>
      <c r="L9" s="47"/>
      <c r="M9" s="47"/>
      <c r="N9" s="47"/>
      <c r="O9" s="47"/>
      <c r="P9" s="47"/>
      <c r="Q9" s="47"/>
      <c r="R9" s="47"/>
      <c r="S9" s="47"/>
    </row>
  </sheetData>
  <mergeCells count="19">
    <mergeCell ref="A2:S2"/>
    <mergeCell ref="A3:D3"/>
    <mergeCell ref="D4:N4"/>
    <mergeCell ref="O4:S4"/>
    <mergeCell ref="I5:N5"/>
    <mergeCell ref="A9:B9"/>
    <mergeCell ref="A4:A6"/>
    <mergeCell ref="B4:B6"/>
    <mergeCell ref="C4:C6"/>
    <mergeCell ref="D5:D6"/>
    <mergeCell ref="E5:E6"/>
    <mergeCell ref="F5:F6"/>
    <mergeCell ref="G5:G6"/>
    <mergeCell ref="H5:H6"/>
    <mergeCell ref="O5:O6"/>
    <mergeCell ref="P5:P6"/>
    <mergeCell ref="Q5:Q6"/>
    <mergeCell ref="R5:R6"/>
    <mergeCell ref="S5:S6"/>
  </mergeCells>
  <pageMargins left="0.75" right="0.75" top="1" bottom="1" header="0.5" footer="0.5"/>
  <pageSetup paperSize="1" pageOrder="overThenDown"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O29"/>
  <sheetViews>
    <sheetView showZeros="0" topLeftCell="A4" workbookViewId="0">
      <selection activeCell="I28" sqref="I28"/>
    </sheetView>
  </sheetViews>
  <sheetFormatPr defaultColWidth="8.85" defaultRowHeight="15" customHeight="1"/>
  <cols>
    <col min="1" max="1" width="21.55" customWidth="1"/>
    <col min="2" max="2" width="30.625" customWidth="1"/>
    <col min="3" max="7" width="17.1416666666667" style="142" customWidth="1"/>
    <col min="8" max="15" width="17.1416666666667" customWidth="1"/>
  </cols>
  <sheetData>
    <row r="1" ht="18.75" customHeight="1" spans="1:15">
      <c r="A1" s="1"/>
      <c r="B1" s="1"/>
      <c r="C1" s="123"/>
      <c r="D1" s="123"/>
      <c r="E1" s="123"/>
      <c r="F1" s="123"/>
      <c r="G1" s="123"/>
      <c r="H1" s="1"/>
      <c r="I1" s="1"/>
      <c r="J1" s="2"/>
      <c r="K1" s="2"/>
      <c r="L1" s="2"/>
      <c r="M1" s="2"/>
      <c r="N1" s="2"/>
      <c r="O1" s="2" t="s">
        <v>57</v>
      </c>
    </row>
    <row r="2" ht="37.5" customHeight="1" spans="1:15">
      <c r="A2" s="3" t="s">
        <v>58</v>
      </c>
      <c r="B2" s="3"/>
      <c r="C2" s="124"/>
      <c r="D2" s="124"/>
      <c r="E2" s="124"/>
      <c r="F2" s="124"/>
      <c r="G2" s="124"/>
      <c r="H2" s="3"/>
      <c r="I2" s="3"/>
      <c r="J2" s="3"/>
      <c r="K2" s="125"/>
      <c r="L2" s="125"/>
      <c r="M2" s="125"/>
      <c r="N2" s="125"/>
      <c r="O2" s="125"/>
    </row>
    <row r="3" ht="18.75" customHeight="1" spans="1:15">
      <c r="A3" s="107" t="str">
        <f>"单位名称："&amp;"新平彝族傣族自治县平掌乡小学"</f>
        <v>单位名称：新平彝族傣族自治县平掌乡小学</v>
      </c>
      <c r="B3" s="107"/>
      <c r="C3" s="144"/>
      <c r="D3" s="144"/>
      <c r="E3" s="144"/>
      <c r="F3" s="144"/>
      <c r="G3" s="144"/>
      <c r="H3" s="107"/>
      <c r="I3" s="107"/>
      <c r="J3" s="2"/>
      <c r="K3" s="2"/>
      <c r="L3" s="2"/>
      <c r="M3" s="2"/>
      <c r="N3" s="2"/>
      <c r="O3" s="2" t="s">
        <v>29</v>
      </c>
    </row>
    <row r="4" ht="18.75" customHeight="1" spans="1:15">
      <c r="A4" s="110" t="s">
        <v>59</v>
      </c>
      <c r="B4" s="110" t="s">
        <v>60</v>
      </c>
      <c r="C4" s="128" t="s">
        <v>32</v>
      </c>
      <c r="D4" s="128" t="s">
        <v>35</v>
      </c>
      <c r="E4" s="128"/>
      <c r="F4" s="128"/>
      <c r="G4" s="129" t="s">
        <v>36</v>
      </c>
      <c r="H4" s="111" t="s">
        <v>37</v>
      </c>
      <c r="I4" s="110" t="s">
        <v>61</v>
      </c>
      <c r="J4" s="111" t="s">
        <v>62</v>
      </c>
      <c r="K4" s="111"/>
      <c r="L4" s="111"/>
      <c r="M4" s="111"/>
      <c r="N4" s="111"/>
      <c r="O4" s="111"/>
    </row>
    <row r="5" ht="18.75" customHeight="1" spans="1:15">
      <c r="A5" s="110"/>
      <c r="B5" s="110"/>
      <c r="C5" s="128"/>
      <c r="D5" s="128" t="s">
        <v>34</v>
      </c>
      <c r="E5" s="128" t="s">
        <v>63</v>
      </c>
      <c r="F5" s="128" t="s">
        <v>64</v>
      </c>
      <c r="G5" s="129"/>
      <c r="H5" s="111"/>
      <c r="I5" s="110"/>
      <c r="J5" s="111" t="s">
        <v>34</v>
      </c>
      <c r="K5" s="111" t="s">
        <v>65</v>
      </c>
      <c r="L5" s="112" t="s">
        <v>66</v>
      </c>
      <c r="M5" s="112" t="s">
        <v>67</v>
      </c>
      <c r="N5" s="112" t="s">
        <v>68</v>
      </c>
      <c r="O5" s="112" t="s">
        <v>69</v>
      </c>
    </row>
    <row r="6" ht="18.75" customHeight="1" spans="1:15">
      <c r="A6" s="112" t="s">
        <v>46</v>
      </c>
      <c r="B6" s="112" t="s">
        <v>47</v>
      </c>
      <c r="C6" s="130" t="s">
        <v>48</v>
      </c>
      <c r="D6" s="130" t="s">
        <v>49</v>
      </c>
      <c r="E6" s="130" t="s">
        <v>50</v>
      </c>
      <c r="F6" s="130" t="s">
        <v>51</v>
      </c>
      <c r="G6" s="130" t="s">
        <v>52</v>
      </c>
      <c r="H6" s="112" t="s">
        <v>53</v>
      </c>
      <c r="I6" s="112" t="s">
        <v>54</v>
      </c>
      <c r="J6" s="112" t="s">
        <v>70</v>
      </c>
      <c r="K6" s="112">
        <v>11</v>
      </c>
      <c r="L6" s="112">
        <v>12</v>
      </c>
      <c r="M6" s="112">
        <v>13</v>
      </c>
      <c r="N6" s="112">
        <v>14</v>
      </c>
      <c r="O6" s="112">
        <v>15</v>
      </c>
    </row>
    <row r="7" ht="20.25" customHeight="1" spans="1:15">
      <c r="A7" s="113" t="s">
        <v>71</v>
      </c>
      <c r="B7" s="113" t="s">
        <v>72</v>
      </c>
      <c r="C7" s="149">
        <f>C8+C11</f>
        <v>5394373.2</v>
      </c>
      <c r="D7" s="149">
        <f>D8+D11</f>
        <v>5394373.2</v>
      </c>
      <c r="E7" s="149">
        <f>E8+E11</f>
        <v>4382736</v>
      </c>
      <c r="F7" s="149">
        <f>F8+F11</f>
        <v>1011637.2</v>
      </c>
      <c r="G7" s="149"/>
      <c r="H7" s="47"/>
      <c r="I7" s="47"/>
      <c r="J7" s="47"/>
      <c r="K7" s="47"/>
      <c r="L7" s="47"/>
      <c r="M7" s="47"/>
      <c r="N7" s="47"/>
      <c r="O7" s="47"/>
    </row>
    <row r="8" ht="20.25" customHeight="1" spans="1:15">
      <c r="A8" s="150" t="s">
        <v>73</v>
      </c>
      <c r="B8" s="150" t="s">
        <v>74</v>
      </c>
      <c r="C8" s="149">
        <f>D8</f>
        <v>5241373.2</v>
      </c>
      <c r="D8" s="149">
        <f t="shared" ref="D7:D10" si="0">E8+F8</f>
        <v>5241373.2</v>
      </c>
      <c r="E8" s="149">
        <v>4382736</v>
      </c>
      <c r="F8" s="149">
        <f>F9+F10</f>
        <v>858637.2</v>
      </c>
      <c r="G8" s="149"/>
      <c r="H8" s="47"/>
      <c r="I8" s="47"/>
      <c r="J8" s="47"/>
      <c r="K8" s="47"/>
      <c r="L8" s="47"/>
      <c r="M8" s="47"/>
      <c r="N8" s="47"/>
      <c r="O8" s="47"/>
    </row>
    <row r="9" ht="20.25" customHeight="1" spans="1:15">
      <c r="A9" s="151" t="s">
        <v>75</v>
      </c>
      <c r="B9" s="151" t="s">
        <v>76</v>
      </c>
      <c r="C9" s="149">
        <f>D9</f>
        <v>67500</v>
      </c>
      <c r="D9" s="149">
        <f t="shared" si="0"/>
        <v>67500</v>
      </c>
      <c r="E9" s="149">
        <v>0</v>
      </c>
      <c r="F9" s="149">
        <f>35400+32100</f>
        <v>67500</v>
      </c>
      <c r="G9" s="149"/>
      <c r="H9" s="47"/>
      <c r="I9" s="47"/>
      <c r="J9" s="47"/>
      <c r="K9" s="47"/>
      <c r="L9" s="47"/>
      <c r="M9" s="47"/>
      <c r="N9" s="47"/>
      <c r="O9" s="47"/>
    </row>
    <row r="10" ht="20.25" customHeight="1" spans="1:15">
      <c r="A10" s="151" t="s">
        <v>77</v>
      </c>
      <c r="B10" s="151" t="s">
        <v>78</v>
      </c>
      <c r="C10" s="149">
        <f>D10</f>
        <v>5173873.2</v>
      </c>
      <c r="D10" s="149">
        <f t="shared" si="0"/>
        <v>5173873.2</v>
      </c>
      <c r="E10" s="149">
        <v>4382736</v>
      </c>
      <c r="F10" s="148">
        <f>114957.94+676179.26</f>
        <v>791137.2</v>
      </c>
      <c r="G10" s="149"/>
      <c r="H10" s="47"/>
      <c r="I10" s="47"/>
      <c r="J10" s="47"/>
      <c r="K10" s="47"/>
      <c r="L10" s="47"/>
      <c r="M10" s="47"/>
      <c r="N10" s="47"/>
      <c r="O10" s="47"/>
    </row>
    <row r="11" ht="20.25" customHeight="1" spans="1:15">
      <c r="A11" s="150" t="s">
        <v>79</v>
      </c>
      <c r="B11" s="150" t="s">
        <v>80</v>
      </c>
      <c r="C11" s="149">
        <v>153000</v>
      </c>
      <c r="D11" s="149">
        <v>153000</v>
      </c>
      <c r="E11" s="149">
        <v>0</v>
      </c>
      <c r="F11" s="149">
        <v>153000</v>
      </c>
      <c r="G11" s="149"/>
      <c r="H11" s="47"/>
      <c r="I11" s="47"/>
      <c r="J11" s="47"/>
      <c r="K11" s="47"/>
      <c r="L11" s="47"/>
      <c r="M11" s="47"/>
      <c r="N11" s="47"/>
      <c r="O11" s="47"/>
    </row>
    <row r="12" ht="20.25" customHeight="1" spans="1:15">
      <c r="A12" s="151" t="s">
        <v>81</v>
      </c>
      <c r="B12" s="151" t="s">
        <v>82</v>
      </c>
      <c r="C12" s="149">
        <v>153000</v>
      </c>
      <c r="D12" s="149">
        <v>153000</v>
      </c>
      <c r="E12" s="149">
        <v>0</v>
      </c>
      <c r="F12" s="149">
        <v>153000</v>
      </c>
      <c r="G12" s="149"/>
      <c r="H12" s="47"/>
      <c r="I12" s="47"/>
      <c r="J12" s="47"/>
      <c r="K12" s="47"/>
      <c r="L12" s="47"/>
      <c r="M12" s="47"/>
      <c r="N12" s="47"/>
      <c r="O12" s="47"/>
    </row>
    <row r="13" ht="20.25" customHeight="1" spans="1:15">
      <c r="A13" s="113" t="s">
        <v>83</v>
      </c>
      <c r="B13" s="113" t="s">
        <v>84</v>
      </c>
      <c r="C13" s="149">
        <v>1092304</v>
      </c>
      <c r="D13" s="149">
        <v>1092304</v>
      </c>
      <c r="E13" s="149">
        <v>871500</v>
      </c>
      <c r="F13" s="149">
        <v>220804</v>
      </c>
      <c r="G13" s="149"/>
      <c r="H13" s="47"/>
      <c r="I13" s="47"/>
      <c r="J13" s="47"/>
      <c r="K13" s="47"/>
      <c r="L13" s="47"/>
      <c r="M13" s="47"/>
      <c r="N13" s="47"/>
      <c r="O13" s="47"/>
    </row>
    <row r="14" ht="20.25" customHeight="1" spans="1:15">
      <c r="A14" s="150" t="s">
        <v>85</v>
      </c>
      <c r="B14" s="150" t="s">
        <v>86</v>
      </c>
      <c r="C14" s="149">
        <v>871500</v>
      </c>
      <c r="D14" s="149">
        <v>871500</v>
      </c>
      <c r="E14" s="149">
        <v>871500</v>
      </c>
      <c r="F14" s="149">
        <v>0</v>
      </c>
      <c r="G14" s="149"/>
      <c r="H14" s="47"/>
      <c r="I14" s="47"/>
      <c r="J14" s="47"/>
      <c r="K14" s="47"/>
      <c r="L14" s="47"/>
      <c r="M14" s="47"/>
      <c r="N14" s="47"/>
      <c r="O14" s="47"/>
    </row>
    <row r="15" ht="20.25" customHeight="1" spans="1:15">
      <c r="A15" s="151" t="s">
        <v>87</v>
      </c>
      <c r="B15" s="151" t="s">
        <v>88</v>
      </c>
      <c r="C15" s="149">
        <v>16500</v>
      </c>
      <c r="D15" s="149">
        <v>16500</v>
      </c>
      <c r="E15" s="149">
        <v>16500</v>
      </c>
      <c r="F15" s="149">
        <v>0</v>
      </c>
      <c r="G15" s="149"/>
      <c r="H15" s="47"/>
      <c r="I15" s="47"/>
      <c r="J15" s="47"/>
      <c r="K15" s="47"/>
      <c r="L15" s="47"/>
      <c r="M15" s="47"/>
      <c r="N15" s="47"/>
      <c r="O15" s="47"/>
    </row>
    <row r="16" ht="20.25" customHeight="1" spans="1:15">
      <c r="A16" s="151" t="s">
        <v>89</v>
      </c>
      <c r="B16" s="151" t="s">
        <v>90</v>
      </c>
      <c r="C16" s="149">
        <v>855000</v>
      </c>
      <c r="D16" s="149">
        <v>855000</v>
      </c>
      <c r="E16" s="149">
        <v>855000</v>
      </c>
      <c r="F16" s="149">
        <v>0</v>
      </c>
      <c r="G16" s="149"/>
      <c r="H16" s="47"/>
      <c r="I16" s="47"/>
      <c r="J16" s="47"/>
      <c r="K16" s="47"/>
      <c r="L16" s="47"/>
      <c r="M16" s="47"/>
      <c r="N16" s="47"/>
      <c r="O16" s="47"/>
    </row>
    <row r="17" ht="20.25" customHeight="1" spans="1:15">
      <c r="A17" s="150" t="s">
        <v>91</v>
      </c>
      <c r="B17" s="150" t="s">
        <v>92</v>
      </c>
      <c r="C17" s="149">
        <v>220804</v>
      </c>
      <c r="D17" s="149">
        <v>220804</v>
      </c>
      <c r="E17" s="149">
        <v>0</v>
      </c>
      <c r="F17" s="149">
        <v>220804</v>
      </c>
      <c r="G17" s="149"/>
      <c r="H17" s="47"/>
      <c r="I17" s="47"/>
      <c r="J17" s="47"/>
      <c r="K17" s="47"/>
      <c r="L17" s="47"/>
      <c r="M17" s="47"/>
      <c r="N17" s="47"/>
      <c r="O17" s="47"/>
    </row>
    <row r="18" ht="20.25" customHeight="1" spans="1:15">
      <c r="A18" s="151" t="s">
        <v>93</v>
      </c>
      <c r="B18" s="151" t="s">
        <v>94</v>
      </c>
      <c r="C18" s="149">
        <v>220804</v>
      </c>
      <c r="D18" s="149">
        <v>220804</v>
      </c>
      <c r="E18" s="149">
        <v>0</v>
      </c>
      <c r="F18" s="149">
        <v>220804</v>
      </c>
      <c r="G18" s="149"/>
      <c r="H18" s="47"/>
      <c r="I18" s="47"/>
      <c r="J18" s="47"/>
      <c r="K18" s="47"/>
      <c r="L18" s="47"/>
      <c r="M18" s="47"/>
      <c r="N18" s="47"/>
      <c r="O18" s="47"/>
    </row>
    <row r="19" ht="20.25" customHeight="1" spans="1:15">
      <c r="A19" s="113" t="s">
        <v>95</v>
      </c>
      <c r="B19" s="113" t="s">
        <v>96</v>
      </c>
      <c r="C19" s="149">
        <v>771464</v>
      </c>
      <c r="D19" s="149">
        <v>771464</v>
      </c>
      <c r="E19" s="149">
        <v>771464</v>
      </c>
      <c r="F19" s="149">
        <v>0</v>
      </c>
      <c r="G19" s="149"/>
      <c r="H19" s="47"/>
      <c r="I19" s="47"/>
      <c r="J19" s="47"/>
      <c r="K19" s="47"/>
      <c r="L19" s="47"/>
      <c r="M19" s="47"/>
      <c r="N19" s="47"/>
      <c r="O19" s="47"/>
    </row>
    <row r="20" ht="20.25" customHeight="1" spans="1:15">
      <c r="A20" s="150" t="s">
        <v>97</v>
      </c>
      <c r="B20" s="150" t="s">
        <v>98</v>
      </c>
      <c r="C20" s="149">
        <v>771464</v>
      </c>
      <c r="D20" s="149">
        <v>771464</v>
      </c>
      <c r="E20" s="149">
        <v>771464</v>
      </c>
      <c r="F20" s="149">
        <v>0</v>
      </c>
      <c r="G20" s="149"/>
      <c r="H20" s="47"/>
      <c r="I20" s="47"/>
      <c r="J20" s="47"/>
      <c r="K20" s="47"/>
      <c r="L20" s="47"/>
      <c r="M20" s="47"/>
      <c r="N20" s="47"/>
      <c r="O20" s="47"/>
    </row>
    <row r="21" ht="20.25" customHeight="1" spans="1:15">
      <c r="A21" s="151" t="s">
        <v>99</v>
      </c>
      <c r="B21" s="151" t="s">
        <v>100</v>
      </c>
      <c r="C21" s="149">
        <v>381464</v>
      </c>
      <c r="D21" s="149">
        <v>381464</v>
      </c>
      <c r="E21" s="149">
        <v>381464</v>
      </c>
      <c r="F21" s="149">
        <v>0</v>
      </c>
      <c r="G21" s="149"/>
      <c r="H21" s="47"/>
      <c r="I21" s="47"/>
      <c r="J21" s="47"/>
      <c r="K21" s="47"/>
      <c r="L21" s="47"/>
      <c r="M21" s="47"/>
      <c r="N21" s="47"/>
      <c r="O21" s="47"/>
    </row>
    <row r="22" ht="20.25" customHeight="1" spans="1:15">
      <c r="A22" s="151" t="s">
        <v>101</v>
      </c>
      <c r="B22" s="151" t="s">
        <v>102</v>
      </c>
      <c r="C22" s="149">
        <v>372000</v>
      </c>
      <c r="D22" s="149">
        <v>372000</v>
      </c>
      <c r="E22" s="149">
        <v>372000</v>
      </c>
      <c r="F22" s="149">
        <v>0</v>
      </c>
      <c r="G22" s="149"/>
      <c r="H22" s="47"/>
      <c r="I22" s="47"/>
      <c r="J22" s="47"/>
      <c r="K22" s="47"/>
      <c r="L22" s="47"/>
      <c r="M22" s="47"/>
      <c r="N22" s="47"/>
      <c r="O22" s="47"/>
    </row>
    <row r="23" ht="20.25" customHeight="1" spans="1:15">
      <c r="A23" s="151" t="s">
        <v>103</v>
      </c>
      <c r="B23" s="151" t="s">
        <v>104</v>
      </c>
      <c r="C23" s="149">
        <v>18000</v>
      </c>
      <c r="D23" s="149">
        <v>18000</v>
      </c>
      <c r="E23" s="149">
        <v>18000</v>
      </c>
      <c r="F23" s="149">
        <v>0</v>
      </c>
      <c r="G23" s="149"/>
      <c r="H23" s="47"/>
      <c r="I23" s="47"/>
      <c r="J23" s="47"/>
      <c r="K23" s="47"/>
      <c r="L23" s="47"/>
      <c r="M23" s="47"/>
      <c r="N23" s="47"/>
      <c r="O23" s="47"/>
    </row>
    <row r="24" ht="20.25" customHeight="1" spans="1:15">
      <c r="A24" s="113" t="s">
        <v>105</v>
      </c>
      <c r="B24" s="113" t="s">
        <v>106</v>
      </c>
      <c r="C24" s="149">
        <v>837018</v>
      </c>
      <c r="D24" s="149">
        <v>837018</v>
      </c>
      <c r="E24" s="149">
        <v>837018</v>
      </c>
      <c r="F24" s="149">
        <v>0</v>
      </c>
      <c r="G24" s="149"/>
      <c r="H24" s="47"/>
      <c r="I24" s="47"/>
      <c r="J24" s="47"/>
      <c r="K24" s="47"/>
      <c r="L24" s="47"/>
      <c r="M24" s="47"/>
      <c r="N24" s="47"/>
      <c r="O24" s="47"/>
    </row>
    <row r="25" ht="20.25" customHeight="1" spans="1:15">
      <c r="A25" s="150" t="s">
        <v>107</v>
      </c>
      <c r="B25" s="150" t="s">
        <v>108</v>
      </c>
      <c r="C25" s="149">
        <v>837018</v>
      </c>
      <c r="D25" s="149">
        <v>837018</v>
      </c>
      <c r="E25" s="149">
        <v>837018</v>
      </c>
      <c r="F25" s="149">
        <v>0</v>
      </c>
      <c r="G25" s="149"/>
      <c r="H25" s="47"/>
      <c r="I25" s="47"/>
      <c r="J25" s="47"/>
      <c r="K25" s="47"/>
      <c r="L25" s="47"/>
      <c r="M25" s="47"/>
      <c r="N25" s="47"/>
      <c r="O25" s="47"/>
    </row>
    <row r="26" ht="20.25" customHeight="1" spans="1:15">
      <c r="A26" s="151" t="s">
        <v>109</v>
      </c>
      <c r="B26" s="151" t="s">
        <v>110</v>
      </c>
      <c r="C26" s="149">
        <v>837018</v>
      </c>
      <c r="D26" s="149">
        <v>837018</v>
      </c>
      <c r="E26" s="149">
        <v>837018</v>
      </c>
      <c r="F26" s="149">
        <v>0</v>
      </c>
      <c r="G26" s="149"/>
      <c r="H26" s="47"/>
      <c r="I26" s="47"/>
      <c r="J26" s="47"/>
      <c r="K26" s="47"/>
      <c r="L26" s="47"/>
      <c r="M26" s="47"/>
      <c r="N26" s="47"/>
      <c r="O26" s="47"/>
    </row>
    <row r="27" ht="20.25" customHeight="1" spans="1:15">
      <c r="A27" s="113">
        <v>229</v>
      </c>
      <c r="B27" s="113" t="s">
        <v>69</v>
      </c>
      <c r="C27" s="148">
        <v>30000</v>
      </c>
      <c r="D27" s="149"/>
      <c r="E27" s="149"/>
      <c r="F27" s="149"/>
      <c r="G27" s="148">
        <v>30000</v>
      </c>
      <c r="H27" s="47"/>
      <c r="I27" s="47"/>
      <c r="J27" s="47"/>
      <c r="K27" s="47"/>
      <c r="L27" s="47"/>
      <c r="M27" s="47"/>
      <c r="N27" s="47"/>
      <c r="O27" s="47"/>
    </row>
    <row r="28" ht="20.25" customHeight="1" spans="1:15">
      <c r="A28" s="150">
        <v>2296099</v>
      </c>
      <c r="B28" s="150" t="s">
        <v>111</v>
      </c>
      <c r="C28" s="148">
        <v>30000</v>
      </c>
      <c r="D28" s="149"/>
      <c r="E28" s="149"/>
      <c r="F28" s="149"/>
      <c r="G28" s="148">
        <v>30000</v>
      </c>
      <c r="H28" s="47"/>
      <c r="I28" s="47"/>
      <c r="J28" s="47"/>
      <c r="K28" s="47"/>
      <c r="L28" s="47"/>
      <c r="M28" s="47"/>
      <c r="N28" s="47"/>
      <c r="O28" s="47"/>
    </row>
    <row r="29" ht="20.25" customHeight="1" spans="1:15">
      <c r="A29" s="114" t="s">
        <v>112</v>
      </c>
      <c r="B29" s="114"/>
      <c r="C29" s="149">
        <f>C7+C13+C19+C24+C27</f>
        <v>8125159.2</v>
      </c>
      <c r="D29" s="149">
        <v>7386879.94</v>
      </c>
      <c r="E29" s="149">
        <v>6862718</v>
      </c>
      <c r="F29" s="149">
        <f>F7+F13+F19+F24+F27</f>
        <v>1232441.2</v>
      </c>
      <c r="G29" s="149">
        <v>30000</v>
      </c>
      <c r="H29" s="47"/>
      <c r="I29" s="47"/>
      <c r="J29" s="47"/>
      <c r="K29" s="47"/>
      <c r="L29" s="47"/>
      <c r="M29" s="47"/>
      <c r="N29" s="47"/>
      <c r="O29" s="47"/>
    </row>
  </sheetData>
  <mergeCells count="11">
    <mergeCell ref="A2:O2"/>
    <mergeCell ref="A3:I3"/>
    <mergeCell ref="D4:F4"/>
    <mergeCell ref="J4:O4"/>
    <mergeCell ref="A29:B29"/>
    <mergeCell ref="A4:A5"/>
    <mergeCell ref="B4:B5"/>
    <mergeCell ref="C4:C5"/>
    <mergeCell ref="G4:G5"/>
    <mergeCell ref="H4:H5"/>
    <mergeCell ref="I4:I5"/>
  </mergeCells>
  <pageMargins left="0.75" right="0.75" top="1" bottom="1" header="0.5" footer="0.5"/>
  <pageSetup paperSize="1" pageOrder="overThenDown"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D16"/>
  <sheetViews>
    <sheetView showZeros="0" workbookViewId="0">
      <selection activeCell="B16" sqref="B15:D16"/>
    </sheetView>
  </sheetViews>
  <sheetFormatPr defaultColWidth="8.85" defaultRowHeight="15" customHeight="1" outlineLevelCol="3"/>
  <cols>
    <col min="1" max="4" width="35.7083333333333" customWidth="1"/>
  </cols>
  <sheetData>
    <row r="1" ht="18.75" customHeight="1" spans="1:4">
      <c r="A1" s="1"/>
      <c r="B1" s="1"/>
      <c r="C1" s="1"/>
      <c r="D1" s="5" t="s">
        <v>113</v>
      </c>
    </row>
    <row r="2" ht="45" customHeight="1" spans="1:4">
      <c r="A2" s="3" t="s">
        <v>114</v>
      </c>
      <c r="B2" s="3"/>
      <c r="C2" s="3"/>
      <c r="D2" s="3"/>
    </row>
    <row r="3" ht="18.75" customHeight="1" spans="1:4">
      <c r="A3" s="4" t="str">
        <f>"单位名称："&amp;"新平彝族傣族自治县平掌乡小学"</f>
        <v>单位名称：新平彝族傣族自治县平掌乡小学</v>
      </c>
      <c r="B3" s="4"/>
      <c r="C3" s="152"/>
      <c r="D3" s="5" t="s">
        <v>2</v>
      </c>
    </row>
    <row r="4" ht="22.5" customHeight="1" spans="1:4">
      <c r="A4" s="7" t="s">
        <v>3</v>
      </c>
      <c r="B4" s="7"/>
      <c r="C4" s="7" t="s">
        <v>4</v>
      </c>
      <c r="D4" s="7"/>
    </row>
    <row r="5" ht="18.75" customHeight="1" spans="1:4">
      <c r="A5" s="7" t="s">
        <v>5</v>
      </c>
      <c r="B5" s="7" t="s">
        <v>6</v>
      </c>
      <c r="C5" s="7" t="s">
        <v>115</v>
      </c>
      <c r="D5" s="7" t="s">
        <v>6</v>
      </c>
    </row>
    <row r="6" ht="18.75" customHeight="1" spans="1:4">
      <c r="A6" s="7"/>
      <c r="B6" s="7"/>
      <c r="C6" s="7"/>
      <c r="D6" s="7"/>
    </row>
    <row r="7" ht="22.5" customHeight="1" spans="1:4">
      <c r="A7" s="153" t="s">
        <v>116</v>
      </c>
      <c r="B7" s="47">
        <f>B8+B9+B10</f>
        <v>8125159.2</v>
      </c>
      <c r="C7" s="153" t="s">
        <v>117</v>
      </c>
      <c r="D7" s="47">
        <f>D8+D9+D10+D11+D12</f>
        <v>8125159.2</v>
      </c>
    </row>
    <row r="8" ht="22.5" customHeight="1" spans="1:4">
      <c r="A8" s="153" t="s">
        <v>118</v>
      </c>
      <c r="B8" s="47">
        <f>7386879.94+708279.26</f>
        <v>8095159.2</v>
      </c>
      <c r="C8" s="153" t="str">
        <f>"（"&amp;"一"&amp;"）"&amp;"教育支出"</f>
        <v>（一）教育支出</v>
      </c>
      <c r="D8" s="47">
        <f>4686093.94+708279.26</f>
        <v>5394373.2</v>
      </c>
    </row>
    <row r="9" ht="22.5" customHeight="1" spans="1:4">
      <c r="A9" s="153" t="s">
        <v>119</v>
      </c>
      <c r="B9" s="47">
        <v>30000</v>
      </c>
      <c r="C9" s="153" t="str">
        <f>"（"&amp;"二"&amp;"）"&amp;"社会保障和就业支出"</f>
        <v>（二）社会保障和就业支出</v>
      </c>
      <c r="D9" s="47">
        <v>1092304</v>
      </c>
    </row>
    <row r="10" ht="22.5" customHeight="1" spans="1:4">
      <c r="A10" s="153" t="s">
        <v>120</v>
      </c>
      <c r="B10" s="47"/>
      <c r="C10" s="153" t="str">
        <f>"（"&amp;"三"&amp;"）"&amp;"卫生健康支出"</f>
        <v>（三）卫生健康支出</v>
      </c>
      <c r="D10" s="47">
        <v>771464</v>
      </c>
    </row>
    <row r="11" ht="22.5" customHeight="1" spans="1:4">
      <c r="A11" s="153" t="s">
        <v>121</v>
      </c>
      <c r="B11" s="47"/>
      <c r="C11" s="153" t="str">
        <f>"（"&amp;"四"&amp;"）"&amp;"住房保障支出"</f>
        <v>（四）住房保障支出</v>
      </c>
      <c r="D11" s="47">
        <v>837018</v>
      </c>
    </row>
    <row r="12" ht="22.5" customHeight="1" spans="1:4">
      <c r="A12" s="153" t="s">
        <v>118</v>
      </c>
      <c r="B12" s="47"/>
      <c r="C12" s="153" t="str">
        <f>"（"&amp;"五"&amp;"）"&amp;"其他支出"</f>
        <v>（五）其他支出</v>
      </c>
      <c r="D12" s="47">
        <v>30000</v>
      </c>
    </row>
    <row r="13" ht="22.5" customHeight="1" spans="1:4">
      <c r="A13" s="153" t="s">
        <v>119</v>
      </c>
      <c r="B13" s="47"/>
      <c r="C13" s="153"/>
      <c r="D13" s="47">
        <v>0</v>
      </c>
    </row>
    <row r="14" ht="22.5" customHeight="1" spans="1:4">
      <c r="A14" s="153" t="s">
        <v>120</v>
      </c>
      <c r="B14" s="47"/>
      <c r="C14" s="153"/>
      <c r="D14" s="47">
        <v>0</v>
      </c>
    </row>
    <row r="15" ht="22.5" customHeight="1" spans="1:4">
      <c r="A15" s="154"/>
      <c r="B15" s="149"/>
      <c r="C15" s="155" t="s">
        <v>122</v>
      </c>
      <c r="D15" s="149">
        <v>0</v>
      </c>
    </row>
    <row r="16" ht="22.5" customHeight="1" spans="1:4">
      <c r="A16" s="156" t="s">
        <v>123</v>
      </c>
      <c r="B16" s="148">
        <f>B7+B11</f>
        <v>8125159.2</v>
      </c>
      <c r="C16" s="157" t="s">
        <v>124</v>
      </c>
      <c r="D16" s="148">
        <f>D7</f>
        <v>8125159.2</v>
      </c>
    </row>
  </sheetData>
  <mergeCells count="8">
    <mergeCell ref="A2:D2"/>
    <mergeCell ref="A3:B3"/>
    <mergeCell ref="A4:B4"/>
    <mergeCell ref="C4:D4"/>
    <mergeCell ref="A5:A6"/>
    <mergeCell ref="B5:B6"/>
    <mergeCell ref="C5:C6"/>
    <mergeCell ref="D5:D6"/>
  </mergeCells>
  <pageMargins left="0.75" right="0.75" top="1" bottom="1" header="0.5" footer="0.5"/>
  <pageSetup paperSize="1" pageOrder="overThenDown"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G27"/>
  <sheetViews>
    <sheetView showZeros="0" topLeftCell="A8" workbookViewId="0">
      <selection activeCell="I17" sqref="I17"/>
    </sheetView>
  </sheetViews>
  <sheetFormatPr defaultColWidth="8.85" defaultRowHeight="15" customHeight="1" outlineLevelCol="6"/>
  <cols>
    <col min="1" max="1" width="21.425" customWidth="1"/>
    <col min="2" max="2" width="28.575" customWidth="1"/>
    <col min="3" max="7" width="21.425" style="142" customWidth="1"/>
  </cols>
  <sheetData>
    <row r="1" ht="18.75" customHeight="1" spans="1:7">
      <c r="A1" s="1"/>
      <c r="B1" s="1"/>
      <c r="C1" s="123"/>
      <c r="D1" s="123"/>
      <c r="E1" s="123"/>
      <c r="F1" s="123"/>
      <c r="G1" s="143" t="s">
        <v>125</v>
      </c>
    </row>
    <row r="2" ht="37.5" customHeight="1" spans="1:7">
      <c r="A2" s="3" t="s">
        <v>126</v>
      </c>
      <c r="B2" s="3"/>
      <c r="C2" s="124"/>
      <c r="D2" s="124"/>
      <c r="E2" s="124"/>
      <c r="F2" s="124"/>
      <c r="G2" s="124"/>
    </row>
    <row r="3" ht="18.75" customHeight="1" spans="1:7">
      <c r="A3" s="107" t="str">
        <f>"单位名称："&amp;"新平彝族傣族自治县平掌乡小学"</f>
        <v>单位名称：新平彝族傣族自治县平掌乡小学</v>
      </c>
      <c r="B3" s="107"/>
      <c r="C3" s="144"/>
      <c r="D3" s="145"/>
      <c r="E3" s="145"/>
      <c r="F3" s="145"/>
      <c r="G3" s="146" t="s">
        <v>29</v>
      </c>
    </row>
    <row r="4" ht="18.75" customHeight="1" spans="1:7">
      <c r="A4" s="110" t="s">
        <v>127</v>
      </c>
      <c r="B4" s="110" t="s">
        <v>60</v>
      </c>
      <c r="C4" s="128" t="s">
        <v>32</v>
      </c>
      <c r="D4" s="128" t="s">
        <v>63</v>
      </c>
      <c r="E4" s="128"/>
      <c r="F4" s="128"/>
      <c r="G4" s="147" t="s">
        <v>64</v>
      </c>
    </row>
    <row r="5" ht="18.75" customHeight="1" spans="1:7">
      <c r="A5" s="110" t="s">
        <v>59</v>
      </c>
      <c r="B5" s="110" t="s">
        <v>60</v>
      </c>
      <c r="C5" s="128"/>
      <c r="D5" s="128" t="s">
        <v>34</v>
      </c>
      <c r="E5" s="128" t="s">
        <v>128</v>
      </c>
      <c r="F5" s="128" t="s">
        <v>129</v>
      </c>
      <c r="G5" s="147"/>
    </row>
    <row r="6" ht="18.75" customHeight="1" spans="1:7">
      <c r="A6" s="112" t="s">
        <v>46</v>
      </c>
      <c r="B6" s="112" t="s">
        <v>47</v>
      </c>
      <c r="C6" s="130" t="s">
        <v>48</v>
      </c>
      <c r="D6" s="130" t="s">
        <v>49</v>
      </c>
      <c r="E6" s="130" t="s">
        <v>50</v>
      </c>
      <c r="F6" s="130" t="s">
        <v>51</v>
      </c>
      <c r="G6" s="130" t="s">
        <v>52</v>
      </c>
    </row>
    <row r="7" ht="20.25" customHeight="1" spans="1:7">
      <c r="A7" s="113" t="s">
        <v>71</v>
      </c>
      <c r="B7" s="113" t="s">
        <v>72</v>
      </c>
      <c r="C7" s="148">
        <f>D7+G7</f>
        <v>5394373.2</v>
      </c>
      <c r="D7" s="149">
        <v>4382736</v>
      </c>
      <c r="E7" s="149">
        <v>4306836</v>
      </c>
      <c r="F7" s="149">
        <v>75900</v>
      </c>
      <c r="G7" s="149">
        <f>G8+G11</f>
        <v>1011637.2</v>
      </c>
    </row>
    <row r="8" ht="20.25" customHeight="1" spans="1:7">
      <c r="A8" s="150" t="s">
        <v>73</v>
      </c>
      <c r="B8" s="150" t="s">
        <v>74</v>
      </c>
      <c r="C8" s="148">
        <f>D8+G8</f>
        <v>5241373.2</v>
      </c>
      <c r="D8" s="149">
        <v>4382736</v>
      </c>
      <c r="E8" s="149">
        <v>4306836</v>
      </c>
      <c r="F8" s="149">
        <v>75900</v>
      </c>
      <c r="G8" s="149">
        <f>G9+G10</f>
        <v>858637.2</v>
      </c>
    </row>
    <row r="9" ht="20.25" customHeight="1" spans="1:7">
      <c r="A9" s="151" t="s">
        <v>75</v>
      </c>
      <c r="B9" s="151" t="s">
        <v>76</v>
      </c>
      <c r="C9" s="148">
        <f>D9+G9</f>
        <v>67500</v>
      </c>
      <c r="D9" s="149">
        <v>0</v>
      </c>
      <c r="E9" s="149">
        <v>0</v>
      </c>
      <c r="F9" s="149">
        <v>0</v>
      </c>
      <c r="G9" s="149">
        <f>35400+32100</f>
        <v>67500</v>
      </c>
    </row>
    <row r="10" ht="20.25" customHeight="1" spans="1:7">
      <c r="A10" s="151" t="s">
        <v>77</v>
      </c>
      <c r="B10" s="151" t="s">
        <v>78</v>
      </c>
      <c r="C10" s="148">
        <f>D10+G10</f>
        <v>5173873.2</v>
      </c>
      <c r="D10" s="149">
        <v>4382736</v>
      </c>
      <c r="E10" s="149">
        <v>4306836</v>
      </c>
      <c r="F10" s="149">
        <v>75900</v>
      </c>
      <c r="G10" s="148">
        <f>114957.94+676179.26</f>
        <v>791137.2</v>
      </c>
    </row>
    <row r="11" ht="20.25" customHeight="1" spans="1:7">
      <c r="A11" s="150" t="s">
        <v>79</v>
      </c>
      <c r="B11" s="150" t="s">
        <v>80</v>
      </c>
      <c r="C11" s="149">
        <v>153000</v>
      </c>
      <c r="D11" s="149">
        <v>0</v>
      </c>
      <c r="E11" s="149">
        <v>0</v>
      </c>
      <c r="F11" s="149">
        <v>0</v>
      </c>
      <c r="G11" s="149">
        <v>153000</v>
      </c>
    </row>
    <row r="12" ht="20.25" customHeight="1" spans="1:7">
      <c r="A12" s="151">
        <v>2050999</v>
      </c>
      <c r="B12" s="151" t="s">
        <v>82</v>
      </c>
      <c r="C12" s="149">
        <v>153000</v>
      </c>
      <c r="D12" s="149">
        <v>0</v>
      </c>
      <c r="E12" s="149">
        <v>0</v>
      </c>
      <c r="F12" s="149">
        <v>0</v>
      </c>
      <c r="G12" s="149">
        <v>153000</v>
      </c>
    </row>
    <row r="13" ht="20.25" customHeight="1" spans="1:7">
      <c r="A13" s="113" t="s">
        <v>83</v>
      </c>
      <c r="B13" s="113" t="s">
        <v>84</v>
      </c>
      <c r="C13" s="149">
        <v>1092304</v>
      </c>
      <c r="D13" s="149">
        <v>871500</v>
      </c>
      <c r="E13" s="149">
        <v>855000</v>
      </c>
      <c r="F13" s="149">
        <v>16500</v>
      </c>
      <c r="G13" s="149">
        <v>220804</v>
      </c>
    </row>
    <row r="14" ht="20.25" customHeight="1" spans="1:7">
      <c r="A14" s="150" t="s">
        <v>85</v>
      </c>
      <c r="B14" s="150" t="s">
        <v>86</v>
      </c>
      <c r="C14" s="149">
        <v>871500</v>
      </c>
      <c r="D14" s="149">
        <v>871500</v>
      </c>
      <c r="E14" s="149">
        <v>855000</v>
      </c>
      <c r="F14" s="149">
        <v>16500</v>
      </c>
      <c r="G14" s="149">
        <v>0</v>
      </c>
    </row>
    <row r="15" ht="20.25" customHeight="1" spans="1:7">
      <c r="A15" s="151" t="s">
        <v>87</v>
      </c>
      <c r="B15" s="151" t="s">
        <v>88</v>
      </c>
      <c r="C15" s="149">
        <v>16500</v>
      </c>
      <c r="D15" s="149">
        <v>16500</v>
      </c>
      <c r="E15" s="149">
        <v>0</v>
      </c>
      <c r="F15" s="149">
        <v>16500</v>
      </c>
      <c r="G15" s="149">
        <v>0</v>
      </c>
    </row>
    <row r="16" ht="29" customHeight="1" spans="1:7">
      <c r="A16" s="151" t="s">
        <v>89</v>
      </c>
      <c r="B16" s="151" t="s">
        <v>90</v>
      </c>
      <c r="C16" s="149">
        <v>855000</v>
      </c>
      <c r="D16" s="149">
        <v>855000</v>
      </c>
      <c r="E16" s="149">
        <v>855000</v>
      </c>
      <c r="F16" s="149">
        <v>0</v>
      </c>
      <c r="G16" s="149">
        <v>0</v>
      </c>
    </row>
    <row r="17" ht="20.25" customHeight="1" spans="1:7">
      <c r="A17" s="150" t="s">
        <v>91</v>
      </c>
      <c r="B17" s="150" t="s">
        <v>92</v>
      </c>
      <c r="C17" s="149">
        <v>220804</v>
      </c>
      <c r="D17" s="149">
        <v>0</v>
      </c>
      <c r="E17" s="149">
        <v>0</v>
      </c>
      <c r="F17" s="149">
        <v>0</v>
      </c>
      <c r="G17" s="149">
        <v>220804</v>
      </c>
    </row>
    <row r="18" ht="20.25" customHeight="1" spans="1:7">
      <c r="A18" s="151" t="s">
        <v>93</v>
      </c>
      <c r="B18" s="151" t="s">
        <v>94</v>
      </c>
      <c r="C18" s="149">
        <v>220804</v>
      </c>
      <c r="D18" s="149">
        <v>0</v>
      </c>
      <c r="E18" s="149">
        <v>0</v>
      </c>
      <c r="F18" s="149">
        <v>0</v>
      </c>
      <c r="G18" s="149">
        <v>220804</v>
      </c>
    </row>
    <row r="19" ht="20.25" customHeight="1" spans="1:7">
      <c r="A19" s="113" t="s">
        <v>95</v>
      </c>
      <c r="B19" s="113" t="s">
        <v>96</v>
      </c>
      <c r="C19" s="149">
        <v>771464</v>
      </c>
      <c r="D19" s="149">
        <v>771464</v>
      </c>
      <c r="E19" s="149">
        <v>771464</v>
      </c>
      <c r="F19" s="149">
        <v>0</v>
      </c>
      <c r="G19" s="149">
        <v>0</v>
      </c>
    </row>
    <row r="20" ht="20.25" customHeight="1" spans="1:7">
      <c r="A20" s="150" t="s">
        <v>97</v>
      </c>
      <c r="B20" s="150" t="s">
        <v>98</v>
      </c>
      <c r="C20" s="149">
        <v>771464</v>
      </c>
      <c r="D20" s="149">
        <v>771464</v>
      </c>
      <c r="E20" s="149">
        <v>771464</v>
      </c>
      <c r="F20" s="149">
        <v>0</v>
      </c>
      <c r="G20" s="149">
        <v>0</v>
      </c>
    </row>
    <row r="21" ht="20.25" customHeight="1" spans="1:7">
      <c r="A21" s="151" t="s">
        <v>99</v>
      </c>
      <c r="B21" s="151" t="s">
        <v>100</v>
      </c>
      <c r="C21" s="149">
        <v>381464</v>
      </c>
      <c r="D21" s="149">
        <v>381464</v>
      </c>
      <c r="E21" s="149">
        <v>381464</v>
      </c>
      <c r="F21" s="149">
        <v>0</v>
      </c>
      <c r="G21" s="149">
        <v>0</v>
      </c>
    </row>
    <row r="22" ht="20.25" customHeight="1" spans="1:7">
      <c r="A22" s="151" t="s">
        <v>101</v>
      </c>
      <c r="B22" s="151" t="s">
        <v>102</v>
      </c>
      <c r="C22" s="149">
        <v>372000</v>
      </c>
      <c r="D22" s="149">
        <v>372000</v>
      </c>
      <c r="E22" s="149">
        <v>372000</v>
      </c>
      <c r="F22" s="149">
        <v>0</v>
      </c>
      <c r="G22" s="149">
        <v>0</v>
      </c>
    </row>
    <row r="23" ht="20.25" customHeight="1" spans="1:7">
      <c r="A23" s="151" t="s">
        <v>103</v>
      </c>
      <c r="B23" s="151" t="s">
        <v>104</v>
      </c>
      <c r="C23" s="149">
        <v>18000</v>
      </c>
      <c r="D23" s="149">
        <v>18000</v>
      </c>
      <c r="E23" s="149">
        <v>18000</v>
      </c>
      <c r="F23" s="149">
        <v>0</v>
      </c>
      <c r="G23" s="149">
        <v>0</v>
      </c>
    </row>
    <row r="24" ht="20.25" customHeight="1" spans="1:7">
      <c r="A24" s="113" t="s">
        <v>105</v>
      </c>
      <c r="B24" s="113" t="s">
        <v>106</v>
      </c>
      <c r="C24" s="149">
        <v>837018</v>
      </c>
      <c r="D24" s="149">
        <v>837018</v>
      </c>
      <c r="E24" s="149">
        <v>837018</v>
      </c>
      <c r="F24" s="149">
        <v>0</v>
      </c>
      <c r="G24" s="149">
        <v>0</v>
      </c>
    </row>
    <row r="25" ht="20.25" customHeight="1" spans="1:7">
      <c r="A25" s="150" t="s">
        <v>107</v>
      </c>
      <c r="B25" s="150" t="s">
        <v>108</v>
      </c>
      <c r="C25" s="149">
        <v>837018</v>
      </c>
      <c r="D25" s="149">
        <v>837018</v>
      </c>
      <c r="E25" s="149">
        <v>837018</v>
      </c>
      <c r="F25" s="149"/>
      <c r="G25" s="149"/>
    </row>
    <row r="26" ht="20.25" customHeight="1" spans="1:7">
      <c r="A26" s="151" t="s">
        <v>109</v>
      </c>
      <c r="B26" s="151" t="s">
        <v>110</v>
      </c>
      <c r="C26" s="149">
        <v>837018</v>
      </c>
      <c r="D26" s="149">
        <v>837018</v>
      </c>
      <c r="E26" s="149">
        <v>837018</v>
      </c>
      <c r="F26" s="149"/>
      <c r="G26" s="149"/>
    </row>
    <row r="27" ht="20.25" customHeight="1" spans="1:7">
      <c r="A27" s="114" t="s">
        <v>112</v>
      </c>
      <c r="B27" s="114"/>
      <c r="C27" s="148">
        <f>D27+G27</f>
        <v>8095159.2</v>
      </c>
      <c r="D27" s="149">
        <v>6862718</v>
      </c>
      <c r="E27" s="149">
        <v>6770318</v>
      </c>
      <c r="F27" s="149">
        <v>92400</v>
      </c>
      <c r="G27" s="148">
        <f>G7+G13+G19+G24</f>
        <v>1232441.2</v>
      </c>
    </row>
  </sheetData>
  <mergeCells count="7">
    <mergeCell ref="A2:G2"/>
    <mergeCell ref="A3:C3"/>
    <mergeCell ref="A4:B4"/>
    <mergeCell ref="D4:F4"/>
    <mergeCell ref="A27:B27"/>
    <mergeCell ref="C4:C5"/>
    <mergeCell ref="G4:G5"/>
  </mergeCells>
  <pageMargins left="0.75" right="0.75" top="1" bottom="1" header="0.5" footer="0.5"/>
  <pageSetup paperSize="1" pageOrder="overThenDown"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F8"/>
  <sheetViews>
    <sheetView showZeros="0" workbookViewId="0">
      <selection activeCell="A8" sqref="A8"/>
    </sheetView>
  </sheetViews>
  <sheetFormatPr defaultColWidth="8.85" defaultRowHeight="15" customHeight="1" outlineLevelRow="7" outlineLevelCol="5"/>
  <cols>
    <col min="1" max="6" width="28.575" customWidth="1"/>
  </cols>
  <sheetData>
    <row r="1" ht="18.75" customHeight="1" spans="1:6">
      <c r="A1" s="135"/>
      <c r="B1" s="135"/>
      <c r="C1" s="136"/>
      <c r="D1" s="1"/>
      <c r="E1" s="1"/>
      <c r="F1" s="137" t="s">
        <v>130</v>
      </c>
    </row>
    <row r="2" ht="41.25" customHeight="1" spans="1:6">
      <c r="A2" s="138" t="s">
        <v>131</v>
      </c>
      <c r="B2" s="138"/>
      <c r="C2" s="138"/>
      <c r="D2" s="138"/>
      <c r="E2" s="138"/>
      <c r="F2" s="138"/>
    </row>
    <row r="3" ht="18.75" customHeight="1" spans="1:6">
      <c r="A3" s="4" t="str">
        <f>"单位名称："&amp;"新平彝族傣族自治县平掌乡小学"</f>
        <v>单位名称：新平彝族傣族自治县平掌乡小学</v>
      </c>
      <c r="B3" s="4"/>
      <c r="C3" s="4"/>
      <c r="D3" s="139"/>
      <c r="E3" s="1"/>
      <c r="F3" s="137" t="s">
        <v>29</v>
      </c>
    </row>
    <row r="4" ht="18.75" customHeight="1" spans="1:6">
      <c r="A4" s="110" t="s">
        <v>132</v>
      </c>
      <c r="B4" s="111" t="s">
        <v>133</v>
      </c>
      <c r="C4" s="111" t="s">
        <v>134</v>
      </c>
      <c r="D4" s="111"/>
      <c r="E4" s="111"/>
      <c r="F4" s="111" t="s">
        <v>135</v>
      </c>
    </row>
    <row r="5" ht="18.75" customHeight="1" spans="1:6">
      <c r="A5" s="110"/>
      <c r="B5" s="111"/>
      <c r="C5" s="111" t="s">
        <v>34</v>
      </c>
      <c r="D5" s="111" t="s">
        <v>136</v>
      </c>
      <c r="E5" s="111" t="s">
        <v>137</v>
      </c>
      <c r="F5" s="111"/>
    </row>
    <row r="6" ht="18.75" customHeight="1" spans="1:6">
      <c r="A6" s="140">
        <v>1</v>
      </c>
      <c r="B6" s="141">
        <v>2</v>
      </c>
      <c r="C6" s="140">
        <v>3</v>
      </c>
      <c r="D6" s="140">
        <v>4</v>
      </c>
      <c r="E6" s="140">
        <v>5</v>
      </c>
      <c r="F6" s="140">
        <v>6</v>
      </c>
    </row>
    <row r="7" ht="20.25" customHeight="1" spans="1:6">
      <c r="A7" s="47"/>
      <c r="B7" s="47"/>
      <c r="C7" s="47"/>
      <c r="D7" s="47"/>
      <c r="E7" s="47"/>
      <c r="F7" s="47"/>
    </row>
    <row r="8" customHeight="1" spans="1:1">
      <c r="A8" t="s">
        <v>138</v>
      </c>
    </row>
  </sheetData>
  <mergeCells count="6">
    <mergeCell ref="A2:F2"/>
    <mergeCell ref="A3:C3"/>
    <mergeCell ref="C4:E4"/>
    <mergeCell ref="A4:A5"/>
    <mergeCell ref="B4:B5"/>
    <mergeCell ref="F4:F5"/>
  </mergeCells>
  <pageMargins left="0.75" right="0.75" top="1" bottom="1" header="0.5" footer="0.5"/>
  <pageSetup paperSize="1" pageOrder="overThenDown"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W27"/>
  <sheetViews>
    <sheetView showZeros="0" topLeftCell="A2" workbookViewId="0">
      <selection activeCell="E30" sqref="E30"/>
    </sheetView>
  </sheetViews>
  <sheetFormatPr defaultColWidth="8.85" defaultRowHeight="15" customHeight="1"/>
  <cols>
    <col min="1" max="7" width="28.575" customWidth="1"/>
    <col min="8" max="23" width="14.2833333333333" customWidth="1"/>
  </cols>
  <sheetData>
    <row r="1" ht="18.75" customHeight="1" spans="1:23">
      <c r="A1" s="1"/>
      <c r="B1" s="1"/>
      <c r="C1" s="1"/>
      <c r="D1" s="1"/>
      <c r="E1" s="1"/>
      <c r="F1" s="1"/>
      <c r="G1" s="1"/>
      <c r="H1" s="1"/>
      <c r="I1" s="1"/>
      <c r="J1" s="1"/>
      <c r="K1" s="1"/>
      <c r="L1" s="2"/>
      <c r="M1" s="2"/>
      <c r="N1" s="2"/>
      <c r="O1" s="2"/>
      <c r="P1" s="2"/>
      <c r="Q1" s="2"/>
      <c r="R1" s="2"/>
      <c r="S1" s="2"/>
      <c r="T1" s="2"/>
      <c r="U1" s="2"/>
      <c r="V1" s="2"/>
      <c r="W1" s="2" t="s">
        <v>139</v>
      </c>
    </row>
    <row r="2" ht="45" customHeight="1" spans="1:23">
      <c r="A2" s="3" t="s">
        <v>140</v>
      </c>
      <c r="B2" s="3"/>
      <c r="C2" s="3"/>
      <c r="D2" s="3"/>
      <c r="E2" s="3"/>
      <c r="F2" s="3"/>
      <c r="G2" s="3"/>
      <c r="H2" s="3"/>
      <c r="I2" s="3"/>
      <c r="J2" s="3"/>
      <c r="K2" s="3"/>
      <c r="L2" s="125"/>
      <c r="M2" s="125"/>
      <c r="N2" s="125"/>
      <c r="O2" s="125"/>
      <c r="P2" s="125"/>
      <c r="Q2" s="125"/>
      <c r="R2" s="125"/>
      <c r="S2" s="125"/>
      <c r="T2" s="125"/>
      <c r="U2" s="125"/>
      <c r="V2" s="125"/>
      <c r="W2" s="125"/>
    </row>
    <row r="3" ht="18.75" customHeight="1" spans="1:23">
      <c r="A3" s="4" t="str">
        <f>"单位名称："&amp;"新平彝族傣族自治县平掌乡小学"</f>
        <v>单位名称：新平彝族傣族自治县平掌乡小学</v>
      </c>
      <c r="B3" s="4"/>
      <c r="C3" s="4"/>
      <c r="D3" s="4"/>
      <c r="E3" s="4"/>
      <c r="F3" s="4"/>
      <c r="G3" s="4"/>
      <c r="H3" s="127"/>
      <c r="I3" s="127"/>
      <c r="J3" s="127"/>
      <c r="K3" s="127"/>
      <c r="L3" s="5"/>
      <c r="M3" s="5"/>
      <c r="N3" s="5"/>
      <c r="O3" s="5"/>
      <c r="P3" s="5"/>
      <c r="Q3" s="5"/>
      <c r="R3" s="5"/>
      <c r="S3" s="5"/>
      <c r="T3" s="5"/>
      <c r="U3" s="5"/>
      <c r="V3" s="5"/>
      <c r="W3" s="5" t="s">
        <v>29</v>
      </c>
    </row>
    <row r="4" ht="18.75" customHeight="1" spans="1:23">
      <c r="A4" s="133" t="s">
        <v>141</v>
      </c>
      <c r="B4" s="133" t="s">
        <v>142</v>
      </c>
      <c r="C4" s="133" t="s">
        <v>143</v>
      </c>
      <c r="D4" s="133" t="s">
        <v>144</v>
      </c>
      <c r="E4" s="133" t="s">
        <v>145</v>
      </c>
      <c r="F4" s="133" t="s">
        <v>146</v>
      </c>
      <c r="G4" s="133" t="s">
        <v>147</v>
      </c>
      <c r="H4" s="134" t="s">
        <v>32</v>
      </c>
      <c r="I4" s="134" t="s">
        <v>148</v>
      </c>
      <c r="J4" s="133"/>
      <c r="K4" s="133"/>
      <c r="L4" s="133"/>
      <c r="M4" s="133"/>
      <c r="N4" s="133" t="s">
        <v>149</v>
      </c>
      <c r="O4" s="133"/>
      <c r="P4" s="133"/>
      <c r="Q4" s="133" t="s">
        <v>38</v>
      </c>
      <c r="R4" s="133" t="s">
        <v>62</v>
      </c>
      <c r="S4" s="133"/>
      <c r="T4" s="133"/>
      <c r="U4" s="133"/>
      <c r="V4" s="133"/>
      <c r="W4" s="133"/>
    </row>
    <row r="5" ht="18.75" customHeight="1" spans="1:23">
      <c r="A5" s="133"/>
      <c r="B5" s="133"/>
      <c r="C5" s="133"/>
      <c r="D5" s="133"/>
      <c r="E5" s="133"/>
      <c r="F5" s="133"/>
      <c r="G5" s="133"/>
      <c r="H5" s="134" t="s">
        <v>150</v>
      </c>
      <c r="I5" s="134" t="s">
        <v>151</v>
      </c>
      <c r="J5" s="133" t="s">
        <v>36</v>
      </c>
      <c r="K5" s="133" t="s">
        <v>37</v>
      </c>
      <c r="L5" s="133"/>
      <c r="M5" s="133"/>
      <c r="N5" s="133" t="s">
        <v>149</v>
      </c>
      <c r="O5" s="133" t="s">
        <v>36</v>
      </c>
      <c r="P5" s="133" t="s">
        <v>37</v>
      </c>
      <c r="Q5" s="133" t="s">
        <v>38</v>
      </c>
      <c r="R5" s="133" t="s">
        <v>62</v>
      </c>
      <c r="S5" s="133" t="s">
        <v>41</v>
      </c>
      <c r="T5" s="133" t="s">
        <v>42</v>
      </c>
      <c r="U5" s="133" t="s">
        <v>43</v>
      </c>
      <c r="V5" s="133" t="s">
        <v>44</v>
      </c>
      <c r="W5" s="133" t="s">
        <v>45</v>
      </c>
    </row>
    <row r="6" ht="18.75" customHeight="1" spans="1:23">
      <c r="A6" s="133"/>
      <c r="B6" s="133"/>
      <c r="C6" s="133"/>
      <c r="D6" s="133"/>
      <c r="E6" s="133"/>
      <c r="F6" s="133"/>
      <c r="G6" s="133"/>
      <c r="H6" s="134"/>
      <c r="I6" s="134" t="s">
        <v>152</v>
      </c>
      <c r="J6" s="133" t="s">
        <v>153</v>
      </c>
      <c r="K6" s="133" t="s">
        <v>154</v>
      </c>
      <c r="L6" s="133" t="s">
        <v>155</v>
      </c>
      <c r="M6" s="133" t="s">
        <v>156</v>
      </c>
      <c r="N6" s="133" t="s">
        <v>35</v>
      </c>
      <c r="O6" s="133" t="s">
        <v>36</v>
      </c>
      <c r="P6" s="133" t="s">
        <v>37</v>
      </c>
      <c r="Q6" s="133"/>
      <c r="R6" s="133" t="s">
        <v>34</v>
      </c>
      <c r="S6" s="133" t="s">
        <v>41</v>
      </c>
      <c r="T6" s="133" t="s">
        <v>42</v>
      </c>
      <c r="U6" s="133" t="s">
        <v>43</v>
      </c>
      <c r="V6" s="133" t="s">
        <v>44</v>
      </c>
      <c r="W6" s="133" t="s">
        <v>45</v>
      </c>
    </row>
    <row r="7" ht="22.65" customHeight="1" spans="1:23">
      <c r="A7" s="133"/>
      <c r="B7" s="133"/>
      <c r="C7" s="133"/>
      <c r="D7" s="133"/>
      <c r="E7" s="133"/>
      <c r="F7" s="133"/>
      <c r="G7" s="133"/>
      <c r="H7" s="134"/>
      <c r="I7" s="134" t="s">
        <v>34</v>
      </c>
      <c r="J7" s="133"/>
      <c r="K7" s="133"/>
      <c r="L7" s="133"/>
      <c r="M7" s="133"/>
      <c r="N7" s="133"/>
      <c r="O7" s="133"/>
      <c r="P7" s="133"/>
      <c r="Q7" s="133"/>
      <c r="R7" s="133"/>
      <c r="S7" s="133"/>
      <c r="T7" s="133"/>
      <c r="U7" s="133"/>
      <c r="V7" s="133"/>
      <c r="W7" s="133"/>
    </row>
    <row r="8" ht="18.75" customHeight="1" spans="1:23">
      <c r="A8" s="134" t="s">
        <v>46</v>
      </c>
      <c r="B8" s="134">
        <v>2</v>
      </c>
      <c r="C8" s="134">
        <v>3</v>
      </c>
      <c r="D8" s="134">
        <v>4</v>
      </c>
      <c r="E8" s="134">
        <v>5</v>
      </c>
      <c r="F8" s="134">
        <v>6</v>
      </c>
      <c r="G8" s="134">
        <v>7</v>
      </c>
      <c r="H8" s="134">
        <v>8</v>
      </c>
      <c r="I8" s="134">
        <v>9</v>
      </c>
      <c r="J8" s="134">
        <v>10</v>
      </c>
      <c r="K8" s="134">
        <v>11</v>
      </c>
      <c r="L8" s="134">
        <v>12</v>
      </c>
      <c r="M8" s="134">
        <v>13</v>
      </c>
      <c r="N8" s="134">
        <v>14</v>
      </c>
      <c r="O8" s="134">
        <v>15</v>
      </c>
      <c r="P8" s="134">
        <v>16</v>
      </c>
      <c r="Q8" s="134">
        <v>17</v>
      </c>
      <c r="R8" s="134">
        <v>18</v>
      </c>
      <c r="S8" s="134">
        <v>19</v>
      </c>
      <c r="T8" s="134">
        <v>20</v>
      </c>
      <c r="U8" s="134">
        <v>21</v>
      </c>
      <c r="V8" s="134">
        <v>22</v>
      </c>
      <c r="W8" s="134">
        <v>23</v>
      </c>
    </row>
    <row r="9" ht="18.75" customHeight="1" spans="1:23">
      <c r="A9" s="8" t="s">
        <v>56</v>
      </c>
      <c r="B9" s="8" t="s">
        <v>157</v>
      </c>
      <c r="C9" s="9" t="s">
        <v>158</v>
      </c>
      <c r="D9" s="8" t="s">
        <v>77</v>
      </c>
      <c r="E9" s="8" t="s">
        <v>78</v>
      </c>
      <c r="F9" s="8" t="s">
        <v>159</v>
      </c>
      <c r="G9" s="8" t="s">
        <v>160</v>
      </c>
      <c r="H9" s="47">
        <v>1751832</v>
      </c>
      <c r="I9" s="47">
        <v>1751832</v>
      </c>
      <c r="J9" s="47"/>
      <c r="K9" s="47"/>
      <c r="L9" s="47">
        <v>1751832</v>
      </c>
      <c r="M9" s="47"/>
      <c r="N9" s="47"/>
      <c r="O9" s="47"/>
      <c r="P9" s="47"/>
      <c r="Q9" s="47"/>
      <c r="R9" s="47"/>
      <c r="S9" s="47"/>
      <c r="T9" s="47"/>
      <c r="U9" s="47"/>
      <c r="V9" s="47"/>
      <c r="W9" s="47"/>
    </row>
    <row r="10" ht="18.75" customHeight="1" spans="1:23">
      <c r="A10" s="8" t="s">
        <v>56</v>
      </c>
      <c r="B10" s="8" t="s">
        <v>157</v>
      </c>
      <c r="C10" s="9" t="s">
        <v>158</v>
      </c>
      <c r="D10" s="8" t="s">
        <v>77</v>
      </c>
      <c r="E10" s="8" t="s">
        <v>78</v>
      </c>
      <c r="F10" s="8" t="s">
        <v>161</v>
      </c>
      <c r="G10" s="8" t="s">
        <v>162</v>
      </c>
      <c r="H10" s="47">
        <v>182364</v>
      </c>
      <c r="I10" s="47">
        <v>182364</v>
      </c>
      <c r="J10" s="47"/>
      <c r="K10" s="47"/>
      <c r="L10" s="47">
        <v>182364</v>
      </c>
      <c r="M10" s="47"/>
      <c r="N10" s="47"/>
      <c r="O10" s="47"/>
      <c r="P10" s="45"/>
      <c r="Q10" s="47"/>
      <c r="R10" s="47"/>
      <c r="S10" s="47"/>
      <c r="T10" s="47"/>
      <c r="U10" s="47"/>
      <c r="V10" s="47"/>
      <c r="W10" s="47"/>
    </row>
    <row r="11" ht="18.75" customHeight="1" spans="1:23">
      <c r="A11" s="8" t="s">
        <v>56</v>
      </c>
      <c r="B11" s="8" t="s">
        <v>157</v>
      </c>
      <c r="C11" s="9" t="s">
        <v>158</v>
      </c>
      <c r="D11" s="8" t="s">
        <v>77</v>
      </c>
      <c r="E11" s="8" t="s">
        <v>78</v>
      </c>
      <c r="F11" s="8" t="s">
        <v>161</v>
      </c>
      <c r="G11" s="8" t="s">
        <v>162</v>
      </c>
      <c r="H11" s="47">
        <v>198000</v>
      </c>
      <c r="I11" s="47">
        <v>198000</v>
      </c>
      <c r="J11" s="47"/>
      <c r="K11" s="47"/>
      <c r="L11" s="47">
        <v>198000</v>
      </c>
      <c r="M11" s="47"/>
      <c r="N11" s="47"/>
      <c r="O11" s="47"/>
      <c r="P11" s="45"/>
      <c r="Q11" s="47"/>
      <c r="R11" s="47"/>
      <c r="S11" s="47"/>
      <c r="T11" s="47"/>
      <c r="U11" s="47"/>
      <c r="V11" s="47"/>
      <c r="W11" s="47"/>
    </row>
    <row r="12" ht="18.75" customHeight="1" spans="1:23">
      <c r="A12" s="8" t="s">
        <v>56</v>
      </c>
      <c r="B12" s="8" t="s">
        <v>157</v>
      </c>
      <c r="C12" s="9" t="s">
        <v>158</v>
      </c>
      <c r="D12" s="8" t="s">
        <v>77</v>
      </c>
      <c r="E12" s="8" t="s">
        <v>78</v>
      </c>
      <c r="F12" s="8" t="s">
        <v>163</v>
      </c>
      <c r="G12" s="8" t="s">
        <v>164</v>
      </c>
      <c r="H12" s="47">
        <v>560640</v>
      </c>
      <c r="I12" s="47">
        <v>560640</v>
      </c>
      <c r="J12" s="47"/>
      <c r="K12" s="47"/>
      <c r="L12" s="47">
        <v>560640</v>
      </c>
      <c r="M12" s="47"/>
      <c r="N12" s="47"/>
      <c r="O12" s="47"/>
      <c r="P12" s="45"/>
      <c r="Q12" s="47"/>
      <c r="R12" s="47"/>
      <c r="S12" s="47"/>
      <c r="T12" s="47"/>
      <c r="U12" s="47"/>
      <c r="V12" s="47"/>
      <c r="W12" s="47"/>
    </row>
    <row r="13" ht="18.75" customHeight="1" spans="1:23">
      <c r="A13" s="8" t="s">
        <v>56</v>
      </c>
      <c r="B13" s="8" t="s">
        <v>157</v>
      </c>
      <c r="C13" s="9" t="s">
        <v>158</v>
      </c>
      <c r="D13" s="8" t="s">
        <v>77</v>
      </c>
      <c r="E13" s="8" t="s">
        <v>78</v>
      </c>
      <c r="F13" s="8" t="s">
        <v>163</v>
      </c>
      <c r="G13" s="8" t="s">
        <v>164</v>
      </c>
      <c r="H13" s="47">
        <v>990000</v>
      </c>
      <c r="I13" s="47">
        <v>990000</v>
      </c>
      <c r="J13" s="47"/>
      <c r="K13" s="47"/>
      <c r="L13" s="47">
        <v>990000</v>
      </c>
      <c r="M13" s="47"/>
      <c r="N13" s="47"/>
      <c r="O13" s="47"/>
      <c r="P13" s="45"/>
      <c r="Q13" s="47"/>
      <c r="R13" s="47"/>
      <c r="S13" s="47"/>
      <c r="T13" s="47"/>
      <c r="U13" s="47"/>
      <c r="V13" s="47"/>
      <c r="W13" s="47"/>
    </row>
    <row r="14" ht="18.75" customHeight="1" spans="1:23">
      <c r="A14" s="8" t="s">
        <v>56</v>
      </c>
      <c r="B14" s="8" t="s">
        <v>165</v>
      </c>
      <c r="C14" s="9" t="s">
        <v>166</v>
      </c>
      <c r="D14" s="8" t="s">
        <v>99</v>
      </c>
      <c r="E14" s="8" t="s">
        <v>100</v>
      </c>
      <c r="F14" s="8" t="s">
        <v>167</v>
      </c>
      <c r="G14" s="8" t="s">
        <v>168</v>
      </c>
      <c r="H14" s="47">
        <v>31064</v>
      </c>
      <c r="I14" s="47">
        <v>31064</v>
      </c>
      <c r="J14" s="47"/>
      <c r="K14" s="47"/>
      <c r="L14" s="47">
        <v>31064</v>
      </c>
      <c r="M14" s="47"/>
      <c r="N14" s="47"/>
      <c r="O14" s="47"/>
      <c r="P14" s="45"/>
      <c r="Q14" s="47"/>
      <c r="R14" s="47"/>
      <c r="S14" s="47"/>
      <c r="T14" s="47"/>
      <c r="U14" s="47"/>
      <c r="V14" s="47"/>
      <c r="W14" s="47"/>
    </row>
    <row r="15" ht="18.75" customHeight="1" spans="1:23">
      <c r="A15" s="8" t="s">
        <v>56</v>
      </c>
      <c r="B15" s="8" t="s">
        <v>169</v>
      </c>
      <c r="C15" s="9" t="s">
        <v>110</v>
      </c>
      <c r="D15" s="8" t="s">
        <v>109</v>
      </c>
      <c r="E15" s="8" t="s">
        <v>110</v>
      </c>
      <c r="F15" s="8" t="s">
        <v>170</v>
      </c>
      <c r="G15" s="8" t="s">
        <v>110</v>
      </c>
      <c r="H15" s="47">
        <v>837018</v>
      </c>
      <c r="I15" s="47">
        <v>837018</v>
      </c>
      <c r="J15" s="47"/>
      <c r="K15" s="47"/>
      <c r="L15" s="47">
        <v>837018</v>
      </c>
      <c r="M15" s="47"/>
      <c r="N15" s="47"/>
      <c r="O15" s="47"/>
      <c r="P15" s="45"/>
      <c r="Q15" s="47"/>
      <c r="R15" s="47"/>
      <c r="S15" s="47"/>
      <c r="T15" s="47"/>
      <c r="U15" s="47"/>
      <c r="V15" s="47"/>
      <c r="W15" s="47"/>
    </row>
    <row r="16" ht="18.75" customHeight="1" spans="1:23">
      <c r="A16" s="8" t="s">
        <v>56</v>
      </c>
      <c r="B16" s="8" t="s">
        <v>171</v>
      </c>
      <c r="C16" s="9" t="s">
        <v>172</v>
      </c>
      <c r="D16" s="8" t="s">
        <v>77</v>
      </c>
      <c r="E16" s="8" t="s">
        <v>78</v>
      </c>
      <c r="F16" s="8" t="s">
        <v>173</v>
      </c>
      <c r="G16" s="8" t="s">
        <v>172</v>
      </c>
      <c r="H16" s="47">
        <v>52800</v>
      </c>
      <c r="I16" s="47">
        <v>52800</v>
      </c>
      <c r="J16" s="47"/>
      <c r="K16" s="47"/>
      <c r="L16" s="47">
        <v>52800</v>
      </c>
      <c r="M16" s="47"/>
      <c r="N16" s="47"/>
      <c r="O16" s="47"/>
      <c r="P16" s="45"/>
      <c r="Q16" s="47"/>
      <c r="R16" s="47"/>
      <c r="S16" s="47"/>
      <c r="T16" s="47"/>
      <c r="U16" s="47"/>
      <c r="V16" s="47"/>
      <c r="W16" s="47"/>
    </row>
    <row r="17" ht="18.75" customHeight="1" spans="1:23">
      <c r="A17" s="8" t="s">
        <v>56</v>
      </c>
      <c r="B17" s="8" t="s">
        <v>174</v>
      </c>
      <c r="C17" s="9" t="s">
        <v>175</v>
      </c>
      <c r="D17" s="8" t="s">
        <v>77</v>
      </c>
      <c r="E17" s="8" t="s">
        <v>78</v>
      </c>
      <c r="F17" s="8" t="s">
        <v>176</v>
      </c>
      <c r="G17" s="8" t="s">
        <v>177</v>
      </c>
      <c r="H17" s="47">
        <v>23100</v>
      </c>
      <c r="I17" s="47">
        <v>23100</v>
      </c>
      <c r="J17" s="47"/>
      <c r="K17" s="47"/>
      <c r="L17" s="47">
        <v>23100</v>
      </c>
      <c r="M17" s="47"/>
      <c r="N17" s="47"/>
      <c r="O17" s="47"/>
      <c r="P17" s="45"/>
      <c r="Q17" s="47"/>
      <c r="R17" s="47"/>
      <c r="S17" s="47"/>
      <c r="T17" s="47"/>
      <c r="U17" s="47"/>
      <c r="V17" s="47"/>
      <c r="W17" s="47"/>
    </row>
    <row r="18" ht="18.75" customHeight="1" spans="1:23">
      <c r="A18" s="8" t="s">
        <v>56</v>
      </c>
      <c r="B18" s="8" t="s">
        <v>178</v>
      </c>
      <c r="C18" s="9" t="s">
        <v>179</v>
      </c>
      <c r="D18" s="8" t="s">
        <v>77</v>
      </c>
      <c r="E18" s="8" t="s">
        <v>78</v>
      </c>
      <c r="F18" s="8" t="s">
        <v>163</v>
      </c>
      <c r="G18" s="8" t="s">
        <v>164</v>
      </c>
      <c r="H18" s="47">
        <v>198000</v>
      </c>
      <c r="I18" s="47">
        <v>198000</v>
      </c>
      <c r="J18" s="47"/>
      <c r="K18" s="47"/>
      <c r="L18" s="47">
        <v>198000</v>
      </c>
      <c r="M18" s="47"/>
      <c r="N18" s="47"/>
      <c r="O18" s="47"/>
      <c r="P18" s="45"/>
      <c r="Q18" s="47"/>
      <c r="R18" s="47"/>
      <c r="S18" s="47"/>
      <c r="T18" s="47"/>
      <c r="U18" s="47"/>
      <c r="V18" s="47"/>
      <c r="W18" s="47"/>
    </row>
    <row r="19" ht="18.75" customHeight="1" spans="1:23">
      <c r="A19" s="8" t="s">
        <v>56</v>
      </c>
      <c r="B19" s="8" t="s">
        <v>178</v>
      </c>
      <c r="C19" s="9" t="s">
        <v>179</v>
      </c>
      <c r="D19" s="8" t="s">
        <v>77</v>
      </c>
      <c r="E19" s="8" t="s">
        <v>78</v>
      </c>
      <c r="F19" s="8" t="s">
        <v>163</v>
      </c>
      <c r="G19" s="8" t="s">
        <v>164</v>
      </c>
      <c r="H19" s="47">
        <v>396000</v>
      </c>
      <c r="I19" s="47">
        <v>396000</v>
      </c>
      <c r="J19" s="47"/>
      <c r="K19" s="47"/>
      <c r="L19" s="47">
        <v>396000</v>
      </c>
      <c r="M19" s="47"/>
      <c r="N19" s="47"/>
      <c r="O19" s="47"/>
      <c r="P19" s="45"/>
      <c r="Q19" s="47"/>
      <c r="R19" s="47"/>
      <c r="S19" s="47"/>
      <c r="T19" s="47"/>
      <c r="U19" s="47"/>
      <c r="V19" s="47"/>
      <c r="W19" s="47"/>
    </row>
    <row r="20" ht="18.75" customHeight="1" spans="1:23">
      <c r="A20" s="8" t="s">
        <v>56</v>
      </c>
      <c r="B20" s="8" t="s">
        <v>180</v>
      </c>
      <c r="C20" s="9" t="s">
        <v>181</v>
      </c>
      <c r="D20" s="8" t="s">
        <v>87</v>
      </c>
      <c r="E20" s="8" t="s">
        <v>88</v>
      </c>
      <c r="F20" s="8" t="s">
        <v>182</v>
      </c>
      <c r="G20" s="8" t="s">
        <v>183</v>
      </c>
      <c r="H20" s="47">
        <v>16500</v>
      </c>
      <c r="I20" s="47">
        <v>16500</v>
      </c>
      <c r="J20" s="47"/>
      <c r="K20" s="47"/>
      <c r="L20" s="47">
        <v>16500</v>
      </c>
      <c r="M20" s="47"/>
      <c r="N20" s="47"/>
      <c r="O20" s="47"/>
      <c r="P20" s="45"/>
      <c r="Q20" s="47"/>
      <c r="R20" s="47"/>
      <c r="S20" s="47"/>
      <c r="T20" s="47"/>
      <c r="U20" s="47"/>
      <c r="V20" s="47"/>
      <c r="W20" s="47"/>
    </row>
    <row r="21" ht="18.75" customHeight="1" spans="1:23">
      <c r="A21" s="8" t="s">
        <v>56</v>
      </c>
      <c r="B21" s="8" t="s">
        <v>184</v>
      </c>
      <c r="C21" s="9" t="s">
        <v>185</v>
      </c>
      <c r="D21" s="8" t="s">
        <v>77</v>
      </c>
      <c r="E21" s="8" t="s">
        <v>78</v>
      </c>
      <c r="F21" s="8" t="s">
        <v>186</v>
      </c>
      <c r="G21" s="8" t="s">
        <v>187</v>
      </c>
      <c r="H21" s="47">
        <v>30000</v>
      </c>
      <c r="I21" s="47">
        <v>30000</v>
      </c>
      <c r="J21" s="47"/>
      <c r="K21" s="47"/>
      <c r="L21" s="47">
        <v>30000</v>
      </c>
      <c r="M21" s="47"/>
      <c r="N21" s="47"/>
      <c r="O21" s="47"/>
      <c r="P21" s="45"/>
      <c r="Q21" s="47"/>
      <c r="R21" s="47"/>
      <c r="S21" s="47"/>
      <c r="T21" s="47"/>
      <c r="U21" s="47"/>
      <c r="V21" s="47"/>
      <c r="W21" s="47"/>
    </row>
    <row r="22" ht="18.75" customHeight="1" spans="1:23">
      <c r="A22" s="8" t="s">
        <v>56</v>
      </c>
      <c r="B22" s="8" t="s">
        <v>184</v>
      </c>
      <c r="C22" s="9" t="s">
        <v>185</v>
      </c>
      <c r="D22" s="8" t="s">
        <v>89</v>
      </c>
      <c r="E22" s="8" t="s">
        <v>90</v>
      </c>
      <c r="F22" s="8" t="s">
        <v>188</v>
      </c>
      <c r="G22" s="8" t="s">
        <v>189</v>
      </c>
      <c r="H22" s="47">
        <v>855000</v>
      </c>
      <c r="I22" s="47">
        <v>855000</v>
      </c>
      <c r="J22" s="47"/>
      <c r="K22" s="47"/>
      <c r="L22" s="47">
        <v>855000</v>
      </c>
      <c r="M22" s="47"/>
      <c r="N22" s="47"/>
      <c r="O22" s="47"/>
      <c r="P22" s="45"/>
      <c r="Q22" s="47"/>
      <c r="R22" s="47"/>
      <c r="S22" s="47"/>
      <c r="T22" s="47"/>
      <c r="U22" s="47"/>
      <c r="V22" s="47"/>
      <c r="W22" s="47"/>
    </row>
    <row r="23" ht="18.75" customHeight="1" spans="1:23">
      <c r="A23" s="8" t="s">
        <v>56</v>
      </c>
      <c r="B23" s="8" t="s">
        <v>184</v>
      </c>
      <c r="C23" s="9" t="s">
        <v>185</v>
      </c>
      <c r="D23" s="8" t="s">
        <v>99</v>
      </c>
      <c r="E23" s="8" t="s">
        <v>100</v>
      </c>
      <c r="F23" s="8" t="s">
        <v>167</v>
      </c>
      <c r="G23" s="8" t="s">
        <v>168</v>
      </c>
      <c r="H23" s="47">
        <v>336000</v>
      </c>
      <c r="I23" s="47">
        <v>336000</v>
      </c>
      <c r="J23" s="47"/>
      <c r="K23" s="47"/>
      <c r="L23" s="47">
        <v>336000</v>
      </c>
      <c r="M23" s="47"/>
      <c r="N23" s="47"/>
      <c r="O23" s="47"/>
      <c r="P23" s="45"/>
      <c r="Q23" s="47"/>
      <c r="R23" s="47"/>
      <c r="S23" s="47"/>
      <c r="T23" s="47"/>
      <c r="U23" s="47"/>
      <c r="V23" s="47"/>
      <c r="W23" s="47"/>
    </row>
    <row r="24" ht="18.75" customHeight="1" spans="1:23">
      <c r="A24" s="8" t="s">
        <v>56</v>
      </c>
      <c r="B24" s="8" t="s">
        <v>184</v>
      </c>
      <c r="C24" s="9" t="s">
        <v>185</v>
      </c>
      <c r="D24" s="8" t="s">
        <v>99</v>
      </c>
      <c r="E24" s="8" t="s">
        <v>100</v>
      </c>
      <c r="F24" s="8" t="s">
        <v>167</v>
      </c>
      <c r="G24" s="8" t="s">
        <v>168</v>
      </c>
      <c r="H24" s="47">
        <v>14400</v>
      </c>
      <c r="I24" s="47">
        <v>14400</v>
      </c>
      <c r="J24" s="47"/>
      <c r="K24" s="47"/>
      <c r="L24" s="47">
        <v>14400</v>
      </c>
      <c r="M24" s="47"/>
      <c r="N24" s="47"/>
      <c r="O24" s="47"/>
      <c r="P24" s="45"/>
      <c r="Q24" s="47"/>
      <c r="R24" s="47"/>
      <c r="S24" s="47"/>
      <c r="T24" s="47"/>
      <c r="U24" s="47"/>
      <c r="V24" s="47"/>
      <c r="W24" s="47"/>
    </row>
    <row r="25" ht="18.75" customHeight="1" spans="1:23">
      <c r="A25" s="8" t="s">
        <v>56</v>
      </c>
      <c r="B25" s="8" t="s">
        <v>184</v>
      </c>
      <c r="C25" s="9" t="s">
        <v>185</v>
      </c>
      <c r="D25" s="8" t="s">
        <v>101</v>
      </c>
      <c r="E25" s="8" t="s">
        <v>102</v>
      </c>
      <c r="F25" s="8" t="s">
        <v>190</v>
      </c>
      <c r="G25" s="8" t="s">
        <v>191</v>
      </c>
      <c r="H25" s="47">
        <v>372000</v>
      </c>
      <c r="I25" s="47">
        <v>372000</v>
      </c>
      <c r="J25" s="47"/>
      <c r="K25" s="47"/>
      <c r="L25" s="47">
        <v>372000</v>
      </c>
      <c r="M25" s="47"/>
      <c r="N25" s="47"/>
      <c r="O25" s="47"/>
      <c r="P25" s="45"/>
      <c r="Q25" s="47"/>
      <c r="R25" s="47"/>
      <c r="S25" s="47"/>
      <c r="T25" s="47"/>
      <c r="U25" s="47"/>
      <c r="V25" s="47"/>
      <c r="W25" s="47"/>
    </row>
    <row r="26" ht="18.75" customHeight="1" spans="1:23">
      <c r="A26" s="8" t="s">
        <v>56</v>
      </c>
      <c r="B26" s="8" t="s">
        <v>184</v>
      </c>
      <c r="C26" s="9" t="s">
        <v>185</v>
      </c>
      <c r="D26" s="8" t="s">
        <v>103</v>
      </c>
      <c r="E26" s="8" t="s">
        <v>104</v>
      </c>
      <c r="F26" s="8" t="s">
        <v>186</v>
      </c>
      <c r="G26" s="8" t="s">
        <v>187</v>
      </c>
      <c r="H26" s="47">
        <v>18000</v>
      </c>
      <c r="I26" s="47">
        <v>18000</v>
      </c>
      <c r="J26" s="47"/>
      <c r="K26" s="47"/>
      <c r="L26" s="47">
        <v>18000</v>
      </c>
      <c r="M26" s="47"/>
      <c r="N26" s="47"/>
      <c r="O26" s="47"/>
      <c r="P26" s="45"/>
      <c r="Q26" s="47"/>
      <c r="R26" s="47"/>
      <c r="S26" s="47"/>
      <c r="T26" s="47"/>
      <c r="U26" s="47"/>
      <c r="V26" s="47"/>
      <c r="W26" s="47"/>
    </row>
    <row r="27" ht="18.75" customHeight="1" spans="1:23">
      <c r="A27" s="11" t="s">
        <v>32</v>
      </c>
      <c r="B27" s="11"/>
      <c r="C27" s="11"/>
      <c r="D27" s="11"/>
      <c r="E27" s="11"/>
      <c r="F27" s="11"/>
      <c r="G27" s="11"/>
      <c r="H27" s="47">
        <v>6862718</v>
      </c>
      <c r="I27" s="47">
        <v>6862718</v>
      </c>
      <c r="J27" s="47"/>
      <c r="K27" s="47"/>
      <c r="L27" s="47">
        <v>6862718</v>
      </c>
      <c r="M27" s="47"/>
      <c r="N27" s="47"/>
      <c r="O27" s="47"/>
      <c r="P27" s="47"/>
      <c r="Q27" s="47"/>
      <c r="R27" s="47"/>
      <c r="S27" s="47"/>
      <c r="T27" s="47"/>
      <c r="U27" s="47"/>
      <c r="V27" s="47"/>
      <c r="W27" s="47"/>
    </row>
  </sheetData>
  <mergeCells count="30">
    <mergeCell ref="A2:W2"/>
    <mergeCell ref="A3:G3"/>
    <mergeCell ref="I4:W4"/>
    <mergeCell ref="I5:M5"/>
    <mergeCell ref="N5:P5"/>
    <mergeCell ref="R5:W5"/>
    <mergeCell ref="A27:G27"/>
    <mergeCell ref="A4:A7"/>
    <mergeCell ref="B4:B7"/>
    <mergeCell ref="C4:C7"/>
    <mergeCell ref="D4:D7"/>
    <mergeCell ref="E4:E7"/>
    <mergeCell ref="F4:F7"/>
    <mergeCell ref="G4:G7"/>
    <mergeCell ref="H4:H7"/>
    <mergeCell ref="I6:I7"/>
    <mergeCell ref="J6:J7"/>
    <mergeCell ref="K6:K7"/>
    <mergeCell ref="L6:L7"/>
    <mergeCell ref="M6:M7"/>
    <mergeCell ref="N6:N7"/>
    <mergeCell ref="O6:O7"/>
    <mergeCell ref="P6:P7"/>
    <mergeCell ref="Q5:Q7"/>
    <mergeCell ref="R6:R7"/>
    <mergeCell ref="S6:S7"/>
    <mergeCell ref="T6:T7"/>
    <mergeCell ref="U6:U7"/>
    <mergeCell ref="V6:V7"/>
    <mergeCell ref="W6:W7"/>
  </mergeCells>
  <pageMargins left="0.75" right="0.75" top="1" bottom="1" header="0.5" footer="0.5"/>
  <pageSetup paperSize="1" pageOrder="overThenDown"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W35"/>
  <sheetViews>
    <sheetView showZeros="0" zoomScale="85" zoomScaleNormal="85" topLeftCell="C1" workbookViewId="0">
      <selection activeCell="L13" sqref="L13"/>
    </sheetView>
  </sheetViews>
  <sheetFormatPr defaultColWidth="8.85" defaultRowHeight="15" customHeight="1"/>
  <cols>
    <col min="1" max="2" width="28.575" customWidth="1"/>
    <col min="3" max="3" width="31.625" customWidth="1"/>
    <col min="4" max="8" width="28.575" customWidth="1"/>
    <col min="9" max="12" width="14.2833333333333" style="121" customWidth="1"/>
    <col min="13" max="23" width="14.2833333333333" customWidth="1"/>
  </cols>
  <sheetData>
    <row r="1" ht="18.75" customHeight="1" spans="1:23">
      <c r="A1" s="1"/>
      <c r="B1" s="1"/>
      <c r="C1" s="1"/>
      <c r="D1" s="1"/>
      <c r="E1" s="1"/>
      <c r="F1" s="1"/>
      <c r="G1" s="1"/>
      <c r="H1" s="1"/>
      <c r="I1" s="123"/>
      <c r="J1" s="123"/>
      <c r="K1" s="123"/>
      <c r="L1" s="123"/>
      <c r="M1" s="1"/>
      <c r="N1" s="2"/>
      <c r="O1" s="2"/>
      <c r="P1" s="2"/>
      <c r="Q1" s="2"/>
      <c r="R1" s="2"/>
      <c r="S1" s="2"/>
      <c r="T1" s="2"/>
      <c r="U1" s="2"/>
      <c r="V1" s="2"/>
      <c r="W1" s="2" t="s">
        <v>192</v>
      </c>
    </row>
    <row r="2" ht="45" customHeight="1" spans="1:23">
      <c r="A2" s="3" t="s">
        <v>193</v>
      </c>
      <c r="B2" s="3"/>
      <c r="C2" s="3"/>
      <c r="D2" s="3"/>
      <c r="E2" s="3"/>
      <c r="F2" s="3"/>
      <c r="G2" s="3"/>
      <c r="H2" s="3"/>
      <c r="I2" s="124"/>
      <c r="J2" s="124"/>
      <c r="K2" s="124"/>
      <c r="L2" s="124"/>
      <c r="M2" s="3"/>
      <c r="N2" s="125"/>
      <c r="O2" s="125"/>
      <c r="P2" s="125"/>
      <c r="Q2" s="125"/>
      <c r="R2" s="125"/>
      <c r="S2" s="125"/>
      <c r="T2" s="125"/>
      <c r="U2" s="125"/>
      <c r="V2" s="125"/>
      <c r="W2" s="125"/>
    </row>
    <row r="3" ht="18.75" customHeight="1" spans="1:23">
      <c r="A3" s="4" t="str">
        <f>"单位名称："&amp;"新平彝族傣族自治县平掌乡小学"</f>
        <v>单位名称：新平彝族傣族自治县平掌乡小学</v>
      </c>
      <c r="B3" s="4"/>
      <c r="C3" s="4"/>
      <c r="D3" s="4"/>
      <c r="E3" s="4"/>
      <c r="F3" s="4"/>
      <c r="G3" s="4"/>
      <c r="H3" s="4"/>
      <c r="I3" s="126"/>
      <c r="J3" s="126"/>
      <c r="K3" s="126"/>
      <c r="L3" s="126"/>
      <c r="M3" s="127"/>
      <c r="N3" s="5"/>
      <c r="O3" s="5"/>
      <c r="P3" s="5"/>
      <c r="Q3" s="5"/>
      <c r="R3" s="5"/>
      <c r="S3" s="5"/>
      <c r="T3" s="5"/>
      <c r="U3" s="5"/>
      <c r="V3" s="5"/>
      <c r="W3" s="5" t="s">
        <v>29</v>
      </c>
    </row>
    <row r="4" ht="18.75" customHeight="1" spans="1:23">
      <c r="A4" s="110" t="s">
        <v>194</v>
      </c>
      <c r="B4" s="110" t="s">
        <v>142</v>
      </c>
      <c r="C4" s="110" t="s">
        <v>143</v>
      </c>
      <c r="D4" s="110" t="s">
        <v>195</v>
      </c>
      <c r="E4" s="110" t="s">
        <v>144</v>
      </c>
      <c r="F4" s="110" t="s">
        <v>145</v>
      </c>
      <c r="G4" s="110" t="s">
        <v>146</v>
      </c>
      <c r="H4" s="110" t="s">
        <v>147</v>
      </c>
      <c r="I4" s="128" t="s">
        <v>32</v>
      </c>
      <c r="J4" s="128" t="s">
        <v>196</v>
      </c>
      <c r="K4" s="129"/>
      <c r="L4" s="129"/>
      <c r="M4" s="110"/>
      <c r="N4" s="110" t="s">
        <v>149</v>
      </c>
      <c r="O4" s="110"/>
      <c r="P4" s="110"/>
      <c r="Q4" s="110" t="s">
        <v>38</v>
      </c>
      <c r="R4" s="110" t="s">
        <v>62</v>
      </c>
      <c r="S4" s="110"/>
      <c r="T4" s="110"/>
      <c r="U4" s="110"/>
      <c r="V4" s="110"/>
      <c r="W4" s="110"/>
    </row>
    <row r="5" ht="18.75" customHeight="1" spans="1:23">
      <c r="A5" s="110"/>
      <c r="B5" s="110"/>
      <c r="C5" s="110"/>
      <c r="D5" s="110"/>
      <c r="E5" s="110"/>
      <c r="F5" s="110"/>
      <c r="G5" s="110"/>
      <c r="H5" s="110"/>
      <c r="I5" s="128" t="s">
        <v>150</v>
      </c>
      <c r="J5" s="128" t="s">
        <v>35</v>
      </c>
      <c r="K5" s="129"/>
      <c r="L5" s="129" t="s">
        <v>36</v>
      </c>
      <c r="M5" s="110" t="s">
        <v>37</v>
      </c>
      <c r="N5" s="110" t="s">
        <v>35</v>
      </c>
      <c r="O5" s="110" t="s">
        <v>36</v>
      </c>
      <c r="P5" s="110" t="s">
        <v>37</v>
      </c>
      <c r="Q5" s="110" t="s">
        <v>38</v>
      </c>
      <c r="R5" s="110" t="s">
        <v>34</v>
      </c>
      <c r="S5" s="110" t="s">
        <v>41</v>
      </c>
      <c r="T5" s="110" t="s">
        <v>42</v>
      </c>
      <c r="U5" s="110" t="s">
        <v>43</v>
      </c>
      <c r="V5" s="110" t="s">
        <v>44</v>
      </c>
      <c r="W5" s="110" t="s">
        <v>45</v>
      </c>
    </row>
    <row r="6" ht="18.75" customHeight="1" spans="1:23">
      <c r="A6" s="110"/>
      <c r="B6" s="110"/>
      <c r="C6" s="110"/>
      <c r="D6" s="110"/>
      <c r="E6" s="110"/>
      <c r="F6" s="110"/>
      <c r="G6" s="110"/>
      <c r="H6" s="110"/>
      <c r="I6" s="128"/>
      <c r="J6" s="128" t="s">
        <v>35</v>
      </c>
      <c r="K6" s="129"/>
      <c r="L6" s="129" t="s">
        <v>36</v>
      </c>
      <c r="M6" s="110" t="s">
        <v>37</v>
      </c>
      <c r="N6" s="110" t="s">
        <v>35</v>
      </c>
      <c r="O6" s="110" t="s">
        <v>36</v>
      </c>
      <c r="P6" s="110" t="s">
        <v>37</v>
      </c>
      <c r="Q6" s="110"/>
      <c r="R6" s="110" t="s">
        <v>34</v>
      </c>
      <c r="S6" s="110" t="s">
        <v>41</v>
      </c>
      <c r="T6" s="110" t="s">
        <v>42</v>
      </c>
      <c r="U6" s="110" t="s">
        <v>43</v>
      </c>
      <c r="V6" s="110" t="s">
        <v>44</v>
      </c>
      <c r="W6" s="110" t="s">
        <v>45</v>
      </c>
    </row>
    <row r="7" ht="22.65" customHeight="1" spans="1:23">
      <c r="A7" s="110"/>
      <c r="B7" s="110"/>
      <c r="C7" s="110"/>
      <c r="D7" s="110"/>
      <c r="E7" s="110"/>
      <c r="F7" s="110"/>
      <c r="G7" s="110"/>
      <c r="H7" s="110"/>
      <c r="I7" s="128"/>
      <c r="J7" s="128" t="s">
        <v>34</v>
      </c>
      <c r="K7" s="129" t="s">
        <v>197</v>
      </c>
      <c r="L7" s="129"/>
      <c r="M7" s="110"/>
      <c r="N7" s="110"/>
      <c r="O7" s="110"/>
      <c r="P7" s="110"/>
      <c r="Q7" s="110"/>
      <c r="R7" s="110"/>
      <c r="S7" s="110"/>
      <c r="T7" s="110"/>
      <c r="U7" s="110"/>
      <c r="V7" s="110"/>
      <c r="W7" s="110"/>
    </row>
    <row r="8" ht="18.75" customHeight="1" spans="1:23">
      <c r="A8" s="112" t="s">
        <v>46</v>
      </c>
      <c r="B8" s="112">
        <v>2</v>
      </c>
      <c r="C8" s="112">
        <v>3</v>
      </c>
      <c r="D8" s="112">
        <v>4</v>
      </c>
      <c r="E8" s="112">
        <v>5</v>
      </c>
      <c r="F8" s="112">
        <v>6</v>
      </c>
      <c r="G8" s="112">
        <v>7</v>
      </c>
      <c r="H8" s="112">
        <v>8</v>
      </c>
      <c r="I8" s="130">
        <v>9</v>
      </c>
      <c r="J8" s="130">
        <v>10</v>
      </c>
      <c r="K8" s="130">
        <v>11</v>
      </c>
      <c r="L8" s="130">
        <v>12</v>
      </c>
      <c r="M8" s="112">
        <v>13</v>
      </c>
      <c r="N8" s="112">
        <v>14</v>
      </c>
      <c r="O8" s="112">
        <v>15</v>
      </c>
      <c r="P8" s="112">
        <v>16</v>
      </c>
      <c r="Q8" s="112">
        <v>17</v>
      </c>
      <c r="R8" s="112">
        <v>18</v>
      </c>
      <c r="S8" s="112">
        <v>19</v>
      </c>
      <c r="T8" s="112">
        <v>20</v>
      </c>
      <c r="U8" s="112">
        <v>21</v>
      </c>
      <c r="V8" s="112">
        <v>22</v>
      </c>
      <c r="W8" s="112">
        <v>23</v>
      </c>
    </row>
    <row r="9" ht="24" customHeight="1" spans="1:23">
      <c r="A9" s="8"/>
      <c r="B9" s="8"/>
      <c r="C9" s="9" t="s">
        <v>198</v>
      </c>
      <c r="D9" s="8"/>
      <c r="E9" s="8"/>
      <c r="F9" s="8"/>
      <c r="G9" s="8"/>
      <c r="H9" s="8"/>
      <c r="I9" s="131">
        <v>66100</v>
      </c>
      <c r="J9" s="131">
        <v>66100</v>
      </c>
      <c r="K9" s="131">
        <v>66100</v>
      </c>
      <c r="L9" s="131"/>
      <c r="M9" s="10"/>
      <c r="N9" s="10"/>
      <c r="O9" s="10"/>
      <c r="P9" s="10"/>
      <c r="Q9" s="10"/>
      <c r="R9" s="10"/>
      <c r="S9" s="10"/>
      <c r="T9" s="10"/>
      <c r="U9" s="10"/>
      <c r="V9" s="10"/>
      <c r="W9" s="10"/>
    </row>
    <row r="10" ht="24" customHeight="1" spans="1:23">
      <c r="A10" s="8" t="s">
        <v>199</v>
      </c>
      <c r="B10" s="8" t="s">
        <v>200</v>
      </c>
      <c r="C10" s="9" t="s">
        <v>198</v>
      </c>
      <c r="D10" s="8" t="s">
        <v>56</v>
      </c>
      <c r="E10" s="8" t="s">
        <v>77</v>
      </c>
      <c r="F10" s="8" t="s">
        <v>78</v>
      </c>
      <c r="G10" s="8" t="s">
        <v>201</v>
      </c>
      <c r="H10" s="8" t="s">
        <v>202</v>
      </c>
      <c r="I10" s="131">
        <v>66100</v>
      </c>
      <c r="J10" s="131">
        <v>66100</v>
      </c>
      <c r="K10" s="131">
        <v>66100</v>
      </c>
      <c r="L10" s="131"/>
      <c r="M10" s="10"/>
      <c r="N10" s="10"/>
      <c r="O10" s="10"/>
      <c r="P10" s="10"/>
      <c r="Q10" s="10"/>
      <c r="R10" s="10"/>
      <c r="S10" s="10"/>
      <c r="T10" s="10"/>
      <c r="U10" s="10"/>
      <c r="V10" s="10"/>
      <c r="W10" s="10"/>
    </row>
    <row r="11" ht="24" customHeight="1" spans="1:23">
      <c r="A11" s="45"/>
      <c r="B11" s="45"/>
      <c r="C11" s="9" t="s">
        <v>203</v>
      </c>
      <c r="D11" s="45"/>
      <c r="E11" s="45"/>
      <c r="F11" s="45"/>
      <c r="G11" s="45"/>
      <c r="H11" s="45"/>
      <c r="I11" s="131">
        <v>153000</v>
      </c>
      <c r="J11" s="131">
        <v>153000</v>
      </c>
      <c r="K11" s="131">
        <v>153000</v>
      </c>
      <c r="L11" s="131"/>
      <c r="M11" s="10"/>
      <c r="N11" s="10"/>
      <c r="O11" s="10"/>
      <c r="P11" s="45"/>
      <c r="Q11" s="10"/>
      <c r="R11" s="10"/>
      <c r="S11" s="10"/>
      <c r="T11" s="10"/>
      <c r="U11" s="10"/>
      <c r="V11" s="10"/>
      <c r="W11" s="10"/>
    </row>
    <row r="12" ht="24" customHeight="1" spans="1:23">
      <c r="A12" s="8" t="s">
        <v>204</v>
      </c>
      <c r="B12" s="8" t="s">
        <v>205</v>
      </c>
      <c r="C12" s="9" t="s">
        <v>203</v>
      </c>
      <c r="D12" s="8" t="s">
        <v>56</v>
      </c>
      <c r="E12" s="8" t="s">
        <v>81</v>
      </c>
      <c r="F12" s="8" t="s">
        <v>82</v>
      </c>
      <c r="G12" s="8" t="s">
        <v>206</v>
      </c>
      <c r="H12" s="8" t="s">
        <v>207</v>
      </c>
      <c r="I12" s="131">
        <v>153000</v>
      </c>
      <c r="J12" s="131">
        <v>153000</v>
      </c>
      <c r="K12" s="131">
        <v>153000</v>
      </c>
      <c r="L12" s="131"/>
      <c r="M12" s="10"/>
      <c r="N12" s="10"/>
      <c r="O12" s="10"/>
      <c r="P12" s="45"/>
      <c r="Q12" s="10"/>
      <c r="R12" s="10"/>
      <c r="S12" s="10"/>
      <c r="T12" s="10"/>
      <c r="U12" s="10"/>
      <c r="V12" s="10"/>
      <c r="W12" s="10"/>
    </row>
    <row r="13" ht="24" customHeight="1" spans="1:23">
      <c r="A13" s="45"/>
      <c r="B13" s="45"/>
      <c r="C13" s="9" t="s">
        <v>208</v>
      </c>
      <c r="D13" s="45"/>
      <c r="E13" s="45"/>
      <c r="F13" s="45"/>
      <c r="G13" s="45"/>
      <c r="H13" s="45"/>
      <c r="I13" s="131">
        <f>I14+I15+I16+I17+I18+I19+I20</f>
        <v>182849.7</v>
      </c>
      <c r="J13" s="131">
        <f>J14+J15+J16+J17+J18+J19+J20</f>
        <v>182849.7</v>
      </c>
      <c r="K13" s="131">
        <f>K14+K15+K16+K17+K18+K19+K20</f>
        <v>182849.7</v>
      </c>
      <c r="L13" s="131"/>
      <c r="M13" s="10"/>
      <c r="N13" s="10"/>
      <c r="O13" s="10"/>
      <c r="P13" s="45"/>
      <c r="Q13" s="10"/>
      <c r="R13" s="10"/>
      <c r="S13" s="10"/>
      <c r="T13" s="10"/>
      <c r="U13" s="10"/>
      <c r="V13" s="10"/>
      <c r="W13" s="10"/>
    </row>
    <row r="14" ht="24" customHeight="1" spans="1:23">
      <c r="A14" s="8" t="s">
        <v>199</v>
      </c>
      <c r="B14" s="8" t="s">
        <v>209</v>
      </c>
      <c r="C14" s="9" t="s">
        <v>208</v>
      </c>
      <c r="D14" s="8" t="s">
        <v>56</v>
      </c>
      <c r="E14" s="8" t="s">
        <v>77</v>
      </c>
      <c r="F14" s="8" t="s">
        <v>78</v>
      </c>
      <c r="G14" s="8" t="s">
        <v>182</v>
      </c>
      <c r="H14" s="8" t="s">
        <v>183</v>
      </c>
      <c r="I14" s="132">
        <f t="shared" ref="I14:K14" si="0">3195.44+44029.49</f>
        <v>47224.93</v>
      </c>
      <c r="J14" s="132">
        <f t="shared" si="0"/>
        <v>47224.93</v>
      </c>
      <c r="K14" s="132">
        <f t="shared" si="0"/>
        <v>47224.93</v>
      </c>
      <c r="L14" s="131"/>
      <c r="M14" s="10"/>
      <c r="N14" s="10"/>
      <c r="O14" s="10"/>
      <c r="P14" s="45"/>
      <c r="Q14" s="10"/>
      <c r="R14" s="10"/>
      <c r="S14" s="10"/>
      <c r="T14" s="10"/>
      <c r="U14" s="10"/>
      <c r="V14" s="10"/>
      <c r="W14" s="10"/>
    </row>
    <row r="15" ht="24" customHeight="1" spans="1:23">
      <c r="A15" s="8" t="s">
        <v>199</v>
      </c>
      <c r="B15" s="8" t="s">
        <v>209</v>
      </c>
      <c r="C15" s="9" t="s">
        <v>208</v>
      </c>
      <c r="D15" s="8" t="s">
        <v>56</v>
      </c>
      <c r="E15" s="8" t="s">
        <v>77</v>
      </c>
      <c r="F15" s="8" t="s">
        <v>78</v>
      </c>
      <c r="G15" s="8" t="s">
        <v>210</v>
      </c>
      <c r="H15" s="8" t="s">
        <v>211</v>
      </c>
      <c r="I15" s="132">
        <f t="shared" ref="I15:K15" si="1">1000+1376</f>
        <v>2376</v>
      </c>
      <c r="J15" s="132">
        <f t="shared" si="1"/>
        <v>2376</v>
      </c>
      <c r="K15" s="132">
        <f t="shared" si="1"/>
        <v>2376</v>
      </c>
      <c r="L15" s="131"/>
      <c r="M15" s="10"/>
      <c r="N15" s="10"/>
      <c r="O15" s="10"/>
      <c r="P15" s="45"/>
      <c r="Q15" s="10"/>
      <c r="R15" s="10"/>
      <c r="S15" s="10"/>
      <c r="T15" s="10"/>
      <c r="U15" s="10"/>
      <c r="V15" s="10"/>
      <c r="W15" s="10"/>
    </row>
    <row r="16" ht="24" customHeight="1" spans="1:23">
      <c r="A16" s="8" t="s">
        <v>199</v>
      </c>
      <c r="B16" s="8" t="s">
        <v>209</v>
      </c>
      <c r="C16" s="9" t="s">
        <v>208</v>
      </c>
      <c r="D16" s="8" t="s">
        <v>56</v>
      </c>
      <c r="E16" s="8" t="s">
        <v>77</v>
      </c>
      <c r="F16" s="8" t="s">
        <v>78</v>
      </c>
      <c r="G16" s="8" t="s">
        <v>212</v>
      </c>
      <c r="H16" s="8" t="s">
        <v>213</v>
      </c>
      <c r="I16" s="132">
        <f t="shared" ref="I16:K16" si="2">6000+38360.77</f>
        <v>44360.77</v>
      </c>
      <c r="J16" s="132">
        <f t="shared" si="2"/>
        <v>44360.77</v>
      </c>
      <c r="K16" s="132">
        <f t="shared" si="2"/>
        <v>44360.77</v>
      </c>
      <c r="L16" s="131"/>
      <c r="M16" s="10"/>
      <c r="N16" s="10"/>
      <c r="O16" s="10"/>
      <c r="P16" s="45"/>
      <c r="Q16" s="10"/>
      <c r="R16" s="10"/>
      <c r="S16" s="10"/>
      <c r="T16" s="10"/>
      <c r="U16" s="10"/>
      <c r="V16" s="10"/>
      <c r="W16" s="10"/>
    </row>
    <row r="17" ht="24" customHeight="1" spans="1:23">
      <c r="A17" s="8" t="s">
        <v>199</v>
      </c>
      <c r="B17" s="8" t="s">
        <v>209</v>
      </c>
      <c r="C17" s="9" t="s">
        <v>208</v>
      </c>
      <c r="D17" s="8" t="s">
        <v>56</v>
      </c>
      <c r="E17" s="8" t="s">
        <v>77</v>
      </c>
      <c r="F17" s="8" t="s">
        <v>78</v>
      </c>
      <c r="G17" s="8" t="s">
        <v>214</v>
      </c>
      <c r="H17" s="8" t="s">
        <v>215</v>
      </c>
      <c r="I17" s="132">
        <f t="shared" ref="I17:K17" si="3">2000+21294</f>
        <v>23294</v>
      </c>
      <c r="J17" s="132">
        <f t="shared" si="3"/>
        <v>23294</v>
      </c>
      <c r="K17" s="132">
        <f t="shared" si="3"/>
        <v>23294</v>
      </c>
      <c r="L17" s="131"/>
      <c r="M17" s="10"/>
      <c r="N17" s="10"/>
      <c r="O17" s="10"/>
      <c r="P17" s="45"/>
      <c r="Q17" s="10"/>
      <c r="R17" s="10"/>
      <c r="S17" s="10"/>
      <c r="T17" s="10"/>
      <c r="U17" s="10"/>
      <c r="V17" s="10"/>
      <c r="W17" s="10"/>
    </row>
    <row r="18" ht="24" customHeight="1" spans="1:23">
      <c r="A18" s="8" t="s">
        <v>199</v>
      </c>
      <c r="B18" s="8" t="s">
        <v>209</v>
      </c>
      <c r="C18" s="9" t="s">
        <v>208</v>
      </c>
      <c r="D18" s="8" t="s">
        <v>56</v>
      </c>
      <c r="E18" s="8" t="s">
        <v>77</v>
      </c>
      <c r="F18" s="8" t="s">
        <v>78</v>
      </c>
      <c r="G18" s="8" t="s">
        <v>216</v>
      </c>
      <c r="H18" s="8" t="s">
        <v>217</v>
      </c>
      <c r="I18" s="132">
        <f t="shared" ref="I18:K18" si="4">1000+4594</f>
        <v>5594</v>
      </c>
      <c r="J18" s="132">
        <f t="shared" si="4"/>
        <v>5594</v>
      </c>
      <c r="K18" s="132">
        <f t="shared" si="4"/>
        <v>5594</v>
      </c>
      <c r="L18" s="131"/>
      <c r="M18" s="10"/>
      <c r="N18" s="10"/>
      <c r="O18" s="10"/>
      <c r="P18" s="45"/>
      <c r="Q18" s="10"/>
      <c r="R18" s="10"/>
      <c r="S18" s="10"/>
      <c r="T18" s="10"/>
      <c r="U18" s="10"/>
      <c r="V18" s="10"/>
      <c r="W18" s="10"/>
    </row>
    <row r="19" ht="18.75" customHeight="1" spans="1:23">
      <c r="A19" s="8" t="s">
        <v>199</v>
      </c>
      <c r="B19" s="8" t="s">
        <v>209</v>
      </c>
      <c r="C19" s="9" t="s">
        <v>208</v>
      </c>
      <c r="D19" s="8" t="s">
        <v>56</v>
      </c>
      <c r="E19" s="8" t="s">
        <v>77</v>
      </c>
      <c r="F19" s="8" t="s">
        <v>78</v>
      </c>
      <c r="G19" s="8">
        <v>30202</v>
      </c>
      <c r="H19" s="45" t="s">
        <v>218</v>
      </c>
      <c r="I19" s="132">
        <v>10000</v>
      </c>
      <c r="J19" s="132">
        <v>10000</v>
      </c>
      <c r="K19" s="132">
        <v>10000</v>
      </c>
      <c r="L19" s="131"/>
      <c r="M19" s="10"/>
      <c r="N19" s="10"/>
      <c r="O19" s="10"/>
      <c r="P19" s="45"/>
      <c r="Q19" s="10"/>
      <c r="R19" s="10"/>
      <c r="S19" s="10"/>
      <c r="T19" s="10"/>
      <c r="U19" s="10"/>
      <c r="V19" s="10"/>
      <c r="W19" s="10"/>
    </row>
    <row r="20" ht="18.75" customHeight="1" spans="1:23">
      <c r="A20" s="8" t="s">
        <v>199</v>
      </c>
      <c r="B20" s="8" t="s">
        <v>209</v>
      </c>
      <c r="C20" s="9" t="s">
        <v>208</v>
      </c>
      <c r="D20" s="8" t="s">
        <v>56</v>
      </c>
      <c r="E20" s="8" t="s">
        <v>77</v>
      </c>
      <c r="F20" s="8" t="s">
        <v>78</v>
      </c>
      <c r="G20" s="8">
        <v>30213</v>
      </c>
      <c r="H20" s="45" t="s">
        <v>219</v>
      </c>
      <c r="I20" s="132">
        <v>50000</v>
      </c>
      <c r="J20" s="132">
        <v>50000</v>
      </c>
      <c r="K20" s="132">
        <v>50000</v>
      </c>
      <c r="L20" s="131"/>
      <c r="M20" s="10"/>
      <c r="N20" s="10"/>
      <c r="O20" s="10"/>
      <c r="P20" s="45"/>
      <c r="Q20" s="10"/>
      <c r="R20" s="10"/>
      <c r="S20" s="10"/>
      <c r="T20" s="10"/>
      <c r="U20" s="10"/>
      <c r="V20" s="10"/>
      <c r="W20" s="10"/>
    </row>
    <row r="21" ht="18.75" customHeight="1" spans="1:23">
      <c r="A21" s="45"/>
      <c r="B21" s="45"/>
      <c r="C21" s="9" t="s">
        <v>220</v>
      </c>
      <c r="D21" s="45"/>
      <c r="E21" s="45"/>
      <c r="F21" s="45"/>
      <c r="G21" s="45"/>
      <c r="H21" s="45"/>
      <c r="I21" s="131">
        <v>220804</v>
      </c>
      <c r="J21" s="131">
        <v>220804</v>
      </c>
      <c r="K21" s="131">
        <v>220804</v>
      </c>
      <c r="L21" s="131"/>
      <c r="M21" s="10"/>
      <c r="N21" s="10"/>
      <c r="O21" s="10"/>
      <c r="P21" s="45"/>
      <c r="Q21" s="10"/>
      <c r="R21" s="10"/>
      <c r="S21" s="10"/>
      <c r="T21" s="10"/>
      <c r="U21" s="10"/>
      <c r="V21" s="10"/>
      <c r="W21" s="10"/>
    </row>
    <row r="22" ht="18.75" customHeight="1" spans="1:23">
      <c r="A22" s="8" t="s">
        <v>199</v>
      </c>
      <c r="B22" s="8" t="s">
        <v>221</v>
      </c>
      <c r="C22" s="9" t="s">
        <v>220</v>
      </c>
      <c r="D22" s="8" t="s">
        <v>56</v>
      </c>
      <c r="E22" s="8" t="s">
        <v>93</v>
      </c>
      <c r="F22" s="8" t="s">
        <v>94</v>
      </c>
      <c r="G22" s="8" t="s">
        <v>222</v>
      </c>
      <c r="H22" s="8" t="s">
        <v>223</v>
      </c>
      <c r="I22" s="131">
        <v>220804</v>
      </c>
      <c r="J22" s="131">
        <v>220804</v>
      </c>
      <c r="K22" s="131">
        <v>220804</v>
      </c>
      <c r="L22" s="131"/>
      <c r="M22" s="10"/>
      <c r="N22" s="10"/>
      <c r="O22" s="10"/>
      <c r="P22" s="45"/>
      <c r="Q22" s="10"/>
      <c r="R22" s="10"/>
      <c r="S22" s="10"/>
      <c r="T22" s="10"/>
      <c r="U22" s="10"/>
      <c r="V22" s="10"/>
      <c r="W22" s="10"/>
    </row>
    <row r="23" ht="18.75" customHeight="1" spans="1:23">
      <c r="A23" s="45"/>
      <c r="B23" s="45"/>
      <c r="C23" s="9" t="s">
        <v>224</v>
      </c>
      <c r="D23" s="45"/>
      <c r="E23" s="45"/>
      <c r="F23" s="45"/>
      <c r="G23" s="45"/>
      <c r="H23" s="45"/>
      <c r="I23" s="132">
        <f>I24</f>
        <v>542187.5</v>
      </c>
      <c r="J23" s="132">
        <f>J24</f>
        <v>542187.5</v>
      </c>
      <c r="K23" s="132">
        <f>K24</f>
        <v>542187.5</v>
      </c>
      <c r="L23" s="131"/>
      <c r="M23" s="10"/>
      <c r="N23" s="10"/>
      <c r="O23" s="10"/>
      <c r="P23" s="45"/>
      <c r="Q23" s="10"/>
      <c r="R23" s="10"/>
      <c r="S23" s="10"/>
      <c r="T23" s="10"/>
      <c r="U23" s="10"/>
      <c r="V23" s="10"/>
      <c r="W23" s="10"/>
    </row>
    <row r="24" ht="18.75" customHeight="1" spans="1:23">
      <c r="A24" s="8" t="s">
        <v>199</v>
      </c>
      <c r="B24" s="8" t="s">
        <v>225</v>
      </c>
      <c r="C24" s="9" t="s">
        <v>224</v>
      </c>
      <c r="D24" s="8" t="s">
        <v>56</v>
      </c>
      <c r="E24" s="8" t="s">
        <v>77</v>
      </c>
      <c r="F24" s="8" t="s">
        <v>78</v>
      </c>
      <c r="G24" s="8" t="s">
        <v>201</v>
      </c>
      <c r="H24" s="8" t="s">
        <v>202</v>
      </c>
      <c r="I24" s="131">
        <f t="shared" ref="I24:K24" si="5">35662.5+506525</f>
        <v>542187.5</v>
      </c>
      <c r="J24" s="131">
        <f t="shared" si="5"/>
        <v>542187.5</v>
      </c>
      <c r="K24" s="131">
        <f t="shared" si="5"/>
        <v>542187.5</v>
      </c>
      <c r="L24" s="131"/>
      <c r="M24" s="10"/>
      <c r="N24" s="10"/>
      <c r="O24" s="10"/>
      <c r="P24" s="45"/>
      <c r="Q24" s="10"/>
      <c r="R24" s="10"/>
      <c r="S24" s="10"/>
      <c r="T24" s="10"/>
      <c r="U24" s="10"/>
      <c r="V24" s="10"/>
      <c r="W24" s="10"/>
    </row>
    <row r="25" ht="18.75" customHeight="1" spans="1:23">
      <c r="A25" s="45"/>
      <c r="B25" s="45"/>
      <c r="C25" s="9" t="s">
        <v>226</v>
      </c>
      <c r="D25" s="45"/>
      <c r="E25" s="45"/>
      <c r="F25" s="45"/>
      <c r="G25" s="45"/>
      <c r="H25" s="45"/>
      <c r="I25" s="131">
        <v>35400</v>
      </c>
      <c r="J25" s="131">
        <v>35400</v>
      </c>
      <c r="K25" s="131">
        <v>35400</v>
      </c>
      <c r="L25" s="131"/>
      <c r="M25" s="10"/>
      <c r="N25" s="10"/>
      <c r="O25" s="10"/>
      <c r="P25" s="45"/>
      <c r="Q25" s="10"/>
      <c r="R25" s="10"/>
      <c r="S25" s="10"/>
      <c r="T25" s="10"/>
      <c r="U25" s="10"/>
      <c r="V25" s="10"/>
      <c r="W25" s="10"/>
    </row>
    <row r="26" ht="18.75" customHeight="1" spans="1:23">
      <c r="A26" s="8" t="s">
        <v>204</v>
      </c>
      <c r="B26" s="8" t="s">
        <v>227</v>
      </c>
      <c r="C26" s="9" t="s">
        <v>226</v>
      </c>
      <c r="D26" s="8" t="s">
        <v>56</v>
      </c>
      <c r="E26" s="8" t="s">
        <v>75</v>
      </c>
      <c r="F26" s="8" t="s">
        <v>76</v>
      </c>
      <c r="G26" s="8" t="s">
        <v>182</v>
      </c>
      <c r="H26" s="8" t="s">
        <v>183</v>
      </c>
      <c r="I26" s="131">
        <v>2000</v>
      </c>
      <c r="J26" s="131">
        <v>2000</v>
      </c>
      <c r="K26" s="131">
        <v>2000</v>
      </c>
      <c r="L26" s="131"/>
      <c r="M26" s="10"/>
      <c r="N26" s="10"/>
      <c r="O26" s="10"/>
      <c r="P26" s="45"/>
      <c r="Q26" s="10"/>
      <c r="R26" s="10"/>
      <c r="S26" s="10"/>
      <c r="T26" s="10"/>
      <c r="U26" s="10"/>
      <c r="V26" s="10"/>
      <c r="W26" s="10"/>
    </row>
    <row r="27" ht="18.75" customHeight="1" spans="1:23">
      <c r="A27" s="8" t="s">
        <v>204</v>
      </c>
      <c r="B27" s="8" t="s">
        <v>227</v>
      </c>
      <c r="C27" s="9" t="s">
        <v>226</v>
      </c>
      <c r="D27" s="8" t="s">
        <v>56</v>
      </c>
      <c r="E27" s="8" t="s">
        <v>75</v>
      </c>
      <c r="F27" s="8" t="s">
        <v>76</v>
      </c>
      <c r="G27" s="8" t="s">
        <v>182</v>
      </c>
      <c r="H27" s="8" t="s">
        <v>183</v>
      </c>
      <c r="I27" s="131">
        <v>8000</v>
      </c>
      <c r="J27" s="131">
        <v>8000</v>
      </c>
      <c r="K27" s="131">
        <v>8000</v>
      </c>
      <c r="L27" s="131"/>
      <c r="M27" s="10"/>
      <c r="N27" s="10"/>
      <c r="O27" s="10"/>
      <c r="P27" s="45"/>
      <c r="Q27" s="10"/>
      <c r="R27" s="10"/>
      <c r="S27" s="10"/>
      <c r="T27" s="10"/>
      <c r="U27" s="10"/>
      <c r="V27" s="10"/>
      <c r="W27" s="10"/>
    </row>
    <row r="28" ht="18.75" customHeight="1" spans="1:23">
      <c r="A28" s="8" t="s">
        <v>204</v>
      </c>
      <c r="B28" s="8" t="s">
        <v>227</v>
      </c>
      <c r="C28" s="9" t="s">
        <v>226</v>
      </c>
      <c r="D28" s="8" t="s">
        <v>56</v>
      </c>
      <c r="E28" s="8" t="s">
        <v>75</v>
      </c>
      <c r="F28" s="8" t="s">
        <v>76</v>
      </c>
      <c r="G28" s="8" t="s">
        <v>182</v>
      </c>
      <c r="H28" s="8" t="s">
        <v>183</v>
      </c>
      <c r="I28" s="131">
        <v>1500</v>
      </c>
      <c r="J28" s="131">
        <v>1500</v>
      </c>
      <c r="K28" s="131">
        <v>1500</v>
      </c>
      <c r="L28" s="131"/>
      <c r="M28" s="10"/>
      <c r="N28" s="10"/>
      <c r="O28" s="10"/>
      <c r="P28" s="45"/>
      <c r="Q28" s="10"/>
      <c r="R28" s="10"/>
      <c r="S28" s="10"/>
      <c r="T28" s="10"/>
      <c r="U28" s="10"/>
      <c r="V28" s="10"/>
      <c r="W28" s="10"/>
    </row>
    <row r="29" ht="18.75" customHeight="1" spans="1:23">
      <c r="A29" s="8" t="s">
        <v>204</v>
      </c>
      <c r="B29" s="8" t="s">
        <v>227</v>
      </c>
      <c r="C29" s="9" t="s">
        <v>226</v>
      </c>
      <c r="D29" s="8" t="s">
        <v>56</v>
      </c>
      <c r="E29" s="8" t="s">
        <v>75</v>
      </c>
      <c r="F29" s="8" t="s">
        <v>76</v>
      </c>
      <c r="G29" s="8" t="s">
        <v>182</v>
      </c>
      <c r="H29" s="8" t="s">
        <v>183</v>
      </c>
      <c r="I29" s="131">
        <v>2000</v>
      </c>
      <c r="J29" s="131">
        <v>2000</v>
      </c>
      <c r="K29" s="131">
        <v>2000</v>
      </c>
      <c r="L29" s="131"/>
      <c r="M29" s="10"/>
      <c r="N29" s="10"/>
      <c r="O29" s="10"/>
      <c r="P29" s="45"/>
      <c r="Q29" s="10"/>
      <c r="R29" s="10"/>
      <c r="S29" s="10"/>
      <c r="T29" s="10"/>
      <c r="U29" s="10"/>
      <c r="V29" s="10"/>
      <c r="W29" s="10"/>
    </row>
    <row r="30" ht="18.75" customHeight="1" spans="1:23">
      <c r="A30" s="8" t="s">
        <v>204</v>
      </c>
      <c r="B30" s="8" t="s">
        <v>227</v>
      </c>
      <c r="C30" s="9" t="s">
        <v>226</v>
      </c>
      <c r="D30" s="8" t="s">
        <v>56</v>
      </c>
      <c r="E30" s="8" t="s">
        <v>75</v>
      </c>
      <c r="F30" s="8" t="s">
        <v>76</v>
      </c>
      <c r="G30" s="8" t="s">
        <v>182</v>
      </c>
      <c r="H30" s="8" t="s">
        <v>183</v>
      </c>
      <c r="I30" s="131">
        <v>21900</v>
      </c>
      <c r="J30" s="131">
        <v>21900</v>
      </c>
      <c r="K30" s="131">
        <v>21900</v>
      </c>
      <c r="L30" s="131"/>
      <c r="M30" s="10"/>
      <c r="N30" s="10"/>
      <c r="O30" s="10"/>
      <c r="P30" s="45"/>
      <c r="Q30" s="10"/>
      <c r="R30" s="10"/>
      <c r="S30" s="10"/>
      <c r="T30" s="10"/>
      <c r="U30" s="10"/>
      <c r="V30" s="10"/>
      <c r="W30" s="10"/>
    </row>
    <row r="31" ht="18.75" customHeight="1" spans="1:23">
      <c r="A31" s="11"/>
      <c r="B31" s="11"/>
      <c r="C31" s="122" t="s">
        <v>228</v>
      </c>
      <c r="D31" s="11"/>
      <c r="E31" s="11"/>
      <c r="F31" s="11"/>
      <c r="G31" s="11"/>
      <c r="H31" s="11"/>
      <c r="I31" s="132">
        <v>32100</v>
      </c>
      <c r="J31" s="132">
        <v>32100</v>
      </c>
      <c r="K31" s="132">
        <v>32100</v>
      </c>
      <c r="L31" s="131"/>
      <c r="M31" s="10"/>
      <c r="N31" s="10"/>
      <c r="O31" s="10"/>
      <c r="P31" s="10"/>
      <c r="Q31" s="10"/>
      <c r="R31" s="10"/>
      <c r="S31" s="10"/>
      <c r="T31" s="10"/>
      <c r="U31" s="10"/>
      <c r="V31" s="10"/>
      <c r="W31" s="10"/>
    </row>
    <row r="32" ht="18.75" customHeight="1" spans="1:23">
      <c r="A32" s="8" t="s">
        <v>199</v>
      </c>
      <c r="B32" s="172" t="s">
        <v>229</v>
      </c>
      <c r="C32" s="122" t="s">
        <v>228</v>
      </c>
      <c r="D32" s="8" t="s">
        <v>56</v>
      </c>
      <c r="E32" s="8" t="s">
        <v>75</v>
      </c>
      <c r="F32" s="8" t="s">
        <v>76</v>
      </c>
      <c r="G32" s="8" t="s">
        <v>201</v>
      </c>
      <c r="H32" s="8" t="s">
        <v>202</v>
      </c>
      <c r="I32" s="132">
        <v>32100</v>
      </c>
      <c r="J32" s="132">
        <v>32100</v>
      </c>
      <c r="K32" s="132">
        <v>32100</v>
      </c>
      <c r="L32" s="131"/>
      <c r="M32" s="10"/>
      <c r="N32" s="10"/>
      <c r="O32" s="10"/>
      <c r="P32" s="10"/>
      <c r="Q32" s="10"/>
      <c r="R32" s="10"/>
      <c r="S32" s="10"/>
      <c r="T32" s="10"/>
      <c r="U32" s="10"/>
      <c r="V32" s="10"/>
      <c r="W32" s="10"/>
    </row>
    <row r="33" ht="18.75" customHeight="1" spans="1:23">
      <c r="A33" s="11"/>
      <c r="B33" s="11"/>
      <c r="C33" s="122" t="s">
        <v>230</v>
      </c>
      <c r="D33" s="11"/>
      <c r="E33" s="11"/>
      <c r="F33" s="11"/>
      <c r="G33" s="11"/>
      <c r="H33" s="11"/>
      <c r="I33" s="131">
        <v>30000</v>
      </c>
      <c r="J33" s="131">
        <v>30000</v>
      </c>
      <c r="K33" s="131">
        <v>30000</v>
      </c>
      <c r="L33" s="131"/>
      <c r="M33" s="10"/>
      <c r="N33" s="10"/>
      <c r="O33" s="10"/>
      <c r="P33" s="10"/>
      <c r="Q33" s="10"/>
      <c r="R33" s="10"/>
      <c r="S33" s="10"/>
      <c r="T33" s="10"/>
      <c r="U33" s="10"/>
      <c r="V33" s="10"/>
      <c r="W33" s="10"/>
    </row>
    <row r="34" ht="18.75" customHeight="1" spans="1:23">
      <c r="A34" s="8" t="s">
        <v>204</v>
      </c>
      <c r="B34" s="172" t="s">
        <v>231</v>
      </c>
      <c r="C34" s="122" t="s">
        <v>230</v>
      </c>
      <c r="D34" s="8" t="s">
        <v>56</v>
      </c>
      <c r="E34" s="8">
        <v>2296099</v>
      </c>
      <c r="F34" s="8" t="s">
        <v>111</v>
      </c>
      <c r="G34" s="8" t="s">
        <v>182</v>
      </c>
      <c r="H34" s="8" t="s">
        <v>183</v>
      </c>
      <c r="I34" s="131">
        <v>30000</v>
      </c>
      <c r="J34" s="131">
        <v>30000</v>
      </c>
      <c r="K34" s="131">
        <v>30000</v>
      </c>
      <c r="L34" s="131"/>
      <c r="M34" s="10"/>
      <c r="N34" s="10"/>
      <c r="O34" s="10"/>
      <c r="P34" s="10"/>
      <c r="Q34" s="10"/>
      <c r="R34" s="10"/>
      <c r="S34" s="10"/>
      <c r="T34" s="10"/>
      <c r="U34" s="10"/>
      <c r="V34" s="10"/>
      <c r="W34" s="10"/>
    </row>
    <row r="35" ht="18.75" customHeight="1" spans="1:23">
      <c r="A35" s="11" t="s">
        <v>32</v>
      </c>
      <c r="B35" s="11"/>
      <c r="C35" s="11"/>
      <c r="D35" s="11"/>
      <c r="E35" s="11"/>
      <c r="F35" s="11"/>
      <c r="G35" s="11"/>
      <c r="H35" s="11"/>
      <c r="I35" s="131">
        <f>I9+I11+I13+I21+I23+I25+I31+I33</f>
        <v>1262441.2</v>
      </c>
      <c r="J35" s="131">
        <f>J9+J11+J13+J21+J23+J25+J31+J33</f>
        <v>1262441.2</v>
      </c>
      <c r="K35" s="131">
        <f>K9+K11+K13+K21+K23+K25+K31+K33</f>
        <v>1262441.2</v>
      </c>
      <c r="L35" s="131"/>
      <c r="M35" s="10"/>
      <c r="N35" s="10"/>
      <c r="O35" s="10"/>
      <c r="P35" s="10"/>
      <c r="Q35" s="10"/>
      <c r="R35" s="10"/>
      <c r="S35" s="10"/>
      <c r="T35" s="10"/>
      <c r="U35" s="10"/>
      <c r="V35" s="10"/>
      <c r="W35" s="10"/>
    </row>
  </sheetData>
  <mergeCells count="28">
    <mergeCell ref="A2:W2"/>
    <mergeCell ref="A3:H3"/>
    <mergeCell ref="J4:M4"/>
    <mergeCell ref="N4:P4"/>
    <mergeCell ref="R4:W4"/>
    <mergeCell ref="A35:H35"/>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ageMargins left="0.75" right="0.75" top="1" bottom="1" header="0.5" footer="0.5"/>
  <pageSetup paperSize="1" pageOrder="overThenDown"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sheetPr>
  <dimension ref="A1:J47"/>
  <sheetViews>
    <sheetView showZeros="0" topLeftCell="A28" workbookViewId="0">
      <selection activeCell="B40" sqref="B40"/>
    </sheetView>
  </sheetViews>
  <sheetFormatPr defaultColWidth="8.85" defaultRowHeight="15" customHeight="1"/>
  <cols>
    <col min="1" max="1" width="44.4166666666667" customWidth="1"/>
    <col min="2" max="2" width="41.55" customWidth="1"/>
    <col min="3" max="4" width="13.8416666666667" customWidth="1"/>
    <col min="5" max="5" width="26.8416666666667" customWidth="1"/>
    <col min="6" max="8" width="10" customWidth="1"/>
    <col min="9" max="9" width="13.7" customWidth="1"/>
    <col min="10" max="10" width="27.9833333333333" customWidth="1"/>
  </cols>
  <sheetData>
    <row r="1" customHeight="1" spans="1:10">
      <c r="A1" s="42" t="s">
        <v>232</v>
      </c>
      <c r="B1" s="42"/>
      <c r="C1" s="42"/>
      <c r="D1" s="42"/>
      <c r="E1" s="42"/>
      <c r="F1" s="42"/>
      <c r="G1" s="42"/>
      <c r="H1" s="42"/>
      <c r="I1" s="42"/>
      <c r="J1" s="42"/>
    </row>
    <row r="2" ht="45" customHeight="1" spans="1:10">
      <c r="A2" s="98" t="s">
        <v>233</v>
      </c>
      <c r="B2" s="98"/>
      <c r="C2" s="98"/>
      <c r="D2" s="98"/>
      <c r="E2" s="98"/>
      <c r="F2" s="98"/>
      <c r="G2" s="98"/>
      <c r="H2" s="98"/>
      <c r="I2" s="98"/>
      <c r="J2" s="98"/>
    </row>
    <row r="3" ht="20.25" customHeight="1" spans="1:10">
      <c r="A3" s="41" t="str">
        <f>"单位名称："&amp;"新平彝族傣族自治县平掌乡小学"</f>
        <v>单位名称：新平彝族傣族自治县平掌乡小学</v>
      </c>
      <c r="B3" s="41"/>
      <c r="C3" s="41"/>
      <c r="D3" s="41"/>
      <c r="E3" s="41"/>
      <c r="F3" s="41"/>
      <c r="G3" s="41"/>
      <c r="H3" s="41"/>
      <c r="I3" s="41"/>
      <c r="J3" s="41"/>
    </row>
    <row r="4" ht="20.25" customHeight="1" spans="1:10">
      <c r="A4" s="116" t="s">
        <v>234</v>
      </c>
      <c r="B4" s="116" t="s">
        <v>235</v>
      </c>
      <c r="C4" s="116" t="s">
        <v>236</v>
      </c>
      <c r="D4" s="116" t="s">
        <v>237</v>
      </c>
      <c r="E4" s="116" t="s">
        <v>238</v>
      </c>
      <c r="F4" s="116" t="s">
        <v>239</v>
      </c>
      <c r="G4" s="116" t="s">
        <v>240</v>
      </c>
      <c r="H4" s="116" t="s">
        <v>241</v>
      </c>
      <c r="I4" s="116" t="s">
        <v>242</v>
      </c>
      <c r="J4" s="116" t="s">
        <v>243</v>
      </c>
    </row>
    <row r="5" ht="46.5" customHeight="1" spans="1:10">
      <c r="A5" s="116"/>
      <c r="B5" s="116"/>
      <c r="C5" s="116"/>
      <c r="D5" s="116"/>
      <c r="E5" s="116"/>
      <c r="F5" s="116"/>
      <c r="G5" s="116"/>
      <c r="H5" s="116"/>
      <c r="I5" s="116"/>
      <c r="J5" s="116"/>
    </row>
    <row r="6" ht="20.25" customHeight="1" spans="1:10">
      <c r="A6" s="99">
        <v>1</v>
      </c>
      <c r="B6" s="99">
        <v>2</v>
      </c>
      <c r="C6" s="99">
        <v>3</v>
      </c>
      <c r="D6" s="99">
        <v>4</v>
      </c>
      <c r="E6" s="99">
        <v>5</v>
      </c>
      <c r="F6" s="99">
        <v>6</v>
      </c>
      <c r="G6" s="99">
        <v>7</v>
      </c>
      <c r="H6" s="99">
        <v>8</v>
      </c>
      <c r="I6" s="99">
        <v>9</v>
      </c>
      <c r="J6" s="99">
        <v>10</v>
      </c>
    </row>
    <row r="7" ht="20.25" customHeight="1" spans="1:10">
      <c r="A7" s="45" t="s">
        <v>56</v>
      </c>
      <c r="B7" s="45"/>
      <c r="C7" s="45"/>
      <c r="E7" s="101"/>
      <c r="F7" s="101"/>
      <c r="G7" s="101"/>
      <c r="H7" s="101"/>
      <c r="I7" s="101"/>
      <c r="J7" s="101"/>
    </row>
    <row r="8" ht="88" customHeight="1" spans="1:10">
      <c r="A8" s="117" t="s">
        <v>203</v>
      </c>
      <c r="B8" s="45" t="s">
        <v>244</v>
      </c>
      <c r="C8" s="46"/>
      <c r="D8" s="46"/>
      <c r="E8" s="101"/>
      <c r="F8" s="101"/>
      <c r="G8" s="101"/>
      <c r="H8" s="101"/>
      <c r="I8" s="101"/>
      <c r="J8" s="101"/>
    </row>
    <row r="9" ht="20.25" customHeight="1" spans="1:10">
      <c r="A9" s="45"/>
      <c r="B9" s="45"/>
      <c r="C9" s="45" t="s">
        <v>245</v>
      </c>
      <c r="D9" s="118" t="s">
        <v>246</v>
      </c>
      <c r="E9" s="119" t="s">
        <v>247</v>
      </c>
      <c r="F9" s="102" t="s">
        <v>248</v>
      </c>
      <c r="G9" s="46" t="s">
        <v>46</v>
      </c>
      <c r="H9" s="102" t="s">
        <v>249</v>
      </c>
      <c r="I9" s="102" t="s">
        <v>250</v>
      </c>
      <c r="J9" s="119" t="s">
        <v>251</v>
      </c>
    </row>
    <row r="10" ht="20.25" customHeight="1" spans="1:10">
      <c r="A10" s="45"/>
      <c r="B10" s="45"/>
      <c r="C10" s="45" t="s">
        <v>245</v>
      </c>
      <c r="D10" s="118" t="s">
        <v>252</v>
      </c>
      <c r="E10" s="119" t="s">
        <v>253</v>
      </c>
      <c r="F10" s="102" t="s">
        <v>254</v>
      </c>
      <c r="G10" s="46" t="s">
        <v>255</v>
      </c>
      <c r="H10" s="102" t="s">
        <v>256</v>
      </c>
      <c r="I10" s="102" t="s">
        <v>250</v>
      </c>
      <c r="J10" s="119" t="s">
        <v>257</v>
      </c>
    </row>
    <row r="11" ht="20.25" customHeight="1" spans="1:10">
      <c r="A11" s="45"/>
      <c r="B11" s="45"/>
      <c r="C11" s="45" t="s">
        <v>245</v>
      </c>
      <c r="D11" s="118" t="s">
        <v>258</v>
      </c>
      <c r="E11" s="119" t="s">
        <v>259</v>
      </c>
      <c r="F11" s="102" t="s">
        <v>248</v>
      </c>
      <c r="G11" s="46" t="s">
        <v>260</v>
      </c>
      <c r="H11" s="102" t="s">
        <v>261</v>
      </c>
      <c r="I11" s="102" t="s">
        <v>250</v>
      </c>
      <c r="J11" s="119" t="s">
        <v>262</v>
      </c>
    </row>
    <row r="12" ht="31" customHeight="1" spans="1:10">
      <c r="A12" s="45"/>
      <c r="B12" s="45"/>
      <c r="C12" s="45" t="s">
        <v>263</v>
      </c>
      <c r="D12" s="118" t="s">
        <v>264</v>
      </c>
      <c r="E12" s="119" t="s">
        <v>265</v>
      </c>
      <c r="F12" s="102" t="s">
        <v>248</v>
      </c>
      <c r="G12" s="46" t="s">
        <v>266</v>
      </c>
      <c r="H12" s="102" t="s">
        <v>267</v>
      </c>
      <c r="I12" s="102" t="s">
        <v>268</v>
      </c>
      <c r="J12" s="119" t="s">
        <v>269</v>
      </c>
    </row>
    <row r="13" ht="20.25" customHeight="1" spans="1:10">
      <c r="A13" s="45"/>
      <c r="B13" s="45"/>
      <c r="C13" s="45" t="s">
        <v>270</v>
      </c>
      <c r="D13" s="118" t="s">
        <v>271</v>
      </c>
      <c r="E13" s="119" t="s">
        <v>272</v>
      </c>
      <c r="F13" s="102" t="s">
        <v>254</v>
      </c>
      <c r="G13" s="46" t="s">
        <v>273</v>
      </c>
      <c r="H13" s="102" t="s">
        <v>256</v>
      </c>
      <c r="I13" s="102" t="s">
        <v>250</v>
      </c>
      <c r="J13" s="119" t="s">
        <v>274</v>
      </c>
    </row>
    <row r="14" ht="173" customHeight="1" spans="1:10">
      <c r="A14" s="117" t="s">
        <v>208</v>
      </c>
      <c r="B14" s="45" t="s">
        <v>275</v>
      </c>
      <c r="C14" s="45"/>
      <c r="D14" s="45"/>
      <c r="E14" s="45"/>
      <c r="F14" s="45"/>
      <c r="G14" s="45"/>
      <c r="H14" s="45"/>
      <c r="I14" s="45"/>
      <c r="J14" s="45"/>
    </row>
    <row r="15" ht="28" customHeight="1" spans="1:10">
      <c r="A15" s="45"/>
      <c r="B15" s="45"/>
      <c r="C15" s="45" t="s">
        <v>245</v>
      </c>
      <c r="D15" s="118" t="s">
        <v>246</v>
      </c>
      <c r="E15" s="119" t="s">
        <v>276</v>
      </c>
      <c r="F15" s="102" t="s">
        <v>254</v>
      </c>
      <c r="G15" s="46" t="s">
        <v>277</v>
      </c>
      <c r="H15" s="102" t="s">
        <v>278</v>
      </c>
      <c r="I15" s="102" t="s">
        <v>250</v>
      </c>
      <c r="J15" s="119" t="s">
        <v>279</v>
      </c>
    </row>
    <row r="16" ht="39" customHeight="1" spans="1:10">
      <c r="A16" s="45"/>
      <c r="B16" s="45"/>
      <c r="C16" s="45" t="s">
        <v>245</v>
      </c>
      <c r="D16" s="118" t="s">
        <v>246</v>
      </c>
      <c r="E16" s="119" t="s">
        <v>280</v>
      </c>
      <c r="F16" s="102" t="s">
        <v>254</v>
      </c>
      <c r="G16" s="46" t="s">
        <v>281</v>
      </c>
      <c r="H16" s="102" t="s">
        <v>278</v>
      </c>
      <c r="I16" s="102" t="s">
        <v>250</v>
      </c>
      <c r="J16" s="119" t="s">
        <v>279</v>
      </c>
    </row>
    <row r="17" ht="20.25" customHeight="1" spans="1:10">
      <c r="A17" s="45"/>
      <c r="B17" s="45"/>
      <c r="C17" s="45" t="s">
        <v>245</v>
      </c>
      <c r="D17" s="118" t="s">
        <v>252</v>
      </c>
      <c r="E17" s="119" t="s">
        <v>282</v>
      </c>
      <c r="F17" s="102" t="s">
        <v>248</v>
      </c>
      <c r="G17" s="46" t="s">
        <v>283</v>
      </c>
      <c r="H17" s="102" t="s">
        <v>256</v>
      </c>
      <c r="I17" s="102" t="s">
        <v>250</v>
      </c>
      <c r="J17" s="119" t="s">
        <v>284</v>
      </c>
    </row>
    <row r="18" ht="20.25" customHeight="1" spans="1:10">
      <c r="A18" s="45"/>
      <c r="B18" s="45"/>
      <c r="C18" s="45" t="s">
        <v>245</v>
      </c>
      <c r="D18" s="118" t="s">
        <v>285</v>
      </c>
      <c r="E18" s="119" t="s">
        <v>286</v>
      </c>
      <c r="F18" s="102" t="s">
        <v>287</v>
      </c>
      <c r="G18" s="46" t="s">
        <v>288</v>
      </c>
      <c r="H18" s="102" t="s">
        <v>289</v>
      </c>
      <c r="I18" s="102" t="s">
        <v>250</v>
      </c>
      <c r="J18" s="119" t="s">
        <v>290</v>
      </c>
    </row>
    <row r="19" ht="20.25" customHeight="1" spans="1:10">
      <c r="A19" s="45"/>
      <c r="B19" s="45"/>
      <c r="C19" s="45" t="s">
        <v>263</v>
      </c>
      <c r="D19" s="118" t="s">
        <v>264</v>
      </c>
      <c r="E19" s="119" t="s">
        <v>291</v>
      </c>
      <c r="F19" s="102" t="s">
        <v>254</v>
      </c>
      <c r="G19" s="46" t="s">
        <v>292</v>
      </c>
      <c r="H19" s="102" t="s">
        <v>256</v>
      </c>
      <c r="I19" s="102" t="s">
        <v>268</v>
      </c>
      <c r="J19" s="119" t="s">
        <v>291</v>
      </c>
    </row>
    <row r="20" ht="20.25" customHeight="1" spans="1:10">
      <c r="A20" s="45"/>
      <c r="B20" s="45"/>
      <c r="C20" s="45" t="s">
        <v>270</v>
      </c>
      <c r="D20" s="118" t="s">
        <v>271</v>
      </c>
      <c r="E20" s="119" t="s">
        <v>293</v>
      </c>
      <c r="F20" s="102" t="s">
        <v>248</v>
      </c>
      <c r="G20" s="46" t="s">
        <v>255</v>
      </c>
      <c r="H20" s="102" t="s">
        <v>256</v>
      </c>
      <c r="I20" s="102" t="s">
        <v>250</v>
      </c>
      <c r="J20" s="119" t="s">
        <v>294</v>
      </c>
    </row>
    <row r="21" ht="117" customHeight="1" spans="1:10">
      <c r="A21" s="117" t="s">
        <v>220</v>
      </c>
      <c r="B21" s="45" t="s">
        <v>295</v>
      </c>
      <c r="C21" s="45"/>
      <c r="D21" s="45"/>
      <c r="E21" s="45"/>
      <c r="F21" s="45"/>
      <c r="G21" s="45"/>
      <c r="H21" s="45"/>
      <c r="I21" s="45"/>
      <c r="J21" s="45"/>
    </row>
    <row r="22" ht="48" customHeight="1" spans="1:10">
      <c r="A22" s="45"/>
      <c r="B22" s="45"/>
      <c r="C22" s="45" t="s">
        <v>245</v>
      </c>
      <c r="D22" s="118" t="s">
        <v>246</v>
      </c>
      <c r="E22" s="119" t="s">
        <v>296</v>
      </c>
      <c r="F22" s="102" t="s">
        <v>248</v>
      </c>
      <c r="G22" s="46" t="s">
        <v>54</v>
      </c>
      <c r="H22" s="102" t="s">
        <v>278</v>
      </c>
      <c r="I22" s="102" t="s">
        <v>250</v>
      </c>
      <c r="J22" s="119" t="s">
        <v>297</v>
      </c>
    </row>
    <row r="23" ht="39" customHeight="1" spans="1:10">
      <c r="A23" s="45"/>
      <c r="B23" s="45"/>
      <c r="C23" s="45" t="s">
        <v>245</v>
      </c>
      <c r="D23" s="118" t="s">
        <v>246</v>
      </c>
      <c r="E23" s="119" t="s">
        <v>298</v>
      </c>
      <c r="F23" s="102" t="s">
        <v>248</v>
      </c>
      <c r="G23" s="46" t="s">
        <v>299</v>
      </c>
      <c r="H23" s="102" t="s">
        <v>278</v>
      </c>
      <c r="I23" s="102" t="s">
        <v>250</v>
      </c>
      <c r="J23" s="119" t="s">
        <v>297</v>
      </c>
    </row>
    <row r="24" ht="50" customHeight="1" spans="1:10">
      <c r="A24" s="45"/>
      <c r="B24" s="45"/>
      <c r="C24" s="45" t="s">
        <v>245</v>
      </c>
      <c r="D24" s="118" t="s">
        <v>246</v>
      </c>
      <c r="E24" s="119" t="s">
        <v>300</v>
      </c>
      <c r="F24" s="102" t="s">
        <v>248</v>
      </c>
      <c r="G24" s="46" t="s">
        <v>301</v>
      </c>
      <c r="H24" s="102" t="s">
        <v>278</v>
      </c>
      <c r="I24" s="102" t="s">
        <v>250</v>
      </c>
      <c r="J24" s="119" t="s">
        <v>297</v>
      </c>
    </row>
    <row r="25" ht="20.25" customHeight="1" spans="1:10">
      <c r="A25" s="45"/>
      <c r="B25" s="45"/>
      <c r="C25" s="45" t="s">
        <v>263</v>
      </c>
      <c r="D25" s="118" t="s">
        <v>264</v>
      </c>
      <c r="E25" s="119" t="s">
        <v>302</v>
      </c>
      <c r="F25" s="102" t="s">
        <v>248</v>
      </c>
      <c r="G25" s="46" t="s">
        <v>303</v>
      </c>
      <c r="H25" s="102"/>
      <c r="I25" s="102" t="s">
        <v>268</v>
      </c>
      <c r="J25" s="119" t="s">
        <v>304</v>
      </c>
    </row>
    <row r="26" ht="30" customHeight="1" spans="1:10">
      <c r="A26" s="45"/>
      <c r="B26" s="45"/>
      <c r="C26" s="45" t="s">
        <v>270</v>
      </c>
      <c r="D26" s="118" t="s">
        <v>271</v>
      </c>
      <c r="E26" s="119" t="s">
        <v>305</v>
      </c>
      <c r="F26" s="102" t="s">
        <v>254</v>
      </c>
      <c r="G26" s="46" t="s">
        <v>273</v>
      </c>
      <c r="H26" s="102" t="s">
        <v>256</v>
      </c>
      <c r="I26" s="102" t="s">
        <v>250</v>
      </c>
      <c r="J26" s="119" t="s">
        <v>306</v>
      </c>
    </row>
    <row r="27" ht="45" customHeight="1" spans="1:10">
      <c r="A27" s="45"/>
      <c r="B27" s="45"/>
      <c r="C27" s="45" t="s">
        <v>270</v>
      </c>
      <c r="D27" s="118" t="s">
        <v>271</v>
      </c>
      <c r="E27" s="119" t="s">
        <v>307</v>
      </c>
      <c r="F27" s="102" t="s">
        <v>254</v>
      </c>
      <c r="G27" s="46" t="s">
        <v>273</v>
      </c>
      <c r="H27" s="102" t="s">
        <v>256</v>
      </c>
      <c r="I27" s="102" t="s">
        <v>250</v>
      </c>
      <c r="J27" s="119" t="s">
        <v>306</v>
      </c>
    </row>
    <row r="28" ht="211" customHeight="1" spans="1:10">
      <c r="A28" s="117" t="s">
        <v>226</v>
      </c>
      <c r="B28" s="120" t="s">
        <v>308</v>
      </c>
      <c r="C28" s="45"/>
      <c r="D28" s="45"/>
      <c r="E28" s="45"/>
      <c r="F28" s="45"/>
      <c r="G28" s="45"/>
      <c r="H28" s="45"/>
      <c r="I28" s="45"/>
      <c r="J28" s="45"/>
    </row>
    <row r="29" ht="38" customHeight="1" spans="1:10">
      <c r="A29" s="45"/>
      <c r="B29" s="45"/>
      <c r="C29" s="45" t="s">
        <v>245</v>
      </c>
      <c r="D29" s="118" t="s">
        <v>246</v>
      </c>
      <c r="E29" s="119" t="s">
        <v>309</v>
      </c>
      <c r="F29" s="102" t="s">
        <v>248</v>
      </c>
      <c r="G29" s="46" t="s">
        <v>310</v>
      </c>
      <c r="H29" s="102" t="s">
        <v>311</v>
      </c>
      <c r="I29" s="102" t="s">
        <v>250</v>
      </c>
      <c r="J29" s="119" t="s">
        <v>312</v>
      </c>
    </row>
    <row r="30" ht="20.25" customHeight="1" spans="1:10">
      <c r="A30" s="45"/>
      <c r="B30" s="45"/>
      <c r="C30" s="45" t="s">
        <v>245</v>
      </c>
      <c r="D30" s="118" t="s">
        <v>252</v>
      </c>
      <c r="E30" s="119" t="s">
        <v>313</v>
      </c>
      <c r="F30" s="102" t="s">
        <v>248</v>
      </c>
      <c r="G30" s="46" t="s">
        <v>283</v>
      </c>
      <c r="H30" s="102" t="s">
        <v>256</v>
      </c>
      <c r="I30" s="102" t="s">
        <v>250</v>
      </c>
      <c r="J30" s="119" t="s">
        <v>314</v>
      </c>
    </row>
    <row r="31" ht="20.25" customHeight="1" spans="1:10">
      <c r="A31" s="45"/>
      <c r="B31" s="45"/>
      <c r="C31" s="45" t="s">
        <v>245</v>
      </c>
      <c r="D31" s="118" t="s">
        <v>285</v>
      </c>
      <c r="E31" s="119" t="s">
        <v>315</v>
      </c>
      <c r="F31" s="102" t="s">
        <v>287</v>
      </c>
      <c r="G31" s="46" t="s">
        <v>316</v>
      </c>
      <c r="H31" s="102" t="s">
        <v>289</v>
      </c>
      <c r="I31" s="102" t="s">
        <v>250</v>
      </c>
      <c r="J31" s="119" t="s">
        <v>317</v>
      </c>
    </row>
    <row r="32" ht="39" customHeight="1" spans="1:10">
      <c r="A32" s="45"/>
      <c r="B32" s="45"/>
      <c r="C32" s="45" t="s">
        <v>263</v>
      </c>
      <c r="D32" s="118" t="s">
        <v>264</v>
      </c>
      <c r="E32" s="119" t="s">
        <v>318</v>
      </c>
      <c r="F32" s="102" t="s">
        <v>254</v>
      </c>
      <c r="G32" s="46" t="s">
        <v>273</v>
      </c>
      <c r="H32" s="102" t="s">
        <v>256</v>
      </c>
      <c r="I32" s="102" t="s">
        <v>250</v>
      </c>
      <c r="J32" s="119" t="s">
        <v>319</v>
      </c>
    </row>
    <row r="33" ht="20.25" customHeight="1" spans="1:10">
      <c r="A33" s="45"/>
      <c r="B33" s="45"/>
      <c r="C33" s="45" t="s">
        <v>270</v>
      </c>
      <c r="D33" s="118" t="s">
        <v>271</v>
      </c>
      <c r="E33" s="119" t="s">
        <v>320</v>
      </c>
      <c r="F33" s="102" t="s">
        <v>254</v>
      </c>
      <c r="G33" s="46" t="s">
        <v>273</v>
      </c>
      <c r="H33" s="102" t="s">
        <v>256</v>
      </c>
      <c r="I33" s="102" t="s">
        <v>250</v>
      </c>
      <c r="J33" s="119" t="s">
        <v>321</v>
      </c>
    </row>
    <row r="34" ht="198" customHeight="1" spans="1:10">
      <c r="A34" s="117" t="s">
        <v>224</v>
      </c>
      <c r="B34" s="45" t="s">
        <v>322</v>
      </c>
      <c r="C34" s="45"/>
      <c r="D34" s="45"/>
      <c r="E34" s="45"/>
      <c r="F34" s="45"/>
      <c r="G34" s="45"/>
      <c r="H34" s="45"/>
      <c r="I34" s="45"/>
      <c r="J34" s="45"/>
    </row>
    <row r="35" ht="38" customHeight="1" spans="1:10">
      <c r="A35" s="45"/>
      <c r="B35" s="45"/>
      <c r="C35" s="45" t="s">
        <v>245</v>
      </c>
      <c r="D35" s="118" t="s">
        <v>246</v>
      </c>
      <c r="E35" s="119" t="s">
        <v>323</v>
      </c>
      <c r="F35" s="102" t="s">
        <v>248</v>
      </c>
      <c r="G35" s="46" t="s">
        <v>324</v>
      </c>
      <c r="H35" s="102" t="s">
        <v>278</v>
      </c>
      <c r="I35" s="102" t="s">
        <v>250</v>
      </c>
      <c r="J35" s="119" t="s">
        <v>325</v>
      </c>
    </row>
    <row r="36" ht="31" customHeight="1" spans="1:10">
      <c r="A36" s="45"/>
      <c r="B36" s="45"/>
      <c r="C36" s="45" t="s">
        <v>245</v>
      </c>
      <c r="D36" s="118" t="s">
        <v>252</v>
      </c>
      <c r="E36" s="119" t="s">
        <v>282</v>
      </c>
      <c r="F36" s="102" t="s">
        <v>248</v>
      </c>
      <c r="G36" s="46" t="s">
        <v>283</v>
      </c>
      <c r="H36" s="102" t="s">
        <v>256</v>
      </c>
      <c r="I36" s="102" t="s">
        <v>250</v>
      </c>
      <c r="J36" s="119" t="s">
        <v>326</v>
      </c>
    </row>
    <row r="37" ht="20.25" customHeight="1" spans="1:10">
      <c r="A37" s="45"/>
      <c r="B37" s="45"/>
      <c r="C37" s="45" t="s">
        <v>245</v>
      </c>
      <c r="D37" s="118" t="s">
        <v>285</v>
      </c>
      <c r="E37" s="119" t="s">
        <v>286</v>
      </c>
      <c r="F37" s="102" t="s">
        <v>287</v>
      </c>
      <c r="G37" s="46" t="s">
        <v>288</v>
      </c>
      <c r="H37" s="102" t="s">
        <v>289</v>
      </c>
      <c r="I37" s="102" t="s">
        <v>250</v>
      </c>
      <c r="J37" s="119" t="s">
        <v>327</v>
      </c>
    </row>
    <row r="38" ht="20.25" customHeight="1" spans="1:10">
      <c r="A38" s="45"/>
      <c r="B38" s="45"/>
      <c r="C38" s="45" t="s">
        <v>263</v>
      </c>
      <c r="D38" s="118" t="s">
        <v>264</v>
      </c>
      <c r="E38" s="119" t="s">
        <v>328</v>
      </c>
      <c r="F38" s="102" t="s">
        <v>254</v>
      </c>
      <c r="G38" s="46" t="s">
        <v>292</v>
      </c>
      <c r="H38" s="102" t="s">
        <v>256</v>
      </c>
      <c r="I38" s="102" t="s">
        <v>268</v>
      </c>
      <c r="J38" s="119" t="s">
        <v>329</v>
      </c>
    </row>
    <row r="39" ht="32" customHeight="1" spans="1:10">
      <c r="A39" s="45"/>
      <c r="B39" s="45"/>
      <c r="C39" s="45" t="s">
        <v>270</v>
      </c>
      <c r="D39" s="118" t="s">
        <v>271</v>
      </c>
      <c r="E39" s="119" t="s">
        <v>330</v>
      </c>
      <c r="F39" s="102" t="s">
        <v>254</v>
      </c>
      <c r="G39" s="46" t="s">
        <v>255</v>
      </c>
      <c r="H39" s="102" t="s">
        <v>256</v>
      </c>
      <c r="I39" s="102" t="s">
        <v>250</v>
      </c>
      <c r="J39" s="119" t="s">
        <v>331</v>
      </c>
    </row>
    <row r="40" ht="354" customHeight="1" spans="1:10">
      <c r="A40" s="117" t="s">
        <v>198</v>
      </c>
      <c r="B40" s="120" t="s">
        <v>332</v>
      </c>
      <c r="C40" s="45"/>
      <c r="D40" s="45"/>
      <c r="E40" s="45"/>
      <c r="F40" s="45"/>
      <c r="G40" s="45"/>
      <c r="H40" s="45"/>
      <c r="I40" s="45"/>
      <c r="J40" s="45"/>
    </row>
    <row r="41" ht="20.25" customHeight="1" spans="1:10">
      <c r="A41" s="45"/>
      <c r="B41" s="45"/>
      <c r="C41" s="45" t="s">
        <v>245</v>
      </c>
      <c r="D41" s="118" t="s">
        <v>246</v>
      </c>
      <c r="E41" s="119" t="s">
        <v>333</v>
      </c>
      <c r="F41" s="102" t="s">
        <v>248</v>
      </c>
      <c r="G41" s="46" t="s">
        <v>334</v>
      </c>
      <c r="H41" s="102" t="s">
        <v>278</v>
      </c>
      <c r="I41" s="102" t="s">
        <v>250</v>
      </c>
      <c r="J41" s="119" t="s">
        <v>335</v>
      </c>
    </row>
    <row r="42" ht="25" customHeight="1" spans="1:10">
      <c r="A42" s="45"/>
      <c r="B42" s="45"/>
      <c r="C42" s="45" t="s">
        <v>245</v>
      </c>
      <c r="D42" s="118" t="s">
        <v>252</v>
      </c>
      <c r="E42" s="119" t="s">
        <v>282</v>
      </c>
      <c r="F42" s="102" t="s">
        <v>248</v>
      </c>
      <c r="G42" s="46" t="s">
        <v>283</v>
      </c>
      <c r="H42" s="102" t="s">
        <v>256</v>
      </c>
      <c r="I42" s="102" t="s">
        <v>250</v>
      </c>
      <c r="J42" s="119" t="s">
        <v>336</v>
      </c>
    </row>
    <row r="43" ht="20.25" customHeight="1" spans="1:10">
      <c r="A43" s="45"/>
      <c r="B43" s="45"/>
      <c r="C43" s="45" t="s">
        <v>245</v>
      </c>
      <c r="D43" s="118" t="s">
        <v>285</v>
      </c>
      <c r="E43" s="119" t="s">
        <v>337</v>
      </c>
      <c r="F43" s="102" t="s">
        <v>248</v>
      </c>
      <c r="G43" s="46" t="s">
        <v>283</v>
      </c>
      <c r="H43" s="102" t="s">
        <v>256</v>
      </c>
      <c r="I43" s="102" t="s">
        <v>250</v>
      </c>
      <c r="J43" s="119" t="s">
        <v>338</v>
      </c>
    </row>
    <row r="44" ht="20.25" customHeight="1" spans="1:10">
      <c r="A44" s="45"/>
      <c r="B44" s="45"/>
      <c r="C44" s="45" t="s">
        <v>263</v>
      </c>
      <c r="D44" s="118" t="s">
        <v>264</v>
      </c>
      <c r="E44" s="119" t="s">
        <v>339</v>
      </c>
      <c r="F44" s="102" t="s">
        <v>248</v>
      </c>
      <c r="G44" s="46" t="s">
        <v>292</v>
      </c>
      <c r="H44" s="102" t="s">
        <v>256</v>
      </c>
      <c r="I44" s="102" t="s">
        <v>268</v>
      </c>
      <c r="J44" s="119" t="s">
        <v>291</v>
      </c>
    </row>
    <row r="45" ht="20.25" customHeight="1" spans="1:10">
      <c r="A45" s="45"/>
      <c r="B45" s="45"/>
      <c r="C45" s="45" t="s">
        <v>263</v>
      </c>
      <c r="D45" s="118" t="s">
        <v>264</v>
      </c>
      <c r="E45" s="119" t="s">
        <v>340</v>
      </c>
      <c r="F45" s="102" t="s">
        <v>248</v>
      </c>
      <c r="G45" s="46" t="s">
        <v>341</v>
      </c>
      <c r="H45" s="102" t="s">
        <v>342</v>
      </c>
      <c r="I45" s="102" t="s">
        <v>268</v>
      </c>
      <c r="J45" s="119" t="s">
        <v>343</v>
      </c>
    </row>
    <row r="46" ht="20.25" customHeight="1" spans="1:10">
      <c r="A46" s="45"/>
      <c r="B46" s="45"/>
      <c r="C46" s="45" t="s">
        <v>263</v>
      </c>
      <c r="D46" s="118" t="s">
        <v>344</v>
      </c>
      <c r="E46" s="119" t="s">
        <v>345</v>
      </c>
      <c r="F46" s="102" t="s">
        <v>248</v>
      </c>
      <c r="G46" s="46" t="s">
        <v>54</v>
      </c>
      <c r="H46" s="102" t="s">
        <v>342</v>
      </c>
      <c r="I46" s="102" t="s">
        <v>250</v>
      </c>
      <c r="J46" s="119" t="s">
        <v>346</v>
      </c>
    </row>
    <row r="47" ht="20.25" customHeight="1" spans="1:10">
      <c r="A47" s="45"/>
      <c r="B47" s="45"/>
      <c r="C47" s="45" t="s">
        <v>270</v>
      </c>
      <c r="D47" s="118" t="s">
        <v>271</v>
      </c>
      <c r="E47" s="119" t="s">
        <v>347</v>
      </c>
      <c r="F47" s="102" t="s">
        <v>254</v>
      </c>
      <c r="G47" s="46" t="s">
        <v>273</v>
      </c>
      <c r="H47" s="102" t="s">
        <v>256</v>
      </c>
      <c r="I47" s="102" t="s">
        <v>268</v>
      </c>
      <c r="J47" s="119" t="s">
        <v>348</v>
      </c>
    </row>
  </sheetData>
  <mergeCells count="13">
    <mergeCell ref="A1:J1"/>
    <mergeCell ref="A2:J2"/>
    <mergeCell ref="A3:J3"/>
    <mergeCell ref="A4:A5"/>
    <mergeCell ref="B4:B5"/>
    <mergeCell ref="C4:C5"/>
    <mergeCell ref="D4:D5"/>
    <mergeCell ref="E4:E5"/>
    <mergeCell ref="F4:F5"/>
    <mergeCell ref="G4:G5"/>
    <mergeCell ref="H4:H5"/>
    <mergeCell ref="I4:I5"/>
    <mergeCell ref="J4:J5"/>
  </mergeCells>
  <pageMargins left="0.75" right="0.75" top="1" bottom="1" header="0.5" footer="0.5"/>
  <pageSetup paperSize="1" pageOrder="overThenDown"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 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对下转移支付预算表09-1</vt:lpstr>
      <vt:lpstr>对下转移支付绩效目标表09-2</vt:lpstr>
      <vt:lpstr>新增资产配置表10</vt:lpstr>
      <vt:lpstr>上级转移支付补助项目支出预算表11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$清絮-</cp:lastModifiedBy>
  <dcterms:created xsi:type="dcterms:W3CDTF">2025-02-25T00:57:00Z</dcterms:created>
  <dcterms:modified xsi:type="dcterms:W3CDTF">2025-02-26T02:30:42Z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30A16ABE81AA45D1B351EBC2B48F2586_12</vt:lpwstr>
  </property>
  <property fmtid="{D5CDD505-2E9C-101B-9397-08002B2CF9AE}" pid="3" name="KSOProductBuildVer">
    <vt:lpwstr>2052-12.1.0.19770</vt:lpwstr>
  </property>
</Properties>
</file>