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<sst xmlns="http://schemas.openxmlformats.org/spreadsheetml/2006/main" count="1118" uniqueCount="425">
  <si>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</si>
  <si>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</si>
  <si>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</si>
  <si>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</si>
  <si>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</si>
  <si>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</si>
  <si>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</si>
  <si>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</si>
  <si>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</si>
  <si>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</si>
  <si>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</si>
  <si>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</si>
  <si>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</si>
  <si>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</si>
  <si>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</si>
  <si>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</si>
  <si>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</si>
  <si>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</si>
  <si>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</si>
  <si>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</si>
  <si>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</si>
  <si>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</si>
  <si>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</si>
  <si>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</si>
  <si>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</si>
  <si>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</si>
  <si>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</si>
  <si>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</si>
  <si>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</si>
  <si>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</si>
  <si>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</si>
  <si>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</si>
  <si>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</si>
  <si>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</si>
  <si>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</si>
  <si>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</si>
  <si>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</si>
  <si>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</si>
  <si>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</si>
  <si>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</si>
  <si>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</si>
  <si>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</si>
  <si>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</si>
  <si>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</si>
  <si>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</si>
  <si>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</si>
  <si>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</si>
  <si>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</si>
  <si>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</si>
  <si>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</si>
  <si>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</si>
  <si>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</si>
  <si>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</si>
  <si>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</si>
  <si>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105028</t>
  </si>
  <si>
    <t>新平彝族傣族自治县老厂中学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</si>
  <si>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</si>
  <si>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</si>
  <si>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</si>
  <si>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</si>
  <si>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</si>
  <si>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</si>
  <si>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</si>
  <si>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</si>
  <si>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</si>
  <si>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</si>
  <si>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</si>
  <si>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</si>
  <si>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</si>
  <si>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</si>
  <si>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</si>
  <si>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</si>
  <si>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</si>
  <si>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</si>
  <si>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2050203</t>
  </si>
  <si>
    <t>初中教育</t>
  </si>
  <si>
    <t>20507</t>
  </si>
  <si>
    <t>特殊教育</t>
  </si>
  <si>
    <t>2050701</t>
  </si>
  <si>
    <t>特殊学校教育</t>
  </si>
  <si>
    <t>20509</t>
  </si>
  <si>
    <t>教育费附加安排的支出</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</si>
  <si>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</si>
  <si>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</si>
  <si>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</si>
  <si>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</si>
  <si>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</si>
  <si>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</si>
  <si>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</si>
  <si>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</si>
  <si>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</si>
  <si>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</si>
  <si>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</si>
  <si>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</si>
  <si>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</si>
  <si>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</si>
  <si>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</si>
  <si>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</si>
  <si>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</si>
  <si>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</si>
  <si>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</si>
  <si>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</si>
  <si>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</si>
  <si>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</si>
  <si>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</si>
  <si>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</si>
  <si>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</si>
  <si>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</si>
  <si>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</si>
  <si>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</si>
  <si>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</si>
  <si>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</si>
  <si>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</si>
  <si>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</si>
  <si>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</si>
  <si>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</si>
  <si>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</si>
  <si>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</si>
  <si>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</si>
  <si>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</si>
  <si>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</si>
  <si>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</si>
  <si>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</si>
  <si>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</si>
  <si>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</si>
  <si>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</si>
  <si>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</si>
  <si>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</si>
  <si>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</si>
  <si>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2050999</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</si>
  <si>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</si>
  <si>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</si>
  <si>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</si>
  <si>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</si>
  <si>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</si>
  <si>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</si>
  <si>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</si>
  <si>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</si>
  <si>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</si>
  <si>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</si>
  <si>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</si>
  <si>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</si>
  <si>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</si>
  <si>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</si>
  <si>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</si>
  <si>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</si>
  <si>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</si>
  <si>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</si>
  <si>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</si>
  <si>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总计</t>
  </si>
  <si>
    <t>一般公共预算资金</t>
  </si>
  <si>
    <t>全年数</t>
  </si>
  <si>
    <t>已提前安排</t>
  </si>
  <si>
    <t>抵扣上年垫付资金</t>
  </si>
  <si>
    <t>本次下达</t>
  </si>
  <si>
    <t>另文下达</t>
  </si>
  <si>
    <t>530427210000000014864</t>
  </si>
  <si>
    <t>事业人员工资支出</t>
  </si>
  <si>
    <t>30101</t>
  </si>
  <si>
    <t>基本工资</t>
  </si>
  <si>
    <t>30102</t>
  </si>
  <si>
    <t>津贴补贴</t>
  </si>
  <si>
    <t>30107</t>
  </si>
  <si>
    <t>绩效工资</t>
  </si>
  <si>
    <t>530427210000000014865</t>
  </si>
  <si>
    <t>社会保障缴费</t>
  </si>
  <si>
    <t>30110</t>
  </si>
  <si>
    <t>职工基本医疗保险缴费</t>
  </si>
  <si>
    <t>530427210000000014866</t>
  </si>
  <si>
    <t>30113</t>
  </si>
  <si>
    <t>530427210000000014870</t>
  </si>
  <si>
    <t>工会经费</t>
  </si>
  <si>
    <t>30228</t>
  </si>
  <si>
    <t>530427210000000014871</t>
  </si>
  <si>
    <t>一般公用经费</t>
  </si>
  <si>
    <t>30229</t>
  </si>
  <si>
    <t>福利费</t>
  </si>
  <si>
    <t>530427231100001475447</t>
  </si>
  <si>
    <t>奖励性绩效工资(地方)</t>
  </si>
  <si>
    <t>530427231100001475456</t>
  </si>
  <si>
    <t>退休干部公用经费</t>
  </si>
  <si>
    <t>30201</t>
  </si>
  <si>
    <t>办公费</t>
  </si>
  <si>
    <t>530427241100002129181</t>
  </si>
  <si>
    <t>社会保障缴费资金</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</si>
  <si>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</si>
  <si>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</si>
  <si>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</si>
  <si>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</si>
  <si>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</si>
  <si>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</si>
  <si>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</si>
  <si>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</si>
  <si>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</si>
  <si>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</si>
  <si>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</si>
  <si>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</si>
  <si>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（老厂中学）城乡义务教育阶段公用经费(含特殊教育公用经费）专项资金</t>
  </si>
  <si>
    <t>312 民生类</t>
  </si>
  <si>
    <t>530427210000000019685</t>
  </si>
  <si>
    <t>印刷费</t>
  </si>
  <si>
    <t>水费</t>
  </si>
  <si>
    <t>电费</t>
  </si>
  <si>
    <t>邮电费</t>
  </si>
  <si>
    <t>差旅费</t>
  </si>
  <si>
    <t>维修（护）费</t>
  </si>
  <si>
    <t>培训费</t>
  </si>
  <si>
    <t>公务用车运行维护费</t>
  </si>
  <si>
    <t>安保服务项目专项资金</t>
  </si>
  <si>
    <t>313 事业发展类</t>
  </si>
  <si>
    <t>530427241100002719943</t>
  </si>
  <si>
    <t>30227</t>
  </si>
  <si>
    <t>委托业务费</t>
  </si>
  <si>
    <t>机关事业单位职工及军人抚恤补助资金</t>
  </si>
  <si>
    <t>530427231100001351369</t>
  </si>
  <si>
    <t>30305</t>
  </si>
  <si>
    <t>生活补助</t>
  </si>
  <si>
    <t>家庭经济困难学生生活补助资金</t>
  </si>
  <si>
    <t>530427221100000260188</t>
  </si>
  <si>
    <t>30308</t>
  </si>
  <si>
    <t>助学金</t>
  </si>
  <si>
    <t>营养改善计划补助资金</t>
  </si>
  <si>
    <t>530427221100000259280</t>
  </si>
  <si>
    <t>质量优秀集体奖项目专项资金</t>
  </si>
  <si>
    <t>530427251100003781473</t>
  </si>
  <si>
    <t>30309</t>
  </si>
  <si>
    <t>奖励金</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</si>
  <si>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</si>
  <si>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</si>
  <si>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</si>
  <si>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</si>
  <si>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</si>
  <si>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</si>
  <si>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</si>
  <si>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</si>
  <si>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</si>
  <si>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</si>
  <si>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</si>
  <si>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</si>
  <si>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2025学年对我校农村学生289名进行资助，应补助资金为289000.00元 .
2.确保学校的正常运行，确保资金按时、足额到位，并督促学校按规定使用。明确该项资金的支出范围，确保资金规范使用，督促学校加强管理，提高资金使用效益。
3.做好该项政策的宣传、咨询等工作。年终汇总上报该项目工作执行情况，并组织实施相关的绩效评价。
4.让2024-2025学年受助对象满意度大于90%。
5.改善学生营养膳食条件，合理搭配，做到营养均衡，增强学生体质，减轻学生家庭负担。</t>
  </si>
  <si>
    <t>产出指标</t>
  </si>
  <si>
    <t>数量指标</t>
  </si>
  <si>
    <t>全校享受营养改善计划补助学生人数</t>
  </si>
  <si>
    <t>=</t>
  </si>
  <si>
    <t>289</t>
  </si>
  <si>
    <t>人</t>
  </si>
  <si>
    <t>定量指标</t>
  </si>
  <si>
    <t>对义务教育阶段学生实施补助</t>
  </si>
  <si>
    <t>质量指标</t>
  </si>
  <si>
    <t>补助学生覆盖率</t>
  </si>
  <si>
    <t>100</t>
  </si>
  <si>
    <t>%</t>
  </si>
  <si>
    <t>时效指标</t>
  </si>
  <si>
    <t>奖金下达后及时支付时间</t>
  </si>
  <si>
    <t>&lt;=</t>
  </si>
  <si>
    <t>90</t>
  </si>
  <si>
    <t>天</t>
  </si>
  <si>
    <t>资金下达后，按照实际在校学生造册审核，待财政通知时及时支付</t>
  </si>
  <si>
    <t>效益指标</t>
  </si>
  <si>
    <t>社会效益</t>
  </si>
  <si>
    <t>改善学校食堂学生营养早餐条件</t>
  </si>
  <si>
    <t>&gt;=</t>
  </si>
  <si>
    <t>营养餐品种、质量等方面有较大的改善</t>
  </si>
  <si>
    <t>可持续影响</t>
  </si>
  <si>
    <t>影响学生享受补助年限</t>
  </si>
  <si>
    <t>年</t>
  </si>
  <si>
    <t>义务教育阶段城区外在校学生全员享受</t>
  </si>
  <si>
    <t>满意度指标</t>
  </si>
  <si>
    <t>服务对象满意度</t>
  </si>
  <si>
    <t>义务教育学生、家长满意度</t>
  </si>
  <si>
    <t>对学生及学生家长进行满意度调查</t>
  </si>
  <si>
    <t xml:space="preserve">    根据《新平彝族傣族自治县教育发展资金管理办法（试行）》，拟对2024年中高考取得优异成绩，受到县委教育工作领导小组表扬的优秀集体、优秀个人及优秀毕业生进行奖励。资金来源及奖励对象用新平县教育发展资金对2024年中高考取得优异成绩的新平县第一中学、新平长水实验中学、新平职业高级中学及部分义务教育学校，毕业班优秀班主任、优秀教师。
    1.质量优秀集体1.给予2024年高考成绩优秀的新平县第一中学、新平长水实验中学各5万元奖励，给予新平职业高级中学2万元奖励。共计12万元。
    2.给予2024年中考成绩优秀的新平县第一中学、新平县第二中学、新平县第三中学、新平县戛洒第一中学、新平县老厂中学、新平县平掌中学各奖励2万元。共计12万元。教师个人奖励1.奖励2024年毕业班优秀班主任18人，每人奖励0.5万元。其中，新平县第一中学、新平长水实验中学各2人，新平职业高级中学1人，13所义务教育初中学校各1人。共计9万元。</t>
  </si>
  <si>
    <t>奖励学校</t>
  </si>
  <si>
    <t>1.00</t>
  </si>
  <si>
    <t>所</t>
  </si>
  <si>
    <t>反映优秀集体奖的学校</t>
  </si>
  <si>
    <t>优秀班主任</t>
  </si>
  <si>
    <t>1.0</t>
  </si>
  <si>
    <t>名</t>
  </si>
  <si>
    <t>反映优秀班主任获奖数</t>
  </si>
  <si>
    <t>毕业生奖励</t>
  </si>
  <si>
    <t>反映获奖的优秀毕业生</t>
  </si>
  <si>
    <t>参与毕业班教师数</t>
  </si>
  <si>
    <t>反映优秀班主任发放准确率</t>
  </si>
  <si>
    <t>资金下达后发放的时间</t>
  </si>
  <si>
    <t>30</t>
  </si>
  <si>
    <t>"反映学校及时发放奖励金的情况
发放及时率=在时限内发放资金/应发放资金*100%"</t>
  </si>
  <si>
    <t>成本指标</t>
  </si>
  <si>
    <t>经济成本指标</t>
  </si>
  <si>
    <t>20000</t>
  </si>
  <si>
    <t>元</t>
  </si>
  <si>
    <t>反映质量奖的实施标准</t>
  </si>
  <si>
    <t>增加教师的积极性</t>
  </si>
  <si>
    <t>提高</t>
  </si>
  <si>
    <t>是/否</t>
  </si>
  <si>
    <t>定性指标</t>
  </si>
  <si>
    <t>反映奖励资金开展后对教师积极性的影响情况。</t>
  </si>
  <si>
    <t>师生满意度</t>
  </si>
  <si>
    <t>95</t>
  </si>
  <si>
    <t>反映获补助教师的满意程度和开展奖励性资金项目后教师满意度</t>
  </si>
  <si>
    <t>1.根据新平彝族傣自治县人民政府关于新平县教育体育局系统"校园安保服务"项目费用纳入县财政保障专题会议要求,开展清理规范工作.
2.依据（2025年安保服务）新平县教育体育系统学校园安保服务经费统计表,对我校3名安保人员从购买岗位、劳务派遣方式变为"购买服务"。
3.杜绝重大輿情事情的发生，做好相关防范工作。</t>
  </si>
  <si>
    <t>采购安保服务数</t>
  </si>
  <si>
    <t>反映采购老厂中学安保服务的数量情况</t>
  </si>
  <si>
    <t>服务经费准确率</t>
  </si>
  <si>
    <t>反映本校2025年度安保服务人员工资经费发放的及时性</t>
  </si>
  <si>
    <t>发放及时率</t>
  </si>
  <si>
    <t>反映发放单位及时发放资金的情况</t>
  </si>
  <si>
    <t>2550</t>
  </si>
  <si>
    <t>反映购买安保人员人均工资标准</t>
  </si>
  <si>
    <t>政策知晓率</t>
  </si>
  <si>
    <t>反映补助政策的宣传效果情况</t>
  </si>
  <si>
    <t>受益对象满意度</t>
  </si>
  <si>
    <t>反映受益对象的满意程度</t>
  </si>
  <si>
    <t xml:space="preserve">    严格按照云人社发〔2010〕127 号文件中规定的列入遗属生活困难补助对象的人员进行核定，依靠死亡职工生前供养的母（养母）或妻的补助条件，按民发〔1980〕5号、财事〔1980〕34号和《玉溪市民政局玉溪市财政局关于提高2023年城乡居民最低生活保障特困人员救助供养孤儿基本生活保障标准的通知》（玉民发【2023】13号）和中共新平县委组织部、新平县人力资源和社会保障局关于调整新平县机关事业单位2023年遗属生活困难补助有关问题的通知等文件的规定执行进行核定。我县按文件规定实施机关事业单位职工死亡后遗属生活困难补助，补助资金按照补助标准，由县级配套资金进行精准补助。
    遗属生活困难补助，补助标准为：城镇户口职工因病死亡的补助标准为956元/月/人；农村户口职工因病死亡的补助标准为693元/月/人，2025年共需资金40152.00元。</t>
  </si>
  <si>
    <t>遗属补助（城镇）</t>
  </si>
  <si>
    <t>老厂中学职工死亡人员遗属补助（城镇）补助2人；老厂中学职工死亡人员遗属补助（农村）补助2人</t>
  </si>
  <si>
    <t>遗属补助（农村）</t>
  </si>
  <si>
    <t>遗属补助人员覆盖率</t>
  </si>
  <si>
    <t>资金下达后支付时间</t>
  </si>
  <si>
    <t>资金下达后，按照学校认定遗困难生活补助造册审核，待财政通知时及时支付</t>
  </si>
  <si>
    <t>遗属补助的社会效益</t>
  </si>
  <si>
    <t>保障受助人员的生活水平，产生良好的社会效益</t>
  </si>
  <si>
    <t>受助人员满意度</t>
  </si>
  <si>
    <t>通过教师、学生对受助家庭进行满意度调查</t>
  </si>
  <si>
    <t xml:space="preserve">    根据2025年新平县老厂中学公用经费实施方案，我校预算年度目标为：1.保障老厂中学正常工作运转，确保惠民资金落实到位，改善学校办学环境，提高教学成绩。2.实施标准。本校普通初中每生每年940元,在此基础上,对寄宿制学校按照寄宿生年生均300元标准增加公用经费,特殊教育学校和随班就读残疾学生按照每生每年6000元标准补助公用经费。3.本校运转得到保障，政策落到实处，群众得到实惠；让党和国家的“民心工程”深入人心，家喻户晓，让学生感受到党和国家的关怀，使他们怀着一颗感恩的心，努力学习，立志成才，报效祖国。2024-2025学年我校在校学生人数289人，其中寄宿制住校生286人，随班就读残疾学生3人，公用经费项目资金安排为：372640元。住校生人数286人×1240元/生/年=354640元。随班就读学生人数3人×6000元/生/年=18000元。共计项目经费372640元。4.确保2025年该项目资金按时、足额到位，并督促学校按规定使用。明确生均公用经费的支出范围，确保资金规范使用，督促学校加强管理，提高资金使用效益。5.进一步提高学校办学条件，购置设施设备。</t>
  </si>
  <si>
    <t>初中寄宿应补助人数</t>
  </si>
  <si>
    <t>15</t>
  </si>
  <si>
    <t>批次</t>
  </si>
  <si>
    <t>反映2025年购买办公耗材和A4、A3、试卷纸、卫生打扫工具等</t>
  </si>
  <si>
    <t>特殊教育学生数</t>
  </si>
  <si>
    <t>万吨</t>
  </si>
  <si>
    <t>反映2025年购买师生用水</t>
  </si>
  <si>
    <t>购买电费</t>
  </si>
  <si>
    <t>12</t>
  </si>
  <si>
    <t>反映购买学校用电量</t>
  </si>
  <si>
    <t>学校维修维护费用</t>
  </si>
  <si>
    <t>反映维修维护学校教室宿舍食堂等</t>
  </si>
  <si>
    <t>保障学校正常开展教学</t>
  </si>
  <si>
    <t>反映学校2025年购买产品质量合格率</t>
  </si>
  <si>
    <t>资金下达后及时支付</t>
  </si>
  <si>
    <t>补助资金当年到位率情况</t>
  </si>
  <si>
    <t>保障在校学生接受九年义务教育</t>
  </si>
  <si>
    <t>是否完成九年义务教育</t>
  </si>
  <si>
    <t>学生及家长满意度</t>
  </si>
  <si>
    <t>评价实施项目</t>
  </si>
  <si>
    <t>一、根据2024年秋季寄宿学生人数预计2024-2025学年补助人数为166人，寄宿制学生享受困难学生生活补助预算人数166人，根据补助标准，根据补助对象及人数测算：2024年家庭经济困难学生生活补助享受人数为166人×1500元/学年=249000元，全部住校。按照财政支出事权责任划分50:35:6:9，其中：中央资金124500元，省级资金87150元，市级资金14940元，县级资金22410元。
二、每学期做好贫困生的调查工作，及时家访。填写贫困生登记表，做好贫困寄宿生生活补助的申请和发放工作。做好校内自救工作，协调各方面力量发展好家庭经济困难学生资助工作；
三、认真学习领会政策文件精神，结合学校实际。做到理解和运用，准确把握、规范操作，确保国家资助政策惠及每一位贫困生；
四、制定资助管理工作制度，成立贫困学生评审小组，做好贫困学生认定和评审工作，严格履行发放的签名手续，确保真实，信息资料齐全，按年、班级分类存档备案，评审结果公示化，管理工作制度化；
五、资助款项是专项资金，落实账目资金流向。加大监督力度，使资金足额、及时发放到学生手中。领取时需经学生家长、会计和校长签字确认。否则追究责任；
六、在资助过程中，要将资助政策规定和受助学生信息公开，通过黑板报、广播和主题班会进行宣传，使广大学生知晓受助权利，把资助工作制度化、公开化。1.确保2024年该项目资金按时、足额到位，并督促学校按规定发放学生补助资金。</t>
  </si>
  <si>
    <t>2025年家庭经济困难学生生活补助人数</t>
  </si>
  <si>
    <t>166</t>
  </si>
  <si>
    <t>根据新平县2025年秋季学期义务教育家庭经济困难学生生活补助预算统计表测算我校享受补助名额有315人</t>
  </si>
  <si>
    <t>根据新平县2025年秋季学期义务教育家庭经济困难学生生活补助预算统计表测算我校享受补助名额有166人，认定困难学生均全额享受</t>
  </si>
  <si>
    <t>资金下达后及时支付时间</t>
  </si>
  <si>
    <t>资金下达后，按照学校认定的家庭经济困难学生造册审核，待财政通知时及时支付</t>
  </si>
  <si>
    <t>保障经济困难学生接受九年义务教育</t>
  </si>
  <si>
    <t>保障</t>
  </si>
  <si>
    <t>使家庭经济困难学生不因贫失学，降低辍学率，让困难学生完成九年义务教育</t>
  </si>
  <si>
    <t>受助家庭满意度</t>
  </si>
  <si>
    <t>通过家长会、班会等方式，对受助家庭进行满意度调查</t>
  </si>
  <si>
    <t>预算06表</t>
  </si>
  <si>
    <t>2025年部门政府性基金预算支出预算表</t>
  </si>
  <si>
    <t>政府性基金预算支出</t>
  </si>
  <si>
    <t>本单位无此项预算，本表为空。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</si>
  <si>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</si>
  <si>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</si>
  <si>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</si>
  <si>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</si>
  <si>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</si>
  <si>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</si>
  <si>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</si>
  <si>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</si>
  <si>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</si>
  <si>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</si>
  <si>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</si>
  <si>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购买复印纸</t>
  </si>
  <si>
    <t>件</t>
  </si>
  <si>
    <t>购买公务用车燃油费</t>
  </si>
  <si>
    <t>项</t>
  </si>
  <si>
    <t>购买公务用车维修费和保养</t>
  </si>
  <si>
    <t>购买机动车保险服务</t>
  </si>
  <si>
    <t>预算09-1表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</si>
  <si>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</si>
  <si>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</si>
  <si>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</si>
  <si>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</si>
  <si>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</si>
  <si>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</si>
  <si>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</si>
  <si>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</si>
  <si>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</si>
  <si>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</si>
  <si>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</si>
  <si>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</si>
  <si>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</si>
  <si>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11</t>
  </si>
  <si>
    <t>13</t>
  </si>
  <si>
    <t>14</t>
  </si>
  <si>
    <t>乡镇、街道</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</si>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</sst>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00000"/>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3" borderId="10" applyNumberFormat="0" applyAlignment="0" applyProtection="0">
      <alignment vertical="center"/>
    </xf>
    <xf numFmtId="0" fontId="26" fillId="4" borderId="11" applyNumberFormat="0" applyAlignment="0" applyProtection="0">
      <alignment vertical="center"/>
    </xf>
    <xf numFmtId="0" fontId="27" fillId="4" borderId="10" applyNumberFormat="0" applyAlignment="0" applyProtection="0">
      <alignment vertical="center"/>
    </xf>
    <xf numFmtId="0" fontId="28" fillId="5"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36" fillId="0" borderId="0"/>
  </cellStyleXfs>
  <cellXfs count="79">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0" fillId="0" borderId="2" xfId="0" applyFont="1" applyFill="1" applyBorder="1" applyAlignment="1">
      <alignment horizontal="center" vertical="center"/>
    </xf>
    <xf numFmtId="0" fontId="10" fillId="0" borderId="1" xfId="57" applyFont="1" applyFill="1" applyBorder="1" applyAlignment="1" applyProtection="1">
      <alignment horizontal="center" vertical="center"/>
    </xf>
    <xf numFmtId="49" fontId="11" fillId="0" borderId="0" xfId="50" applyNumberFormat="1" applyFont="1" applyBorder="1" applyAlignment="1">
      <alignment horizontal="right" vertical="center" wrapText="1"/>
    </xf>
    <xf numFmtId="49" fontId="3" fillId="0" borderId="0"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6" fillId="0" borderId="1" xfId="50" applyNumberFormat="1" applyFont="1" applyBorder="1" applyAlignment="1">
      <alignment horizontal="center" vertical="center" wrapText="1"/>
    </xf>
    <xf numFmtId="49" fontId="2" fillId="0" borderId="1" xfId="50" applyNumberFormat="1" applyFont="1" applyBorder="1" applyAlignment="1">
      <alignment horizontal="left" vertical="center" wrapText="1" indent="1"/>
    </xf>
    <xf numFmtId="49" fontId="2" fillId="0" borderId="1" xfId="50" applyNumberFormat="1" applyFont="1" applyBorder="1" applyAlignment="1">
      <alignment horizontal="left" vertical="center" wrapTex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49" fontId="2" fillId="0" borderId="1" xfId="50" applyNumberFormat="1" applyFont="1" applyBorder="1" applyAlignment="1">
      <alignment horizontal="left" vertical="center" wrapText="1"/>
    </xf>
    <xf numFmtId="176" fontId="2" fillId="0" borderId="1" xfId="50" applyNumberFormat="1" applyFont="1" applyBorder="1" applyAlignment="1">
      <alignment horizontal="left" vertical="center" wrapText="1"/>
    </xf>
    <xf numFmtId="0" fontId="12" fillId="0" borderId="0" xfId="0" applyFont="1" applyAlignment="1">
      <alignment horizontal="center" vertical="center"/>
    </xf>
    <xf numFmtId="0" fontId="7"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4" fillId="0" borderId="0" xfId="0" applyFont="1" applyAlignment="1">
      <alignment horizontal="center" vertical="center"/>
    </xf>
    <xf numFmtId="0" fontId="2" fillId="0" borderId="4" xfId="0" applyFont="1" applyBorder="1" applyAlignment="1">
      <alignment horizontal="left" vertical="center"/>
    </xf>
    <xf numFmtId="0" fontId="11" fillId="0" borderId="4" xfId="0" applyFont="1" applyBorder="1" applyAlignment="1">
      <alignment horizontal="center" vertical="center"/>
    </xf>
    <xf numFmtId="176" fontId="11" fillId="0" borderId="1" xfId="51" applyNumberFormat="1" applyFont="1" applyBorder="1">
      <alignment horizontal="right" vertical="center"/>
    </xf>
    <xf numFmtId="0" fontId="11" fillId="0" borderId="1"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3" xfId="0" applyFont="1" applyBorder="1" applyAlignment="1">
      <alignment horizontal="center" vertical="center"/>
    </xf>
    <xf numFmtId="0" fontId="15" fillId="0" borderId="5" xfId="0" applyFont="1" applyBorder="1" applyAlignment="1">
      <alignment horizontal="center" vertical="center" wrapText="1"/>
    </xf>
    <xf numFmtId="0" fontId="6" fillId="0" borderId="6" xfId="0" applyFont="1" applyBorder="1" applyAlignment="1">
      <alignment horizontal="center" vertical="center"/>
    </xf>
    <xf numFmtId="0" fontId="15" fillId="0" borderId="6" xfId="0" applyFont="1" applyBorder="1" applyAlignment="1">
      <alignment horizontal="center" vertical="center"/>
    </xf>
    <xf numFmtId="0" fontId="11" fillId="0" borderId="4" xfId="0" applyFont="1" applyBorder="1" applyAlignment="1">
      <alignment horizontal="left" vertical="center"/>
    </xf>
    <xf numFmtId="0" fontId="11"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selection activeCell="G15" sqref="G15"/>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"单位名称："&amp;"新平彝族傣族自治县老厂中学"</f>
        <v>单位名称：新平彝族傣族自治县老厂中学</v>
      </c>
      <c r="B3" s="4"/>
      <c r="C3" s="66"/>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f>8986443.36+464123.85</f>
        <v>9450567.21</v>
      </c>
      <c r="C7" s="14" t="str">
        <f>"一"&amp;"、"&amp;"教育支出"</f>
        <v>一、教育支出</v>
      </c>
      <c r="D7" s="16">
        <f>6176341.61+464123.85</f>
        <v>6640465.46</v>
      </c>
    </row>
    <row r="8" ht="22.5" customHeight="1" spans="1:4">
      <c r="A8" s="14" t="s">
        <v>9</v>
      </c>
      <c r="B8" s="16">
        <v>0</v>
      </c>
      <c r="C8" s="14" t="str">
        <f>"二"&amp;"、"&amp;"社会保障和就业支出"</f>
        <v>二、社会保障和就业支出</v>
      </c>
      <c r="D8" s="16">
        <v>1261635.84</v>
      </c>
    </row>
    <row r="9" ht="22.5" customHeight="1" spans="1:4">
      <c r="A9" s="14" t="s">
        <v>10</v>
      </c>
      <c r="B9" s="16">
        <v>0</v>
      </c>
      <c r="C9" s="14" t="str">
        <f>"三"&amp;"、"&amp;"卫生健康支出"</f>
        <v>三、卫生健康支出</v>
      </c>
      <c r="D9" s="16">
        <v>811385.91</v>
      </c>
    </row>
    <row r="10" ht="22.5" customHeight="1" spans="1:4">
      <c r="A10" s="14" t="s">
        <v>11</v>
      </c>
      <c r="B10" s="16">
        <v>0</v>
      </c>
      <c r="C10" s="14" t="str">
        <f>"四"&amp;"、"&amp;"住房保障支出"</f>
        <v>四、住房保障支出</v>
      </c>
      <c r="D10" s="16">
        <v>757080</v>
      </c>
    </row>
    <row r="11" ht="22.5" customHeight="1" spans="1:4">
      <c r="A11" s="14" t="s">
        <v>12</v>
      </c>
      <c r="B11" s="16">
        <v>20000</v>
      </c>
      <c r="C11" s="14"/>
      <c r="D11" s="16">
        <v>0</v>
      </c>
    </row>
    <row r="12" ht="22.5" customHeight="1" spans="1:4">
      <c r="A12" s="14" t="s">
        <v>13</v>
      </c>
      <c r="B12" s="16">
        <v>0</v>
      </c>
      <c r="C12" s="14"/>
      <c r="D12" s="16">
        <v>0</v>
      </c>
    </row>
    <row r="13" ht="22.5" customHeight="1" spans="1:4">
      <c r="A13" s="14" t="s">
        <v>14</v>
      </c>
      <c r="B13" s="16">
        <v>0</v>
      </c>
      <c r="C13" s="14"/>
      <c r="D13" s="16">
        <v>0</v>
      </c>
    </row>
    <row r="14" ht="22.5" customHeight="1" spans="1:4">
      <c r="A14" s="14" t="s">
        <v>15</v>
      </c>
      <c r="B14" s="16">
        <v>0</v>
      </c>
      <c r="C14" s="14"/>
      <c r="D14" s="16"/>
    </row>
    <row r="15" ht="22.5" customHeight="1" spans="1:4">
      <c r="A15" s="67" t="s">
        <v>16</v>
      </c>
      <c r="B15" s="16">
        <v>0</v>
      </c>
      <c r="C15" s="70"/>
      <c r="D15" s="16">
        <v>0</v>
      </c>
    </row>
    <row r="16" ht="22.5" customHeight="1" spans="1:4">
      <c r="A16" s="67" t="s">
        <v>17</v>
      </c>
      <c r="B16" s="16">
        <v>20000</v>
      </c>
      <c r="C16" s="70"/>
      <c r="D16" s="16">
        <v>0</v>
      </c>
    </row>
    <row r="17" ht="22.5" customHeight="1" spans="1:4">
      <c r="A17" s="67"/>
      <c r="B17" s="16">
        <v>0</v>
      </c>
      <c r="C17" s="70"/>
      <c r="D17" s="16">
        <v>0</v>
      </c>
    </row>
    <row r="18" ht="22.5" customHeight="1" spans="1:4">
      <c r="A18" s="68" t="s">
        <v>18</v>
      </c>
      <c r="B18" s="69">
        <f>9006443.36+464123.85</f>
        <v>9470567.21</v>
      </c>
      <c r="C18" s="70" t="s">
        <v>19</v>
      </c>
      <c r="D18" s="69">
        <v>9470567.21</v>
      </c>
    </row>
    <row r="19" ht="22.5" customHeight="1" spans="1:4">
      <c r="A19" s="77" t="s">
        <v>20</v>
      </c>
      <c r="B19" s="16">
        <v>0</v>
      </c>
      <c r="C19" s="78" t="s">
        <v>21</v>
      </c>
      <c r="D19" s="16">
        <v>0</v>
      </c>
    </row>
    <row r="20" ht="22.5" customHeight="1" spans="1:4">
      <c r="A20" s="67" t="s">
        <v>22</v>
      </c>
      <c r="B20" s="16">
        <v>0</v>
      </c>
      <c r="C20" s="67" t="s">
        <v>22</v>
      </c>
      <c r="D20" s="16">
        <v>0</v>
      </c>
    </row>
    <row r="21" ht="22.5" customHeight="1" spans="1:4">
      <c r="A21" s="67" t="s">
        <v>23</v>
      </c>
      <c r="B21" s="16">
        <v>0</v>
      </c>
      <c r="C21" s="67" t="s">
        <v>23</v>
      </c>
      <c r="D21" s="16">
        <v>0</v>
      </c>
    </row>
    <row r="22" ht="22.5" customHeight="1" spans="1:4">
      <c r="A22" s="68" t="s">
        <v>24</v>
      </c>
      <c r="B22" s="69">
        <v>9470567.21</v>
      </c>
      <c r="C22" s="70" t="s">
        <v>25</v>
      </c>
      <c r="D22" s="69">
        <v>9470567.21</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E17" sqref="E17"/>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26</v>
      </c>
    </row>
    <row r="2" ht="37.5" customHeight="1" spans="1:19">
      <c r="A2" s="3" t="s">
        <v>27</v>
      </c>
      <c r="B2" s="3"/>
      <c r="C2" s="3"/>
      <c r="D2" s="3"/>
      <c r="E2" s="3"/>
      <c r="F2" s="3"/>
      <c r="G2" s="3"/>
      <c r="H2" s="3"/>
      <c r="I2" s="3"/>
      <c r="J2" s="3"/>
      <c r="K2" s="3"/>
      <c r="L2" s="3"/>
      <c r="M2" s="3"/>
      <c r="N2" s="3"/>
      <c r="O2" s="3"/>
      <c r="P2" s="3"/>
      <c r="Q2" s="3"/>
      <c r="R2" s="3"/>
      <c r="S2" s="3"/>
    </row>
    <row r="3" ht="18.75" customHeight="1" spans="1:19">
      <c r="A3" s="4" t="str">
        <f>"单位名称："&amp;"新平彝族傣族自治县老厂中学"</f>
        <v>单位名称：新平彝族傣族自治县老厂中学</v>
      </c>
      <c r="B3" s="4"/>
      <c r="C3" s="4"/>
      <c r="D3" s="4"/>
      <c r="E3" s="54"/>
      <c r="F3" s="54"/>
      <c r="G3" s="54"/>
      <c r="H3" s="54"/>
      <c r="I3" s="5"/>
      <c r="J3" s="5"/>
      <c r="K3" s="5"/>
      <c r="L3" s="5"/>
      <c r="M3" s="5"/>
      <c r="N3" s="5"/>
      <c r="O3" s="5"/>
      <c r="P3" s="5"/>
      <c r="Q3" s="5"/>
      <c r="R3" s="5"/>
      <c r="S3" s="5" t="s">
        <v>28</v>
      </c>
    </row>
    <row r="4" ht="18.75" customHeight="1" spans="1:19">
      <c r="A4" s="12" t="s">
        <v>29</v>
      </c>
      <c r="B4" s="71" t="s">
        <v>30</v>
      </c>
      <c r="C4" s="71" t="s">
        <v>31</v>
      </c>
      <c r="D4" s="71" t="s">
        <v>32</v>
      </c>
      <c r="E4" s="71"/>
      <c r="F4" s="71"/>
      <c r="G4" s="71"/>
      <c r="H4" s="71"/>
      <c r="I4" s="71"/>
      <c r="J4" s="74"/>
      <c r="K4" s="74"/>
      <c r="L4" s="74"/>
      <c r="M4" s="74"/>
      <c r="N4" s="74"/>
      <c r="O4" s="71" t="s">
        <v>20</v>
      </c>
      <c r="P4" s="71"/>
      <c r="Q4" s="71"/>
      <c r="R4" s="71"/>
      <c r="S4" s="71"/>
    </row>
    <row r="5" ht="18.75" customHeight="1" spans="1:19">
      <c r="A5" s="12"/>
      <c r="B5" s="71"/>
      <c r="C5" s="71"/>
      <c r="D5" s="72" t="s">
        <v>33</v>
      </c>
      <c r="E5" s="72" t="s">
        <v>34</v>
      </c>
      <c r="F5" s="72" t="s">
        <v>35</v>
      </c>
      <c r="G5" s="72" t="s">
        <v>36</v>
      </c>
      <c r="H5" s="72" t="s">
        <v>37</v>
      </c>
      <c r="I5" s="75" t="s">
        <v>38</v>
      </c>
      <c r="J5" s="76"/>
      <c r="K5" s="76"/>
      <c r="L5" s="76"/>
      <c r="M5" s="76"/>
      <c r="N5" s="76"/>
      <c r="O5" s="75" t="s">
        <v>33</v>
      </c>
      <c r="P5" s="75" t="s">
        <v>34</v>
      </c>
      <c r="Q5" s="75" t="s">
        <v>35</v>
      </c>
      <c r="R5" s="75" t="s">
        <v>36</v>
      </c>
      <c r="S5" s="72" t="s">
        <v>39</v>
      </c>
    </row>
    <row r="6" ht="18.75" customHeight="1" spans="1:19">
      <c r="A6" s="12"/>
      <c r="B6" s="71"/>
      <c r="C6" s="71"/>
      <c r="D6" s="72"/>
      <c r="E6" s="72"/>
      <c r="F6" s="72"/>
      <c r="G6" s="72"/>
      <c r="H6" s="72"/>
      <c r="I6" s="75" t="s">
        <v>33</v>
      </c>
      <c r="J6" s="75" t="s">
        <v>40</v>
      </c>
      <c r="K6" s="75" t="s">
        <v>41</v>
      </c>
      <c r="L6" s="75" t="s">
        <v>42</v>
      </c>
      <c r="M6" s="75" t="s">
        <v>43</v>
      </c>
      <c r="N6" s="75" t="s">
        <v>44</v>
      </c>
      <c r="O6" s="75"/>
      <c r="P6" s="75"/>
      <c r="Q6" s="75"/>
      <c r="R6" s="75"/>
      <c r="S6" s="72"/>
    </row>
    <row r="7" ht="18.75" customHeight="1" spans="1:19">
      <c r="A7" s="73" t="s">
        <v>45</v>
      </c>
      <c r="B7" s="13" t="s">
        <v>46</v>
      </c>
      <c r="C7" s="13" t="s">
        <v>47</v>
      </c>
      <c r="D7" s="13" t="s">
        <v>48</v>
      </c>
      <c r="E7" s="73" t="s">
        <v>49</v>
      </c>
      <c r="F7" s="13" t="s">
        <v>50</v>
      </c>
      <c r="G7" s="13" t="s">
        <v>51</v>
      </c>
      <c r="H7" s="73" t="s">
        <v>52</v>
      </c>
      <c r="I7" s="13" t="s">
        <v>53</v>
      </c>
      <c r="J7" s="13">
        <v>10</v>
      </c>
      <c r="K7" s="13">
        <v>11</v>
      </c>
      <c r="L7" s="13">
        <v>12</v>
      </c>
      <c r="M7" s="13">
        <v>13</v>
      </c>
      <c r="N7" s="13">
        <v>14</v>
      </c>
      <c r="O7" s="13">
        <v>15</v>
      </c>
      <c r="P7" s="13">
        <v>16</v>
      </c>
      <c r="Q7" s="13">
        <v>17</v>
      </c>
      <c r="R7" s="13">
        <v>18</v>
      </c>
      <c r="S7" s="13">
        <v>19</v>
      </c>
    </row>
    <row r="8" ht="20.25" customHeight="1" spans="1:19">
      <c r="A8" s="15" t="s">
        <v>54</v>
      </c>
      <c r="B8" s="15" t="s">
        <v>55</v>
      </c>
      <c r="C8" s="16">
        <v>9470567.21</v>
      </c>
      <c r="D8" s="16">
        <v>9450567.21</v>
      </c>
      <c r="E8" s="16">
        <f>8986443.36+464123.85</f>
        <v>9450567.21</v>
      </c>
      <c r="F8" s="16">
        <v>0</v>
      </c>
      <c r="G8" s="16">
        <v>0</v>
      </c>
      <c r="H8" s="16">
        <v>0</v>
      </c>
      <c r="I8" s="16">
        <v>20000</v>
      </c>
      <c r="J8" s="16">
        <v>0</v>
      </c>
      <c r="K8" s="16">
        <v>0</v>
      </c>
      <c r="L8" s="16">
        <v>0</v>
      </c>
      <c r="M8" s="16">
        <v>0</v>
      </c>
      <c r="N8" s="16">
        <v>20000</v>
      </c>
      <c r="O8" s="16">
        <v>0</v>
      </c>
      <c r="P8" s="16">
        <v>0</v>
      </c>
      <c r="Q8" s="16">
        <v>0</v>
      </c>
      <c r="R8" s="16">
        <v>0</v>
      </c>
      <c r="S8" s="16"/>
    </row>
    <row r="9" ht="20.25" customHeight="1" spans="1:19">
      <c r="A9" s="44" t="s">
        <v>31</v>
      </c>
      <c r="B9" s="44"/>
      <c r="C9" s="16">
        <v>9470567.21</v>
      </c>
      <c r="D9" s="16">
        <v>9450567.21</v>
      </c>
      <c r="E9" s="16">
        <v>9450567.21</v>
      </c>
      <c r="F9" s="16">
        <v>0</v>
      </c>
      <c r="G9" s="16">
        <v>0</v>
      </c>
      <c r="H9" s="16">
        <v>0</v>
      </c>
      <c r="I9" s="16">
        <v>20000</v>
      </c>
      <c r="J9" s="16">
        <v>0</v>
      </c>
      <c r="K9" s="16">
        <v>0</v>
      </c>
      <c r="L9" s="16">
        <v>0</v>
      </c>
      <c r="M9" s="16">
        <v>0</v>
      </c>
      <c r="N9" s="16">
        <v>20000</v>
      </c>
      <c r="O9" s="16">
        <v>0</v>
      </c>
      <c r="P9" s="16">
        <v>0</v>
      </c>
      <c r="Q9" s="16">
        <v>0</v>
      </c>
      <c r="R9" s="16">
        <v>0</v>
      </c>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Zeros="0" topLeftCell="A10" workbookViewId="0">
      <selection activeCell="C28" sqref="C28"/>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56</v>
      </c>
    </row>
    <row r="2" ht="37.5" customHeight="1" spans="1:15">
      <c r="A2" s="3" t="s">
        <v>57</v>
      </c>
      <c r="B2" s="3"/>
      <c r="C2" s="3"/>
      <c r="D2" s="3"/>
      <c r="E2" s="3"/>
      <c r="F2" s="3"/>
      <c r="G2" s="3"/>
      <c r="H2" s="3"/>
      <c r="I2" s="3"/>
      <c r="J2" s="3"/>
      <c r="K2" s="53"/>
      <c r="L2" s="53"/>
      <c r="M2" s="53"/>
      <c r="N2" s="53"/>
      <c r="O2" s="53"/>
    </row>
    <row r="3" ht="18.75" customHeight="1" spans="1:15">
      <c r="A3" s="40" t="str">
        <f>"单位名称："&amp;"新平彝族傣族自治县老厂中学"</f>
        <v>单位名称：新平彝族傣族自治县老厂中学</v>
      </c>
      <c r="B3" s="40"/>
      <c r="C3" s="40"/>
      <c r="D3" s="40"/>
      <c r="E3" s="40"/>
      <c r="F3" s="40"/>
      <c r="G3" s="40"/>
      <c r="H3" s="40"/>
      <c r="I3" s="40"/>
      <c r="J3" s="2"/>
      <c r="K3" s="2"/>
      <c r="L3" s="2"/>
      <c r="M3" s="2"/>
      <c r="N3" s="2"/>
      <c r="O3" s="2" t="s">
        <v>28</v>
      </c>
    </row>
    <row r="4" ht="18.75" customHeight="1" spans="1:15">
      <c r="A4" s="12" t="s">
        <v>58</v>
      </c>
      <c r="B4" s="12" t="s">
        <v>59</v>
      </c>
      <c r="C4" s="43" t="s">
        <v>31</v>
      </c>
      <c r="D4" s="43" t="s">
        <v>34</v>
      </c>
      <c r="E4" s="43"/>
      <c r="F4" s="43"/>
      <c r="G4" s="12" t="s">
        <v>35</v>
      </c>
      <c r="H4" s="43" t="s">
        <v>36</v>
      </c>
      <c r="I4" s="12" t="s">
        <v>60</v>
      </c>
      <c r="J4" s="43" t="s">
        <v>61</v>
      </c>
      <c r="K4" s="43"/>
      <c r="L4" s="43"/>
      <c r="M4" s="43"/>
      <c r="N4" s="43"/>
      <c r="O4" s="43"/>
    </row>
    <row r="5" ht="18.75" customHeight="1" spans="1:15">
      <c r="A5" s="12"/>
      <c r="B5" s="12"/>
      <c r="C5" s="43"/>
      <c r="D5" s="43" t="s">
        <v>33</v>
      </c>
      <c r="E5" s="43" t="s">
        <v>62</v>
      </c>
      <c r="F5" s="43" t="s">
        <v>63</v>
      </c>
      <c r="G5" s="12"/>
      <c r="H5" s="43"/>
      <c r="I5" s="12"/>
      <c r="J5" s="43" t="s">
        <v>33</v>
      </c>
      <c r="K5" s="43" t="s">
        <v>64</v>
      </c>
      <c r="L5" s="13" t="s">
        <v>65</v>
      </c>
      <c r="M5" s="13" t="s">
        <v>66</v>
      </c>
      <c r="N5" s="13" t="s">
        <v>67</v>
      </c>
      <c r="O5" s="13" t="s">
        <v>68</v>
      </c>
    </row>
    <row r="6" ht="18.75" customHeight="1" spans="1:15">
      <c r="A6" s="13" t="s">
        <v>45</v>
      </c>
      <c r="B6" s="13" t="s">
        <v>46</v>
      </c>
      <c r="C6" s="13" t="s">
        <v>47</v>
      </c>
      <c r="D6" s="13" t="s">
        <v>48</v>
      </c>
      <c r="E6" s="13" t="s">
        <v>49</v>
      </c>
      <c r="F6" s="13" t="s">
        <v>50</v>
      </c>
      <c r="G6" s="13" t="s">
        <v>51</v>
      </c>
      <c r="H6" s="13" t="s">
        <v>52</v>
      </c>
      <c r="I6" s="13" t="s">
        <v>53</v>
      </c>
      <c r="J6" s="13" t="s">
        <v>69</v>
      </c>
      <c r="K6" s="13">
        <v>11</v>
      </c>
      <c r="L6" s="13">
        <v>12</v>
      </c>
      <c r="M6" s="13">
        <v>13</v>
      </c>
      <c r="N6" s="13">
        <v>14</v>
      </c>
      <c r="O6" s="13">
        <v>15</v>
      </c>
    </row>
    <row r="7" ht="20.25" customHeight="1" spans="1:15">
      <c r="A7" s="15" t="s">
        <v>70</v>
      </c>
      <c r="B7" s="15" t="s">
        <v>71</v>
      </c>
      <c r="C7" s="16">
        <v>6640465.46</v>
      </c>
      <c r="D7" s="16">
        <v>6620465.46</v>
      </c>
      <c r="E7" s="16">
        <v>5976716.57</v>
      </c>
      <c r="F7" s="16">
        <v>643748.89</v>
      </c>
      <c r="G7" s="16">
        <v>0</v>
      </c>
      <c r="H7" s="16">
        <v>0</v>
      </c>
      <c r="I7" s="16">
        <v>0</v>
      </c>
      <c r="J7" s="16">
        <v>20000</v>
      </c>
      <c r="K7" s="16">
        <v>0</v>
      </c>
      <c r="L7" s="16">
        <v>0</v>
      </c>
      <c r="M7" s="16">
        <v>0</v>
      </c>
      <c r="N7" s="16">
        <v>0</v>
      </c>
      <c r="O7" s="16">
        <v>20000</v>
      </c>
    </row>
    <row r="8" ht="20.25" customHeight="1" spans="1:15">
      <c r="A8" s="64" t="s">
        <v>72</v>
      </c>
      <c r="B8" s="64" t="s">
        <v>73</v>
      </c>
      <c r="C8" s="16">
        <f>6083893.61+455853.85</f>
        <v>6539747.46</v>
      </c>
      <c r="D8" s="16">
        <f>6063893.61+455853.85</f>
        <v>6519747.46</v>
      </c>
      <c r="E8" s="16">
        <v>5976716.57</v>
      </c>
      <c r="F8" s="16">
        <f>87177.04+455853.85</f>
        <v>543030.89</v>
      </c>
      <c r="G8" s="16">
        <v>0</v>
      </c>
      <c r="H8" s="16">
        <v>0</v>
      </c>
      <c r="I8" s="16">
        <v>0</v>
      </c>
      <c r="J8" s="16">
        <v>20000</v>
      </c>
      <c r="K8" s="16">
        <v>0</v>
      </c>
      <c r="L8" s="16">
        <v>0</v>
      </c>
      <c r="M8" s="16">
        <v>0</v>
      </c>
      <c r="N8" s="16">
        <v>0</v>
      </c>
      <c r="O8" s="16">
        <v>20000</v>
      </c>
    </row>
    <row r="9" ht="20.25" customHeight="1" spans="1:15">
      <c r="A9" s="65" t="s">
        <v>74</v>
      </c>
      <c r="B9" s="65" t="s">
        <v>75</v>
      </c>
      <c r="C9" s="16">
        <f>6083893.61+455853.85</f>
        <v>6539747.46</v>
      </c>
      <c r="D9" s="16">
        <f>6063893.61+455853.85</f>
        <v>6519747.46</v>
      </c>
      <c r="E9" s="16">
        <v>5976716.57</v>
      </c>
      <c r="F9" s="16">
        <f>87177.04+455853.85</f>
        <v>543030.89</v>
      </c>
      <c r="G9" s="16">
        <v>0</v>
      </c>
      <c r="H9" s="16">
        <v>0</v>
      </c>
      <c r="I9" s="16">
        <v>0</v>
      </c>
      <c r="J9" s="16">
        <v>20000</v>
      </c>
      <c r="K9" s="16">
        <v>0</v>
      </c>
      <c r="L9" s="16">
        <v>0</v>
      </c>
      <c r="M9" s="16">
        <v>0</v>
      </c>
      <c r="N9" s="16">
        <v>0</v>
      </c>
      <c r="O9" s="16">
        <v>20000</v>
      </c>
    </row>
    <row r="10" ht="20.25" customHeight="1" spans="1:15">
      <c r="A10" s="64" t="s">
        <v>76</v>
      </c>
      <c r="B10" s="64" t="s">
        <v>77</v>
      </c>
      <c r="C10" s="16">
        <v>8918</v>
      </c>
      <c r="D10" s="16">
        <v>8918</v>
      </c>
      <c r="E10" s="16">
        <v>0</v>
      </c>
      <c r="F10" s="16">
        <v>8918</v>
      </c>
      <c r="G10" s="16">
        <v>0</v>
      </c>
      <c r="H10" s="16">
        <v>0</v>
      </c>
      <c r="I10" s="16">
        <v>0</v>
      </c>
      <c r="J10" s="16">
        <v>0</v>
      </c>
      <c r="K10" s="16">
        <v>0</v>
      </c>
      <c r="L10" s="16">
        <v>0</v>
      </c>
      <c r="M10" s="16">
        <v>0</v>
      </c>
      <c r="N10" s="16">
        <v>0</v>
      </c>
      <c r="O10" s="16">
        <v>0</v>
      </c>
    </row>
    <row r="11" ht="20.25" customHeight="1" spans="1:15">
      <c r="A11" s="65" t="s">
        <v>78</v>
      </c>
      <c r="B11" s="65" t="s">
        <v>79</v>
      </c>
      <c r="C11" s="16">
        <v>8918</v>
      </c>
      <c r="D11" s="16">
        <v>8918</v>
      </c>
      <c r="E11" s="16">
        <v>0</v>
      </c>
      <c r="F11" s="16">
        <f>648+8270</f>
        <v>8918</v>
      </c>
      <c r="G11" s="16">
        <v>0</v>
      </c>
      <c r="H11" s="16">
        <v>0</v>
      </c>
      <c r="I11" s="16">
        <v>0</v>
      </c>
      <c r="J11" s="16">
        <v>0</v>
      </c>
      <c r="K11" s="16">
        <v>0</v>
      </c>
      <c r="L11" s="16">
        <v>0</v>
      </c>
      <c r="M11" s="16">
        <v>0</v>
      </c>
      <c r="N11" s="16">
        <v>0</v>
      </c>
      <c r="O11" s="16">
        <v>0</v>
      </c>
    </row>
    <row r="12" ht="20.25" customHeight="1" spans="1:15">
      <c r="A12" s="64" t="s">
        <v>80</v>
      </c>
      <c r="B12" s="64" t="s">
        <v>81</v>
      </c>
      <c r="C12" s="16">
        <v>91800</v>
      </c>
      <c r="D12" s="16">
        <v>91800</v>
      </c>
      <c r="E12" s="16">
        <v>0</v>
      </c>
      <c r="F12" s="16">
        <v>91800</v>
      </c>
      <c r="G12" s="16">
        <v>0</v>
      </c>
      <c r="H12" s="16">
        <v>0</v>
      </c>
      <c r="I12" s="16">
        <v>0</v>
      </c>
      <c r="J12" s="16">
        <v>0</v>
      </c>
      <c r="K12" s="16">
        <v>0</v>
      </c>
      <c r="L12" s="16">
        <v>0</v>
      </c>
      <c r="M12" s="16">
        <v>0</v>
      </c>
      <c r="N12" s="16">
        <v>0</v>
      </c>
      <c r="O12" s="16">
        <v>0</v>
      </c>
    </row>
    <row r="13" ht="20.25" customHeight="1" spans="1:15">
      <c r="A13" s="65">
        <v>2050999</v>
      </c>
      <c r="B13" s="65" t="s">
        <v>82</v>
      </c>
      <c r="C13" s="16">
        <v>91800</v>
      </c>
      <c r="D13" s="16">
        <v>91800</v>
      </c>
      <c r="E13" s="16">
        <v>0</v>
      </c>
      <c r="F13" s="16">
        <v>91800</v>
      </c>
      <c r="G13" s="16">
        <v>0</v>
      </c>
      <c r="H13" s="16">
        <v>0</v>
      </c>
      <c r="I13" s="16">
        <v>0</v>
      </c>
      <c r="J13" s="16">
        <v>0</v>
      </c>
      <c r="K13" s="16">
        <v>0</v>
      </c>
      <c r="L13" s="16">
        <v>0</v>
      </c>
      <c r="M13" s="16">
        <v>0</v>
      </c>
      <c r="N13" s="16">
        <v>0</v>
      </c>
      <c r="O13" s="16">
        <v>0</v>
      </c>
    </row>
    <row r="14" ht="20.25" customHeight="1" spans="1:15">
      <c r="A14" s="15" t="s">
        <v>83</v>
      </c>
      <c r="B14" s="15" t="s">
        <v>84</v>
      </c>
      <c r="C14" s="16">
        <v>1261635.84</v>
      </c>
      <c r="D14" s="16">
        <v>1261635.84</v>
      </c>
      <c r="E14" s="16">
        <v>1221483.84</v>
      </c>
      <c r="F14" s="16">
        <v>40152</v>
      </c>
      <c r="G14" s="16">
        <v>0</v>
      </c>
      <c r="H14" s="16">
        <v>0</v>
      </c>
      <c r="I14" s="16">
        <v>0</v>
      </c>
      <c r="J14" s="16">
        <v>0</v>
      </c>
      <c r="K14" s="16">
        <v>0</v>
      </c>
      <c r="L14" s="16">
        <v>0</v>
      </c>
      <c r="M14" s="16">
        <v>0</v>
      </c>
      <c r="N14" s="16">
        <v>0</v>
      </c>
      <c r="O14" s="16">
        <v>0</v>
      </c>
    </row>
    <row r="15" ht="20.25" customHeight="1" spans="1:15">
      <c r="A15" s="64" t="s">
        <v>85</v>
      </c>
      <c r="B15" s="64" t="s">
        <v>86</v>
      </c>
      <c r="C15" s="16">
        <v>1221483.84</v>
      </c>
      <c r="D15" s="16">
        <v>1221483.84</v>
      </c>
      <c r="E15" s="16">
        <v>1221483.84</v>
      </c>
      <c r="F15" s="16">
        <v>0</v>
      </c>
      <c r="G15" s="16">
        <v>0</v>
      </c>
      <c r="H15" s="16">
        <v>0</v>
      </c>
      <c r="I15" s="16">
        <v>0</v>
      </c>
      <c r="J15" s="16">
        <v>0</v>
      </c>
      <c r="K15" s="16">
        <v>0</v>
      </c>
      <c r="L15" s="16">
        <v>0</v>
      </c>
      <c r="M15" s="16">
        <v>0</v>
      </c>
      <c r="N15" s="16">
        <v>0</v>
      </c>
      <c r="O15" s="16">
        <v>0</v>
      </c>
    </row>
    <row r="16" ht="20.25" customHeight="1" spans="1:15">
      <c r="A16" s="65" t="s">
        <v>87</v>
      </c>
      <c r="B16" s="65" t="s">
        <v>88</v>
      </c>
      <c r="C16" s="16">
        <v>3900</v>
      </c>
      <c r="D16" s="16">
        <v>3900</v>
      </c>
      <c r="E16" s="16">
        <v>3900</v>
      </c>
      <c r="F16" s="16">
        <v>0</v>
      </c>
      <c r="G16" s="16">
        <v>0</v>
      </c>
      <c r="H16" s="16">
        <v>0</v>
      </c>
      <c r="I16" s="16">
        <v>0</v>
      </c>
      <c r="J16" s="16">
        <v>0</v>
      </c>
      <c r="K16" s="16">
        <v>0</v>
      </c>
      <c r="L16" s="16">
        <v>0</v>
      </c>
      <c r="M16" s="16">
        <v>0</v>
      </c>
      <c r="N16" s="16">
        <v>0</v>
      </c>
      <c r="O16" s="16">
        <v>0</v>
      </c>
    </row>
    <row r="17" ht="13.5" spans="1:15">
      <c r="A17" s="65" t="s">
        <v>89</v>
      </c>
      <c r="B17" s="65" t="s">
        <v>90</v>
      </c>
      <c r="C17" s="16">
        <v>1217583.84</v>
      </c>
      <c r="D17" s="16">
        <v>1217583.84</v>
      </c>
      <c r="E17" s="16">
        <v>1217583.84</v>
      </c>
      <c r="F17" s="16">
        <v>0</v>
      </c>
      <c r="G17" s="16">
        <v>0</v>
      </c>
      <c r="H17" s="16">
        <v>0</v>
      </c>
      <c r="I17" s="16">
        <v>0</v>
      </c>
      <c r="J17" s="16">
        <v>0</v>
      </c>
      <c r="K17" s="16">
        <v>0</v>
      </c>
      <c r="L17" s="16">
        <v>0</v>
      </c>
      <c r="M17" s="16">
        <v>0</v>
      </c>
      <c r="N17" s="16">
        <v>0</v>
      </c>
      <c r="O17" s="16">
        <v>0</v>
      </c>
    </row>
    <row r="18" ht="20.25" customHeight="1" spans="1:15">
      <c r="A18" s="64" t="s">
        <v>91</v>
      </c>
      <c r="B18" s="64" t="s">
        <v>92</v>
      </c>
      <c r="C18" s="16">
        <v>40152</v>
      </c>
      <c r="D18" s="16">
        <v>40152</v>
      </c>
      <c r="E18" s="16">
        <v>0</v>
      </c>
      <c r="F18" s="16">
        <v>40152</v>
      </c>
      <c r="G18" s="16">
        <v>0</v>
      </c>
      <c r="H18" s="16">
        <v>0</v>
      </c>
      <c r="I18" s="16">
        <v>0</v>
      </c>
      <c r="J18" s="16">
        <v>0</v>
      </c>
      <c r="K18" s="16">
        <v>0</v>
      </c>
      <c r="L18" s="16">
        <v>0</v>
      </c>
      <c r="M18" s="16">
        <v>0</v>
      </c>
      <c r="N18" s="16">
        <v>0</v>
      </c>
      <c r="O18" s="16">
        <v>0</v>
      </c>
    </row>
    <row r="19" ht="20.25" customHeight="1" spans="1:15">
      <c r="A19" s="65" t="s">
        <v>93</v>
      </c>
      <c r="B19" s="65" t="s">
        <v>94</v>
      </c>
      <c r="C19" s="16">
        <v>40152</v>
      </c>
      <c r="D19" s="16">
        <v>40152</v>
      </c>
      <c r="E19" s="16">
        <v>0</v>
      </c>
      <c r="F19" s="16">
        <v>40152</v>
      </c>
      <c r="G19" s="16">
        <v>0</v>
      </c>
      <c r="H19" s="16">
        <v>0</v>
      </c>
      <c r="I19" s="16">
        <v>0</v>
      </c>
      <c r="J19" s="16">
        <v>0</v>
      </c>
      <c r="K19" s="16">
        <v>0</v>
      </c>
      <c r="L19" s="16">
        <v>0</v>
      </c>
      <c r="M19" s="16">
        <v>0</v>
      </c>
      <c r="N19" s="16">
        <v>0</v>
      </c>
      <c r="O19" s="16">
        <v>0</v>
      </c>
    </row>
    <row r="20" ht="20.25" customHeight="1" spans="1:15">
      <c r="A20" s="15" t="s">
        <v>95</v>
      </c>
      <c r="B20" s="15" t="s">
        <v>96</v>
      </c>
      <c r="C20" s="16">
        <v>811385.91</v>
      </c>
      <c r="D20" s="16">
        <v>811385.91</v>
      </c>
      <c r="E20" s="16">
        <v>811385.91</v>
      </c>
      <c r="F20" s="16">
        <v>0</v>
      </c>
      <c r="G20" s="16">
        <v>0</v>
      </c>
      <c r="H20" s="16">
        <v>0</v>
      </c>
      <c r="I20" s="16">
        <v>0</v>
      </c>
      <c r="J20" s="16">
        <v>0</v>
      </c>
      <c r="K20" s="16">
        <v>0</v>
      </c>
      <c r="L20" s="16">
        <v>0</v>
      </c>
      <c r="M20" s="16">
        <v>0</v>
      </c>
      <c r="N20" s="16">
        <v>0</v>
      </c>
      <c r="O20" s="16">
        <v>0</v>
      </c>
    </row>
    <row r="21" ht="20.25" customHeight="1" spans="1:15">
      <c r="A21" s="64" t="s">
        <v>97</v>
      </c>
      <c r="B21" s="64" t="s">
        <v>98</v>
      </c>
      <c r="C21" s="16">
        <v>811385.91</v>
      </c>
      <c r="D21" s="16">
        <v>811385.91</v>
      </c>
      <c r="E21" s="16">
        <v>811385.91</v>
      </c>
      <c r="F21" s="16">
        <v>0</v>
      </c>
      <c r="G21" s="16">
        <v>0</v>
      </c>
      <c r="H21" s="16">
        <v>0</v>
      </c>
      <c r="I21" s="16">
        <v>0</v>
      </c>
      <c r="J21" s="16">
        <v>0</v>
      </c>
      <c r="K21" s="16">
        <v>0</v>
      </c>
      <c r="L21" s="16">
        <v>0</v>
      </c>
      <c r="M21" s="16">
        <v>0</v>
      </c>
      <c r="N21" s="16">
        <v>0</v>
      </c>
      <c r="O21" s="16">
        <v>0</v>
      </c>
    </row>
    <row r="22" ht="20.25" customHeight="1" spans="1:15">
      <c r="A22" s="65" t="s">
        <v>99</v>
      </c>
      <c r="B22" s="65" t="s">
        <v>100</v>
      </c>
      <c r="C22" s="16">
        <v>526124.29</v>
      </c>
      <c r="D22" s="16">
        <v>526124.29</v>
      </c>
      <c r="E22" s="16">
        <v>526124.29</v>
      </c>
      <c r="F22" s="16">
        <v>0</v>
      </c>
      <c r="G22" s="16">
        <v>0</v>
      </c>
      <c r="H22" s="16">
        <v>0</v>
      </c>
      <c r="I22" s="16">
        <v>0</v>
      </c>
      <c r="J22" s="16">
        <v>0</v>
      </c>
      <c r="K22" s="16">
        <v>0</v>
      </c>
      <c r="L22" s="16">
        <v>0</v>
      </c>
      <c r="M22" s="16">
        <v>0</v>
      </c>
      <c r="N22" s="16">
        <v>0</v>
      </c>
      <c r="O22" s="16">
        <v>0</v>
      </c>
    </row>
    <row r="23" ht="20.25" customHeight="1" spans="1:15">
      <c r="A23" s="65" t="s">
        <v>101</v>
      </c>
      <c r="B23" s="65" t="s">
        <v>102</v>
      </c>
      <c r="C23" s="16">
        <v>260909.95</v>
      </c>
      <c r="D23" s="16">
        <v>260909.95</v>
      </c>
      <c r="E23" s="16">
        <v>260909.95</v>
      </c>
      <c r="F23" s="16">
        <v>0</v>
      </c>
      <c r="G23" s="16">
        <v>0</v>
      </c>
      <c r="H23" s="16">
        <v>0</v>
      </c>
      <c r="I23" s="16">
        <v>0</v>
      </c>
      <c r="J23" s="16">
        <v>0</v>
      </c>
      <c r="K23" s="16">
        <v>0</v>
      </c>
      <c r="L23" s="16">
        <v>0</v>
      </c>
      <c r="M23" s="16">
        <v>0</v>
      </c>
      <c r="N23" s="16">
        <v>0</v>
      </c>
      <c r="O23" s="16">
        <v>0</v>
      </c>
    </row>
    <row r="24" ht="20.25" customHeight="1" spans="1:15">
      <c r="A24" s="65" t="s">
        <v>103</v>
      </c>
      <c r="B24" s="65" t="s">
        <v>104</v>
      </c>
      <c r="C24" s="16">
        <v>24351.67</v>
      </c>
      <c r="D24" s="16">
        <v>24351.67</v>
      </c>
      <c r="E24" s="16">
        <v>24351.67</v>
      </c>
      <c r="F24" s="16">
        <v>0</v>
      </c>
      <c r="G24" s="16">
        <v>0</v>
      </c>
      <c r="H24" s="16">
        <v>0</v>
      </c>
      <c r="I24" s="16">
        <v>0</v>
      </c>
      <c r="J24" s="16">
        <v>0</v>
      </c>
      <c r="K24" s="16">
        <v>0</v>
      </c>
      <c r="L24" s="16">
        <v>0</v>
      </c>
      <c r="M24" s="16">
        <v>0</v>
      </c>
      <c r="N24" s="16">
        <v>0</v>
      </c>
      <c r="O24" s="16">
        <v>0</v>
      </c>
    </row>
    <row r="25" ht="20.25" customHeight="1" spans="1:15">
      <c r="A25" s="15" t="s">
        <v>105</v>
      </c>
      <c r="B25" s="15" t="s">
        <v>106</v>
      </c>
      <c r="C25" s="16">
        <v>757080</v>
      </c>
      <c r="D25" s="16">
        <v>757080</v>
      </c>
      <c r="E25" s="16">
        <v>757080</v>
      </c>
      <c r="F25" s="16">
        <v>0</v>
      </c>
      <c r="G25" s="16">
        <v>0</v>
      </c>
      <c r="H25" s="16">
        <v>0</v>
      </c>
      <c r="I25" s="16">
        <v>0</v>
      </c>
      <c r="J25" s="16">
        <v>0</v>
      </c>
      <c r="K25" s="16">
        <v>0</v>
      </c>
      <c r="L25" s="16">
        <v>0</v>
      </c>
      <c r="M25" s="16">
        <v>0</v>
      </c>
      <c r="N25" s="16">
        <v>0</v>
      </c>
      <c r="O25" s="16">
        <v>0</v>
      </c>
    </row>
    <row r="26" ht="20.25" customHeight="1" spans="1:15">
      <c r="A26" s="64" t="s">
        <v>107</v>
      </c>
      <c r="B26" s="64" t="s">
        <v>108</v>
      </c>
      <c r="C26" s="16">
        <v>757080</v>
      </c>
      <c r="D26" s="16">
        <v>757080</v>
      </c>
      <c r="E26" s="16">
        <v>757080</v>
      </c>
      <c r="F26" s="16">
        <v>0</v>
      </c>
      <c r="G26" s="16">
        <v>0</v>
      </c>
      <c r="H26" s="16">
        <v>0</v>
      </c>
      <c r="I26" s="16">
        <v>0</v>
      </c>
      <c r="J26" s="16">
        <v>0</v>
      </c>
      <c r="K26" s="16">
        <v>0</v>
      </c>
      <c r="L26" s="16">
        <v>0</v>
      </c>
      <c r="M26" s="16">
        <v>0</v>
      </c>
      <c r="N26" s="16">
        <v>0</v>
      </c>
      <c r="O26" s="16"/>
    </row>
    <row r="27" ht="20.25" customHeight="1" spans="1:15">
      <c r="A27" s="65" t="s">
        <v>109</v>
      </c>
      <c r="B27" s="65" t="s">
        <v>110</v>
      </c>
      <c r="C27" s="16">
        <v>757080</v>
      </c>
      <c r="D27" s="16">
        <v>757080</v>
      </c>
      <c r="E27" s="16">
        <v>757080</v>
      </c>
      <c r="F27" s="16">
        <v>0</v>
      </c>
      <c r="G27" s="16">
        <v>0</v>
      </c>
      <c r="H27" s="16">
        <v>0</v>
      </c>
      <c r="I27" s="16">
        <v>0</v>
      </c>
      <c r="J27" s="16">
        <v>0</v>
      </c>
      <c r="K27" s="16">
        <v>0</v>
      </c>
      <c r="L27" s="16">
        <v>0</v>
      </c>
      <c r="M27" s="16">
        <v>0</v>
      </c>
      <c r="N27" s="16">
        <v>0</v>
      </c>
      <c r="O27" s="16">
        <v>0</v>
      </c>
    </row>
    <row r="28" ht="20.25" customHeight="1" spans="1:15">
      <c r="A28" s="44" t="s">
        <v>111</v>
      </c>
      <c r="B28" s="44"/>
      <c r="C28" s="16">
        <f>9006443.36+455853.85+8270</f>
        <v>9470567.21</v>
      </c>
      <c r="D28" s="16">
        <f>8986443.36+455853.85+8270</f>
        <v>9450567.21</v>
      </c>
      <c r="E28" s="16">
        <v>8766666.32</v>
      </c>
      <c r="F28" s="16">
        <f>219777.04+455853.85+8270</f>
        <v>683900.89</v>
      </c>
      <c r="G28" s="16">
        <v>0</v>
      </c>
      <c r="H28" s="16">
        <v>0</v>
      </c>
      <c r="I28" s="16">
        <v>0</v>
      </c>
      <c r="J28" s="16">
        <v>20000</v>
      </c>
      <c r="K28" s="16">
        <v>0</v>
      </c>
      <c r="L28" s="16">
        <v>0</v>
      </c>
      <c r="M28" s="16">
        <v>0</v>
      </c>
      <c r="N28" s="16">
        <v>0</v>
      </c>
      <c r="O28" s="16">
        <v>20000</v>
      </c>
    </row>
  </sheetData>
  <mergeCells count="11">
    <mergeCell ref="A2:O2"/>
    <mergeCell ref="A3:I3"/>
    <mergeCell ref="D4:F4"/>
    <mergeCell ref="J4:O4"/>
    <mergeCell ref="A28:B28"/>
    <mergeCell ref="A4:A5"/>
    <mergeCell ref="B4:B5"/>
    <mergeCell ref="C4:C5"/>
    <mergeCell ref="G4:G5"/>
    <mergeCell ref="H4:H5"/>
    <mergeCell ref="I4:I5"/>
  </mergeCells>
  <pageMargins left="0.75" right="0.75" top="1" bottom="1" header="0.5" footer="0.5"/>
  <pageSetup paperSize="1" scale="45"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D23" sqref="D23"/>
    </sheetView>
  </sheetViews>
  <sheetFormatPr defaultColWidth="8.85" defaultRowHeight="15" customHeight="1" outlineLevelCol="3"/>
  <cols>
    <col min="1" max="4" width="35.7083333333333" customWidth="1"/>
  </cols>
  <sheetData>
    <row r="1" ht="18.75" customHeight="1" spans="1:4">
      <c r="A1" s="1"/>
      <c r="B1" s="1"/>
      <c r="C1" s="1"/>
      <c r="D1" s="5" t="s">
        <v>112</v>
      </c>
    </row>
    <row r="2" ht="45" customHeight="1" spans="1:4">
      <c r="A2" s="3" t="s">
        <v>113</v>
      </c>
      <c r="B2" s="3"/>
      <c r="C2" s="3"/>
      <c r="D2" s="3"/>
    </row>
    <row r="3" ht="18.75" customHeight="1" spans="1:4">
      <c r="A3" s="4" t="str">
        <f>"单位名称："&amp;"新平彝族傣族自治县老厂中学"</f>
        <v>单位名称：新平彝族傣族自治县老厂中学</v>
      </c>
      <c r="B3" s="4"/>
      <c r="C3" s="66"/>
      <c r="D3" s="5" t="s">
        <v>2</v>
      </c>
    </row>
    <row r="4" ht="22.5" customHeight="1" spans="1:4">
      <c r="A4" s="7" t="s">
        <v>3</v>
      </c>
      <c r="B4" s="7"/>
      <c r="C4" s="7" t="s">
        <v>4</v>
      </c>
      <c r="D4" s="7"/>
    </row>
    <row r="5" ht="18.75" customHeight="1" spans="1:4">
      <c r="A5" s="7" t="s">
        <v>5</v>
      </c>
      <c r="B5" s="7" t="s">
        <v>6</v>
      </c>
      <c r="C5" s="7" t="s">
        <v>114</v>
      </c>
      <c r="D5" s="7" t="s">
        <v>6</v>
      </c>
    </row>
    <row r="6" ht="18.75" customHeight="1" spans="1:4">
      <c r="A6" s="7"/>
      <c r="B6" s="7"/>
      <c r="C6" s="7"/>
      <c r="D6" s="7"/>
    </row>
    <row r="7" ht="22.5" customHeight="1" spans="1:4">
      <c r="A7" s="14" t="s">
        <v>115</v>
      </c>
      <c r="B7" s="16">
        <f>8986443.36+464123.85</f>
        <v>9450567.21</v>
      </c>
      <c r="C7" s="14" t="s">
        <v>116</v>
      </c>
      <c r="D7" s="16">
        <f>8986443.36+464123.85</f>
        <v>9450567.21</v>
      </c>
    </row>
    <row r="8" ht="22.5" customHeight="1" spans="1:4">
      <c r="A8" s="14" t="s">
        <v>117</v>
      </c>
      <c r="B8" s="16">
        <f>8986443.36+464123.85</f>
        <v>9450567.21</v>
      </c>
      <c r="C8" s="14" t="str">
        <f>"（"&amp;"一"&amp;"）"&amp;"教育支出"</f>
        <v>（一）教育支出</v>
      </c>
      <c r="D8" s="16">
        <f>6156341.61+464123.85</f>
        <v>6620465.46</v>
      </c>
    </row>
    <row r="9" ht="22.5" customHeight="1" spans="1:4">
      <c r="A9" s="14" t="s">
        <v>118</v>
      </c>
      <c r="B9" s="16">
        <v>0</v>
      </c>
      <c r="C9" s="14" t="str">
        <f>"（"&amp;"二"&amp;"）"&amp;"社会保障和就业支出"</f>
        <v>（二）社会保障和就业支出</v>
      </c>
      <c r="D9" s="16">
        <v>1261635.84</v>
      </c>
    </row>
    <row r="10" ht="22.5" customHeight="1" spans="1:4">
      <c r="A10" s="14" t="s">
        <v>119</v>
      </c>
      <c r="B10" s="16">
        <v>0</v>
      </c>
      <c r="C10" s="14" t="str">
        <f>"（"&amp;"三"&amp;"）"&amp;"卫生健康支出"</f>
        <v>（三）卫生健康支出</v>
      </c>
      <c r="D10" s="16">
        <v>811385.91</v>
      </c>
    </row>
    <row r="11" ht="22.5" customHeight="1" spans="1:4">
      <c r="A11" s="14" t="s">
        <v>120</v>
      </c>
      <c r="B11" s="16">
        <v>0</v>
      </c>
      <c r="C11" s="14" t="str">
        <f>"（"&amp;"四"&amp;"）"&amp;"住房保障支出"</f>
        <v>（四）住房保障支出</v>
      </c>
      <c r="D11" s="16">
        <v>757080</v>
      </c>
    </row>
    <row r="12" ht="22.5" customHeight="1" spans="1:4">
      <c r="A12" s="14" t="s">
        <v>117</v>
      </c>
      <c r="B12" s="16">
        <v>0</v>
      </c>
      <c r="C12" s="14"/>
      <c r="D12" s="16">
        <v>0</v>
      </c>
    </row>
    <row r="13" ht="22.5" customHeight="1" spans="1:4">
      <c r="A13" s="14" t="s">
        <v>118</v>
      </c>
      <c r="B13" s="16">
        <v>0</v>
      </c>
      <c r="C13" s="14"/>
      <c r="D13" s="16">
        <v>0</v>
      </c>
    </row>
    <row r="14" ht="22.5" customHeight="1" spans="1:4">
      <c r="A14" s="14" t="s">
        <v>119</v>
      </c>
      <c r="B14" s="16">
        <v>0</v>
      </c>
      <c r="C14" s="14"/>
      <c r="D14" s="16"/>
    </row>
    <row r="15" ht="22.5" customHeight="1" spans="1:4">
      <c r="A15" s="67"/>
      <c r="B15" s="16">
        <v>0</v>
      </c>
      <c r="C15" s="14" t="s">
        <v>121</v>
      </c>
      <c r="D15" s="16">
        <v>0</v>
      </c>
    </row>
    <row r="16" ht="22.5" customHeight="1" spans="1:4">
      <c r="A16" s="68" t="s">
        <v>122</v>
      </c>
      <c r="B16" s="69">
        <v>9450567.21</v>
      </c>
      <c r="C16" s="70" t="s">
        <v>123</v>
      </c>
      <c r="D16" s="69">
        <v>9450567.21</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selection activeCell="I23" sqref="I23"/>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39" t="s">
        <v>124</v>
      </c>
    </row>
    <row r="2" ht="37.5" customHeight="1" spans="1:7">
      <c r="A2" s="3" t="s">
        <v>125</v>
      </c>
      <c r="B2" s="3"/>
      <c r="C2" s="3"/>
      <c r="D2" s="3"/>
      <c r="E2" s="3"/>
      <c r="F2" s="3"/>
      <c r="G2" s="3"/>
    </row>
    <row r="3" ht="18.75" customHeight="1" spans="1:7">
      <c r="A3" s="40" t="str">
        <f>"单位名称："&amp;"新平彝族傣族自治县老厂中学"</f>
        <v>单位名称：新平彝族傣族自治县老厂中学</v>
      </c>
      <c r="B3" s="40"/>
      <c r="C3" s="40"/>
      <c r="D3" s="41"/>
      <c r="E3" s="41"/>
      <c r="F3" s="41"/>
      <c r="G3" s="42" t="s">
        <v>28</v>
      </c>
    </row>
    <row r="4" ht="18.75" customHeight="1" spans="1:7">
      <c r="A4" s="12" t="s">
        <v>126</v>
      </c>
      <c r="B4" s="12" t="s">
        <v>59</v>
      </c>
      <c r="C4" s="43" t="s">
        <v>31</v>
      </c>
      <c r="D4" s="43" t="s">
        <v>62</v>
      </c>
      <c r="E4" s="43"/>
      <c r="F4" s="43"/>
      <c r="G4" s="12" t="s">
        <v>63</v>
      </c>
    </row>
    <row r="5" ht="18.75" customHeight="1" spans="1:7">
      <c r="A5" s="12" t="s">
        <v>58</v>
      </c>
      <c r="B5" s="12" t="s">
        <v>59</v>
      </c>
      <c r="C5" s="43"/>
      <c r="D5" s="43" t="s">
        <v>33</v>
      </c>
      <c r="E5" s="43" t="s">
        <v>127</v>
      </c>
      <c r="F5" s="43" t="s">
        <v>128</v>
      </c>
      <c r="G5" s="12"/>
    </row>
    <row r="6" ht="18.75" customHeight="1" spans="1:7">
      <c r="A6" s="13" t="s">
        <v>45</v>
      </c>
      <c r="B6" s="13" t="s">
        <v>46</v>
      </c>
      <c r="C6" s="13" t="s">
        <v>47</v>
      </c>
      <c r="D6" s="13" t="s">
        <v>48</v>
      </c>
      <c r="E6" s="13" t="s">
        <v>49</v>
      </c>
      <c r="F6" s="13" t="s">
        <v>50</v>
      </c>
      <c r="G6" s="13" t="s">
        <v>51</v>
      </c>
    </row>
    <row r="7" ht="20.25" customHeight="1" spans="1:7">
      <c r="A7" s="15" t="s">
        <v>70</v>
      </c>
      <c r="B7" s="15" t="s">
        <v>71</v>
      </c>
      <c r="C7" s="16">
        <f>6156341.61+455853.85+8270</f>
        <v>6620465.46</v>
      </c>
      <c r="D7" s="16">
        <v>5976716.57</v>
      </c>
      <c r="E7" s="16">
        <v>5870916.57</v>
      </c>
      <c r="F7" s="16">
        <v>105800</v>
      </c>
      <c r="G7" s="16">
        <f>179625.04+455853.85+8270</f>
        <v>643748.89</v>
      </c>
    </row>
    <row r="8" ht="20.25" customHeight="1" spans="1:7">
      <c r="A8" s="64" t="s">
        <v>72</v>
      </c>
      <c r="B8" s="64" t="s">
        <v>73</v>
      </c>
      <c r="C8" s="16">
        <f>6063893.61+455853.85</f>
        <v>6519747.46</v>
      </c>
      <c r="D8" s="16">
        <v>5976716.57</v>
      </c>
      <c r="E8" s="16">
        <v>5870916.57</v>
      </c>
      <c r="F8" s="16">
        <v>105800</v>
      </c>
      <c r="G8" s="16">
        <f>87177.04+455853.85</f>
        <v>543030.89</v>
      </c>
    </row>
    <row r="9" ht="20.25" customHeight="1" spans="1:7">
      <c r="A9" s="65" t="s">
        <v>74</v>
      </c>
      <c r="B9" s="65" t="s">
        <v>75</v>
      </c>
      <c r="C9" s="16">
        <f>6063893.61+455853.85</f>
        <v>6519747.46</v>
      </c>
      <c r="D9" s="16">
        <v>5976716.57</v>
      </c>
      <c r="E9" s="16">
        <v>5870916.57</v>
      </c>
      <c r="F9" s="16">
        <v>105800</v>
      </c>
      <c r="G9" s="16">
        <f>87177.04+455853.85</f>
        <v>543030.89</v>
      </c>
    </row>
    <row r="10" ht="20.25" customHeight="1" spans="1:7">
      <c r="A10" s="64" t="s">
        <v>76</v>
      </c>
      <c r="B10" s="64" t="s">
        <v>77</v>
      </c>
      <c r="C10" s="16">
        <v>8918</v>
      </c>
      <c r="D10" s="16">
        <v>0</v>
      </c>
      <c r="E10" s="16">
        <v>0</v>
      </c>
      <c r="F10" s="16">
        <v>0</v>
      </c>
      <c r="G10" s="16">
        <v>8918</v>
      </c>
    </row>
    <row r="11" ht="20.25" customHeight="1" spans="1:7">
      <c r="A11" s="65" t="s">
        <v>78</v>
      </c>
      <c r="B11" s="65" t="s">
        <v>79</v>
      </c>
      <c r="C11" s="16">
        <v>8918</v>
      </c>
      <c r="D11" s="16">
        <v>0</v>
      </c>
      <c r="E11" s="16">
        <v>0</v>
      </c>
      <c r="F11" s="16">
        <v>0</v>
      </c>
      <c r="G11" s="16">
        <f>648+8270</f>
        <v>8918</v>
      </c>
    </row>
    <row r="12" ht="20.25" customHeight="1" spans="1:7">
      <c r="A12" s="64" t="s">
        <v>80</v>
      </c>
      <c r="B12" s="64" t="s">
        <v>81</v>
      </c>
      <c r="C12" s="16">
        <v>91800</v>
      </c>
      <c r="D12" s="16">
        <v>0</v>
      </c>
      <c r="E12" s="16">
        <v>0</v>
      </c>
      <c r="F12" s="16">
        <v>0</v>
      </c>
      <c r="G12" s="16">
        <v>91800</v>
      </c>
    </row>
    <row r="13" ht="20.25" customHeight="1" spans="1:7">
      <c r="A13" s="65" t="s">
        <v>129</v>
      </c>
      <c r="B13" s="65" t="s">
        <v>82</v>
      </c>
      <c r="C13" s="16">
        <v>91800</v>
      </c>
      <c r="D13" s="16">
        <v>0</v>
      </c>
      <c r="E13" s="16">
        <v>0</v>
      </c>
      <c r="F13" s="16">
        <v>0</v>
      </c>
      <c r="G13" s="16">
        <v>91800</v>
      </c>
    </row>
    <row r="14" ht="20.25" customHeight="1" spans="1:7">
      <c r="A14" s="15" t="s">
        <v>83</v>
      </c>
      <c r="B14" s="15" t="s">
        <v>84</v>
      </c>
      <c r="C14" s="16">
        <v>1261635.84</v>
      </c>
      <c r="D14" s="16">
        <v>1221483.84</v>
      </c>
      <c r="E14" s="16">
        <v>1217583.84</v>
      </c>
      <c r="F14" s="16">
        <v>3900</v>
      </c>
      <c r="G14" s="16">
        <v>40152</v>
      </c>
    </row>
    <row r="15" ht="20.25" customHeight="1" spans="1:7">
      <c r="A15" s="64" t="s">
        <v>85</v>
      </c>
      <c r="B15" s="64" t="s">
        <v>86</v>
      </c>
      <c r="C15" s="16">
        <v>1221483.84</v>
      </c>
      <c r="D15" s="16">
        <v>1221483.84</v>
      </c>
      <c r="E15" s="16">
        <v>1217583.84</v>
      </c>
      <c r="F15" s="16">
        <v>3900</v>
      </c>
      <c r="G15" s="16">
        <v>0</v>
      </c>
    </row>
    <row r="16" ht="20.25" customHeight="1" spans="1:7">
      <c r="A16" s="65" t="s">
        <v>87</v>
      </c>
      <c r="B16" s="65" t="s">
        <v>88</v>
      </c>
      <c r="C16" s="16">
        <v>3900</v>
      </c>
      <c r="D16" s="16">
        <v>3900</v>
      </c>
      <c r="E16" s="16">
        <v>0</v>
      </c>
      <c r="F16" s="16">
        <v>3900</v>
      </c>
      <c r="G16" s="16">
        <v>0</v>
      </c>
    </row>
    <row r="17" ht="20.25" customHeight="1" spans="1:7">
      <c r="A17" s="65" t="s">
        <v>89</v>
      </c>
      <c r="B17" s="65" t="s">
        <v>90</v>
      </c>
      <c r="C17" s="16">
        <v>1217583.84</v>
      </c>
      <c r="D17" s="16">
        <v>1217583.84</v>
      </c>
      <c r="E17" s="16">
        <v>1217583.84</v>
      </c>
      <c r="F17" s="16">
        <v>0</v>
      </c>
      <c r="G17" s="16">
        <v>0</v>
      </c>
    </row>
    <row r="18" ht="20.25" customHeight="1" spans="1:7">
      <c r="A18" s="64" t="s">
        <v>91</v>
      </c>
      <c r="B18" s="64" t="s">
        <v>92</v>
      </c>
      <c r="C18" s="16">
        <v>40152</v>
      </c>
      <c r="D18" s="16">
        <v>0</v>
      </c>
      <c r="E18" s="16">
        <v>0</v>
      </c>
      <c r="F18" s="16">
        <v>0</v>
      </c>
      <c r="G18" s="16">
        <v>40152</v>
      </c>
    </row>
    <row r="19" ht="20.25" customHeight="1" spans="1:7">
      <c r="A19" s="65" t="s">
        <v>93</v>
      </c>
      <c r="B19" s="65" t="s">
        <v>94</v>
      </c>
      <c r="C19" s="16">
        <v>40152</v>
      </c>
      <c r="D19" s="16">
        <v>0</v>
      </c>
      <c r="E19" s="16">
        <v>0</v>
      </c>
      <c r="F19" s="16">
        <v>0</v>
      </c>
      <c r="G19" s="16">
        <v>40152</v>
      </c>
    </row>
    <row r="20" ht="20.25" customHeight="1" spans="1:7">
      <c r="A20" s="15" t="s">
        <v>95</v>
      </c>
      <c r="B20" s="15" t="s">
        <v>96</v>
      </c>
      <c r="C20" s="16">
        <v>811385.91</v>
      </c>
      <c r="D20" s="16">
        <v>811385.91</v>
      </c>
      <c r="E20" s="16">
        <v>811385.91</v>
      </c>
      <c r="F20" s="16">
        <v>0</v>
      </c>
      <c r="G20" s="16">
        <v>0</v>
      </c>
    </row>
    <row r="21" ht="20.25" customHeight="1" spans="1:7">
      <c r="A21" s="64" t="s">
        <v>97</v>
      </c>
      <c r="B21" s="64" t="s">
        <v>98</v>
      </c>
      <c r="C21" s="16">
        <v>811385.91</v>
      </c>
      <c r="D21" s="16">
        <v>811385.91</v>
      </c>
      <c r="E21" s="16">
        <v>811385.91</v>
      </c>
      <c r="F21" s="16">
        <v>0</v>
      </c>
      <c r="G21" s="16">
        <v>0</v>
      </c>
    </row>
    <row r="22" ht="20.25" customHeight="1" spans="1:7">
      <c r="A22" s="65" t="s">
        <v>99</v>
      </c>
      <c r="B22" s="65" t="s">
        <v>100</v>
      </c>
      <c r="C22" s="16">
        <v>526124.29</v>
      </c>
      <c r="D22" s="16">
        <v>526124.29</v>
      </c>
      <c r="E22" s="16">
        <v>526124.29</v>
      </c>
      <c r="F22" s="16">
        <v>0</v>
      </c>
      <c r="G22" s="16">
        <v>0</v>
      </c>
    </row>
    <row r="23" ht="20.25" customHeight="1" spans="1:7">
      <c r="A23" s="65" t="s">
        <v>101</v>
      </c>
      <c r="B23" s="65" t="s">
        <v>102</v>
      </c>
      <c r="C23" s="16">
        <v>260909.95</v>
      </c>
      <c r="D23" s="16">
        <v>260909.95</v>
      </c>
      <c r="E23" s="16">
        <v>260909.95</v>
      </c>
      <c r="F23" s="16">
        <v>0</v>
      </c>
      <c r="G23" s="16">
        <v>0</v>
      </c>
    </row>
    <row r="24" ht="20.25" customHeight="1" spans="1:7">
      <c r="A24" s="65" t="s">
        <v>103</v>
      </c>
      <c r="B24" s="65" t="s">
        <v>104</v>
      </c>
      <c r="C24" s="16">
        <v>24351.67</v>
      </c>
      <c r="D24" s="16">
        <v>24351.67</v>
      </c>
      <c r="E24" s="16">
        <v>24351.67</v>
      </c>
      <c r="F24" s="16">
        <v>0</v>
      </c>
      <c r="G24" s="16">
        <v>0</v>
      </c>
    </row>
    <row r="25" ht="20.25" customHeight="1" spans="1:7">
      <c r="A25" s="15" t="s">
        <v>105</v>
      </c>
      <c r="B25" s="15" t="s">
        <v>106</v>
      </c>
      <c r="C25" s="16">
        <v>757080</v>
      </c>
      <c r="D25" s="16">
        <v>757080</v>
      </c>
      <c r="E25" s="16">
        <v>757080</v>
      </c>
      <c r="F25" s="16">
        <v>0</v>
      </c>
      <c r="G25" s="16">
        <v>0</v>
      </c>
    </row>
    <row r="26" ht="20.25" customHeight="1" spans="1:7">
      <c r="A26" s="64" t="s">
        <v>107</v>
      </c>
      <c r="B26" s="64" t="s">
        <v>108</v>
      </c>
      <c r="C26" s="16">
        <v>757080</v>
      </c>
      <c r="D26" s="16">
        <v>757080</v>
      </c>
      <c r="E26" s="16">
        <v>757080</v>
      </c>
      <c r="F26" s="16">
        <v>0</v>
      </c>
      <c r="G26" s="16">
        <v>0</v>
      </c>
    </row>
    <row r="27" ht="20.25" customHeight="1" spans="1:7">
      <c r="A27" s="65" t="s">
        <v>109</v>
      </c>
      <c r="B27" s="65" t="s">
        <v>110</v>
      </c>
      <c r="C27" s="16">
        <v>757080</v>
      </c>
      <c r="D27" s="16">
        <v>757080</v>
      </c>
      <c r="E27" s="16">
        <v>757080</v>
      </c>
      <c r="F27" s="16">
        <v>0</v>
      </c>
      <c r="G27" s="16"/>
    </row>
    <row r="28" ht="20.25" customHeight="1" spans="1:7">
      <c r="A28" s="44" t="s">
        <v>111</v>
      </c>
      <c r="B28" s="44"/>
      <c r="C28" s="16">
        <f>8986443.36+464123.85</f>
        <v>9450567.21</v>
      </c>
      <c r="D28" s="16">
        <v>8766666.32</v>
      </c>
      <c r="E28" s="16">
        <v>8656966.32</v>
      </c>
      <c r="F28" s="16">
        <v>109700</v>
      </c>
      <c r="G28" s="16">
        <f>219777.04+464123.85</f>
        <v>683900.89</v>
      </c>
    </row>
  </sheetData>
  <mergeCells count="7">
    <mergeCell ref="A2:G2"/>
    <mergeCell ref="A3:C3"/>
    <mergeCell ref="A4:B4"/>
    <mergeCell ref="D4:F4"/>
    <mergeCell ref="A28:B28"/>
    <mergeCell ref="C4:C5"/>
    <mergeCell ref="G4:G5"/>
  </mergeCells>
  <pageMargins left="0.75" right="0.75" top="1" bottom="1" header="0.5" footer="0.5"/>
  <pageSetup paperSize="1" scale="78"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D20" sqref="D20"/>
    </sheetView>
  </sheetViews>
  <sheetFormatPr defaultColWidth="8.85" defaultRowHeight="15" customHeight="1" outlineLevelRow="6" outlineLevelCol="5"/>
  <cols>
    <col min="1" max="6" width="28.575" customWidth="1"/>
  </cols>
  <sheetData>
    <row r="1" ht="18.75" customHeight="1" spans="1:6">
      <c r="A1" s="57"/>
      <c r="B1" s="57"/>
      <c r="C1" s="58"/>
      <c r="D1" s="1"/>
      <c r="E1" s="1"/>
      <c r="F1" s="59" t="s">
        <v>130</v>
      </c>
    </row>
    <row r="2" ht="41.25" customHeight="1" spans="1:6">
      <c r="A2" s="60" t="s">
        <v>131</v>
      </c>
      <c r="B2" s="60"/>
      <c r="C2" s="60"/>
      <c r="D2" s="60"/>
      <c r="E2" s="60"/>
      <c r="F2" s="60"/>
    </row>
    <row r="3" ht="18.75" customHeight="1" spans="1:6">
      <c r="A3" s="4" t="str">
        <f>"单位名称："&amp;"新平彝族傣族自治县老厂中学"</f>
        <v>单位名称：新平彝族傣族自治县老厂中学</v>
      </c>
      <c r="B3" s="4"/>
      <c r="C3" s="4"/>
      <c r="D3" s="61"/>
      <c r="E3" s="1"/>
      <c r="F3" s="59" t="s">
        <v>28</v>
      </c>
    </row>
    <row r="4" ht="18.75" customHeight="1" spans="1:6">
      <c r="A4" s="12" t="s">
        <v>132</v>
      </c>
      <c r="B4" s="43" t="s">
        <v>133</v>
      </c>
      <c r="C4" s="43" t="s">
        <v>134</v>
      </c>
      <c r="D4" s="43"/>
      <c r="E4" s="43"/>
      <c r="F4" s="43" t="s">
        <v>135</v>
      </c>
    </row>
    <row r="5" ht="18.75" customHeight="1" spans="1:6">
      <c r="A5" s="12"/>
      <c r="B5" s="43"/>
      <c r="C5" s="43" t="s">
        <v>33</v>
      </c>
      <c r="D5" s="43" t="s">
        <v>136</v>
      </c>
      <c r="E5" s="43" t="s">
        <v>137</v>
      </c>
      <c r="F5" s="43"/>
    </row>
    <row r="6" ht="18.75" customHeight="1" spans="1:6">
      <c r="A6" s="62">
        <v>1</v>
      </c>
      <c r="B6" s="63">
        <v>2</v>
      </c>
      <c r="C6" s="62">
        <v>3</v>
      </c>
      <c r="D6" s="62">
        <v>4</v>
      </c>
      <c r="E6" s="62">
        <v>5</v>
      </c>
      <c r="F6" s="62">
        <v>6</v>
      </c>
    </row>
    <row r="7" ht="20.25" customHeight="1" spans="1:6">
      <c r="A7" s="16">
        <v>4855.99</v>
      </c>
      <c r="B7" s="16"/>
      <c r="C7" s="16">
        <v>4855.99</v>
      </c>
      <c r="D7" s="16"/>
      <c r="E7" s="16">
        <v>4855.99</v>
      </c>
      <c r="F7" s="16"/>
    </row>
  </sheetData>
  <mergeCells count="6">
    <mergeCell ref="A2:F2"/>
    <mergeCell ref="A3:C3"/>
    <mergeCell ref="C4:E4"/>
    <mergeCell ref="A4:A5"/>
    <mergeCell ref="B4:B5"/>
    <mergeCell ref="F4:F5"/>
  </mergeCells>
  <pageMargins left="0.75" right="0.75" top="1" bottom="1" header="0.5" footer="0.5"/>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6"/>
  <sheetViews>
    <sheetView showZeros="0" workbookViewId="0">
      <selection activeCell="U11" sqref="U11"/>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138</v>
      </c>
    </row>
    <row r="2" ht="45" customHeight="1" spans="1:23">
      <c r="A2" s="3" t="s">
        <v>139</v>
      </c>
      <c r="B2" s="3"/>
      <c r="C2" s="3"/>
      <c r="D2" s="3"/>
      <c r="E2" s="3"/>
      <c r="F2" s="3"/>
      <c r="G2" s="3"/>
      <c r="H2" s="3"/>
      <c r="I2" s="3"/>
      <c r="J2" s="3"/>
      <c r="K2" s="3"/>
      <c r="L2" s="53"/>
      <c r="M2" s="53"/>
      <c r="N2" s="53"/>
      <c r="O2" s="53"/>
      <c r="P2" s="53"/>
      <c r="Q2" s="53"/>
      <c r="R2" s="53"/>
      <c r="S2" s="53"/>
      <c r="T2" s="53"/>
      <c r="U2" s="53"/>
      <c r="V2" s="53"/>
      <c r="W2" s="53"/>
    </row>
    <row r="3" ht="18.75" customHeight="1" spans="1:23">
      <c r="A3" s="4" t="str">
        <f>"单位名称："&amp;"新平彝族傣族自治县老厂中学"</f>
        <v>单位名称：新平彝族傣族自治县老厂中学</v>
      </c>
      <c r="B3" s="4"/>
      <c r="C3" s="4"/>
      <c r="D3" s="4"/>
      <c r="E3" s="4"/>
      <c r="F3" s="4"/>
      <c r="G3" s="4"/>
      <c r="H3" s="54"/>
      <c r="I3" s="54"/>
      <c r="J3" s="54"/>
      <c r="K3" s="54"/>
      <c r="L3" s="5"/>
      <c r="M3" s="5"/>
      <c r="N3" s="5"/>
      <c r="O3" s="5"/>
      <c r="P3" s="5"/>
      <c r="Q3" s="5"/>
      <c r="R3" s="5"/>
      <c r="S3" s="5"/>
      <c r="T3" s="5"/>
      <c r="U3" s="5"/>
      <c r="V3" s="5"/>
      <c r="W3" s="5" t="s">
        <v>28</v>
      </c>
    </row>
    <row r="4" ht="18.75" customHeight="1" spans="1:23">
      <c r="A4" s="55" t="s">
        <v>140</v>
      </c>
      <c r="B4" s="55" t="s">
        <v>141</v>
      </c>
      <c r="C4" s="55" t="s">
        <v>142</v>
      </c>
      <c r="D4" s="55" t="s">
        <v>143</v>
      </c>
      <c r="E4" s="55" t="s">
        <v>144</v>
      </c>
      <c r="F4" s="55" t="s">
        <v>145</v>
      </c>
      <c r="G4" s="55" t="s">
        <v>146</v>
      </c>
      <c r="H4" s="56" t="s">
        <v>31</v>
      </c>
      <c r="I4" s="56" t="s">
        <v>147</v>
      </c>
      <c r="J4" s="55"/>
      <c r="K4" s="55"/>
      <c r="L4" s="55"/>
      <c r="M4" s="55"/>
      <c r="N4" s="55" t="s">
        <v>148</v>
      </c>
      <c r="O4" s="55"/>
      <c r="P4" s="55"/>
      <c r="Q4" s="55" t="s">
        <v>37</v>
      </c>
      <c r="R4" s="55" t="s">
        <v>61</v>
      </c>
      <c r="S4" s="55"/>
      <c r="T4" s="55"/>
      <c r="U4" s="55"/>
      <c r="V4" s="55"/>
      <c r="W4" s="55"/>
    </row>
    <row r="5" ht="18.75" customHeight="1" spans="1:23">
      <c r="A5" s="55"/>
      <c r="B5" s="55"/>
      <c r="C5" s="55"/>
      <c r="D5" s="55"/>
      <c r="E5" s="55"/>
      <c r="F5" s="55"/>
      <c r="G5" s="55"/>
      <c r="H5" s="56" t="s">
        <v>149</v>
      </c>
      <c r="I5" s="56" t="s">
        <v>150</v>
      </c>
      <c r="J5" s="55" t="s">
        <v>35</v>
      </c>
      <c r="K5" s="55" t="s">
        <v>36</v>
      </c>
      <c r="L5" s="55"/>
      <c r="M5" s="55"/>
      <c r="N5" s="55" t="s">
        <v>148</v>
      </c>
      <c r="O5" s="55" t="s">
        <v>35</v>
      </c>
      <c r="P5" s="55" t="s">
        <v>36</v>
      </c>
      <c r="Q5" s="55" t="s">
        <v>37</v>
      </c>
      <c r="R5" s="55" t="s">
        <v>61</v>
      </c>
      <c r="S5" s="55" t="s">
        <v>40</v>
      </c>
      <c r="T5" s="55" t="s">
        <v>41</v>
      </c>
      <c r="U5" s="55" t="s">
        <v>42</v>
      </c>
      <c r="V5" s="55" t="s">
        <v>43</v>
      </c>
      <c r="W5" s="55" t="s">
        <v>44</v>
      </c>
    </row>
    <row r="6" ht="18.75" customHeight="1" spans="1:23">
      <c r="A6" s="55"/>
      <c r="B6" s="55"/>
      <c r="C6" s="55"/>
      <c r="D6" s="55"/>
      <c r="E6" s="55"/>
      <c r="F6" s="55"/>
      <c r="G6" s="55"/>
      <c r="H6" s="56"/>
      <c r="I6" s="56" t="s">
        <v>151</v>
      </c>
      <c r="J6" s="55" t="s">
        <v>152</v>
      </c>
      <c r="K6" s="55" t="s">
        <v>153</v>
      </c>
      <c r="L6" s="55" t="s">
        <v>154</v>
      </c>
      <c r="M6" s="55" t="s">
        <v>155</v>
      </c>
      <c r="N6" s="55" t="s">
        <v>34</v>
      </c>
      <c r="O6" s="55" t="s">
        <v>35</v>
      </c>
      <c r="P6" s="55" t="s">
        <v>36</v>
      </c>
      <c r="Q6" s="55"/>
      <c r="R6" s="55" t="s">
        <v>33</v>
      </c>
      <c r="S6" s="55" t="s">
        <v>40</v>
      </c>
      <c r="T6" s="55" t="s">
        <v>41</v>
      </c>
      <c r="U6" s="55" t="s">
        <v>42</v>
      </c>
      <c r="V6" s="55" t="s">
        <v>43</v>
      </c>
      <c r="W6" s="55" t="s">
        <v>44</v>
      </c>
    </row>
    <row r="7" ht="22.65" customHeight="1" spans="1:23">
      <c r="A7" s="55"/>
      <c r="B7" s="55"/>
      <c r="C7" s="55"/>
      <c r="D7" s="55"/>
      <c r="E7" s="55"/>
      <c r="F7" s="55"/>
      <c r="G7" s="55"/>
      <c r="H7" s="56"/>
      <c r="I7" s="56" t="s">
        <v>33</v>
      </c>
      <c r="J7" s="55"/>
      <c r="K7" s="55"/>
      <c r="L7" s="55"/>
      <c r="M7" s="55"/>
      <c r="N7" s="55"/>
      <c r="O7" s="55"/>
      <c r="P7" s="55"/>
      <c r="Q7" s="55"/>
      <c r="R7" s="55"/>
      <c r="S7" s="55"/>
      <c r="T7" s="55"/>
      <c r="U7" s="55"/>
      <c r="V7" s="55"/>
      <c r="W7" s="55"/>
    </row>
    <row r="8" ht="18.75" customHeight="1" spans="1:23">
      <c r="A8" s="56" t="s">
        <v>45</v>
      </c>
      <c r="B8" s="56">
        <v>2</v>
      </c>
      <c r="C8" s="56">
        <v>3</v>
      </c>
      <c r="D8" s="56">
        <v>4</v>
      </c>
      <c r="E8" s="56">
        <v>5</v>
      </c>
      <c r="F8" s="56">
        <v>6</v>
      </c>
      <c r="G8" s="56">
        <v>7</v>
      </c>
      <c r="H8" s="56">
        <v>8</v>
      </c>
      <c r="I8" s="56">
        <v>9</v>
      </c>
      <c r="J8" s="56">
        <v>10</v>
      </c>
      <c r="K8" s="56">
        <v>11</v>
      </c>
      <c r="L8" s="56">
        <v>12</v>
      </c>
      <c r="M8" s="56">
        <v>13</v>
      </c>
      <c r="N8" s="56">
        <v>14</v>
      </c>
      <c r="O8" s="56">
        <v>15</v>
      </c>
      <c r="P8" s="56">
        <v>16</v>
      </c>
      <c r="Q8" s="56">
        <v>17</v>
      </c>
      <c r="R8" s="56">
        <v>18</v>
      </c>
      <c r="S8" s="56">
        <v>19</v>
      </c>
      <c r="T8" s="56">
        <v>20</v>
      </c>
      <c r="U8" s="56">
        <v>21</v>
      </c>
      <c r="V8" s="56">
        <v>22</v>
      </c>
      <c r="W8" s="56">
        <v>23</v>
      </c>
    </row>
    <row r="9" ht="18.75" customHeight="1" spans="1:23">
      <c r="A9" s="8" t="s">
        <v>55</v>
      </c>
      <c r="B9" s="8" t="s">
        <v>156</v>
      </c>
      <c r="C9" s="9" t="s">
        <v>157</v>
      </c>
      <c r="D9" s="8" t="s">
        <v>74</v>
      </c>
      <c r="E9" s="8" t="s">
        <v>75</v>
      </c>
      <c r="F9" s="8" t="s">
        <v>158</v>
      </c>
      <c r="G9" s="8" t="s">
        <v>159</v>
      </c>
      <c r="H9" s="16">
        <v>2299620</v>
      </c>
      <c r="I9" s="16">
        <v>2299620</v>
      </c>
      <c r="J9" s="16">
        <v>0</v>
      </c>
      <c r="K9" s="16">
        <v>0</v>
      </c>
      <c r="L9" s="16">
        <v>2299620</v>
      </c>
      <c r="M9" s="16"/>
      <c r="N9" s="16"/>
      <c r="O9" s="16"/>
      <c r="P9" s="16"/>
      <c r="Q9" s="16"/>
      <c r="R9" s="16"/>
      <c r="S9" s="16"/>
      <c r="T9" s="16"/>
      <c r="U9" s="16"/>
      <c r="V9" s="16"/>
      <c r="W9" s="16"/>
    </row>
    <row r="10" ht="18.75" customHeight="1" spans="1:23">
      <c r="A10" s="8" t="s">
        <v>55</v>
      </c>
      <c r="B10" s="8" t="s">
        <v>156</v>
      </c>
      <c r="C10" s="9" t="s">
        <v>157</v>
      </c>
      <c r="D10" s="8" t="s">
        <v>74</v>
      </c>
      <c r="E10" s="8" t="s">
        <v>75</v>
      </c>
      <c r="F10" s="8" t="s">
        <v>160</v>
      </c>
      <c r="G10" s="8" t="s">
        <v>161</v>
      </c>
      <c r="H10" s="16">
        <v>252576</v>
      </c>
      <c r="I10" s="16">
        <v>252576</v>
      </c>
      <c r="J10" s="16">
        <v>0</v>
      </c>
      <c r="K10" s="16">
        <v>0</v>
      </c>
      <c r="L10" s="16">
        <v>252576</v>
      </c>
      <c r="M10" s="16"/>
      <c r="N10" s="16"/>
      <c r="O10" s="16"/>
      <c r="P10" s="22"/>
      <c r="Q10" s="16"/>
      <c r="R10" s="16"/>
      <c r="S10" s="16"/>
      <c r="T10" s="16"/>
      <c r="U10" s="16"/>
      <c r="V10" s="16"/>
      <c r="W10" s="16"/>
    </row>
    <row r="11" ht="18.75" customHeight="1" spans="1:23">
      <c r="A11" s="8" t="s">
        <v>55</v>
      </c>
      <c r="B11" s="8" t="s">
        <v>156</v>
      </c>
      <c r="C11" s="9" t="s">
        <v>157</v>
      </c>
      <c r="D11" s="8" t="s">
        <v>74</v>
      </c>
      <c r="E11" s="8" t="s">
        <v>75</v>
      </c>
      <c r="F11" s="8" t="s">
        <v>160</v>
      </c>
      <c r="G11" s="8" t="s">
        <v>161</v>
      </c>
      <c r="H11" s="16">
        <v>276000</v>
      </c>
      <c r="I11" s="16">
        <v>276000</v>
      </c>
      <c r="J11" s="16">
        <v>0</v>
      </c>
      <c r="K11" s="16">
        <v>0</v>
      </c>
      <c r="L11" s="16">
        <v>276000</v>
      </c>
      <c r="M11" s="16"/>
      <c r="N11" s="16"/>
      <c r="O11" s="16"/>
      <c r="P11" s="22"/>
      <c r="Q11" s="16"/>
      <c r="R11" s="16"/>
      <c r="S11" s="16"/>
      <c r="T11" s="16"/>
      <c r="U11" s="16"/>
      <c r="V11" s="16"/>
      <c r="W11" s="16"/>
    </row>
    <row r="12" ht="18.75" customHeight="1" spans="1:23">
      <c r="A12" s="8" t="s">
        <v>55</v>
      </c>
      <c r="B12" s="8" t="s">
        <v>156</v>
      </c>
      <c r="C12" s="9" t="s">
        <v>157</v>
      </c>
      <c r="D12" s="8" t="s">
        <v>74</v>
      </c>
      <c r="E12" s="8" t="s">
        <v>75</v>
      </c>
      <c r="F12" s="8" t="s">
        <v>162</v>
      </c>
      <c r="G12" s="8" t="s">
        <v>163</v>
      </c>
      <c r="H12" s="16">
        <v>777900</v>
      </c>
      <c r="I12" s="16">
        <v>777900</v>
      </c>
      <c r="J12" s="16">
        <v>0</v>
      </c>
      <c r="K12" s="16">
        <v>0</v>
      </c>
      <c r="L12" s="16">
        <v>777900</v>
      </c>
      <c r="M12" s="16"/>
      <c r="N12" s="16"/>
      <c r="O12" s="16"/>
      <c r="P12" s="22"/>
      <c r="Q12" s="16"/>
      <c r="R12" s="16"/>
      <c r="S12" s="16"/>
      <c r="T12" s="16"/>
      <c r="U12" s="16"/>
      <c r="V12" s="16"/>
      <c r="W12" s="16"/>
    </row>
    <row r="13" ht="18.75" customHeight="1" spans="1:23">
      <c r="A13" s="8" t="s">
        <v>55</v>
      </c>
      <c r="B13" s="8" t="s">
        <v>156</v>
      </c>
      <c r="C13" s="9" t="s">
        <v>157</v>
      </c>
      <c r="D13" s="8" t="s">
        <v>74</v>
      </c>
      <c r="E13" s="8" t="s">
        <v>75</v>
      </c>
      <c r="F13" s="8" t="s">
        <v>162</v>
      </c>
      <c r="G13" s="8" t="s">
        <v>163</v>
      </c>
      <c r="H13" s="16">
        <v>1380000</v>
      </c>
      <c r="I13" s="16">
        <v>1380000</v>
      </c>
      <c r="J13" s="16">
        <v>0</v>
      </c>
      <c r="K13" s="16">
        <v>0</v>
      </c>
      <c r="L13" s="16">
        <v>1380000</v>
      </c>
      <c r="M13" s="16"/>
      <c r="N13" s="16"/>
      <c r="O13" s="16"/>
      <c r="P13" s="22"/>
      <c r="Q13" s="16"/>
      <c r="R13" s="16"/>
      <c r="S13" s="16"/>
      <c r="T13" s="16"/>
      <c r="U13" s="16"/>
      <c r="V13" s="16"/>
      <c r="W13" s="16"/>
    </row>
    <row r="14" ht="18.75" customHeight="1" spans="1:23">
      <c r="A14" s="8" t="s">
        <v>55</v>
      </c>
      <c r="B14" s="8" t="s">
        <v>164</v>
      </c>
      <c r="C14" s="9" t="s">
        <v>165</v>
      </c>
      <c r="D14" s="8" t="s">
        <v>99</v>
      </c>
      <c r="E14" s="8" t="s">
        <v>100</v>
      </c>
      <c r="F14" s="8" t="s">
        <v>166</v>
      </c>
      <c r="G14" s="8" t="s">
        <v>167</v>
      </c>
      <c r="H14" s="16">
        <v>20827</v>
      </c>
      <c r="I14" s="16">
        <v>20827</v>
      </c>
      <c r="J14" s="16">
        <v>0</v>
      </c>
      <c r="K14" s="16">
        <v>0</v>
      </c>
      <c r="L14" s="16">
        <v>20827</v>
      </c>
      <c r="M14" s="16"/>
      <c r="N14" s="16"/>
      <c r="O14" s="16"/>
      <c r="P14" s="22"/>
      <c r="Q14" s="16"/>
      <c r="R14" s="16"/>
      <c r="S14" s="16"/>
      <c r="T14" s="16"/>
      <c r="U14" s="16"/>
      <c r="V14" s="16"/>
      <c r="W14" s="16"/>
    </row>
    <row r="15" ht="18.75" customHeight="1" spans="1:23">
      <c r="A15" s="8" t="s">
        <v>55</v>
      </c>
      <c r="B15" s="8" t="s">
        <v>168</v>
      </c>
      <c r="C15" s="9" t="s">
        <v>110</v>
      </c>
      <c r="D15" s="8" t="s">
        <v>109</v>
      </c>
      <c r="E15" s="8" t="s">
        <v>110</v>
      </c>
      <c r="F15" s="8" t="s">
        <v>169</v>
      </c>
      <c r="G15" s="8" t="s">
        <v>110</v>
      </c>
      <c r="H15" s="16">
        <v>757080</v>
      </c>
      <c r="I15" s="16">
        <v>757080</v>
      </c>
      <c r="J15" s="16">
        <v>0</v>
      </c>
      <c r="K15" s="16">
        <v>0</v>
      </c>
      <c r="L15" s="16">
        <v>757080</v>
      </c>
      <c r="M15" s="16"/>
      <c r="N15" s="16"/>
      <c r="O15" s="16"/>
      <c r="P15" s="22"/>
      <c r="Q15" s="16"/>
      <c r="R15" s="16"/>
      <c r="S15" s="16"/>
      <c r="T15" s="16"/>
      <c r="U15" s="16"/>
      <c r="V15" s="16"/>
      <c r="W15" s="16"/>
    </row>
    <row r="16" ht="18.75" customHeight="1" spans="1:23">
      <c r="A16" s="8" t="s">
        <v>55</v>
      </c>
      <c r="B16" s="8" t="s">
        <v>170</v>
      </c>
      <c r="C16" s="9" t="s">
        <v>171</v>
      </c>
      <c r="D16" s="8" t="s">
        <v>74</v>
      </c>
      <c r="E16" s="8" t="s">
        <v>75</v>
      </c>
      <c r="F16" s="8" t="s">
        <v>172</v>
      </c>
      <c r="G16" s="8" t="s">
        <v>171</v>
      </c>
      <c r="H16" s="16">
        <v>73600</v>
      </c>
      <c r="I16" s="16">
        <v>73600</v>
      </c>
      <c r="J16" s="16">
        <v>0</v>
      </c>
      <c r="K16" s="16">
        <v>0</v>
      </c>
      <c r="L16" s="16">
        <v>73600</v>
      </c>
      <c r="M16" s="16"/>
      <c r="N16" s="16"/>
      <c r="O16" s="16"/>
      <c r="P16" s="22"/>
      <c r="Q16" s="16"/>
      <c r="R16" s="16"/>
      <c r="S16" s="16"/>
      <c r="T16" s="16"/>
      <c r="U16" s="16"/>
      <c r="V16" s="16"/>
      <c r="W16" s="16"/>
    </row>
    <row r="17" ht="18.75" customHeight="1" spans="1:23">
      <c r="A17" s="8" t="s">
        <v>55</v>
      </c>
      <c r="B17" s="8" t="s">
        <v>173</v>
      </c>
      <c r="C17" s="9" t="s">
        <v>174</v>
      </c>
      <c r="D17" s="8" t="s">
        <v>74</v>
      </c>
      <c r="E17" s="8" t="s">
        <v>75</v>
      </c>
      <c r="F17" s="8" t="s">
        <v>175</v>
      </c>
      <c r="G17" s="8" t="s">
        <v>176</v>
      </c>
      <c r="H17" s="16">
        <v>32200</v>
      </c>
      <c r="I17" s="16">
        <v>32200</v>
      </c>
      <c r="J17" s="16">
        <v>0</v>
      </c>
      <c r="K17" s="16">
        <v>0</v>
      </c>
      <c r="L17" s="16">
        <v>32200</v>
      </c>
      <c r="M17" s="16"/>
      <c r="N17" s="16"/>
      <c r="O17" s="16"/>
      <c r="P17" s="22"/>
      <c r="Q17" s="16"/>
      <c r="R17" s="16"/>
      <c r="S17" s="16"/>
      <c r="T17" s="16"/>
      <c r="U17" s="16"/>
      <c r="V17" s="16"/>
      <c r="W17" s="16"/>
    </row>
    <row r="18" ht="18.75" customHeight="1" spans="1:23">
      <c r="A18" s="8" t="s">
        <v>55</v>
      </c>
      <c r="B18" s="8" t="s">
        <v>177</v>
      </c>
      <c r="C18" s="9" t="s">
        <v>178</v>
      </c>
      <c r="D18" s="8" t="s">
        <v>74</v>
      </c>
      <c r="E18" s="8" t="s">
        <v>75</v>
      </c>
      <c r="F18" s="8" t="s">
        <v>162</v>
      </c>
      <c r="G18" s="8" t="s">
        <v>163</v>
      </c>
      <c r="H18" s="16">
        <v>276000</v>
      </c>
      <c r="I18" s="16">
        <v>276000</v>
      </c>
      <c r="J18" s="16">
        <v>0</v>
      </c>
      <c r="K18" s="16">
        <v>0</v>
      </c>
      <c r="L18" s="16">
        <v>276000</v>
      </c>
      <c r="M18" s="16"/>
      <c r="N18" s="16"/>
      <c r="O18" s="16"/>
      <c r="P18" s="22"/>
      <c r="Q18" s="16"/>
      <c r="R18" s="16"/>
      <c r="S18" s="16"/>
      <c r="T18" s="16"/>
      <c r="U18" s="16"/>
      <c r="V18" s="16"/>
      <c r="W18" s="16"/>
    </row>
    <row r="19" ht="18.75" customHeight="1" spans="1:23">
      <c r="A19" s="8" t="s">
        <v>55</v>
      </c>
      <c r="B19" s="8" t="s">
        <v>177</v>
      </c>
      <c r="C19" s="9" t="s">
        <v>178</v>
      </c>
      <c r="D19" s="8" t="s">
        <v>74</v>
      </c>
      <c r="E19" s="8" t="s">
        <v>75</v>
      </c>
      <c r="F19" s="8" t="s">
        <v>162</v>
      </c>
      <c r="G19" s="8" t="s">
        <v>163</v>
      </c>
      <c r="H19" s="16">
        <v>552000</v>
      </c>
      <c r="I19" s="16">
        <v>552000</v>
      </c>
      <c r="J19" s="16">
        <v>0</v>
      </c>
      <c r="K19" s="16">
        <v>0</v>
      </c>
      <c r="L19" s="16">
        <v>552000</v>
      </c>
      <c r="M19" s="16"/>
      <c r="N19" s="16"/>
      <c r="O19" s="16"/>
      <c r="P19" s="22"/>
      <c r="Q19" s="16"/>
      <c r="R19" s="16"/>
      <c r="S19" s="16"/>
      <c r="T19" s="16"/>
      <c r="U19" s="16"/>
      <c r="V19" s="16"/>
      <c r="W19" s="16"/>
    </row>
    <row r="20" ht="18.75" customHeight="1" spans="1:23">
      <c r="A20" s="8" t="s">
        <v>55</v>
      </c>
      <c r="B20" s="8" t="s">
        <v>179</v>
      </c>
      <c r="C20" s="9" t="s">
        <v>180</v>
      </c>
      <c r="D20" s="8" t="s">
        <v>87</v>
      </c>
      <c r="E20" s="8" t="s">
        <v>88</v>
      </c>
      <c r="F20" s="8" t="s">
        <v>181</v>
      </c>
      <c r="G20" s="8" t="s">
        <v>182</v>
      </c>
      <c r="H20" s="16">
        <v>3900</v>
      </c>
      <c r="I20" s="16">
        <v>3900</v>
      </c>
      <c r="J20" s="16">
        <v>0</v>
      </c>
      <c r="K20" s="16">
        <v>0</v>
      </c>
      <c r="L20" s="16">
        <v>3900</v>
      </c>
      <c r="M20" s="16"/>
      <c r="N20" s="16"/>
      <c r="O20" s="16"/>
      <c r="P20" s="22"/>
      <c r="Q20" s="16"/>
      <c r="R20" s="16"/>
      <c r="S20" s="16"/>
      <c r="T20" s="16"/>
      <c r="U20" s="16"/>
      <c r="V20" s="16"/>
      <c r="W20" s="16"/>
    </row>
    <row r="21" ht="18.75" customHeight="1" spans="1:23">
      <c r="A21" s="8" t="s">
        <v>55</v>
      </c>
      <c r="B21" s="8" t="s">
        <v>183</v>
      </c>
      <c r="C21" s="9" t="s">
        <v>184</v>
      </c>
      <c r="D21" s="8" t="s">
        <v>74</v>
      </c>
      <c r="E21" s="8" t="s">
        <v>75</v>
      </c>
      <c r="F21" s="8" t="s">
        <v>185</v>
      </c>
      <c r="G21" s="8" t="s">
        <v>186</v>
      </c>
      <c r="H21" s="16">
        <v>56820.57</v>
      </c>
      <c r="I21" s="16">
        <v>56820.57</v>
      </c>
      <c r="J21" s="16">
        <v>0</v>
      </c>
      <c r="K21" s="16">
        <v>0</v>
      </c>
      <c r="L21" s="16">
        <v>56820.57</v>
      </c>
      <c r="M21" s="16"/>
      <c r="N21" s="16"/>
      <c r="O21" s="16"/>
      <c r="P21" s="22"/>
      <c r="Q21" s="16"/>
      <c r="R21" s="16"/>
      <c r="S21" s="16"/>
      <c r="T21" s="16"/>
      <c r="U21" s="16"/>
      <c r="V21" s="16"/>
      <c r="W21" s="16"/>
    </row>
    <row r="22" ht="18.75" customHeight="1" spans="1:23">
      <c r="A22" s="8" t="s">
        <v>55</v>
      </c>
      <c r="B22" s="8" t="s">
        <v>183</v>
      </c>
      <c r="C22" s="9" t="s">
        <v>184</v>
      </c>
      <c r="D22" s="8" t="s">
        <v>89</v>
      </c>
      <c r="E22" s="8" t="s">
        <v>90</v>
      </c>
      <c r="F22" s="8" t="s">
        <v>187</v>
      </c>
      <c r="G22" s="8" t="s">
        <v>188</v>
      </c>
      <c r="H22" s="16">
        <v>1217583.84</v>
      </c>
      <c r="I22" s="16">
        <v>1217583.84</v>
      </c>
      <c r="J22" s="16">
        <v>0</v>
      </c>
      <c r="K22" s="16">
        <v>0</v>
      </c>
      <c r="L22" s="16">
        <v>1217583.84</v>
      </c>
      <c r="M22" s="16"/>
      <c r="N22" s="16"/>
      <c r="O22" s="16"/>
      <c r="P22" s="22"/>
      <c r="Q22" s="16"/>
      <c r="R22" s="16"/>
      <c r="S22" s="16"/>
      <c r="T22" s="16"/>
      <c r="U22" s="16"/>
      <c r="V22" s="16"/>
      <c r="W22" s="16"/>
    </row>
    <row r="23" ht="18.75" customHeight="1" spans="1:23">
      <c r="A23" s="8" t="s">
        <v>55</v>
      </c>
      <c r="B23" s="8" t="s">
        <v>183</v>
      </c>
      <c r="C23" s="9" t="s">
        <v>184</v>
      </c>
      <c r="D23" s="8" t="s">
        <v>99</v>
      </c>
      <c r="E23" s="8" t="s">
        <v>100</v>
      </c>
      <c r="F23" s="8" t="s">
        <v>166</v>
      </c>
      <c r="G23" s="8" t="s">
        <v>167</v>
      </c>
      <c r="H23" s="16">
        <v>505297.29</v>
      </c>
      <c r="I23" s="16">
        <v>505297.29</v>
      </c>
      <c r="J23" s="16">
        <v>0</v>
      </c>
      <c r="K23" s="16">
        <v>0</v>
      </c>
      <c r="L23" s="16">
        <v>505297.29</v>
      </c>
      <c r="M23" s="16"/>
      <c r="N23" s="16"/>
      <c r="O23" s="16"/>
      <c r="P23" s="22"/>
      <c r="Q23" s="16"/>
      <c r="R23" s="16"/>
      <c r="S23" s="16"/>
      <c r="T23" s="16"/>
      <c r="U23" s="16"/>
      <c r="V23" s="16"/>
      <c r="W23" s="16"/>
    </row>
    <row r="24" ht="18.75" customHeight="1" spans="1:23">
      <c r="A24" s="8" t="s">
        <v>55</v>
      </c>
      <c r="B24" s="8" t="s">
        <v>183</v>
      </c>
      <c r="C24" s="9" t="s">
        <v>184</v>
      </c>
      <c r="D24" s="8" t="s">
        <v>101</v>
      </c>
      <c r="E24" s="8" t="s">
        <v>102</v>
      </c>
      <c r="F24" s="8" t="s">
        <v>189</v>
      </c>
      <c r="G24" s="8" t="s">
        <v>190</v>
      </c>
      <c r="H24" s="16">
        <v>260909.95</v>
      </c>
      <c r="I24" s="16">
        <v>260909.95</v>
      </c>
      <c r="J24" s="16">
        <v>0</v>
      </c>
      <c r="K24" s="16">
        <v>0</v>
      </c>
      <c r="L24" s="16">
        <v>260909.95</v>
      </c>
      <c r="M24" s="16"/>
      <c r="N24" s="16"/>
      <c r="O24" s="16"/>
      <c r="P24" s="22"/>
      <c r="Q24" s="16"/>
      <c r="R24" s="16"/>
      <c r="S24" s="16"/>
      <c r="T24" s="16"/>
      <c r="U24" s="16"/>
      <c r="V24" s="16"/>
      <c r="W24" s="16"/>
    </row>
    <row r="25" ht="18.75" customHeight="1" spans="1:23">
      <c r="A25" s="8" t="s">
        <v>55</v>
      </c>
      <c r="B25" s="8" t="s">
        <v>183</v>
      </c>
      <c r="C25" s="9" t="s">
        <v>184</v>
      </c>
      <c r="D25" s="8" t="s">
        <v>103</v>
      </c>
      <c r="E25" s="8" t="s">
        <v>104</v>
      </c>
      <c r="F25" s="8" t="s">
        <v>185</v>
      </c>
      <c r="G25" s="8" t="s">
        <v>186</v>
      </c>
      <c r="H25" s="16">
        <v>24351.67</v>
      </c>
      <c r="I25" s="16">
        <v>24351.67</v>
      </c>
      <c r="J25" s="16">
        <v>0</v>
      </c>
      <c r="K25" s="16">
        <v>0</v>
      </c>
      <c r="L25" s="16">
        <v>24351.67</v>
      </c>
      <c r="M25" s="16"/>
      <c r="N25" s="16"/>
      <c r="O25" s="16"/>
      <c r="P25" s="22"/>
      <c r="Q25" s="16"/>
      <c r="R25" s="16"/>
      <c r="S25" s="16"/>
      <c r="T25" s="16"/>
      <c r="U25" s="16"/>
      <c r="V25" s="16"/>
      <c r="W25" s="16"/>
    </row>
    <row r="26" ht="18.75" customHeight="1" spans="1:23">
      <c r="A26" s="11" t="s">
        <v>31</v>
      </c>
      <c r="B26" s="11"/>
      <c r="C26" s="11"/>
      <c r="D26" s="11"/>
      <c r="E26" s="11"/>
      <c r="F26" s="11"/>
      <c r="G26" s="11"/>
      <c r="H26" s="16">
        <v>8766666.32</v>
      </c>
      <c r="I26" s="16">
        <v>8766666.32</v>
      </c>
      <c r="J26" s="16">
        <v>0</v>
      </c>
      <c r="K26" s="16">
        <v>0</v>
      </c>
      <c r="L26" s="16">
        <v>8766666.32</v>
      </c>
      <c r="M26" s="16"/>
      <c r="N26" s="16"/>
      <c r="O26" s="16"/>
      <c r="P26" s="16"/>
      <c r="Q26" s="16"/>
      <c r="R26" s="16"/>
      <c r="S26" s="16"/>
      <c r="T26" s="16"/>
      <c r="U26" s="16"/>
      <c r="V26" s="16"/>
      <c r="W26" s="16"/>
    </row>
  </sheetData>
  <mergeCells count="30">
    <mergeCell ref="A2:W2"/>
    <mergeCell ref="A3:G3"/>
    <mergeCell ref="I4:W4"/>
    <mergeCell ref="I5:M5"/>
    <mergeCell ref="N5:P5"/>
    <mergeCell ref="R5:W5"/>
    <mergeCell ref="A26:G26"/>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scale="28"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workbookViewId="0">
      <selection activeCell="N22" sqref="N22"/>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191</v>
      </c>
    </row>
    <row r="2" ht="45" customHeight="1" spans="1:23">
      <c r="A2" s="3" t="s">
        <v>192</v>
      </c>
      <c r="B2" s="3"/>
      <c r="C2" s="3"/>
      <c r="D2" s="3"/>
      <c r="E2" s="3"/>
      <c r="F2" s="3"/>
      <c r="G2" s="3"/>
      <c r="H2" s="3"/>
      <c r="I2" s="3"/>
      <c r="J2" s="3"/>
      <c r="K2" s="3"/>
      <c r="L2" s="3"/>
      <c r="M2" s="3"/>
      <c r="N2" s="53"/>
      <c r="O2" s="53"/>
      <c r="P2" s="53"/>
      <c r="Q2" s="53"/>
      <c r="R2" s="53"/>
      <c r="S2" s="53"/>
      <c r="T2" s="53"/>
      <c r="U2" s="53"/>
      <c r="V2" s="53"/>
      <c r="W2" s="53"/>
    </row>
    <row r="3" ht="18.75" customHeight="1" spans="1:23">
      <c r="A3" s="4" t="str">
        <f>"单位名称："&amp;"新平彝族傣族自治县老厂中学"</f>
        <v>单位名称：新平彝族傣族自治县老厂中学</v>
      </c>
      <c r="B3" s="4"/>
      <c r="C3" s="4"/>
      <c r="D3" s="4"/>
      <c r="E3" s="4"/>
      <c r="F3" s="4"/>
      <c r="G3" s="4"/>
      <c r="H3" s="4"/>
      <c r="I3" s="54"/>
      <c r="J3" s="54"/>
      <c r="K3" s="54"/>
      <c r="L3" s="54"/>
      <c r="M3" s="54"/>
      <c r="N3" s="5"/>
      <c r="O3" s="5"/>
      <c r="P3" s="5"/>
      <c r="Q3" s="5"/>
      <c r="R3" s="5"/>
      <c r="S3" s="5"/>
      <c r="T3" s="5"/>
      <c r="U3" s="5"/>
      <c r="V3" s="5"/>
      <c r="W3" s="5" t="s">
        <v>28</v>
      </c>
    </row>
    <row r="4" ht="18.75" customHeight="1" spans="1:23">
      <c r="A4" s="12" t="s">
        <v>193</v>
      </c>
      <c r="B4" s="12" t="s">
        <v>141</v>
      </c>
      <c r="C4" s="12" t="s">
        <v>142</v>
      </c>
      <c r="D4" s="12" t="s">
        <v>194</v>
      </c>
      <c r="E4" s="12" t="s">
        <v>143</v>
      </c>
      <c r="F4" s="12" t="s">
        <v>144</v>
      </c>
      <c r="G4" s="12" t="s">
        <v>145</v>
      </c>
      <c r="H4" s="12" t="s">
        <v>146</v>
      </c>
      <c r="I4" s="43" t="s">
        <v>31</v>
      </c>
      <c r="J4" s="43" t="s">
        <v>195</v>
      </c>
      <c r="K4" s="12"/>
      <c r="L4" s="12"/>
      <c r="M4" s="12"/>
      <c r="N4" s="12" t="s">
        <v>148</v>
      </c>
      <c r="O4" s="12"/>
      <c r="P4" s="12"/>
      <c r="Q4" s="12" t="s">
        <v>37</v>
      </c>
      <c r="R4" s="12" t="s">
        <v>61</v>
      </c>
      <c r="S4" s="12"/>
      <c r="T4" s="12"/>
      <c r="U4" s="12"/>
      <c r="V4" s="12"/>
      <c r="W4" s="12"/>
    </row>
    <row r="5" ht="18.75" customHeight="1" spans="1:23">
      <c r="A5" s="12"/>
      <c r="B5" s="12"/>
      <c r="C5" s="12"/>
      <c r="D5" s="12"/>
      <c r="E5" s="12"/>
      <c r="F5" s="12"/>
      <c r="G5" s="12"/>
      <c r="H5" s="12"/>
      <c r="I5" s="43" t="s">
        <v>149</v>
      </c>
      <c r="J5" s="43" t="s">
        <v>34</v>
      </c>
      <c r="K5" s="12"/>
      <c r="L5" s="12" t="s">
        <v>35</v>
      </c>
      <c r="M5" s="12" t="s">
        <v>36</v>
      </c>
      <c r="N5" s="12" t="s">
        <v>34</v>
      </c>
      <c r="O5" s="12" t="s">
        <v>35</v>
      </c>
      <c r="P5" s="12" t="s">
        <v>36</v>
      </c>
      <c r="Q5" s="12" t="s">
        <v>37</v>
      </c>
      <c r="R5" s="12" t="s">
        <v>33</v>
      </c>
      <c r="S5" s="12" t="s">
        <v>40</v>
      </c>
      <c r="T5" s="12" t="s">
        <v>41</v>
      </c>
      <c r="U5" s="12" t="s">
        <v>42</v>
      </c>
      <c r="V5" s="12" t="s">
        <v>43</v>
      </c>
      <c r="W5" s="12" t="s">
        <v>44</v>
      </c>
    </row>
    <row r="6" ht="18.75" customHeight="1" spans="1:23">
      <c r="A6" s="12"/>
      <c r="B6" s="12"/>
      <c r="C6" s="12"/>
      <c r="D6" s="12"/>
      <c r="E6" s="12"/>
      <c r="F6" s="12"/>
      <c r="G6" s="12"/>
      <c r="H6" s="12"/>
      <c r="I6" s="43"/>
      <c r="J6" s="43" t="s">
        <v>34</v>
      </c>
      <c r="K6" s="12"/>
      <c r="L6" s="12" t="s">
        <v>35</v>
      </c>
      <c r="M6" s="12" t="s">
        <v>36</v>
      </c>
      <c r="N6" s="12" t="s">
        <v>34</v>
      </c>
      <c r="O6" s="12" t="s">
        <v>35</v>
      </c>
      <c r="P6" s="12" t="s">
        <v>36</v>
      </c>
      <c r="Q6" s="12"/>
      <c r="R6" s="12" t="s">
        <v>33</v>
      </c>
      <c r="S6" s="12" t="s">
        <v>40</v>
      </c>
      <c r="T6" s="12" t="s">
        <v>41</v>
      </c>
      <c r="U6" s="12" t="s">
        <v>42</v>
      </c>
      <c r="V6" s="12" t="s">
        <v>43</v>
      </c>
      <c r="W6" s="12" t="s">
        <v>44</v>
      </c>
    </row>
    <row r="7" ht="22.65" customHeight="1" spans="1:23">
      <c r="A7" s="12"/>
      <c r="B7" s="12"/>
      <c r="C7" s="12"/>
      <c r="D7" s="12"/>
      <c r="E7" s="12"/>
      <c r="F7" s="12"/>
      <c r="G7" s="12"/>
      <c r="H7" s="12"/>
      <c r="I7" s="43"/>
      <c r="J7" s="43" t="s">
        <v>33</v>
      </c>
      <c r="K7" s="12" t="s">
        <v>196</v>
      </c>
      <c r="L7" s="12"/>
      <c r="M7" s="12"/>
      <c r="N7" s="12"/>
      <c r="O7" s="12"/>
      <c r="P7" s="12"/>
      <c r="Q7" s="12"/>
      <c r="R7" s="12"/>
      <c r="S7" s="12"/>
      <c r="T7" s="12"/>
      <c r="U7" s="12"/>
      <c r="V7" s="12"/>
      <c r="W7" s="12"/>
    </row>
    <row r="8" ht="18.75" customHeight="1" spans="1:23">
      <c r="A8" s="13" t="s">
        <v>45</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22.5" spans="1:23">
      <c r="A9" s="8"/>
      <c r="B9" s="8"/>
      <c r="C9" s="9" t="s">
        <v>197</v>
      </c>
      <c r="D9" s="8"/>
      <c r="E9" s="8"/>
      <c r="F9" s="8"/>
      <c r="G9" s="8"/>
      <c r="H9" s="8"/>
      <c r="I9" s="10">
        <v>208338.89</v>
      </c>
      <c r="J9" s="10">
        <v>208338.89</v>
      </c>
      <c r="K9" s="10">
        <v>208338.89</v>
      </c>
      <c r="L9" s="10">
        <v>0</v>
      </c>
      <c r="M9" s="10"/>
      <c r="N9" s="10"/>
      <c r="O9" s="10"/>
      <c r="P9" s="10"/>
      <c r="Q9" s="10"/>
      <c r="R9" s="10"/>
      <c r="S9" s="10"/>
      <c r="T9" s="10"/>
      <c r="U9" s="10"/>
      <c r="V9" s="10"/>
      <c r="W9" s="10"/>
    </row>
    <row r="10" ht="22.5" spans="1:23">
      <c r="A10" s="8" t="s">
        <v>198</v>
      </c>
      <c r="B10" s="8" t="s">
        <v>199</v>
      </c>
      <c r="C10" s="9" t="s">
        <v>197</v>
      </c>
      <c r="D10" s="8" t="s">
        <v>55</v>
      </c>
      <c r="E10" s="8" t="s">
        <v>74</v>
      </c>
      <c r="F10" s="8" t="s">
        <v>75</v>
      </c>
      <c r="G10" s="8" t="s">
        <v>181</v>
      </c>
      <c r="H10" s="8" t="s">
        <v>182</v>
      </c>
      <c r="I10" s="10">
        <v>124953.6</v>
      </c>
      <c r="J10" s="10">
        <v>124953.6</v>
      </c>
      <c r="K10" s="10">
        <f>12767.04+112186.56</f>
        <v>124953.6</v>
      </c>
      <c r="L10" s="10">
        <v>0</v>
      </c>
      <c r="M10" s="10"/>
      <c r="N10" s="10"/>
      <c r="O10" s="10"/>
      <c r="P10" s="10"/>
      <c r="Q10" s="10"/>
      <c r="R10" s="10"/>
      <c r="S10" s="10"/>
      <c r="T10" s="10"/>
      <c r="U10" s="10"/>
      <c r="V10" s="10"/>
      <c r="W10" s="10"/>
    </row>
    <row r="11" ht="22.5" spans="1:23">
      <c r="A11" s="8" t="s">
        <v>198</v>
      </c>
      <c r="B11" s="8" t="s">
        <v>199</v>
      </c>
      <c r="C11" s="9" t="s">
        <v>197</v>
      </c>
      <c r="D11" s="8" t="s">
        <v>55</v>
      </c>
      <c r="E11" s="8" t="s">
        <v>74</v>
      </c>
      <c r="F11" s="8" t="s">
        <v>75</v>
      </c>
      <c r="G11" s="8">
        <v>30202</v>
      </c>
      <c r="H11" s="8" t="s">
        <v>200</v>
      </c>
      <c r="I11" s="10">
        <v>10000</v>
      </c>
      <c r="J11" s="10">
        <v>10000</v>
      </c>
      <c r="K11" s="10">
        <v>10000</v>
      </c>
      <c r="L11" s="10">
        <v>0</v>
      </c>
      <c r="M11" s="10"/>
      <c r="N11" s="10"/>
      <c r="O11" s="10"/>
      <c r="P11" s="10"/>
      <c r="Q11" s="10"/>
      <c r="R11" s="10"/>
      <c r="S11" s="10"/>
      <c r="T11" s="10"/>
      <c r="U11" s="10"/>
      <c r="V11" s="10"/>
      <c r="W11" s="10"/>
    </row>
    <row r="12" ht="22.5" spans="1:23">
      <c r="A12" s="8" t="s">
        <v>198</v>
      </c>
      <c r="B12" s="8" t="s">
        <v>199</v>
      </c>
      <c r="C12" s="9" t="s">
        <v>197</v>
      </c>
      <c r="D12" s="8" t="s">
        <v>55</v>
      </c>
      <c r="E12" s="8" t="s">
        <v>74</v>
      </c>
      <c r="F12" s="8" t="s">
        <v>75</v>
      </c>
      <c r="G12" s="8">
        <v>30205</v>
      </c>
      <c r="H12" s="8" t="s">
        <v>201</v>
      </c>
      <c r="I12" s="10">
        <v>8612</v>
      </c>
      <c r="J12" s="10">
        <v>8612</v>
      </c>
      <c r="K12" s="10">
        <v>8612</v>
      </c>
      <c r="L12" s="10">
        <v>0</v>
      </c>
      <c r="M12" s="10"/>
      <c r="N12" s="10"/>
      <c r="O12" s="10"/>
      <c r="P12" s="10"/>
      <c r="Q12" s="10"/>
      <c r="R12" s="10"/>
      <c r="S12" s="10"/>
      <c r="T12" s="10"/>
      <c r="U12" s="10"/>
      <c r="V12" s="10"/>
      <c r="W12" s="10"/>
    </row>
    <row r="13" ht="22.5" spans="1:23">
      <c r="A13" s="8" t="s">
        <v>198</v>
      </c>
      <c r="B13" s="8" t="s">
        <v>199</v>
      </c>
      <c r="C13" s="9" t="s">
        <v>197</v>
      </c>
      <c r="D13" s="8" t="s">
        <v>55</v>
      </c>
      <c r="E13" s="8" t="s">
        <v>74</v>
      </c>
      <c r="F13" s="8" t="s">
        <v>75</v>
      </c>
      <c r="G13" s="8">
        <v>30206</v>
      </c>
      <c r="H13" s="8" t="s">
        <v>202</v>
      </c>
      <c r="I13" s="10">
        <v>8142.62</v>
      </c>
      <c r="J13" s="10">
        <v>8142.62</v>
      </c>
      <c r="K13" s="10">
        <v>8142.62</v>
      </c>
      <c r="L13" s="10">
        <v>0</v>
      </c>
      <c r="M13" s="10"/>
      <c r="N13" s="10"/>
      <c r="O13" s="10"/>
      <c r="P13" s="10"/>
      <c r="Q13" s="10"/>
      <c r="R13" s="10"/>
      <c r="S13" s="10"/>
      <c r="T13" s="10"/>
      <c r="U13" s="10"/>
      <c r="V13" s="10"/>
      <c r="W13" s="10"/>
    </row>
    <row r="14" ht="22.5" spans="1:23">
      <c r="A14" s="8" t="s">
        <v>198</v>
      </c>
      <c r="B14" s="8" t="s">
        <v>199</v>
      </c>
      <c r="C14" s="9" t="s">
        <v>197</v>
      </c>
      <c r="D14" s="8" t="s">
        <v>55</v>
      </c>
      <c r="E14" s="8" t="s">
        <v>74</v>
      </c>
      <c r="F14" s="8" t="s">
        <v>75</v>
      </c>
      <c r="G14" s="8">
        <v>30207</v>
      </c>
      <c r="H14" s="8" t="s">
        <v>203</v>
      </c>
      <c r="I14" s="10">
        <v>2850</v>
      </c>
      <c r="J14" s="10">
        <v>2850</v>
      </c>
      <c r="K14" s="10">
        <v>2850</v>
      </c>
      <c r="L14" s="10">
        <v>0</v>
      </c>
      <c r="M14" s="10"/>
      <c r="N14" s="10"/>
      <c r="O14" s="10"/>
      <c r="P14" s="10"/>
      <c r="Q14" s="10"/>
      <c r="R14" s="10"/>
      <c r="S14" s="10"/>
      <c r="T14" s="10"/>
      <c r="U14" s="10"/>
      <c r="V14" s="10"/>
      <c r="W14" s="10"/>
    </row>
    <row r="15" ht="22.5" spans="1:23">
      <c r="A15" s="8" t="s">
        <v>198</v>
      </c>
      <c r="B15" s="8" t="s">
        <v>199</v>
      </c>
      <c r="C15" s="9" t="s">
        <v>197</v>
      </c>
      <c r="D15" s="8" t="s">
        <v>55</v>
      </c>
      <c r="E15" s="8" t="s">
        <v>74</v>
      </c>
      <c r="F15" s="8" t="s">
        <v>75</v>
      </c>
      <c r="G15" s="8">
        <v>30211</v>
      </c>
      <c r="H15" s="8" t="s">
        <v>204</v>
      </c>
      <c r="I15" s="10">
        <v>9909.8</v>
      </c>
      <c r="J15" s="10">
        <v>9909.8</v>
      </c>
      <c r="K15" s="10">
        <v>9909.8</v>
      </c>
      <c r="L15" s="10">
        <v>0</v>
      </c>
      <c r="M15" s="10"/>
      <c r="N15" s="10"/>
      <c r="O15" s="10"/>
      <c r="P15" s="10"/>
      <c r="Q15" s="10"/>
      <c r="R15" s="10"/>
      <c r="S15" s="10"/>
      <c r="T15" s="10"/>
      <c r="U15" s="10"/>
      <c r="V15" s="10"/>
      <c r="W15" s="10"/>
    </row>
    <row r="16" ht="22.5" spans="1:23">
      <c r="A16" s="8" t="s">
        <v>198</v>
      </c>
      <c r="B16" s="8" t="s">
        <v>199</v>
      </c>
      <c r="C16" s="9" t="s">
        <v>197</v>
      </c>
      <c r="D16" s="8" t="s">
        <v>55</v>
      </c>
      <c r="E16" s="8" t="s">
        <v>74</v>
      </c>
      <c r="F16" s="8" t="s">
        <v>75</v>
      </c>
      <c r="G16" s="8">
        <v>30213</v>
      </c>
      <c r="H16" s="8" t="s">
        <v>205</v>
      </c>
      <c r="I16" s="10">
        <v>2081</v>
      </c>
      <c r="J16" s="10">
        <v>2081</v>
      </c>
      <c r="K16" s="10">
        <v>2081</v>
      </c>
      <c r="L16" s="10">
        <v>0</v>
      </c>
      <c r="M16" s="10"/>
      <c r="N16" s="10"/>
      <c r="O16" s="10"/>
      <c r="P16" s="10"/>
      <c r="Q16" s="10"/>
      <c r="R16" s="10"/>
      <c r="S16" s="10"/>
      <c r="T16" s="10"/>
      <c r="U16" s="10"/>
      <c r="V16" s="10"/>
      <c r="W16" s="10"/>
    </row>
    <row r="17" ht="22.5" spans="1:23">
      <c r="A17" s="8" t="s">
        <v>198</v>
      </c>
      <c r="B17" s="8" t="s">
        <v>199</v>
      </c>
      <c r="C17" s="9" t="s">
        <v>197</v>
      </c>
      <c r="D17" s="8" t="s">
        <v>55</v>
      </c>
      <c r="E17" s="8" t="s">
        <v>74</v>
      </c>
      <c r="F17" s="8" t="s">
        <v>75</v>
      </c>
      <c r="G17" s="8">
        <v>30216</v>
      </c>
      <c r="H17" s="8" t="s">
        <v>206</v>
      </c>
      <c r="I17" s="10">
        <v>28015.88</v>
      </c>
      <c r="J17" s="10">
        <v>28015.88</v>
      </c>
      <c r="K17" s="10">
        <v>28015.88</v>
      </c>
      <c r="L17" s="10">
        <v>0</v>
      </c>
      <c r="M17" s="10"/>
      <c r="N17" s="10"/>
      <c r="O17" s="10"/>
      <c r="P17" s="10"/>
      <c r="Q17" s="10"/>
      <c r="R17" s="10"/>
      <c r="S17" s="10"/>
      <c r="T17" s="10"/>
      <c r="U17" s="10"/>
      <c r="V17" s="10"/>
      <c r="W17" s="10"/>
    </row>
    <row r="18" ht="22.5" spans="1:23">
      <c r="A18" s="8" t="s">
        <v>198</v>
      </c>
      <c r="B18" s="8" t="s">
        <v>199</v>
      </c>
      <c r="C18" s="9" t="s">
        <v>197</v>
      </c>
      <c r="D18" s="8" t="s">
        <v>55</v>
      </c>
      <c r="E18" s="8" t="s">
        <v>74</v>
      </c>
      <c r="F18" s="8" t="s">
        <v>75</v>
      </c>
      <c r="G18" s="8">
        <v>30231</v>
      </c>
      <c r="H18" s="8" t="s">
        <v>207</v>
      </c>
      <c r="I18" s="10">
        <v>4855.99</v>
      </c>
      <c r="J18" s="10">
        <v>4855.99</v>
      </c>
      <c r="K18" s="10">
        <v>4855.99</v>
      </c>
      <c r="L18" s="10">
        <v>0</v>
      </c>
      <c r="M18" s="10"/>
      <c r="N18" s="10"/>
      <c r="O18" s="10"/>
      <c r="P18" s="10"/>
      <c r="Q18" s="10"/>
      <c r="R18" s="10"/>
      <c r="S18" s="10"/>
      <c r="T18" s="10"/>
      <c r="U18" s="10"/>
      <c r="V18" s="10"/>
      <c r="W18" s="10"/>
    </row>
    <row r="19" ht="22.5" spans="1:23">
      <c r="A19" s="8" t="s">
        <v>198</v>
      </c>
      <c r="B19" s="8" t="s">
        <v>199</v>
      </c>
      <c r="C19" s="9" t="s">
        <v>197</v>
      </c>
      <c r="D19" s="8" t="s">
        <v>55</v>
      </c>
      <c r="E19" s="8" t="s">
        <v>78</v>
      </c>
      <c r="F19" s="8" t="s">
        <v>79</v>
      </c>
      <c r="G19" s="8" t="s">
        <v>181</v>
      </c>
      <c r="H19" s="8" t="s">
        <v>182</v>
      </c>
      <c r="I19" s="10">
        <f>648+8270</f>
        <v>8918</v>
      </c>
      <c r="J19" s="10">
        <v>8918</v>
      </c>
      <c r="K19" s="10">
        <v>8918</v>
      </c>
      <c r="L19" s="10">
        <v>0</v>
      </c>
      <c r="M19" s="10"/>
      <c r="N19" s="10"/>
      <c r="O19" s="10"/>
      <c r="P19" s="22"/>
      <c r="Q19" s="10"/>
      <c r="R19" s="10"/>
      <c r="S19" s="10"/>
      <c r="T19" s="10"/>
      <c r="U19" s="10"/>
      <c r="V19" s="10"/>
      <c r="W19" s="10"/>
    </row>
    <row r="20" ht="18.75" customHeight="1" spans="1:23">
      <c r="A20" s="22"/>
      <c r="B20" s="22"/>
      <c r="C20" s="9" t="s">
        <v>208</v>
      </c>
      <c r="D20" s="22"/>
      <c r="E20" s="22"/>
      <c r="F20" s="22"/>
      <c r="G20" s="22"/>
      <c r="H20" s="22"/>
      <c r="I20" s="10">
        <v>91800</v>
      </c>
      <c r="J20" s="10">
        <v>91800</v>
      </c>
      <c r="K20" s="10">
        <v>91800</v>
      </c>
      <c r="L20" s="10">
        <v>0</v>
      </c>
      <c r="M20" s="10"/>
      <c r="N20" s="10"/>
      <c r="O20" s="10"/>
      <c r="P20" s="22"/>
      <c r="Q20" s="10"/>
      <c r="R20" s="10"/>
      <c r="S20" s="10"/>
      <c r="T20" s="10"/>
      <c r="U20" s="10"/>
      <c r="V20" s="10"/>
      <c r="W20" s="10"/>
    </row>
    <row r="21" ht="18.75" customHeight="1" spans="1:23">
      <c r="A21" s="8" t="s">
        <v>209</v>
      </c>
      <c r="B21" s="8" t="s">
        <v>210</v>
      </c>
      <c r="C21" s="9" t="s">
        <v>208</v>
      </c>
      <c r="D21" s="8" t="s">
        <v>55</v>
      </c>
      <c r="E21" s="8" t="s">
        <v>129</v>
      </c>
      <c r="F21" s="8" t="s">
        <v>82</v>
      </c>
      <c r="G21" s="8" t="s">
        <v>211</v>
      </c>
      <c r="H21" s="8" t="s">
        <v>212</v>
      </c>
      <c r="I21" s="10">
        <v>91800</v>
      </c>
      <c r="J21" s="10">
        <v>91800</v>
      </c>
      <c r="K21" s="10">
        <v>91800</v>
      </c>
      <c r="L21" s="10">
        <v>0</v>
      </c>
      <c r="M21" s="10"/>
      <c r="N21" s="10"/>
      <c r="O21" s="10"/>
      <c r="P21" s="22"/>
      <c r="Q21" s="10"/>
      <c r="R21" s="10"/>
      <c r="S21" s="10"/>
      <c r="T21" s="10"/>
      <c r="U21" s="10"/>
      <c r="V21" s="10"/>
      <c r="W21" s="10"/>
    </row>
    <row r="22" ht="18.75" customHeight="1" spans="1:23">
      <c r="A22" s="22"/>
      <c r="B22" s="22"/>
      <c r="C22" s="9" t="s">
        <v>213</v>
      </c>
      <c r="D22" s="22"/>
      <c r="E22" s="22"/>
      <c r="F22" s="22"/>
      <c r="G22" s="22"/>
      <c r="H22" s="22"/>
      <c r="I22" s="10">
        <v>40152</v>
      </c>
      <c r="J22" s="10">
        <v>40152</v>
      </c>
      <c r="K22" s="10">
        <v>40152</v>
      </c>
      <c r="L22" s="10">
        <v>0</v>
      </c>
      <c r="M22" s="10"/>
      <c r="N22" s="10"/>
      <c r="O22" s="10"/>
      <c r="P22" s="22"/>
      <c r="Q22" s="10"/>
      <c r="R22" s="10"/>
      <c r="S22" s="10"/>
      <c r="T22" s="10"/>
      <c r="U22" s="10"/>
      <c r="V22" s="10"/>
      <c r="W22" s="10"/>
    </row>
    <row r="23" ht="18.75" customHeight="1" spans="1:23">
      <c r="A23" s="8" t="s">
        <v>198</v>
      </c>
      <c r="B23" s="8" t="s">
        <v>214</v>
      </c>
      <c r="C23" s="9" t="s">
        <v>213</v>
      </c>
      <c r="D23" s="8" t="s">
        <v>55</v>
      </c>
      <c r="E23" s="8" t="s">
        <v>93</v>
      </c>
      <c r="F23" s="8" t="s">
        <v>94</v>
      </c>
      <c r="G23" s="8" t="s">
        <v>215</v>
      </c>
      <c r="H23" s="8" t="s">
        <v>216</v>
      </c>
      <c r="I23" s="10">
        <v>23052</v>
      </c>
      <c r="J23" s="10">
        <v>23052</v>
      </c>
      <c r="K23" s="10">
        <v>23052</v>
      </c>
      <c r="L23" s="10">
        <v>0</v>
      </c>
      <c r="M23" s="10"/>
      <c r="N23" s="10"/>
      <c r="O23" s="10"/>
      <c r="P23" s="22"/>
      <c r="Q23" s="10"/>
      <c r="R23" s="10"/>
      <c r="S23" s="10"/>
      <c r="T23" s="10"/>
      <c r="U23" s="10"/>
      <c r="V23" s="10"/>
      <c r="W23" s="10"/>
    </row>
    <row r="24" ht="18.75" customHeight="1" spans="1:23">
      <c r="A24" s="8" t="s">
        <v>198</v>
      </c>
      <c r="B24" s="8" t="s">
        <v>214</v>
      </c>
      <c r="C24" s="9" t="s">
        <v>213</v>
      </c>
      <c r="D24" s="8" t="s">
        <v>55</v>
      </c>
      <c r="E24" s="8" t="s">
        <v>93</v>
      </c>
      <c r="F24" s="8" t="s">
        <v>94</v>
      </c>
      <c r="G24" s="8" t="s">
        <v>215</v>
      </c>
      <c r="H24" s="8" t="s">
        <v>216</v>
      </c>
      <c r="I24" s="10">
        <v>17100</v>
      </c>
      <c r="J24" s="10">
        <v>17100</v>
      </c>
      <c r="K24" s="10">
        <v>17100</v>
      </c>
      <c r="L24" s="10">
        <v>0</v>
      </c>
      <c r="M24" s="10"/>
      <c r="N24" s="10"/>
      <c r="O24" s="10"/>
      <c r="P24" s="22"/>
      <c r="Q24" s="10"/>
      <c r="R24" s="10"/>
      <c r="S24" s="10"/>
      <c r="T24" s="10"/>
      <c r="U24" s="10"/>
      <c r="V24" s="10"/>
      <c r="W24" s="10"/>
    </row>
    <row r="25" ht="18.75" customHeight="1" spans="1:23">
      <c r="A25" s="22"/>
      <c r="B25" s="22"/>
      <c r="C25" s="9" t="s">
        <v>217</v>
      </c>
      <c r="D25" s="22"/>
      <c r="E25" s="22"/>
      <c r="F25" s="22"/>
      <c r="G25" s="22"/>
      <c r="H25" s="22"/>
      <c r="I25" s="10">
        <v>291610</v>
      </c>
      <c r="J25" s="10">
        <v>291610</v>
      </c>
      <c r="K25" s="10">
        <v>291610</v>
      </c>
      <c r="L25" s="10">
        <v>0</v>
      </c>
      <c r="M25" s="10"/>
      <c r="N25" s="10"/>
      <c r="O25" s="10"/>
      <c r="P25" s="22"/>
      <c r="Q25" s="10"/>
      <c r="R25" s="10"/>
      <c r="S25" s="10"/>
      <c r="T25" s="10"/>
      <c r="U25" s="10"/>
      <c r="V25" s="10"/>
      <c r="W25" s="10"/>
    </row>
    <row r="26" ht="18.75" customHeight="1" spans="1:23">
      <c r="A26" s="8" t="s">
        <v>198</v>
      </c>
      <c r="B26" s="8" t="s">
        <v>218</v>
      </c>
      <c r="C26" s="9" t="s">
        <v>217</v>
      </c>
      <c r="D26" s="8" t="s">
        <v>55</v>
      </c>
      <c r="E26" s="8" t="s">
        <v>74</v>
      </c>
      <c r="F26" s="8" t="s">
        <v>75</v>
      </c>
      <c r="G26" s="8" t="s">
        <v>219</v>
      </c>
      <c r="H26" s="8" t="s">
        <v>220</v>
      </c>
      <c r="I26" s="10">
        <f>22410+269200</f>
        <v>291610</v>
      </c>
      <c r="J26" s="10">
        <v>291610</v>
      </c>
      <c r="K26" s="10">
        <v>291610</v>
      </c>
      <c r="L26" s="10">
        <v>0</v>
      </c>
      <c r="M26" s="10"/>
      <c r="N26" s="10"/>
      <c r="O26" s="10"/>
      <c r="P26" s="22"/>
      <c r="Q26" s="10"/>
      <c r="R26" s="10"/>
      <c r="S26" s="10"/>
      <c r="T26" s="10"/>
      <c r="U26" s="10"/>
      <c r="V26" s="10"/>
      <c r="W26" s="10"/>
    </row>
    <row r="27" ht="18.75" customHeight="1" spans="1:23">
      <c r="A27" s="22"/>
      <c r="B27" s="22"/>
      <c r="C27" s="9" t="s">
        <v>221</v>
      </c>
      <c r="D27" s="22"/>
      <c r="E27" s="22"/>
      <c r="F27" s="22"/>
      <c r="G27" s="22"/>
      <c r="H27" s="22"/>
      <c r="I27" s="10">
        <v>52000</v>
      </c>
      <c r="J27" s="10">
        <v>52000</v>
      </c>
      <c r="K27" s="10">
        <v>52000</v>
      </c>
      <c r="L27" s="10">
        <v>0</v>
      </c>
      <c r="M27" s="10"/>
      <c r="N27" s="10"/>
      <c r="O27" s="10"/>
      <c r="P27" s="22"/>
      <c r="Q27" s="10"/>
      <c r="R27" s="10"/>
      <c r="S27" s="10"/>
      <c r="T27" s="10"/>
      <c r="U27" s="10"/>
      <c r="V27" s="10"/>
      <c r="W27" s="10"/>
    </row>
    <row r="28" ht="18.75" customHeight="1" spans="1:23">
      <c r="A28" s="8" t="s">
        <v>198</v>
      </c>
      <c r="B28" s="8" t="s">
        <v>222</v>
      </c>
      <c r="C28" s="9" t="s">
        <v>221</v>
      </c>
      <c r="D28" s="8" t="s">
        <v>55</v>
      </c>
      <c r="E28" s="8" t="s">
        <v>74</v>
      </c>
      <c r="F28" s="8" t="s">
        <v>75</v>
      </c>
      <c r="G28" s="8" t="s">
        <v>219</v>
      </c>
      <c r="H28" s="8" t="s">
        <v>220</v>
      </c>
      <c r="I28" s="10">
        <v>52000</v>
      </c>
      <c r="J28" s="10">
        <v>52000</v>
      </c>
      <c r="K28" s="10">
        <v>52000</v>
      </c>
      <c r="L28" s="10">
        <v>0</v>
      </c>
      <c r="M28" s="10"/>
      <c r="N28" s="10"/>
      <c r="O28" s="10"/>
      <c r="P28" s="22"/>
      <c r="Q28" s="10"/>
      <c r="R28" s="10">
        <v>0</v>
      </c>
      <c r="S28" s="10">
        <v>0</v>
      </c>
      <c r="T28" s="10">
        <v>0</v>
      </c>
      <c r="U28" s="10">
        <v>0</v>
      </c>
      <c r="V28" s="10">
        <v>0</v>
      </c>
      <c r="W28" s="10">
        <v>0</v>
      </c>
    </row>
    <row r="29" ht="18.75" customHeight="1" spans="1:23">
      <c r="A29" s="22"/>
      <c r="B29" s="22"/>
      <c r="C29" s="9" t="s">
        <v>223</v>
      </c>
      <c r="D29" s="22"/>
      <c r="E29" s="22"/>
      <c r="F29" s="22"/>
      <c r="G29" s="22"/>
      <c r="H29" s="22"/>
      <c r="I29" s="10">
        <v>20000</v>
      </c>
      <c r="J29" s="10">
        <v>0</v>
      </c>
      <c r="K29" s="10">
        <v>0</v>
      </c>
      <c r="L29" s="10">
        <v>0</v>
      </c>
      <c r="M29" s="10"/>
      <c r="N29" s="10"/>
      <c r="O29" s="10"/>
      <c r="P29" s="22"/>
      <c r="Q29" s="10"/>
      <c r="R29" s="10">
        <v>20000</v>
      </c>
      <c r="S29" s="10">
        <v>0</v>
      </c>
      <c r="T29" s="10">
        <v>0</v>
      </c>
      <c r="U29" s="10">
        <v>0</v>
      </c>
      <c r="V29" s="10">
        <v>0</v>
      </c>
      <c r="W29" s="10">
        <v>20000</v>
      </c>
    </row>
    <row r="30" ht="18.75" customHeight="1" spans="1:23">
      <c r="A30" s="8" t="s">
        <v>209</v>
      </c>
      <c r="B30" s="8" t="s">
        <v>224</v>
      </c>
      <c r="C30" s="9" t="s">
        <v>223</v>
      </c>
      <c r="D30" s="8" t="s">
        <v>55</v>
      </c>
      <c r="E30" s="8" t="s">
        <v>74</v>
      </c>
      <c r="F30" s="8" t="s">
        <v>75</v>
      </c>
      <c r="G30" s="8" t="s">
        <v>225</v>
      </c>
      <c r="H30" s="8" t="s">
        <v>226</v>
      </c>
      <c r="I30" s="10">
        <v>20000</v>
      </c>
      <c r="J30" s="10">
        <v>0</v>
      </c>
      <c r="K30" s="10">
        <v>0</v>
      </c>
      <c r="L30" s="10">
        <v>0</v>
      </c>
      <c r="M30" s="10"/>
      <c r="N30" s="10"/>
      <c r="O30" s="10"/>
      <c r="P30" s="22"/>
      <c r="Q30" s="10"/>
      <c r="R30" s="10">
        <v>20000</v>
      </c>
      <c r="S30" s="10">
        <v>0</v>
      </c>
      <c r="T30" s="10">
        <v>0</v>
      </c>
      <c r="U30" s="10">
        <v>0</v>
      </c>
      <c r="V30" s="10">
        <v>0</v>
      </c>
      <c r="W30" s="10">
        <v>20000</v>
      </c>
    </row>
    <row r="31" ht="18.75" customHeight="1" spans="1:23">
      <c r="A31" s="11" t="s">
        <v>31</v>
      </c>
      <c r="B31" s="11"/>
      <c r="C31" s="11"/>
      <c r="D31" s="11"/>
      <c r="E31" s="11"/>
      <c r="F31" s="11"/>
      <c r="G31" s="11"/>
      <c r="H31" s="11"/>
      <c r="I31" s="10">
        <v>723900.89</v>
      </c>
      <c r="J31" s="10">
        <v>703900.89</v>
      </c>
      <c r="K31" s="10">
        <v>703900.89</v>
      </c>
      <c r="L31" s="10">
        <v>0</v>
      </c>
      <c r="M31" s="10"/>
      <c r="N31" s="10"/>
      <c r="O31" s="10"/>
      <c r="P31" s="10"/>
      <c r="Q31" s="10"/>
      <c r="R31" s="10">
        <v>20000</v>
      </c>
      <c r="S31" s="10">
        <v>0</v>
      </c>
      <c r="T31" s="10">
        <v>0</v>
      </c>
      <c r="U31" s="10">
        <v>0</v>
      </c>
      <c r="V31" s="10">
        <v>0</v>
      </c>
      <c r="W31" s="10">
        <v>20000</v>
      </c>
    </row>
  </sheetData>
  <mergeCells count="28">
    <mergeCell ref="A2:W2"/>
    <mergeCell ref="A3:H3"/>
    <mergeCell ref="J4:M4"/>
    <mergeCell ref="N4:P4"/>
    <mergeCell ref="R4:W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scale="27"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2"/>
  <sheetViews>
    <sheetView showZeros="0" tabSelected="1" topLeftCell="A2" workbookViewId="0">
      <selection activeCell="B8" sqref="B8"/>
    </sheetView>
  </sheetViews>
  <sheetFormatPr defaultColWidth="8.85" defaultRowHeight="15" customHeight="1"/>
  <cols>
    <col min="1" max="1" width="47.6916666666667" customWidth="1"/>
    <col min="2" max="2" width="69.775" customWidth="1"/>
    <col min="3" max="3" width="20.2083333333333" customWidth="1"/>
    <col min="4" max="4" width="19.9333333333333" customWidth="1"/>
    <col min="5" max="5" width="36.2083333333333" customWidth="1"/>
    <col min="6" max="8" width="10" customWidth="1"/>
    <col min="9" max="9" width="20.2583333333333" customWidth="1"/>
    <col min="10" max="10" width="72.3583333333333" customWidth="1"/>
  </cols>
  <sheetData>
    <row r="1" customHeight="1" spans="1:10">
      <c r="A1" s="19" t="s">
        <v>227</v>
      </c>
      <c r="B1" s="19"/>
      <c r="C1" s="19"/>
      <c r="D1" s="19"/>
      <c r="E1" s="19"/>
      <c r="F1" s="19"/>
      <c r="G1" s="19"/>
      <c r="H1" s="19"/>
      <c r="I1" s="19"/>
      <c r="J1" s="19"/>
    </row>
    <row r="2" ht="45" customHeight="1" spans="1:10">
      <c r="A2" s="31" t="s">
        <v>228</v>
      </c>
      <c r="B2" s="31"/>
      <c r="C2" s="31"/>
      <c r="D2" s="31"/>
      <c r="E2" s="31"/>
      <c r="F2" s="31"/>
      <c r="G2" s="31"/>
      <c r="H2" s="31"/>
      <c r="I2" s="31"/>
      <c r="J2" s="31"/>
    </row>
    <row r="3" ht="20.25" customHeight="1" spans="1:10">
      <c r="A3" s="18" t="str">
        <f>"单位名称："&amp;"新平彝族傣族自治县老厂中学"</f>
        <v>单位名称：新平彝族傣族自治县老厂中学</v>
      </c>
      <c r="B3" s="18"/>
      <c r="C3" s="18"/>
      <c r="D3" s="18"/>
      <c r="E3" s="18"/>
      <c r="F3" s="18"/>
      <c r="G3" s="18"/>
      <c r="H3" s="18"/>
      <c r="I3" s="18"/>
      <c r="J3" s="18"/>
    </row>
    <row r="4" ht="20.25" customHeight="1" spans="1:10">
      <c r="A4" s="46" t="s">
        <v>229</v>
      </c>
      <c r="B4" s="46" t="s">
        <v>230</v>
      </c>
      <c r="C4" s="46" t="s">
        <v>231</v>
      </c>
      <c r="D4" s="46" t="s">
        <v>232</v>
      </c>
      <c r="E4" s="46" t="s">
        <v>233</v>
      </c>
      <c r="F4" s="46" t="s">
        <v>234</v>
      </c>
      <c r="G4" s="46" t="s">
        <v>235</v>
      </c>
      <c r="H4" s="46" t="s">
        <v>236</v>
      </c>
      <c r="I4" s="46" t="s">
        <v>237</v>
      </c>
      <c r="J4" s="46" t="s">
        <v>238</v>
      </c>
    </row>
    <row r="5" ht="46.5" customHeight="1" spans="1:10">
      <c r="A5" s="46"/>
      <c r="B5" s="46"/>
      <c r="C5" s="46"/>
      <c r="D5" s="46"/>
      <c r="E5" s="46"/>
      <c r="F5" s="46"/>
      <c r="G5" s="46"/>
      <c r="H5" s="46"/>
      <c r="I5" s="46"/>
      <c r="J5" s="46"/>
    </row>
    <row r="6" ht="20.25" customHeight="1" spans="1:10">
      <c r="A6" s="32">
        <v>1</v>
      </c>
      <c r="B6" s="32">
        <v>2</v>
      </c>
      <c r="C6" s="32">
        <v>3</v>
      </c>
      <c r="D6" s="32">
        <v>4</v>
      </c>
      <c r="E6" s="32">
        <v>5</v>
      </c>
      <c r="F6" s="32">
        <v>6</v>
      </c>
      <c r="G6" s="32">
        <v>7</v>
      </c>
      <c r="H6" s="32">
        <v>8</v>
      </c>
      <c r="I6" s="32">
        <v>9</v>
      </c>
      <c r="J6" s="32">
        <v>10</v>
      </c>
    </row>
    <row r="7" ht="20.25" customHeight="1" spans="1:10">
      <c r="A7" s="22" t="s">
        <v>55</v>
      </c>
      <c r="B7" s="22"/>
      <c r="C7" s="22"/>
      <c r="E7" s="34"/>
      <c r="F7" s="34"/>
      <c r="G7" s="34"/>
      <c r="H7" s="34"/>
      <c r="I7" s="34"/>
      <c r="J7" s="34"/>
    </row>
    <row r="8" ht="123.75" spans="1:10">
      <c r="A8" s="47" t="s">
        <v>221</v>
      </c>
      <c r="B8" s="48" t="s">
        <v>239</v>
      </c>
      <c r="C8" s="23"/>
      <c r="D8" s="23"/>
      <c r="E8" s="34"/>
      <c r="F8" s="34"/>
      <c r="G8" s="34"/>
      <c r="H8" s="34"/>
      <c r="I8" s="34"/>
      <c r="J8" s="34"/>
    </row>
    <row r="9" spans="1:10">
      <c r="A9" s="22"/>
      <c r="B9" s="22"/>
      <c r="C9" s="22" t="s">
        <v>240</v>
      </c>
      <c r="D9" s="49" t="s">
        <v>241</v>
      </c>
      <c r="E9" s="50" t="s">
        <v>242</v>
      </c>
      <c r="F9" s="36" t="s">
        <v>243</v>
      </c>
      <c r="G9" s="23" t="s">
        <v>244</v>
      </c>
      <c r="H9" s="36" t="s">
        <v>245</v>
      </c>
      <c r="I9" s="36" t="s">
        <v>246</v>
      </c>
      <c r="J9" s="50" t="s">
        <v>247</v>
      </c>
    </row>
    <row r="10" ht="20.25" customHeight="1" spans="1:10">
      <c r="A10" s="22"/>
      <c r="B10" s="22"/>
      <c r="C10" s="22" t="s">
        <v>240</v>
      </c>
      <c r="D10" s="49" t="s">
        <v>248</v>
      </c>
      <c r="E10" s="50" t="s">
        <v>249</v>
      </c>
      <c r="F10" s="36" t="s">
        <v>243</v>
      </c>
      <c r="G10" s="23" t="s">
        <v>250</v>
      </c>
      <c r="H10" s="36" t="s">
        <v>251</v>
      </c>
      <c r="I10" s="36" t="s">
        <v>246</v>
      </c>
      <c r="J10" s="50" t="s">
        <v>247</v>
      </c>
    </row>
    <row r="11" ht="13.5" spans="1:10">
      <c r="A11" s="22"/>
      <c r="B11" s="22"/>
      <c r="C11" s="22" t="s">
        <v>240</v>
      </c>
      <c r="D11" s="49" t="s">
        <v>252</v>
      </c>
      <c r="E11" s="50" t="s">
        <v>253</v>
      </c>
      <c r="F11" s="36" t="s">
        <v>254</v>
      </c>
      <c r="G11" s="23" t="s">
        <v>255</v>
      </c>
      <c r="H11" s="36" t="s">
        <v>256</v>
      </c>
      <c r="I11" s="36" t="s">
        <v>246</v>
      </c>
      <c r="J11" s="50" t="s">
        <v>257</v>
      </c>
    </row>
    <row r="12" ht="13.5" spans="1:10">
      <c r="A12" s="22"/>
      <c r="B12" s="22"/>
      <c r="C12" s="22" t="s">
        <v>258</v>
      </c>
      <c r="D12" s="49" t="s">
        <v>259</v>
      </c>
      <c r="E12" s="50" t="s">
        <v>260</v>
      </c>
      <c r="F12" s="36" t="s">
        <v>261</v>
      </c>
      <c r="G12" s="23" t="s">
        <v>255</v>
      </c>
      <c r="H12" s="36" t="s">
        <v>251</v>
      </c>
      <c r="I12" s="36" t="s">
        <v>246</v>
      </c>
      <c r="J12" s="50" t="s">
        <v>262</v>
      </c>
    </row>
    <row r="13" ht="20.25" customHeight="1" spans="1:10">
      <c r="A13" s="22"/>
      <c r="B13" s="22"/>
      <c r="C13" s="22" t="s">
        <v>258</v>
      </c>
      <c r="D13" s="49" t="s">
        <v>263</v>
      </c>
      <c r="E13" s="50" t="s">
        <v>264</v>
      </c>
      <c r="F13" s="36" t="s">
        <v>243</v>
      </c>
      <c r="G13" s="23" t="s">
        <v>53</v>
      </c>
      <c r="H13" s="36" t="s">
        <v>265</v>
      </c>
      <c r="I13" s="36" t="s">
        <v>246</v>
      </c>
      <c r="J13" s="50" t="s">
        <v>266</v>
      </c>
    </row>
    <row r="14" ht="20.25" customHeight="1" spans="1:10">
      <c r="A14" s="22"/>
      <c r="B14" s="22"/>
      <c r="C14" s="22" t="s">
        <v>267</v>
      </c>
      <c r="D14" s="49" t="s">
        <v>268</v>
      </c>
      <c r="E14" s="50" t="s">
        <v>269</v>
      </c>
      <c r="F14" s="36" t="s">
        <v>261</v>
      </c>
      <c r="G14" s="23" t="s">
        <v>255</v>
      </c>
      <c r="H14" s="36" t="s">
        <v>251</v>
      </c>
      <c r="I14" s="36" t="s">
        <v>246</v>
      </c>
      <c r="J14" s="50" t="s">
        <v>270</v>
      </c>
    </row>
    <row r="15" ht="112.5" spans="1:10">
      <c r="A15" s="47" t="s">
        <v>223</v>
      </c>
      <c r="B15" s="22" t="s">
        <v>271</v>
      </c>
      <c r="C15" s="22"/>
      <c r="D15" s="22"/>
      <c r="E15" s="22"/>
      <c r="F15" s="22"/>
      <c r="G15" s="22"/>
      <c r="H15" s="22"/>
      <c r="I15" s="22"/>
      <c r="J15" s="22"/>
    </row>
    <row r="16" ht="20.25" customHeight="1" spans="1:10">
      <c r="A16" s="22"/>
      <c r="B16" s="22"/>
      <c r="C16" s="22" t="s">
        <v>240</v>
      </c>
      <c r="D16" s="49" t="s">
        <v>241</v>
      </c>
      <c r="E16" s="50" t="s">
        <v>272</v>
      </c>
      <c r="F16" s="36" t="s">
        <v>243</v>
      </c>
      <c r="G16" s="23" t="s">
        <v>273</v>
      </c>
      <c r="H16" s="36" t="s">
        <v>274</v>
      </c>
      <c r="I16" s="36" t="s">
        <v>246</v>
      </c>
      <c r="J16" s="50" t="s">
        <v>275</v>
      </c>
    </row>
    <row r="17" ht="20.25" customHeight="1" spans="1:10">
      <c r="A17" s="22"/>
      <c r="B17" s="22"/>
      <c r="C17" s="22" t="s">
        <v>240</v>
      </c>
      <c r="D17" s="49" t="s">
        <v>241</v>
      </c>
      <c r="E17" s="50" t="s">
        <v>276</v>
      </c>
      <c r="F17" s="36" t="s">
        <v>261</v>
      </c>
      <c r="G17" s="23" t="s">
        <v>277</v>
      </c>
      <c r="H17" s="36" t="s">
        <v>278</v>
      </c>
      <c r="I17" s="36" t="s">
        <v>246</v>
      </c>
      <c r="J17" s="50" t="s">
        <v>279</v>
      </c>
    </row>
    <row r="18" ht="20.25" customHeight="1" spans="1:10">
      <c r="A18" s="22"/>
      <c r="B18" s="22"/>
      <c r="C18" s="22" t="s">
        <v>240</v>
      </c>
      <c r="D18" s="49" t="s">
        <v>241</v>
      </c>
      <c r="E18" s="50" t="s">
        <v>280</v>
      </c>
      <c r="F18" s="36" t="s">
        <v>261</v>
      </c>
      <c r="G18" s="23" t="s">
        <v>273</v>
      </c>
      <c r="H18" s="36" t="s">
        <v>278</v>
      </c>
      <c r="I18" s="36" t="s">
        <v>246</v>
      </c>
      <c r="J18" s="50" t="s">
        <v>281</v>
      </c>
    </row>
    <row r="19" ht="20.25" customHeight="1" spans="1:10">
      <c r="A19" s="22"/>
      <c r="B19" s="22"/>
      <c r="C19" s="22" t="s">
        <v>240</v>
      </c>
      <c r="D19" s="49" t="s">
        <v>248</v>
      </c>
      <c r="E19" s="50" t="s">
        <v>282</v>
      </c>
      <c r="F19" s="36" t="s">
        <v>243</v>
      </c>
      <c r="G19" s="23" t="s">
        <v>250</v>
      </c>
      <c r="H19" s="36" t="s">
        <v>251</v>
      </c>
      <c r="I19" s="36" t="s">
        <v>246</v>
      </c>
      <c r="J19" s="50" t="s">
        <v>283</v>
      </c>
    </row>
    <row r="20" ht="22.5" spans="1:10">
      <c r="A20" s="22"/>
      <c r="B20" s="22"/>
      <c r="C20" s="22" t="s">
        <v>240</v>
      </c>
      <c r="D20" s="49" t="s">
        <v>252</v>
      </c>
      <c r="E20" s="50" t="s">
        <v>284</v>
      </c>
      <c r="F20" s="36" t="s">
        <v>254</v>
      </c>
      <c r="G20" s="23" t="s">
        <v>285</v>
      </c>
      <c r="H20" s="36" t="s">
        <v>256</v>
      </c>
      <c r="I20" s="36" t="s">
        <v>246</v>
      </c>
      <c r="J20" s="52" t="s">
        <v>286</v>
      </c>
    </row>
    <row r="21" ht="20.25" customHeight="1" spans="1:10">
      <c r="A21" s="22"/>
      <c r="B21" s="22"/>
      <c r="C21" s="22" t="s">
        <v>240</v>
      </c>
      <c r="D21" s="49" t="s">
        <v>287</v>
      </c>
      <c r="E21" s="50" t="s">
        <v>288</v>
      </c>
      <c r="F21" s="36" t="s">
        <v>254</v>
      </c>
      <c r="G21" s="23" t="s">
        <v>289</v>
      </c>
      <c r="H21" s="36" t="s">
        <v>290</v>
      </c>
      <c r="I21" s="36" t="s">
        <v>246</v>
      </c>
      <c r="J21" s="50" t="s">
        <v>291</v>
      </c>
    </row>
    <row r="22" ht="13.5" spans="1:10">
      <c r="A22" s="22"/>
      <c r="B22" s="22"/>
      <c r="C22" s="22" t="s">
        <v>258</v>
      </c>
      <c r="D22" s="49" t="s">
        <v>259</v>
      </c>
      <c r="E22" s="50" t="s">
        <v>292</v>
      </c>
      <c r="F22" s="36" t="s">
        <v>243</v>
      </c>
      <c r="G22" s="23" t="s">
        <v>293</v>
      </c>
      <c r="H22" s="36" t="s">
        <v>294</v>
      </c>
      <c r="I22" s="36" t="s">
        <v>295</v>
      </c>
      <c r="J22" s="50" t="s">
        <v>296</v>
      </c>
    </row>
    <row r="23" ht="13.5" spans="1:10">
      <c r="A23" s="22"/>
      <c r="B23" s="22"/>
      <c r="C23" s="22" t="s">
        <v>267</v>
      </c>
      <c r="D23" s="49" t="s">
        <v>268</v>
      </c>
      <c r="E23" s="50" t="s">
        <v>297</v>
      </c>
      <c r="F23" s="36" t="s">
        <v>261</v>
      </c>
      <c r="G23" s="23" t="s">
        <v>298</v>
      </c>
      <c r="H23" s="36" t="s">
        <v>251</v>
      </c>
      <c r="I23" s="36" t="s">
        <v>246</v>
      </c>
      <c r="J23" s="50" t="s">
        <v>299</v>
      </c>
    </row>
    <row r="24" ht="56.25" spans="1:10">
      <c r="A24" s="47" t="s">
        <v>208</v>
      </c>
      <c r="B24" s="22" t="s">
        <v>300</v>
      </c>
      <c r="C24" s="22"/>
      <c r="D24" s="22"/>
      <c r="E24" s="22"/>
      <c r="F24" s="22"/>
      <c r="G24" s="22"/>
      <c r="H24" s="22"/>
      <c r="I24" s="22"/>
      <c r="J24" s="22"/>
    </row>
    <row r="25" ht="20.25" customHeight="1" spans="1:10">
      <c r="A25" s="22"/>
      <c r="B25" s="22"/>
      <c r="C25" s="22" t="s">
        <v>240</v>
      </c>
      <c r="D25" s="49" t="s">
        <v>241</v>
      </c>
      <c r="E25" s="50" t="s">
        <v>301</v>
      </c>
      <c r="F25" s="36" t="s">
        <v>243</v>
      </c>
      <c r="G25" s="23" t="s">
        <v>47</v>
      </c>
      <c r="H25" s="36" t="s">
        <v>245</v>
      </c>
      <c r="I25" s="36" t="s">
        <v>246</v>
      </c>
      <c r="J25" s="50" t="s">
        <v>302</v>
      </c>
    </row>
    <row r="26" ht="13.5" spans="1:10">
      <c r="A26" s="22"/>
      <c r="B26" s="22"/>
      <c r="C26" s="22" t="s">
        <v>240</v>
      </c>
      <c r="D26" s="49" t="s">
        <v>248</v>
      </c>
      <c r="E26" s="50" t="s">
        <v>303</v>
      </c>
      <c r="F26" s="36" t="s">
        <v>243</v>
      </c>
      <c r="G26" s="23" t="s">
        <v>250</v>
      </c>
      <c r="H26" s="36" t="s">
        <v>251</v>
      </c>
      <c r="I26" s="36" t="s">
        <v>246</v>
      </c>
      <c r="J26" s="50" t="s">
        <v>304</v>
      </c>
    </row>
    <row r="27" ht="20.25" customHeight="1" spans="1:10">
      <c r="A27" s="22"/>
      <c r="B27" s="22"/>
      <c r="C27" s="22" t="s">
        <v>240</v>
      </c>
      <c r="D27" s="49" t="s">
        <v>252</v>
      </c>
      <c r="E27" s="50" t="s">
        <v>305</v>
      </c>
      <c r="F27" s="36" t="s">
        <v>243</v>
      </c>
      <c r="G27" s="23" t="s">
        <v>250</v>
      </c>
      <c r="H27" s="36" t="s">
        <v>251</v>
      </c>
      <c r="I27" s="36" t="s">
        <v>246</v>
      </c>
      <c r="J27" s="50" t="s">
        <v>306</v>
      </c>
    </row>
    <row r="28" ht="20.25" customHeight="1" spans="1:10">
      <c r="A28" s="22"/>
      <c r="B28" s="22"/>
      <c r="C28" s="22" t="s">
        <v>240</v>
      </c>
      <c r="D28" s="49" t="s">
        <v>287</v>
      </c>
      <c r="E28" s="50" t="s">
        <v>288</v>
      </c>
      <c r="F28" s="36" t="s">
        <v>254</v>
      </c>
      <c r="G28" s="23" t="s">
        <v>307</v>
      </c>
      <c r="H28" s="36" t="s">
        <v>290</v>
      </c>
      <c r="I28" s="36" t="s">
        <v>246</v>
      </c>
      <c r="J28" s="50" t="s">
        <v>308</v>
      </c>
    </row>
    <row r="29" ht="20.25" customHeight="1" spans="1:10">
      <c r="A29" s="22"/>
      <c r="B29" s="22"/>
      <c r="C29" s="22" t="s">
        <v>258</v>
      </c>
      <c r="D29" s="49" t="s">
        <v>259</v>
      </c>
      <c r="E29" s="50" t="s">
        <v>309</v>
      </c>
      <c r="F29" s="36" t="s">
        <v>261</v>
      </c>
      <c r="G29" s="23" t="s">
        <v>298</v>
      </c>
      <c r="H29" s="36" t="s">
        <v>251</v>
      </c>
      <c r="I29" s="36" t="s">
        <v>246</v>
      </c>
      <c r="J29" s="50" t="s">
        <v>310</v>
      </c>
    </row>
    <row r="30" ht="20.25" customHeight="1" spans="1:10">
      <c r="A30" s="22"/>
      <c r="B30" s="22"/>
      <c r="C30" s="22" t="s">
        <v>267</v>
      </c>
      <c r="D30" s="49" t="s">
        <v>268</v>
      </c>
      <c r="E30" s="50" t="s">
        <v>311</v>
      </c>
      <c r="F30" s="36" t="s">
        <v>261</v>
      </c>
      <c r="G30" s="23" t="s">
        <v>298</v>
      </c>
      <c r="H30" s="36" t="s">
        <v>251</v>
      </c>
      <c r="I30" s="36" t="s">
        <v>246</v>
      </c>
      <c r="J30" s="50" t="s">
        <v>312</v>
      </c>
    </row>
    <row r="31" ht="90" spans="1:10">
      <c r="A31" s="47" t="s">
        <v>213</v>
      </c>
      <c r="B31" s="51" t="s">
        <v>313</v>
      </c>
      <c r="C31" s="22"/>
      <c r="D31" s="22"/>
      <c r="E31" s="22"/>
      <c r="F31" s="22"/>
      <c r="G31" s="22"/>
      <c r="H31" s="22"/>
      <c r="I31" s="22"/>
      <c r="J31" s="22"/>
    </row>
    <row r="32" ht="13.5" spans="1:10">
      <c r="A32" s="22"/>
      <c r="B32" s="22"/>
      <c r="C32" s="22" t="s">
        <v>240</v>
      </c>
      <c r="D32" s="49" t="s">
        <v>241</v>
      </c>
      <c r="E32" s="50" t="s">
        <v>314</v>
      </c>
      <c r="F32" s="36" t="s">
        <v>243</v>
      </c>
      <c r="G32" s="23" t="s">
        <v>46</v>
      </c>
      <c r="H32" s="36" t="s">
        <v>245</v>
      </c>
      <c r="I32" s="36" t="s">
        <v>246</v>
      </c>
      <c r="J32" s="50" t="s">
        <v>315</v>
      </c>
    </row>
    <row r="33" ht="13.5" spans="1:10">
      <c r="A33" s="22"/>
      <c r="B33" s="22"/>
      <c r="C33" s="22" t="s">
        <v>240</v>
      </c>
      <c r="D33" s="49" t="s">
        <v>241</v>
      </c>
      <c r="E33" s="50" t="s">
        <v>316</v>
      </c>
      <c r="F33" s="36" t="s">
        <v>243</v>
      </c>
      <c r="G33" s="23" t="s">
        <v>46</v>
      </c>
      <c r="H33" s="36" t="s">
        <v>245</v>
      </c>
      <c r="I33" s="36" t="s">
        <v>246</v>
      </c>
      <c r="J33" s="50" t="s">
        <v>315</v>
      </c>
    </row>
    <row r="34" ht="13.5" spans="1:10">
      <c r="A34" s="22"/>
      <c r="B34" s="22"/>
      <c r="C34" s="22" t="s">
        <v>240</v>
      </c>
      <c r="D34" s="49" t="s">
        <v>248</v>
      </c>
      <c r="E34" s="50" t="s">
        <v>317</v>
      </c>
      <c r="F34" s="36" t="s">
        <v>243</v>
      </c>
      <c r="G34" s="23" t="s">
        <v>250</v>
      </c>
      <c r="H34" s="36" t="s">
        <v>251</v>
      </c>
      <c r="I34" s="36" t="s">
        <v>246</v>
      </c>
      <c r="J34" s="50" t="s">
        <v>315</v>
      </c>
    </row>
    <row r="35" ht="13.5" spans="1:10">
      <c r="A35" s="22"/>
      <c r="B35" s="22"/>
      <c r="C35" s="22" t="s">
        <v>240</v>
      </c>
      <c r="D35" s="49" t="s">
        <v>252</v>
      </c>
      <c r="E35" s="50" t="s">
        <v>318</v>
      </c>
      <c r="F35" s="36" t="s">
        <v>254</v>
      </c>
      <c r="G35" s="23" t="s">
        <v>255</v>
      </c>
      <c r="H35" s="36" t="s">
        <v>256</v>
      </c>
      <c r="I35" s="36" t="s">
        <v>246</v>
      </c>
      <c r="J35" s="50" t="s">
        <v>319</v>
      </c>
    </row>
    <row r="36" ht="13.5" spans="1:10">
      <c r="A36" s="22"/>
      <c r="B36" s="22"/>
      <c r="C36" s="22" t="s">
        <v>258</v>
      </c>
      <c r="D36" s="49" t="s">
        <v>259</v>
      </c>
      <c r="E36" s="50" t="s">
        <v>320</v>
      </c>
      <c r="F36" s="36" t="s">
        <v>261</v>
      </c>
      <c r="G36" s="23" t="s">
        <v>298</v>
      </c>
      <c r="H36" s="36" t="s">
        <v>251</v>
      </c>
      <c r="I36" s="36" t="s">
        <v>246</v>
      </c>
      <c r="J36" s="50" t="s">
        <v>321</v>
      </c>
    </row>
    <row r="37" ht="13.5" spans="1:10">
      <c r="A37" s="22"/>
      <c r="B37" s="22"/>
      <c r="C37" s="22" t="s">
        <v>267</v>
      </c>
      <c r="D37" s="49" t="s">
        <v>268</v>
      </c>
      <c r="E37" s="50" t="s">
        <v>322</v>
      </c>
      <c r="F37" s="36" t="s">
        <v>261</v>
      </c>
      <c r="G37" s="23" t="s">
        <v>255</v>
      </c>
      <c r="H37" s="36" t="s">
        <v>251</v>
      </c>
      <c r="I37" s="36" t="s">
        <v>246</v>
      </c>
      <c r="J37" s="50" t="s">
        <v>323</v>
      </c>
    </row>
    <row r="38" ht="112.5" spans="1:10">
      <c r="A38" s="47" t="s">
        <v>197</v>
      </c>
      <c r="B38" s="22" t="s">
        <v>324</v>
      </c>
      <c r="C38" s="22"/>
      <c r="D38" s="22"/>
      <c r="E38" s="22"/>
      <c r="F38" s="22"/>
      <c r="G38" s="22"/>
      <c r="H38" s="22"/>
      <c r="I38" s="22"/>
      <c r="J38" s="22"/>
    </row>
    <row r="39" ht="13.5" spans="1:10">
      <c r="A39" s="22"/>
      <c r="B39" s="22"/>
      <c r="C39" s="22" t="s">
        <v>240</v>
      </c>
      <c r="D39" s="49" t="s">
        <v>241</v>
      </c>
      <c r="E39" s="50" t="s">
        <v>325</v>
      </c>
      <c r="F39" s="36" t="s">
        <v>254</v>
      </c>
      <c r="G39" s="23" t="s">
        <v>326</v>
      </c>
      <c r="H39" s="36" t="s">
        <v>327</v>
      </c>
      <c r="I39" s="36" t="s">
        <v>246</v>
      </c>
      <c r="J39" s="50" t="s">
        <v>328</v>
      </c>
    </row>
    <row r="40" ht="20.25" customHeight="1" spans="1:10">
      <c r="A40" s="22"/>
      <c r="B40" s="22"/>
      <c r="C40" s="22" t="s">
        <v>240</v>
      </c>
      <c r="D40" s="49" t="s">
        <v>241</v>
      </c>
      <c r="E40" s="50" t="s">
        <v>329</v>
      </c>
      <c r="F40" s="36" t="s">
        <v>254</v>
      </c>
      <c r="G40" s="23" t="s">
        <v>46</v>
      </c>
      <c r="H40" s="36" t="s">
        <v>330</v>
      </c>
      <c r="I40" s="36" t="s">
        <v>246</v>
      </c>
      <c r="J40" s="50" t="s">
        <v>331</v>
      </c>
    </row>
    <row r="41" ht="20.25" customHeight="1" spans="1:10">
      <c r="A41" s="22"/>
      <c r="B41" s="22"/>
      <c r="C41" s="22" t="s">
        <v>240</v>
      </c>
      <c r="D41" s="49" t="s">
        <v>241</v>
      </c>
      <c r="E41" s="50" t="s">
        <v>332</v>
      </c>
      <c r="F41" s="36" t="s">
        <v>254</v>
      </c>
      <c r="G41" s="23" t="s">
        <v>333</v>
      </c>
      <c r="H41" s="36" t="s">
        <v>327</v>
      </c>
      <c r="I41" s="36" t="s">
        <v>246</v>
      </c>
      <c r="J41" s="50" t="s">
        <v>334</v>
      </c>
    </row>
    <row r="42" ht="20.25" customHeight="1" spans="1:10">
      <c r="A42" s="22"/>
      <c r="B42" s="22"/>
      <c r="C42" s="22" t="s">
        <v>240</v>
      </c>
      <c r="D42" s="49" t="s">
        <v>241</v>
      </c>
      <c r="E42" s="50" t="s">
        <v>335</v>
      </c>
      <c r="F42" s="36" t="s">
        <v>254</v>
      </c>
      <c r="G42" s="23" t="s">
        <v>48</v>
      </c>
      <c r="H42" s="36" t="s">
        <v>327</v>
      </c>
      <c r="I42" s="36" t="s">
        <v>246</v>
      </c>
      <c r="J42" s="50" t="s">
        <v>336</v>
      </c>
    </row>
    <row r="43" ht="20.25" customHeight="1" spans="1:10">
      <c r="A43" s="22"/>
      <c r="B43" s="22"/>
      <c r="C43" s="22" t="s">
        <v>240</v>
      </c>
      <c r="D43" s="49" t="s">
        <v>248</v>
      </c>
      <c r="E43" s="50" t="s">
        <v>337</v>
      </c>
      <c r="F43" s="36" t="s">
        <v>243</v>
      </c>
      <c r="G43" s="23" t="s">
        <v>250</v>
      </c>
      <c r="H43" s="36" t="s">
        <v>251</v>
      </c>
      <c r="I43" s="36" t="s">
        <v>246</v>
      </c>
      <c r="J43" s="50" t="s">
        <v>338</v>
      </c>
    </row>
    <row r="44" ht="20.25" customHeight="1" spans="1:10">
      <c r="A44" s="22"/>
      <c r="B44" s="22"/>
      <c r="C44" s="22" t="s">
        <v>240</v>
      </c>
      <c r="D44" s="49" t="s">
        <v>252</v>
      </c>
      <c r="E44" s="50" t="s">
        <v>339</v>
      </c>
      <c r="F44" s="36" t="s">
        <v>243</v>
      </c>
      <c r="G44" s="23" t="s">
        <v>285</v>
      </c>
      <c r="H44" s="36" t="s">
        <v>256</v>
      </c>
      <c r="I44" s="36" t="s">
        <v>246</v>
      </c>
      <c r="J44" s="50" t="s">
        <v>340</v>
      </c>
    </row>
    <row r="45" ht="20.25" customHeight="1" spans="1:10">
      <c r="A45" s="22"/>
      <c r="B45" s="22"/>
      <c r="C45" s="22" t="s">
        <v>258</v>
      </c>
      <c r="D45" s="49" t="s">
        <v>259</v>
      </c>
      <c r="E45" s="50" t="s">
        <v>341</v>
      </c>
      <c r="F45" s="36" t="s">
        <v>261</v>
      </c>
      <c r="G45" s="23" t="s">
        <v>250</v>
      </c>
      <c r="H45" s="36" t="s">
        <v>251</v>
      </c>
      <c r="I45" s="36" t="s">
        <v>246</v>
      </c>
      <c r="J45" s="50" t="s">
        <v>342</v>
      </c>
    </row>
    <row r="46" ht="20.25" customHeight="1" spans="1:10">
      <c r="A46" s="22"/>
      <c r="B46" s="22"/>
      <c r="C46" s="22" t="s">
        <v>267</v>
      </c>
      <c r="D46" s="49" t="s">
        <v>268</v>
      </c>
      <c r="E46" s="50" t="s">
        <v>343</v>
      </c>
      <c r="F46" s="36" t="s">
        <v>243</v>
      </c>
      <c r="G46" s="23" t="s">
        <v>298</v>
      </c>
      <c r="H46" s="36" t="s">
        <v>251</v>
      </c>
      <c r="I46" s="36" t="s">
        <v>246</v>
      </c>
      <c r="J46" s="50" t="s">
        <v>344</v>
      </c>
    </row>
    <row r="47" ht="168.75" spans="1:10">
      <c r="A47" s="47" t="s">
        <v>217</v>
      </c>
      <c r="B47" s="48" t="s">
        <v>345</v>
      </c>
      <c r="C47" s="22"/>
      <c r="D47" s="22"/>
      <c r="E47" s="22"/>
      <c r="F47" s="22"/>
      <c r="G47" s="22"/>
      <c r="H47" s="22"/>
      <c r="I47" s="22"/>
      <c r="J47" s="22"/>
    </row>
    <row r="48" spans="1:10">
      <c r="A48" s="22"/>
      <c r="B48" s="22"/>
      <c r="C48" s="22" t="s">
        <v>240</v>
      </c>
      <c r="D48" s="49" t="s">
        <v>241</v>
      </c>
      <c r="E48" s="50" t="s">
        <v>346</v>
      </c>
      <c r="F48" s="36" t="s">
        <v>243</v>
      </c>
      <c r="G48" s="23" t="s">
        <v>347</v>
      </c>
      <c r="H48" s="36" t="s">
        <v>245</v>
      </c>
      <c r="I48" s="36" t="s">
        <v>246</v>
      </c>
      <c r="J48" s="50" t="s">
        <v>348</v>
      </c>
    </row>
    <row r="49" ht="38" customHeight="1" spans="1:10">
      <c r="A49" s="22"/>
      <c r="B49" s="22"/>
      <c r="C49" s="22" t="s">
        <v>240</v>
      </c>
      <c r="D49" s="49" t="s">
        <v>248</v>
      </c>
      <c r="E49" s="50" t="s">
        <v>249</v>
      </c>
      <c r="F49" s="36" t="s">
        <v>243</v>
      </c>
      <c r="G49" s="23" t="s">
        <v>250</v>
      </c>
      <c r="H49" s="36" t="s">
        <v>251</v>
      </c>
      <c r="I49" s="36" t="s">
        <v>246</v>
      </c>
      <c r="J49" s="50" t="s">
        <v>349</v>
      </c>
    </row>
    <row r="50" ht="13.5" spans="1:10">
      <c r="A50" s="22"/>
      <c r="B50" s="22"/>
      <c r="C50" s="22" t="s">
        <v>240</v>
      </c>
      <c r="D50" s="49" t="s">
        <v>252</v>
      </c>
      <c r="E50" s="50" t="s">
        <v>350</v>
      </c>
      <c r="F50" s="36" t="s">
        <v>254</v>
      </c>
      <c r="G50" s="23" t="s">
        <v>255</v>
      </c>
      <c r="H50" s="36" t="s">
        <v>256</v>
      </c>
      <c r="I50" s="36" t="s">
        <v>246</v>
      </c>
      <c r="J50" s="50" t="s">
        <v>351</v>
      </c>
    </row>
    <row r="51" ht="13.5" spans="1:10">
      <c r="A51" s="22"/>
      <c r="B51" s="22"/>
      <c r="C51" s="22" t="s">
        <v>258</v>
      </c>
      <c r="D51" s="49" t="s">
        <v>259</v>
      </c>
      <c r="E51" s="50" t="s">
        <v>352</v>
      </c>
      <c r="F51" s="36" t="s">
        <v>261</v>
      </c>
      <c r="G51" s="23" t="s">
        <v>353</v>
      </c>
      <c r="H51" s="36" t="s">
        <v>251</v>
      </c>
      <c r="I51" s="36" t="s">
        <v>295</v>
      </c>
      <c r="J51" s="50" t="s">
        <v>354</v>
      </c>
    </row>
    <row r="52" ht="13.5" spans="1:10">
      <c r="A52" s="22"/>
      <c r="B52" s="22"/>
      <c r="C52" s="22" t="s">
        <v>267</v>
      </c>
      <c r="D52" s="49" t="s">
        <v>268</v>
      </c>
      <c r="E52" s="50" t="s">
        <v>355</v>
      </c>
      <c r="F52" s="36" t="s">
        <v>261</v>
      </c>
      <c r="G52" s="23" t="s">
        <v>298</v>
      </c>
      <c r="H52" s="36" t="s">
        <v>251</v>
      </c>
      <c r="I52" s="36" t="s">
        <v>246</v>
      </c>
      <c r="J52" s="50" t="s">
        <v>356</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scale="28"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9" sqref="A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39" t="s">
        <v>357</v>
      </c>
    </row>
    <row r="2" ht="37.5" customHeight="1" spans="1:6">
      <c r="A2" s="3" t="s">
        <v>358</v>
      </c>
      <c r="B2" s="3"/>
      <c r="C2" s="3"/>
      <c r="D2" s="3"/>
      <c r="E2" s="3"/>
      <c r="F2" s="3"/>
    </row>
    <row r="3" ht="18.75" customHeight="1" spans="1:6">
      <c r="A3" s="40" t="str">
        <f>"单位名称："&amp;"新平彝族傣族自治县老厂中学"</f>
        <v>单位名称：新平彝族傣族自治县老厂中学</v>
      </c>
      <c r="B3" s="40"/>
      <c r="C3" s="40"/>
      <c r="D3" s="41"/>
      <c r="E3" s="41"/>
      <c r="F3" s="42" t="s">
        <v>28</v>
      </c>
    </row>
    <row r="4" ht="18.75" customHeight="1" spans="1:6">
      <c r="A4" s="12" t="s">
        <v>140</v>
      </c>
      <c r="B4" s="12" t="s">
        <v>58</v>
      </c>
      <c r="C4" s="12" t="s">
        <v>59</v>
      </c>
      <c r="D4" s="43" t="s">
        <v>359</v>
      </c>
      <c r="E4" s="43"/>
      <c r="F4" s="43"/>
    </row>
    <row r="5" ht="18.75" customHeight="1" spans="1:6">
      <c r="A5" s="12" t="s">
        <v>58</v>
      </c>
      <c r="B5" s="12" t="s">
        <v>58</v>
      </c>
      <c r="C5" s="12" t="s">
        <v>59</v>
      </c>
      <c r="D5" s="43" t="s">
        <v>33</v>
      </c>
      <c r="E5" s="43" t="s">
        <v>62</v>
      </c>
      <c r="F5" s="43" t="s">
        <v>63</v>
      </c>
    </row>
    <row r="6" ht="18.75" customHeight="1" spans="1:6">
      <c r="A6" s="13" t="s">
        <v>45</v>
      </c>
      <c r="B6" s="13"/>
      <c r="C6" s="13" t="s">
        <v>46</v>
      </c>
      <c r="D6" s="13" t="s">
        <v>48</v>
      </c>
      <c r="E6" s="13" t="s">
        <v>49</v>
      </c>
      <c r="F6" s="13" t="s">
        <v>50</v>
      </c>
    </row>
    <row r="7" ht="20.25" customHeight="1" spans="1:6">
      <c r="A7" s="15"/>
      <c r="B7" s="15"/>
      <c r="C7" s="15"/>
      <c r="D7" s="16"/>
      <c r="E7" s="16"/>
      <c r="F7" s="16"/>
    </row>
    <row r="8" ht="20.25" customHeight="1" spans="1:6">
      <c r="A8" s="44" t="s">
        <v>111</v>
      </c>
      <c r="B8" s="44"/>
      <c r="C8" s="44"/>
      <c r="D8" s="45"/>
      <c r="E8" s="45"/>
      <c r="F8" s="45"/>
    </row>
    <row r="9" customHeight="1" spans="1:1">
      <c r="A9" t="s">
        <v>360</v>
      </c>
    </row>
  </sheetData>
  <mergeCells count="7">
    <mergeCell ref="A2:F2"/>
    <mergeCell ref="A3:C3"/>
    <mergeCell ref="D4:F4"/>
    <mergeCell ref="A8:C8"/>
    <mergeCell ref="A4:A5"/>
    <mergeCell ref="B4:B5"/>
    <mergeCell ref="C4:C5"/>
  </mergeCells>
  <pageMargins left="0.75" right="0.75" top="1" bottom="1" header="0.5" footer="0.5"/>
  <pageSetup paperSize="1" scale="89"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showZeros="0" workbookViewId="0">
      <selection activeCell="F10" sqref="F10:F12"/>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19" t="s">
        <v>361</v>
      </c>
    </row>
    <row r="2" ht="45" customHeight="1" spans="1:17">
      <c r="A2" s="31" t="s">
        <v>362</v>
      </c>
      <c r="B2" s="31"/>
      <c r="C2" s="31"/>
      <c r="D2" s="31"/>
      <c r="E2" s="31"/>
      <c r="F2" s="31"/>
      <c r="G2" s="31"/>
      <c r="H2" s="31"/>
      <c r="I2" s="31"/>
      <c r="J2" s="31"/>
      <c r="K2" s="31"/>
      <c r="L2" s="31"/>
      <c r="M2" s="31"/>
      <c r="N2" s="37"/>
      <c r="O2" s="37"/>
      <c r="P2" s="37"/>
      <c r="Q2" s="37"/>
    </row>
    <row r="3" ht="20.25" customHeight="1" spans="1:17">
      <c r="A3" s="18" t="str">
        <f>"单位名称："&amp;"新平彝族傣族自治县老厂中学"</f>
        <v>单位名称：新平彝族傣族自治县老厂中学</v>
      </c>
      <c r="B3" s="18"/>
      <c r="C3" s="18"/>
      <c r="D3" s="18"/>
      <c r="E3" s="18"/>
      <c r="F3" s="18"/>
      <c r="G3" s="18"/>
      <c r="H3" s="18"/>
      <c r="I3" s="18"/>
      <c r="J3" s="18"/>
      <c r="K3" s="18"/>
      <c r="L3" s="18"/>
      <c r="M3" s="18"/>
      <c r="N3" s="18"/>
      <c r="O3" s="18"/>
      <c r="P3" s="18"/>
      <c r="Q3" s="19" t="s">
        <v>28</v>
      </c>
    </row>
    <row r="4" ht="20.25" customHeight="1" spans="1:17">
      <c r="A4" s="21" t="s">
        <v>363</v>
      </c>
      <c r="B4" s="21" t="s">
        <v>364</v>
      </c>
      <c r="C4" s="21" t="s">
        <v>365</v>
      </c>
      <c r="D4" s="21" t="s">
        <v>366</v>
      </c>
      <c r="E4" s="21" t="s">
        <v>367</v>
      </c>
      <c r="F4" s="21" t="s">
        <v>368</v>
      </c>
      <c r="G4" s="21" t="s">
        <v>147</v>
      </c>
      <c r="H4" s="21"/>
      <c r="I4" s="21"/>
      <c r="J4" s="21"/>
      <c r="K4" s="21"/>
      <c r="L4" s="21"/>
      <c r="M4" s="21"/>
      <c r="N4" s="21"/>
      <c r="O4" s="21"/>
      <c r="P4" s="21"/>
      <c r="Q4" s="21"/>
    </row>
    <row r="5" ht="20.25" customHeight="1" spans="1:17">
      <c r="A5" s="21" t="s">
        <v>369</v>
      </c>
      <c r="B5" s="21" t="s">
        <v>364</v>
      </c>
      <c r="C5" s="21" t="s">
        <v>365</v>
      </c>
      <c r="D5" s="21" t="s">
        <v>366</v>
      </c>
      <c r="E5" s="21" t="s">
        <v>367</v>
      </c>
      <c r="F5" s="21" t="s">
        <v>368</v>
      </c>
      <c r="G5" s="21" t="s">
        <v>31</v>
      </c>
      <c r="H5" s="21" t="s">
        <v>34</v>
      </c>
      <c r="I5" s="21" t="s">
        <v>370</v>
      </c>
      <c r="J5" s="21" t="s">
        <v>371</v>
      </c>
      <c r="K5" s="21" t="s">
        <v>37</v>
      </c>
      <c r="L5" s="21" t="s">
        <v>61</v>
      </c>
      <c r="M5" s="21" t="s">
        <v>61</v>
      </c>
      <c r="N5" s="21"/>
      <c r="O5" s="21"/>
      <c r="P5" s="21"/>
      <c r="Q5" s="21"/>
    </row>
    <row r="6" ht="32.4" customHeight="1" spans="1:17">
      <c r="A6" s="21"/>
      <c r="B6" s="21"/>
      <c r="C6" s="21"/>
      <c r="D6" s="21"/>
      <c r="E6" s="21"/>
      <c r="F6" s="21"/>
      <c r="G6" s="21"/>
      <c r="H6" s="21" t="s">
        <v>33</v>
      </c>
      <c r="I6" s="21"/>
      <c r="J6" s="21"/>
      <c r="K6" s="21"/>
      <c r="L6" s="21" t="s">
        <v>33</v>
      </c>
      <c r="M6" s="21" t="s">
        <v>40</v>
      </c>
      <c r="N6" s="21" t="s">
        <v>41</v>
      </c>
      <c r="O6" s="38" t="s">
        <v>42</v>
      </c>
      <c r="P6" s="38" t="s">
        <v>43</v>
      </c>
      <c r="Q6" s="38" t="s">
        <v>44</v>
      </c>
    </row>
    <row r="7" ht="20.25" customHeight="1"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ht="20.25" customHeight="1" spans="1:17">
      <c r="A8" s="33" t="s">
        <v>197</v>
      </c>
      <c r="B8" s="22"/>
      <c r="C8" s="22"/>
      <c r="D8" s="34"/>
      <c r="E8" s="34"/>
      <c r="F8" s="35">
        <v>42400</v>
      </c>
      <c r="G8" s="34"/>
      <c r="H8" s="34"/>
      <c r="I8" s="34"/>
      <c r="J8" s="35"/>
      <c r="K8" s="35"/>
      <c r="L8" s="34"/>
      <c r="M8" s="34"/>
      <c r="N8" s="34"/>
      <c r="O8" s="34"/>
      <c r="P8" s="34"/>
      <c r="Q8" s="34"/>
    </row>
    <row r="9" ht="20.25" customHeight="1" spans="1:17">
      <c r="A9" s="22"/>
      <c r="B9" s="22" t="s">
        <v>372</v>
      </c>
      <c r="C9" s="22" t="str">
        <f>"A05040101"&amp;"  "&amp;"复印纸"</f>
        <v>A05040101  复印纸</v>
      </c>
      <c r="D9" s="36" t="s">
        <v>373</v>
      </c>
      <c r="E9" s="23">
        <v>120</v>
      </c>
      <c r="F9" s="35">
        <v>20400</v>
      </c>
      <c r="G9" s="34"/>
      <c r="H9" s="35"/>
      <c r="I9" s="35"/>
      <c r="J9" s="35"/>
      <c r="K9" s="35"/>
      <c r="L9" s="34"/>
      <c r="M9" s="34"/>
      <c r="N9" s="34"/>
      <c r="O9" s="34"/>
      <c r="P9" s="34"/>
      <c r="Q9" s="34"/>
    </row>
    <row r="10" ht="20.25" customHeight="1" spans="1:17">
      <c r="A10" s="22"/>
      <c r="B10" s="22" t="s">
        <v>374</v>
      </c>
      <c r="C10" s="22" t="str">
        <f>"C23120302"&amp;"  "&amp;"车辆加油、添加燃料服务"</f>
        <v>C23120302  车辆加油、添加燃料服务</v>
      </c>
      <c r="D10" s="36" t="s">
        <v>375</v>
      </c>
      <c r="E10" s="23">
        <v>1</v>
      </c>
      <c r="F10" s="35">
        <v>8400</v>
      </c>
      <c r="G10" s="34"/>
      <c r="H10" s="35"/>
      <c r="I10" s="35"/>
      <c r="J10" s="35"/>
      <c r="K10" s="35"/>
      <c r="L10" s="34"/>
      <c r="M10" s="34"/>
      <c r="N10" s="34"/>
      <c r="O10" s="34"/>
      <c r="P10" s="34"/>
      <c r="Q10" s="34"/>
    </row>
    <row r="11" ht="20.25" customHeight="1" spans="1:17">
      <c r="A11" s="22"/>
      <c r="B11" s="22" t="s">
        <v>376</v>
      </c>
      <c r="C11" s="22" t="str">
        <f>"C23120301"&amp;"  "&amp;"车辆维修和保养服务"</f>
        <v>C23120301  车辆维修和保养服务</v>
      </c>
      <c r="D11" s="36" t="s">
        <v>375</v>
      </c>
      <c r="E11" s="23">
        <v>1</v>
      </c>
      <c r="F11" s="35">
        <v>9500</v>
      </c>
      <c r="G11" s="34"/>
      <c r="H11" s="35"/>
      <c r="I11" s="35"/>
      <c r="J11" s="35"/>
      <c r="K11" s="35"/>
      <c r="L11" s="34"/>
      <c r="M11" s="34"/>
      <c r="N11" s="34"/>
      <c r="O11" s="34"/>
      <c r="P11" s="34"/>
      <c r="Q11" s="34"/>
    </row>
    <row r="12" ht="20.25" customHeight="1" spans="1:17">
      <c r="A12" s="22"/>
      <c r="B12" s="22" t="s">
        <v>377</v>
      </c>
      <c r="C12" s="22" t="str">
        <f>"C1804010201"&amp;"  "&amp;"机动车保险服务"</f>
        <v>C1804010201  机动车保险服务</v>
      </c>
      <c r="D12" s="36" t="s">
        <v>375</v>
      </c>
      <c r="E12" s="23">
        <v>1</v>
      </c>
      <c r="F12" s="35">
        <v>4100</v>
      </c>
      <c r="G12" s="34"/>
      <c r="H12" s="35"/>
      <c r="I12" s="35"/>
      <c r="J12" s="35"/>
      <c r="K12" s="35"/>
      <c r="L12" s="34"/>
      <c r="M12" s="34"/>
      <c r="N12" s="34"/>
      <c r="O12" s="34"/>
      <c r="P12" s="34"/>
      <c r="Q12" s="34"/>
    </row>
    <row r="13" ht="20.25" customHeight="1" spans="1:17">
      <c r="A13" s="23" t="s">
        <v>31</v>
      </c>
      <c r="B13" s="23"/>
      <c r="C13" s="23"/>
      <c r="D13" s="36"/>
      <c r="E13" s="36"/>
      <c r="F13" s="35">
        <v>42400</v>
      </c>
      <c r="G13" s="34"/>
      <c r="H13" s="34"/>
      <c r="I13" s="34"/>
      <c r="J13" s="34"/>
      <c r="K13" s="34"/>
      <c r="L13" s="34"/>
      <c r="M13" s="34"/>
      <c r="N13" s="34"/>
      <c r="O13" s="34"/>
      <c r="P13" s="34"/>
      <c r="Q13" s="34"/>
    </row>
  </sheetData>
  <mergeCells count="17">
    <mergeCell ref="A1:M1"/>
    <mergeCell ref="A2:Q2"/>
    <mergeCell ref="A3:M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38"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selection activeCell="E24" sqref="E24"/>
    </sheetView>
  </sheetViews>
  <sheetFormatPr defaultColWidth="8.85" defaultRowHeight="15" customHeight="1"/>
  <cols>
    <col min="1" max="1" width="37.1416666666667" customWidth="1"/>
    <col min="2" max="14" width="17.1416666666667" customWidth="1"/>
  </cols>
  <sheetData>
    <row r="1" ht="24.15" customHeight="1" spans="1:14">
      <c r="A1" s="18"/>
      <c r="B1" s="18"/>
      <c r="C1" s="18"/>
      <c r="D1" s="18"/>
      <c r="E1" s="18"/>
      <c r="F1" s="18"/>
      <c r="G1" s="18"/>
      <c r="H1" s="18"/>
      <c r="I1" s="18"/>
      <c r="J1" s="18"/>
      <c r="K1" s="18"/>
      <c r="L1" s="18"/>
      <c r="M1" s="18"/>
      <c r="N1" s="19" t="s">
        <v>378</v>
      </c>
    </row>
    <row r="2" ht="45.15" customHeight="1" spans="1:14">
      <c r="A2" s="24" t="s">
        <v>379</v>
      </c>
      <c r="B2" s="24"/>
      <c r="C2" s="24"/>
      <c r="D2" s="24"/>
      <c r="E2" s="24"/>
      <c r="F2" s="24"/>
      <c r="G2" s="24"/>
      <c r="H2" s="24"/>
      <c r="I2" s="24"/>
      <c r="J2" s="24"/>
      <c r="K2" s="24"/>
      <c r="L2" s="24"/>
      <c r="M2" s="24"/>
      <c r="N2" s="24"/>
    </row>
    <row r="3" ht="18.75" customHeight="1" spans="1:14">
      <c r="A3" s="18" t="str">
        <f>"单位名称："&amp;"新平彝族傣族自治县老厂中学"</f>
        <v>单位名称：新平彝族傣族自治县老厂中学</v>
      </c>
      <c r="B3" s="18"/>
      <c r="C3" s="18"/>
      <c r="D3" s="18"/>
      <c r="E3" s="18"/>
      <c r="F3" s="18"/>
      <c r="G3" s="18"/>
      <c r="H3" s="18"/>
      <c r="I3" s="18"/>
      <c r="J3" s="18"/>
      <c r="K3" s="18"/>
      <c r="L3" s="18"/>
      <c r="M3" s="18"/>
      <c r="N3" s="19" t="s">
        <v>28</v>
      </c>
    </row>
    <row r="4" ht="22.5" customHeight="1" spans="1:14">
      <c r="A4" s="27" t="s">
        <v>380</v>
      </c>
      <c r="B4" s="27" t="s">
        <v>147</v>
      </c>
      <c r="C4" s="27"/>
      <c r="D4" s="27"/>
      <c r="E4" s="27" t="s">
        <v>381</v>
      </c>
      <c r="F4" s="27"/>
      <c r="G4" s="27"/>
      <c r="H4" s="27"/>
      <c r="I4" s="27"/>
      <c r="J4" s="27"/>
      <c r="K4" s="27"/>
      <c r="L4" s="27"/>
      <c r="M4" s="27"/>
      <c r="N4" s="27"/>
    </row>
    <row r="5" ht="22.5" customHeight="1" spans="1:14">
      <c r="A5" s="27"/>
      <c r="B5" s="27" t="s">
        <v>31</v>
      </c>
      <c r="C5" s="27" t="s">
        <v>34</v>
      </c>
      <c r="D5" s="27" t="s">
        <v>370</v>
      </c>
      <c r="E5" s="27" t="s">
        <v>382</v>
      </c>
      <c r="F5" s="27" t="s">
        <v>383</v>
      </c>
      <c r="G5" s="27" t="s">
        <v>384</v>
      </c>
      <c r="H5" s="27" t="s">
        <v>385</v>
      </c>
      <c r="I5" s="27" t="s">
        <v>386</v>
      </c>
      <c r="J5" s="27" t="s">
        <v>387</v>
      </c>
      <c r="K5" s="27" t="s">
        <v>388</v>
      </c>
      <c r="L5" s="27" t="s">
        <v>389</v>
      </c>
      <c r="M5" s="27" t="s">
        <v>390</v>
      </c>
      <c r="N5" s="27" t="s">
        <v>391</v>
      </c>
    </row>
    <row r="6" ht="18.75" customHeight="1" spans="1:14">
      <c r="A6" s="27" t="s">
        <v>45</v>
      </c>
      <c r="B6" s="27" t="s">
        <v>46</v>
      </c>
      <c r="C6" s="27" t="s">
        <v>47</v>
      </c>
      <c r="D6" s="27" t="s">
        <v>48</v>
      </c>
      <c r="E6" s="27" t="s">
        <v>49</v>
      </c>
      <c r="F6" s="27" t="s">
        <v>50</v>
      </c>
      <c r="G6" s="27" t="s">
        <v>51</v>
      </c>
      <c r="H6" s="27" t="s">
        <v>52</v>
      </c>
      <c r="I6" s="27" t="s">
        <v>53</v>
      </c>
      <c r="J6" s="27" t="s">
        <v>69</v>
      </c>
      <c r="K6" s="27" t="s">
        <v>392</v>
      </c>
      <c r="L6" s="27" t="s">
        <v>333</v>
      </c>
      <c r="M6" s="27" t="s">
        <v>393</v>
      </c>
      <c r="N6" s="27" t="s">
        <v>394</v>
      </c>
    </row>
    <row r="7" ht="18.75" customHeight="1" spans="1:14">
      <c r="A7" s="22"/>
      <c r="B7" s="22"/>
      <c r="C7" s="22"/>
      <c r="D7" s="22"/>
      <c r="E7" s="22"/>
      <c r="F7" s="22"/>
      <c r="G7" s="22"/>
      <c r="H7" s="22"/>
      <c r="I7" s="22"/>
      <c r="J7" s="22"/>
      <c r="K7" s="22"/>
      <c r="L7" s="22"/>
      <c r="M7" s="22"/>
      <c r="N7" s="22"/>
    </row>
    <row r="8" ht="18.75" customHeight="1" spans="1:14">
      <c r="A8" s="23"/>
      <c r="B8" s="22"/>
      <c r="C8" s="22"/>
      <c r="D8" s="22"/>
      <c r="E8" s="22"/>
      <c r="F8" s="22"/>
      <c r="G8" s="22"/>
      <c r="H8" s="22"/>
      <c r="I8" s="22"/>
      <c r="J8" s="22"/>
      <c r="K8" s="22"/>
      <c r="L8" s="22"/>
      <c r="M8" s="22"/>
      <c r="N8" s="22"/>
    </row>
    <row r="9" customHeight="1" spans="1:1">
      <c r="A9" t="s">
        <v>360</v>
      </c>
    </row>
  </sheetData>
  <mergeCells count="5">
    <mergeCell ref="A2:N2"/>
    <mergeCell ref="A3:C3"/>
    <mergeCell ref="B4:D4"/>
    <mergeCell ref="E4:N4"/>
    <mergeCell ref="A4:A5"/>
  </mergeCells>
  <pageMargins left="0.75" right="0.75" top="1" bottom="1" header="0.5" footer="0.5"/>
  <pageSetup paperSize="1" scale="47"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9"/>
  <sheetViews>
    <sheetView showZeros="0" workbookViewId="0">
      <selection activeCell="L21" sqref="L21"/>
    </sheetView>
  </sheetViews>
  <sheetFormatPr defaultColWidth="8.85" defaultRowHeight="15" customHeight="1"/>
  <cols>
    <col min="1" max="1" width="37.1416666666667" customWidth="1"/>
    <col min="2" max="16" width="17.1416666666667" customWidth="1"/>
  </cols>
  <sheetData>
    <row r="1" ht="24.15" customHeight="1" spans="1:16">
      <c r="A1" s="18"/>
      <c r="B1" s="18"/>
      <c r="C1" s="18"/>
      <c r="D1" s="18"/>
      <c r="E1" s="18"/>
      <c r="F1" s="18"/>
      <c r="G1" s="18"/>
      <c r="H1" s="18"/>
      <c r="I1" s="18"/>
      <c r="J1" s="18"/>
      <c r="K1" s="18"/>
      <c r="L1" s="18"/>
      <c r="M1" s="18"/>
      <c r="N1" s="18"/>
      <c r="O1" s="18"/>
      <c r="P1" s="19" t="s">
        <v>378</v>
      </c>
    </row>
    <row r="2" ht="45.15" customHeight="1" spans="1:16">
      <c r="A2" s="24" t="s">
        <v>379</v>
      </c>
      <c r="B2" s="24"/>
      <c r="C2" s="24"/>
      <c r="D2" s="24"/>
      <c r="E2" s="24"/>
      <c r="F2" s="24"/>
      <c r="G2" s="24"/>
      <c r="H2" s="24"/>
      <c r="I2" s="24"/>
      <c r="J2" s="24"/>
      <c r="K2" s="24"/>
      <c r="L2" s="24"/>
      <c r="M2" s="24"/>
      <c r="N2" s="24"/>
      <c r="O2" s="24"/>
      <c r="P2" s="24"/>
    </row>
    <row r="3" ht="18.75" customHeight="1" spans="1:16">
      <c r="A3" s="18" t="str">
        <f>"单位名称："&amp;"新平彝族傣族自治县老厂中学"</f>
        <v>单位名称：新平彝族傣族自治县老厂中学</v>
      </c>
      <c r="B3" s="18"/>
      <c r="C3" s="18"/>
      <c r="D3" s="18"/>
      <c r="E3" s="18"/>
      <c r="F3" s="18"/>
      <c r="G3" s="18"/>
      <c r="H3" s="18"/>
      <c r="I3" s="18"/>
      <c r="J3" s="18"/>
      <c r="K3" s="18"/>
      <c r="L3" s="18"/>
      <c r="M3" s="18"/>
      <c r="N3" s="18"/>
      <c r="O3" s="18"/>
      <c r="P3" s="19" t="s">
        <v>28</v>
      </c>
    </row>
    <row r="4" ht="22.5" customHeight="1" spans="1:16">
      <c r="A4" s="27" t="s">
        <v>380</v>
      </c>
      <c r="B4" s="27" t="s">
        <v>147</v>
      </c>
      <c r="C4" s="27"/>
      <c r="D4" s="27"/>
      <c r="E4" s="28" t="s">
        <v>395</v>
      </c>
      <c r="F4" s="28"/>
      <c r="G4" s="28"/>
      <c r="H4" s="28"/>
      <c r="I4" s="28"/>
      <c r="J4" s="28"/>
      <c r="K4" s="28"/>
      <c r="L4" s="28"/>
      <c r="M4" s="28"/>
      <c r="N4" s="28"/>
      <c r="O4" s="28"/>
      <c r="P4" s="28"/>
    </row>
    <row r="5" ht="22.5" customHeight="1" spans="1:16">
      <c r="A5" s="27"/>
      <c r="B5" s="27" t="s">
        <v>31</v>
      </c>
      <c r="C5" s="27" t="s">
        <v>34</v>
      </c>
      <c r="D5" s="27" t="s">
        <v>370</v>
      </c>
      <c r="E5" s="29" t="s">
        <v>396</v>
      </c>
      <c r="F5" s="29" t="s">
        <v>397</v>
      </c>
      <c r="G5" s="29" t="s">
        <v>398</v>
      </c>
      <c r="H5" s="29" t="s">
        <v>399</v>
      </c>
      <c r="I5" s="29" t="s">
        <v>400</v>
      </c>
      <c r="J5" s="29" t="s">
        <v>401</v>
      </c>
      <c r="K5" s="29" t="s">
        <v>402</v>
      </c>
      <c r="L5" s="29" t="s">
        <v>403</v>
      </c>
      <c r="M5" s="29" t="s">
        <v>404</v>
      </c>
      <c r="N5" s="29" t="s">
        <v>405</v>
      </c>
      <c r="O5" s="29" t="s">
        <v>406</v>
      </c>
      <c r="P5" s="29" t="s">
        <v>407</v>
      </c>
    </row>
    <row r="6" ht="18.75" customHeight="1" spans="1:16">
      <c r="A6" s="22"/>
      <c r="B6" s="22"/>
      <c r="C6" s="22"/>
      <c r="D6" s="22"/>
      <c r="E6" s="22"/>
      <c r="F6" s="22"/>
      <c r="G6" s="22"/>
      <c r="H6" s="22"/>
      <c r="I6" s="22"/>
      <c r="J6" s="22"/>
      <c r="K6" s="22"/>
      <c r="L6" s="22"/>
      <c r="M6" s="22"/>
      <c r="N6" s="22"/>
      <c r="O6" s="22"/>
      <c r="P6" s="22"/>
    </row>
    <row r="7" ht="18.75" customHeight="1" spans="1:16">
      <c r="A7" s="22"/>
      <c r="B7" s="22"/>
      <c r="C7" s="22"/>
      <c r="D7" s="22"/>
      <c r="E7" s="22"/>
      <c r="F7" s="22"/>
      <c r="G7" s="22"/>
      <c r="H7" s="22"/>
      <c r="I7" s="22"/>
      <c r="J7" s="22"/>
      <c r="K7" s="22"/>
      <c r="L7" s="22"/>
      <c r="M7" s="22"/>
      <c r="N7" s="22"/>
      <c r="O7" s="22"/>
      <c r="P7" s="22"/>
    </row>
    <row r="8" ht="18.75" customHeight="1" spans="1:16">
      <c r="A8" s="23" t="s">
        <v>31</v>
      </c>
      <c r="B8" s="22"/>
      <c r="C8" s="22"/>
      <c r="D8" s="22"/>
      <c r="E8" s="22"/>
      <c r="F8" s="22"/>
      <c r="G8" s="22"/>
      <c r="H8" s="22"/>
      <c r="I8" s="22"/>
      <c r="J8" s="22"/>
      <c r="K8" s="22"/>
      <c r="L8" s="22"/>
      <c r="M8" s="22"/>
      <c r="N8" s="22"/>
      <c r="O8" s="22"/>
      <c r="P8" s="22"/>
    </row>
    <row r="9" customHeight="1" spans="1:1">
      <c r="A9" t="s">
        <v>360</v>
      </c>
    </row>
  </sheetData>
  <mergeCells count="5">
    <mergeCell ref="A2:P2"/>
    <mergeCell ref="A3:C3"/>
    <mergeCell ref="B4:D4"/>
    <mergeCell ref="E4:P4"/>
    <mergeCell ref="A4:A5"/>
  </mergeCells>
  <pageMargins left="0.75" right="0.75" top="1" bottom="1" header="0.5" footer="0.5"/>
  <pageSetup paperSize="1" scale="47"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topLeftCell="C1" workbookViewId="0">
      <selection activeCell="C8" sqref="C8"/>
    </sheetView>
  </sheetViews>
  <sheetFormatPr defaultColWidth="8.85" defaultRowHeight="15" customHeight="1" outlineLevelRow="7"/>
  <cols>
    <col min="1" max="10" width="28.575" customWidth="1"/>
  </cols>
  <sheetData>
    <row r="1" ht="18.75" customHeight="1" spans="1:10">
      <c r="A1" s="18"/>
      <c r="B1" s="18"/>
      <c r="C1" s="18"/>
      <c r="D1" s="18"/>
      <c r="E1" s="18"/>
      <c r="F1" s="18"/>
      <c r="G1" s="18"/>
      <c r="H1" s="18"/>
      <c r="I1" s="18"/>
      <c r="J1" s="19" t="s">
        <v>408</v>
      </c>
    </row>
    <row r="2" ht="52.05" customHeight="1" spans="1:10">
      <c r="A2" s="24" t="s">
        <v>409</v>
      </c>
      <c r="B2" s="25"/>
      <c r="C2" s="25"/>
      <c r="D2" s="25"/>
      <c r="E2" s="25"/>
      <c r="F2" s="25"/>
      <c r="G2" s="25"/>
      <c r="H2" s="25"/>
      <c r="I2" s="25"/>
      <c r="J2" s="25"/>
    </row>
    <row r="3" ht="21.3" customHeight="1" spans="1:10">
      <c r="A3" s="18" t="str">
        <f>"单位名称："&amp;"新平彝族傣族自治县老厂中学"</f>
        <v>单位名称：新平彝族傣族自治县老厂中学</v>
      </c>
      <c r="B3" s="18"/>
      <c r="C3" s="18"/>
      <c r="D3" s="26"/>
      <c r="E3" s="26"/>
      <c r="F3" s="26"/>
      <c r="G3" s="26"/>
      <c r="H3" s="26"/>
      <c r="I3" s="26"/>
      <c r="J3" s="26"/>
    </row>
    <row r="4" ht="27.15" customHeight="1" spans="1:10">
      <c r="A4" s="21" t="s">
        <v>229</v>
      </c>
      <c r="B4" s="21" t="s">
        <v>230</v>
      </c>
      <c r="C4" s="21" t="s">
        <v>231</v>
      </c>
      <c r="D4" s="21" t="s">
        <v>232</v>
      </c>
      <c r="E4" s="21" t="s">
        <v>233</v>
      </c>
      <c r="F4" s="21" t="s">
        <v>234</v>
      </c>
      <c r="G4" s="21" t="s">
        <v>235</v>
      </c>
      <c r="H4" s="21" t="s">
        <v>236</v>
      </c>
      <c r="I4" s="21" t="s">
        <v>237</v>
      </c>
      <c r="J4" s="21" t="s">
        <v>238</v>
      </c>
    </row>
    <row r="5" ht="18.75" customHeight="1" spans="1:10">
      <c r="A5" s="21" t="s">
        <v>45</v>
      </c>
      <c r="B5" s="21" t="s">
        <v>46</v>
      </c>
      <c r="C5" s="21" t="s">
        <v>47</v>
      </c>
      <c r="D5" s="21" t="s">
        <v>48</v>
      </c>
      <c r="E5" s="21" t="s">
        <v>49</v>
      </c>
      <c r="F5" s="21" t="s">
        <v>50</v>
      </c>
      <c r="G5" s="21" t="s">
        <v>51</v>
      </c>
      <c r="H5" s="21" t="s">
        <v>52</v>
      </c>
      <c r="I5" s="21" t="s">
        <v>53</v>
      </c>
      <c r="J5" s="21" t="s">
        <v>69</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3:3">
      <c r="C8" t="s">
        <v>360</v>
      </c>
    </row>
  </sheetData>
  <mergeCells count="2">
    <mergeCell ref="A2:J2"/>
    <mergeCell ref="A3:C3"/>
  </mergeCells>
  <pageMargins left="0.75" right="0.75" top="1" bottom="1" header="0.5" footer="0.5"/>
  <pageSetup paperSize="1" scale="43"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workbookViewId="0">
      <selection activeCell="A8" sqref="A8"/>
    </sheetView>
  </sheetViews>
  <sheetFormatPr defaultColWidth="8.85" defaultRowHeight="15" customHeight="1" outlineLevelRow="7" outlineLevelCol="7"/>
  <cols>
    <col min="1" max="8" width="28.575" customWidth="1"/>
  </cols>
  <sheetData>
    <row r="1" ht="18.75" customHeight="1" spans="1:8">
      <c r="A1" s="18"/>
      <c r="B1" s="18"/>
      <c r="C1" s="18"/>
      <c r="D1" s="18"/>
      <c r="E1" s="18"/>
      <c r="F1" s="18"/>
      <c r="G1" s="18"/>
      <c r="H1" s="19" t="s">
        <v>410</v>
      </c>
    </row>
    <row r="2" ht="41.4" customHeight="1" spans="1:8">
      <c r="A2" s="20" t="s">
        <v>411</v>
      </c>
      <c r="B2" s="20"/>
      <c r="C2" s="20"/>
      <c r="D2" s="20"/>
      <c r="E2" s="20"/>
      <c r="F2" s="20"/>
      <c r="G2" s="20"/>
      <c r="H2" s="20"/>
    </row>
    <row r="3" ht="18.75" customHeight="1" spans="1:8">
      <c r="A3" s="18" t="str">
        <f>"单位名称："&amp;"新平彝族傣族自治县老厂中学"</f>
        <v>单位名称：新平彝族傣族自治县老厂中学</v>
      </c>
      <c r="B3" s="18"/>
      <c r="C3" s="18"/>
      <c r="D3" s="18"/>
      <c r="E3" s="18"/>
      <c r="F3" s="18"/>
      <c r="G3" s="18"/>
      <c r="H3" s="18"/>
    </row>
    <row r="4" ht="18.75" customHeight="1" spans="1:8">
      <c r="A4" s="21" t="s">
        <v>140</v>
      </c>
      <c r="B4" s="21" t="s">
        <v>412</v>
      </c>
      <c r="C4" s="21" t="s">
        <v>413</v>
      </c>
      <c r="D4" s="21" t="s">
        <v>414</v>
      </c>
      <c r="E4" s="21" t="s">
        <v>366</v>
      </c>
      <c r="F4" s="21" t="s">
        <v>415</v>
      </c>
      <c r="G4" s="21"/>
      <c r="H4" s="21"/>
    </row>
    <row r="5" ht="18.75" customHeight="1" spans="1:8">
      <c r="A5" s="21"/>
      <c r="B5" s="21"/>
      <c r="C5" s="21"/>
      <c r="D5" s="21"/>
      <c r="E5" s="21"/>
      <c r="F5" s="21" t="s">
        <v>367</v>
      </c>
      <c r="G5" s="21" t="s">
        <v>416</v>
      </c>
      <c r="H5" s="21" t="s">
        <v>417</v>
      </c>
    </row>
    <row r="6" ht="18.75" customHeight="1" spans="1:8">
      <c r="A6" s="21" t="s">
        <v>45</v>
      </c>
      <c r="B6" s="21" t="s">
        <v>46</v>
      </c>
      <c r="C6" s="21" t="s">
        <v>47</v>
      </c>
      <c r="D6" s="21" t="s">
        <v>48</v>
      </c>
      <c r="E6" s="21" t="s">
        <v>49</v>
      </c>
      <c r="F6" s="21" t="s">
        <v>50</v>
      </c>
      <c r="G6" s="21" t="s">
        <v>51</v>
      </c>
      <c r="H6" s="21" t="s">
        <v>52</v>
      </c>
    </row>
    <row r="7" ht="18.75" customHeight="1" spans="1:8">
      <c r="A7" s="22"/>
      <c r="B7" s="22"/>
      <c r="C7" s="22"/>
      <c r="D7" s="22"/>
      <c r="E7" s="23"/>
      <c r="F7" s="23"/>
      <c r="G7" s="16"/>
      <c r="H7" s="16"/>
    </row>
    <row r="8" customHeight="1" spans="1:1">
      <c r="A8" t="s">
        <v>360</v>
      </c>
    </row>
  </sheetData>
  <mergeCells count="8">
    <mergeCell ref="A2:H2"/>
    <mergeCell ref="A3:C3"/>
    <mergeCell ref="F4:H4"/>
    <mergeCell ref="A4:A5"/>
    <mergeCell ref="B4:B5"/>
    <mergeCell ref="C4:C5"/>
    <mergeCell ref="D4:D5"/>
    <mergeCell ref="E4:E5"/>
  </mergeCells>
  <pageMargins left="0.75" right="0.75" top="1" bottom="1" header="0.5" footer="0.5"/>
  <pageSetup paperSize="1" scale="54"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418</v>
      </c>
    </row>
    <row r="2" ht="45" customHeight="1" spans="1:11">
      <c r="A2" s="3" t="s">
        <v>419</v>
      </c>
      <c r="B2" s="3"/>
      <c r="C2" s="3"/>
      <c r="D2" s="3"/>
      <c r="E2" s="3"/>
      <c r="F2" s="3"/>
      <c r="G2" s="3"/>
      <c r="H2" s="3"/>
      <c r="I2" s="3"/>
      <c r="J2" s="3"/>
      <c r="K2" s="3"/>
    </row>
    <row r="3" ht="18.75" customHeight="1" spans="1:11">
      <c r="A3" s="4" t="str">
        <f>"单位名称："&amp;"新平彝族傣族自治县老厂中学"</f>
        <v>单位名称：新平彝族傣族自治县老厂中学</v>
      </c>
      <c r="B3" s="4"/>
      <c r="C3" s="4"/>
      <c r="D3" s="4"/>
      <c r="E3" s="4"/>
      <c r="F3" s="4"/>
      <c r="G3" s="4"/>
      <c r="H3" s="5"/>
      <c r="I3" s="5"/>
      <c r="J3" s="5"/>
      <c r="K3" s="5" t="s">
        <v>28</v>
      </c>
    </row>
    <row r="4" ht="18.75" customHeight="1" spans="1:11">
      <c r="A4" s="12" t="s">
        <v>193</v>
      </c>
      <c r="B4" s="12" t="s">
        <v>142</v>
      </c>
      <c r="C4" s="12" t="s">
        <v>194</v>
      </c>
      <c r="D4" s="12" t="s">
        <v>143</v>
      </c>
      <c r="E4" s="12" t="s">
        <v>144</v>
      </c>
      <c r="F4" s="12" t="s">
        <v>145</v>
      </c>
      <c r="G4" s="12" t="s">
        <v>146</v>
      </c>
      <c r="H4" s="12" t="s">
        <v>31</v>
      </c>
      <c r="I4" s="12" t="s">
        <v>420</v>
      </c>
      <c r="J4" s="12"/>
      <c r="K4" s="12"/>
    </row>
    <row r="5" ht="18.75" customHeight="1" spans="1:11">
      <c r="A5" s="12"/>
      <c r="B5" s="12"/>
      <c r="C5" s="12"/>
      <c r="D5" s="12"/>
      <c r="E5" s="12"/>
      <c r="F5" s="12"/>
      <c r="G5" s="12"/>
      <c r="H5" s="12"/>
      <c r="I5" s="12" t="s">
        <v>34</v>
      </c>
      <c r="J5" s="12" t="s">
        <v>35</v>
      </c>
      <c r="K5" s="12" t="s">
        <v>36</v>
      </c>
    </row>
    <row r="6" ht="22.65" customHeight="1" spans="1:11">
      <c r="A6" s="12"/>
      <c r="B6" s="12"/>
      <c r="C6" s="12"/>
      <c r="D6" s="12"/>
      <c r="E6" s="12"/>
      <c r="F6" s="12"/>
      <c r="G6" s="12"/>
      <c r="H6" s="12"/>
      <c r="I6" s="12"/>
      <c r="J6" s="12"/>
      <c r="K6" s="12"/>
    </row>
    <row r="7" ht="18.75" customHeight="1" spans="1:11">
      <c r="A7" s="13" t="s">
        <v>45</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31</v>
      </c>
      <c r="B10" s="17"/>
      <c r="C10" s="17"/>
      <c r="D10" s="17"/>
      <c r="E10" s="17"/>
      <c r="F10" s="17"/>
      <c r="G10" s="17"/>
      <c r="H10" s="16"/>
      <c r="I10" s="16"/>
      <c r="J10" s="16"/>
      <c r="K10" s="16"/>
    </row>
    <row r="11" customHeight="1" spans="1:1">
      <c r="A11" t="s">
        <v>360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scale="51"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selection activeCell="D31" sqref="D3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421</v>
      </c>
    </row>
    <row r="2" ht="45" customHeight="1" spans="1:7">
      <c r="A2" s="3" t="s">
        <v>422</v>
      </c>
      <c r="B2" s="3"/>
      <c r="C2" s="3"/>
      <c r="D2" s="3"/>
      <c r="E2" s="3"/>
      <c r="F2" s="3"/>
      <c r="G2" s="3"/>
    </row>
    <row r="3" ht="24.15" customHeight="1" spans="1:7">
      <c r="A3" s="4" t="str">
        <f>"单位名称："&amp;"新平彝族傣族自治县老厂中学"</f>
        <v>单位名称：新平彝族傣族自治县老厂中学</v>
      </c>
      <c r="B3" s="4"/>
      <c r="C3" s="4"/>
      <c r="D3" s="4"/>
      <c r="E3" s="5"/>
      <c r="F3" s="5"/>
      <c r="G3" s="5" t="s">
        <v>28</v>
      </c>
    </row>
    <row r="4" ht="18.75" customHeight="1" spans="1:7">
      <c r="A4" s="6" t="s">
        <v>194</v>
      </c>
      <c r="B4" s="6" t="s">
        <v>193</v>
      </c>
      <c r="C4" s="6" t="s">
        <v>142</v>
      </c>
      <c r="D4" s="6" t="s">
        <v>423</v>
      </c>
      <c r="E4" s="6" t="s">
        <v>34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45</v>
      </c>
      <c r="B7" s="7">
        <v>2</v>
      </c>
      <c r="C7" s="7">
        <v>3</v>
      </c>
      <c r="D7" s="7">
        <v>4</v>
      </c>
      <c r="E7" s="7">
        <v>5</v>
      </c>
      <c r="F7" s="7">
        <v>6</v>
      </c>
      <c r="G7" s="7">
        <v>7</v>
      </c>
    </row>
    <row r="8" ht="37" customHeight="1" spans="1:7">
      <c r="A8" s="8" t="s">
        <v>55</v>
      </c>
      <c r="B8" s="8" t="s">
        <v>198</v>
      </c>
      <c r="C8" s="9" t="s">
        <v>197</v>
      </c>
      <c r="D8" s="8" t="s">
        <v>424</v>
      </c>
      <c r="E8" s="10">
        <v>13415.04</v>
      </c>
      <c r="F8" s="10"/>
      <c r="G8" s="10"/>
    </row>
    <row r="9" ht="20.25" customHeight="1" spans="1:7">
      <c r="A9" s="8" t="s">
        <v>55</v>
      </c>
      <c r="B9" s="8" t="s">
        <v>209</v>
      </c>
      <c r="C9" s="9" t="s">
        <v>208</v>
      </c>
      <c r="D9" s="8" t="s">
        <v>424</v>
      </c>
      <c r="E9" s="10">
        <v>91800</v>
      </c>
      <c r="F9" s="10"/>
      <c r="G9" s="10"/>
    </row>
    <row r="10" ht="20.25" customHeight="1" spans="1:7">
      <c r="A10" s="8" t="s">
        <v>55</v>
      </c>
      <c r="B10" s="8" t="s">
        <v>198</v>
      </c>
      <c r="C10" s="9" t="s">
        <v>213</v>
      </c>
      <c r="D10" s="8" t="s">
        <v>424</v>
      </c>
      <c r="E10" s="10">
        <v>40152</v>
      </c>
      <c r="F10" s="10"/>
      <c r="G10" s="10"/>
    </row>
    <row r="11" ht="20.25" customHeight="1" spans="1:7">
      <c r="A11" s="8" t="s">
        <v>55</v>
      </c>
      <c r="B11" s="8" t="s">
        <v>198</v>
      </c>
      <c r="C11" s="9" t="s">
        <v>217</v>
      </c>
      <c r="D11" s="8" t="s">
        <v>424</v>
      </c>
      <c r="E11" s="10">
        <v>22410</v>
      </c>
      <c r="F11" s="10"/>
      <c r="G11" s="10"/>
    </row>
    <row r="12" ht="20.25" customHeight="1" spans="1:7">
      <c r="A12" s="8" t="s">
        <v>55</v>
      </c>
      <c r="B12" s="8" t="s">
        <v>198</v>
      </c>
      <c r="C12" s="9" t="s">
        <v>221</v>
      </c>
      <c r="D12" s="8" t="s">
        <v>424</v>
      </c>
      <c r="E12" s="10">
        <v>52000</v>
      </c>
      <c r="F12" s="10"/>
      <c r="G12" s="10"/>
    </row>
    <row r="13" ht="20.25" customHeight="1" spans="1:7">
      <c r="A13" s="8" t="s">
        <v>55</v>
      </c>
      <c r="B13" s="8" t="s">
        <v>209</v>
      </c>
      <c r="C13" s="9" t="s">
        <v>223</v>
      </c>
      <c r="D13" s="8" t="s">
        <v>424</v>
      </c>
      <c r="E13" s="10">
        <v>0</v>
      </c>
      <c r="F13" s="10"/>
      <c r="G13" s="10"/>
    </row>
    <row r="14" ht="20.25" customHeight="1" spans="1:7">
      <c r="A14" s="11" t="s">
        <v>31</v>
      </c>
      <c r="B14" s="11"/>
      <c r="C14" s="11"/>
      <c r="D14" s="11"/>
      <c r="E14" s="10">
        <v>219777.04</v>
      </c>
      <c r="F14" s="10"/>
      <c r="G14" s="10"/>
    </row>
  </sheetData>
  <mergeCells count="11">
    <mergeCell ref="A2:G2"/>
    <mergeCell ref="A3:D3"/>
    <mergeCell ref="E4:G4"/>
    <mergeCell ref="A14:D14"/>
    <mergeCell ref="A4:A6"/>
    <mergeCell ref="B4:B6"/>
    <mergeCell ref="C4:C6"/>
    <mergeCell ref="D4:D6"/>
    <mergeCell ref="E5:E6"/>
    <mergeCell ref="F5:F6"/>
    <mergeCell ref="G5:G6"/>
  </mergeCells>
  <pageMargins left="0.75" right="0.75" top="1" bottom="1" header="0.5" footer="0.5"/>
  <pageSetup paperSize="1" scale="74"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意林</cp:lastModifiedBy>
  <dcterms:created xsi:type="dcterms:W3CDTF">2025-02-23T07:37:00Z</dcterms:created>
  <dcterms:modified xsi:type="dcterms:W3CDTF">2025-02-25T07:30:35Z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52DA7989486143B8940F8DB29418CE24_12</vt:lpwstr>
  </property>
  <property fmtid="{D5CDD505-2E9C-101B-9397-08002B2CF9AE}" pid="3" name="KSOProductBuildVer">
    <vt:lpwstr>2052-12.1.0.20305</vt:lpwstr>
  </property>
  <property fmtid="{D5CDD505-2E9C-101B-9397-08002B2CF9AE}" pid="4" name="KSOReadingLayout">
    <vt:bool>false</vt:bool>
  </property>
</Properties>
</file>