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<sst xmlns="http://schemas.openxmlformats.org/spreadsheetml/2006/main" count="2451" uniqueCount="764">
  <si>
    <t>预算01-1表</t>
  </si>
  <si>
    <t>2025年财务收支预算总表</t>
  </si>
  <si>
    <t>单位名称：新平彝族傣族自治县发展和改革局</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</si>
  <si>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</si>
  <si>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</si>
  <si>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</si>
  <si>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</si>
  <si>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</si>
  <si>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</si>
  <si>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</si>
  <si>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</si>
  <si>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</si>
  <si>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</si>
  <si>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</si>
  <si>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</si>
  <si>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</si>
  <si>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</si>
  <si>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八、农林水支出</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</si>
  <si>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</si>
  <si>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</si>
  <si>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</si>
  <si>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</si>
  <si>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</si>
  <si>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</si>
  <si>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</si>
  <si>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</si>
  <si>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</si>
  <si>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</si>
  <si>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</si>
  <si>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</si>
  <si>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</si>
  <si>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</si>
  <si>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</si>
  <si>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</si>
  <si>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</si>
  <si>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</si>
  <si>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</si>
  <si>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</si>
  <si>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</si>
  <si>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</si>
  <si>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</si>
  <si>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</si>
  <si>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</si>
  <si>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</si>
  <si>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</si>
  <si>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</si>
  <si>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</si>
  <si>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102</t>
  </si>
  <si>
    <t>新平彝族傣族自治县发展和改革局</t>
  </si>
  <si>
    <t>102001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</si>
  <si>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</si>
  <si>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</si>
  <si>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</si>
  <si>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</si>
  <si>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</si>
  <si>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</si>
  <si>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</si>
  <si>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</si>
  <si>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</si>
  <si>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</si>
  <si>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</si>
  <si>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</si>
  <si>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</si>
  <si>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</si>
  <si>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</si>
  <si>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20104</t>
  </si>
  <si>
    <t>发展与改革事务</t>
  </si>
  <si>
    <t>2010401</t>
  </si>
  <si>
    <t>行政运行</t>
  </si>
  <si>
    <t>2010402</t>
  </si>
  <si>
    <t>一般行政管理事务</t>
  </si>
  <si>
    <t>2010404</t>
  </si>
  <si>
    <t>战略规划与实施</t>
  </si>
  <si>
    <t>20132</t>
  </si>
  <si>
    <t>组织事务</t>
  </si>
  <si>
    <t>2013202</t>
  </si>
  <si>
    <t>20136</t>
  </si>
  <si>
    <t>其他共产党事务支出</t>
  </si>
  <si>
    <t>2013699</t>
  </si>
  <si>
    <t>203</t>
  </si>
  <si>
    <t>国防支出</t>
  </si>
  <si>
    <t>20306</t>
  </si>
  <si>
    <t>国防动员</t>
  </si>
  <si>
    <t>2030603</t>
  </si>
  <si>
    <t>人民防空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</si>
  <si>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</si>
  <si>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</si>
  <si>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</si>
  <si>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</si>
  <si>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</si>
  <si>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</si>
  <si>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</si>
  <si>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</si>
  <si>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</si>
  <si>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</si>
  <si>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</si>
  <si>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</si>
  <si>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</si>
  <si>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</si>
  <si>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</si>
  <si>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</si>
  <si>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</si>
  <si>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</si>
  <si>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</si>
  <si>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</si>
  <si>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</si>
  <si>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</si>
  <si>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</si>
  <si>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</si>
  <si>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</si>
  <si>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</si>
  <si>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</si>
  <si>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</si>
  <si>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</si>
  <si>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</si>
  <si>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2120814</t>
  </si>
  <si>
    <t>农业生产发展支出</t>
  </si>
  <si>
    <t>农林水支出</t>
  </si>
  <si>
    <t>水利</t>
  </si>
  <si>
    <t>大中型水库移民后期扶持专项支出</t>
  </si>
  <si>
    <t>大中型水库库区基金安排的支出</t>
  </si>
  <si>
    <t>基础设施建设和经济发展</t>
  </si>
  <si>
    <t>其他大中型水库库区基金支出</t>
  </si>
  <si>
    <t>大中型水库移民后期扶持基金支出</t>
  </si>
  <si>
    <t>移民补助</t>
  </si>
  <si>
    <t>221</t>
  </si>
  <si>
    <t>住房保障支出</t>
  </si>
  <si>
    <t>22102</t>
  </si>
  <si>
    <t>住房改革支出</t>
  </si>
  <si>
    <t>2210201</t>
  </si>
  <si>
    <t>住房公积金</t>
  </si>
  <si>
    <t>222</t>
  </si>
  <si>
    <t>粮油物资储备支出</t>
  </si>
  <si>
    <t>22201</t>
  </si>
  <si>
    <t>粮油物资事务</t>
  </si>
  <si>
    <t>2220121</t>
  </si>
  <si>
    <t>物资保管保养</t>
  </si>
  <si>
    <t>22204</t>
  </si>
  <si>
    <t>粮油储备</t>
  </si>
  <si>
    <t>2220401</t>
  </si>
  <si>
    <t>储备粮油补贴</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</si>
  <si>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</si>
  <si>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</si>
  <si>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</si>
  <si>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</si>
  <si>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</si>
  <si>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</si>
  <si>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</si>
  <si>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</si>
  <si>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</si>
  <si>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</si>
  <si>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 xml:space="preserve"> (八) 农林水支出</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</si>
  <si>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</si>
  <si>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</si>
  <si>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</si>
  <si>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</si>
  <si>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</si>
  <si>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</si>
  <si>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</si>
  <si>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</si>
  <si>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</si>
  <si>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</si>
  <si>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</si>
  <si>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</si>
  <si>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</si>
  <si>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</si>
  <si>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</si>
  <si>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</si>
  <si>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</si>
  <si>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</si>
  <si>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</si>
  <si>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</si>
  <si>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</si>
  <si>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</si>
  <si>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</si>
  <si>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</si>
  <si>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</si>
  <si>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</si>
  <si>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</si>
  <si>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</si>
  <si>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</si>
  <si>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</si>
  <si>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</si>
  <si>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</si>
  <si>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</si>
  <si>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</si>
  <si>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</si>
  <si>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</si>
  <si>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</si>
  <si>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</si>
  <si>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</si>
  <si>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530427210000000015722</t>
  </si>
  <si>
    <t>行政人员工资支出</t>
  </si>
  <si>
    <t>30101</t>
  </si>
  <si>
    <t>基本工资</t>
  </si>
  <si>
    <t>30102</t>
  </si>
  <si>
    <t>津贴补贴</t>
  </si>
  <si>
    <t>530427210000000015723</t>
  </si>
  <si>
    <t>事业人员工资支出</t>
  </si>
  <si>
    <t>30107</t>
  </si>
  <si>
    <t>绩效工资</t>
  </si>
  <si>
    <t>530427210000000015724</t>
  </si>
  <si>
    <t>社会保障缴费</t>
  </si>
  <si>
    <t>30110</t>
  </si>
  <si>
    <t>职工基本医疗保险缴费</t>
  </si>
  <si>
    <t>530427210000000015725</t>
  </si>
  <si>
    <t>30113</t>
  </si>
  <si>
    <t>530427210000000015728</t>
  </si>
  <si>
    <t>公车购置及运维费</t>
  </si>
  <si>
    <t>30231</t>
  </si>
  <si>
    <t>公务用车运行维护费</t>
  </si>
  <si>
    <t>530427210000000015729</t>
  </si>
  <si>
    <t>行政人员公务交通补贴</t>
  </si>
  <si>
    <t>30239</t>
  </si>
  <si>
    <t>其他交通费用</t>
  </si>
  <si>
    <t>530427210000000015730</t>
  </si>
  <si>
    <t>工会经费</t>
  </si>
  <si>
    <t>30228</t>
  </si>
  <si>
    <t>530427210000000015731</t>
  </si>
  <si>
    <t>一般公用经费</t>
  </si>
  <si>
    <t>30201</t>
  </si>
  <si>
    <t>办公费</t>
  </si>
  <si>
    <t>30202</t>
  </si>
  <si>
    <t>印刷费</t>
  </si>
  <si>
    <t>30205</t>
  </si>
  <si>
    <t>水费</t>
  </si>
  <si>
    <t>30206</t>
  </si>
  <si>
    <t>电费</t>
  </si>
  <si>
    <t>30207</t>
  </si>
  <si>
    <t>邮电费</t>
  </si>
  <si>
    <t>30211</t>
  </si>
  <si>
    <t>差旅费</t>
  </si>
  <si>
    <t>30215</t>
  </si>
  <si>
    <t>会议费</t>
  </si>
  <si>
    <t>30216</t>
  </si>
  <si>
    <t>培训费</t>
  </si>
  <si>
    <t>30229</t>
  </si>
  <si>
    <t>福利费</t>
  </si>
  <si>
    <t>530427221100000355710</t>
  </si>
  <si>
    <t>30217</t>
  </si>
  <si>
    <t>530427231100001412912</t>
  </si>
  <si>
    <t>公务员基础绩效奖</t>
  </si>
  <si>
    <t>30103</t>
  </si>
  <si>
    <t>奖金</t>
  </si>
  <si>
    <t>530427231100001412928</t>
  </si>
  <si>
    <t>奖励性绩效工资(地方)</t>
  </si>
  <si>
    <t>530427231100001412930</t>
  </si>
  <si>
    <t>部门临聘人员支出</t>
  </si>
  <si>
    <t>30199</t>
  </si>
  <si>
    <t>其他工资福利支出</t>
  </si>
  <si>
    <t>530427231100001453200</t>
  </si>
  <si>
    <t>退休干部公用经费</t>
  </si>
  <si>
    <t>530427241100002126544</t>
  </si>
  <si>
    <t>社会保障缴费资金</t>
  </si>
  <si>
    <t>30112</t>
  </si>
  <si>
    <t>其他社会保障缴费</t>
  </si>
  <si>
    <t>30108</t>
  </si>
  <si>
    <t>机关事业单位基本养老保险缴费</t>
  </si>
  <si>
    <t>30111</t>
  </si>
  <si>
    <t>公务员医疗补助缴费</t>
  </si>
  <si>
    <t>预算05-1表</t>
  </si>
  <si>
    <t>2025年部门项目支出预算表</t>
  </si>
  <si>
    <t>项目分类</t>
  </si>
  <si>
    <t>项目单位</t>
  </si>
  <si>
    <t>本年拨款</t>
  </si>
  <si>
    <t>其中：本次下达</t>
  </si>
  <si>
    <t>2023一2025年计算机更新项目资金</t>
  </si>
  <si>
    <t>313 事业发展类</t>
  </si>
  <si>
    <t>530427241100003185374</t>
  </si>
  <si>
    <t>31002</t>
  </si>
  <si>
    <t>办公设备购置</t>
  </si>
  <si>
    <t>驻村生活补助</t>
  </si>
  <si>
    <t>312 民生类</t>
  </si>
  <si>
    <t>530427241100003059360</t>
  </si>
  <si>
    <t>助镇兴村工作队员生活补助经费</t>
  </si>
  <si>
    <t>30305</t>
  </si>
  <si>
    <t>生活补助</t>
  </si>
  <si>
    <t>2022年农产品成本调查经费</t>
  </si>
  <si>
    <t>530427231100002378861</t>
  </si>
  <si>
    <t>2023年农产品成本调查经费</t>
  </si>
  <si>
    <t>2010408</t>
  </si>
  <si>
    <t>物价管理</t>
  </si>
  <si>
    <t>30226</t>
  </si>
  <si>
    <t>劳务费</t>
  </si>
  <si>
    <t>530427241100003137551</t>
  </si>
  <si>
    <t>2024年农产品成本调查经费</t>
  </si>
  <si>
    <t>2010409</t>
  </si>
  <si>
    <t>2010410</t>
  </si>
  <si>
    <t>30266</t>
  </si>
  <si>
    <t>2024年打击涉烟违法犯罪工作补助资金</t>
  </si>
  <si>
    <t>530427251100004146426</t>
  </si>
  <si>
    <t>2010499</t>
  </si>
  <si>
    <t xml:space="preserve"> 其他发展与改革事务支出</t>
  </si>
  <si>
    <t xml:space="preserve">30201 </t>
  </si>
  <si>
    <t>314 事业发展类</t>
  </si>
  <si>
    <t xml:space="preserve">30216 </t>
  </si>
  <si>
    <t>315 事业发展类</t>
  </si>
  <si>
    <t xml:space="preserve">30215 </t>
  </si>
  <si>
    <t>党建补助经费</t>
  </si>
  <si>
    <t>530427221100000267200</t>
  </si>
  <si>
    <t>机关事业单位职工及军人抚恤补助资金</t>
  </si>
  <si>
    <t>530427241100002112532</t>
  </si>
  <si>
    <t>蒋永成死亡抚恤资金</t>
  </si>
  <si>
    <t>530427251100003812163</t>
  </si>
  <si>
    <t>30304</t>
  </si>
  <si>
    <t>抚恤金</t>
  </si>
  <si>
    <t>峨德村水库移民美丽家园建设项目资金</t>
  </si>
  <si>
    <t>530427241100003178006</t>
  </si>
  <si>
    <t>基础设施建设</t>
  </si>
  <si>
    <t>2024年大中型水库移民后期扶持资金</t>
  </si>
  <si>
    <t>530427241100002757444</t>
  </si>
  <si>
    <t>安置补助</t>
  </si>
  <si>
    <t>大型修缮</t>
  </si>
  <si>
    <t>2023年省级维稳经费</t>
  </si>
  <si>
    <t>530427231100002448641</t>
  </si>
  <si>
    <t>2136699</t>
  </si>
  <si>
    <t>2021年第二批省级库区补助资金</t>
  </si>
  <si>
    <t>530427221100000741033</t>
  </si>
  <si>
    <t>咨询费</t>
  </si>
  <si>
    <t>2022年第二批省级库区资金</t>
  </si>
  <si>
    <t>530427221100001248361</t>
  </si>
  <si>
    <t>2022年中央水库移民补助资金</t>
  </si>
  <si>
    <t>530427221100000884284</t>
  </si>
  <si>
    <t>31005</t>
  </si>
  <si>
    <t>2024年省级维稳工作经费</t>
  </si>
  <si>
    <t>530427241100003302557</t>
  </si>
  <si>
    <t>委托业务费</t>
  </si>
  <si>
    <t>2024年中央水库移民基金及后期扶持资金</t>
  </si>
  <si>
    <t>530427241100002767244</t>
  </si>
  <si>
    <t>粮食风险补助资金</t>
  </si>
  <si>
    <t>530427221100000267151</t>
  </si>
  <si>
    <t>31008</t>
  </si>
  <si>
    <t>物资储备</t>
  </si>
  <si>
    <t>新平县十五五规划编制经费</t>
  </si>
  <si>
    <t>530427241100003196944</t>
  </si>
  <si>
    <t>30227</t>
  </si>
  <si>
    <t>新平彝族傣族自治县人防机动指挥所建设项目专项资金</t>
  </si>
  <si>
    <t>530427231100002119429</t>
  </si>
  <si>
    <t>信息化建设维护项目经费</t>
  </si>
  <si>
    <t>530427251100003888790</t>
  </si>
  <si>
    <t>30214</t>
  </si>
  <si>
    <t>租赁费</t>
  </si>
  <si>
    <t>杨承禹生活补助资金</t>
  </si>
  <si>
    <t>530427241100002121780</t>
  </si>
  <si>
    <t>政策性粮食挂账资金</t>
  </si>
  <si>
    <t>530427251100004016040</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</si>
  <si>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</si>
  <si>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</si>
  <si>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</si>
  <si>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</si>
  <si>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</si>
  <si>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</si>
  <si>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</si>
  <si>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</si>
  <si>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</si>
  <si>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</si>
  <si>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</si>
  <si>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</si>
  <si>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1.切实做好2025年财政支出项目—杨承禹生活补助发放、绩效评价工作。
2.按季度发放离退休人员及杨承禹生活补助，在一定程度上弥补了家庭的经济收入，缓解家庭经济压力，提高了生活质量，达到了以人为本的目标。
3.按时发放工资，解决干部职工的后顾之忧，维护社会的稳定。
4.积极协调，保证部门运转正常。</t>
  </si>
  <si>
    <t>产出指标</t>
  </si>
  <si>
    <t>数量指标</t>
  </si>
  <si>
    <t>工资福利发放人数（行政编）</t>
  </si>
  <si>
    <t>=</t>
  </si>
  <si>
    <t>19</t>
  </si>
  <si>
    <t>人</t>
  </si>
  <si>
    <t>定量指标</t>
  </si>
  <si>
    <t>反映部门（单位）实际发放工资人员数量。工资福利包括：行政人员工资、社会保险、住房公积金、职业年金等。</t>
  </si>
  <si>
    <t>工资福利发放人数（事业编）</t>
  </si>
  <si>
    <t>13</t>
  </si>
  <si>
    <t>供养离（退）休人员数</t>
  </si>
  <si>
    <t>37</t>
  </si>
  <si>
    <t>反映部门（单位）实际发放退休工资人员数量。</t>
  </si>
  <si>
    <t>质量指标</t>
  </si>
  <si>
    <t>离退休生活补助发放准确率</t>
  </si>
  <si>
    <t>100</t>
  </si>
  <si>
    <t>%</t>
  </si>
  <si>
    <t>反映离退休人员生活补助发放情况，</t>
  </si>
  <si>
    <t>效益指标</t>
  </si>
  <si>
    <t>社会效益</t>
  </si>
  <si>
    <t>部门运转</t>
  </si>
  <si>
    <t>正常运转</t>
  </si>
  <si>
    <t>定性指标</t>
  </si>
  <si>
    <t>反映部门（单位）运转情况。</t>
  </si>
  <si>
    <t>满意度指标</t>
  </si>
  <si>
    <t>服务对象满意度</t>
  </si>
  <si>
    <t>单位职工满意度</t>
  </si>
  <si>
    <t>&gt;=</t>
  </si>
  <si>
    <t>90</t>
  </si>
  <si>
    <t>反映部门（单位）人员对工资福利发放的满意程度。</t>
  </si>
  <si>
    <t>1.保障电子政务外网统一互联网出口的电信500M、联通400M、移动300M专线畅通。
2.保障“县-乡”视频会议系统14个会场全年正常运行。
3.保障全县124个村（社区）电子政务外网VPDN线路的畅通，使OA和政务服务事项得以延升到基层。
4.高清电视为党政工作提供高清电视服务。
5.保障信息化建设维护工作的顺利开展。</t>
  </si>
  <si>
    <t>“县-乡”视频会场维护</t>
  </si>
  <si>
    <t>14</t>
  </si>
  <si>
    <t>个</t>
  </si>
  <si>
    <t>反映14个县乡视频会场运行情况。</t>
  </si>
  <si>
    <t>电子政务外网线</t>
  </si>
  <si>
    <t>124</t>
  </si>
  <si>
    <t>条</t>
  </si>
  <si>
    <t>反映124个村电子政务外网运行情况。</t>
  </si>
  <si>
    <t>高清电视</t>
  </si>
  <si>
    <t>台</t>
  </si>
  <si>
    <t>反映政府办公楼六楼会议室和表党校201室两台高清电视运行情况。</t>
  </si>
  <si>
    <t>信息化建设维护</t>
  </si>
  <si>
    <t>顺利推进</t>
  </si>
  <si>
    <t>是/否</t>
  </si>
  <si>
    <t>反映信息化建设维护情况。</t>
  </si>
  <si>
    <t>职工满意度</t>
  </si>
  <si>
    <t>85</t>
  </si>
  <si>
    <t>反映职工满意程度。</t>
  </si>
  <si>
    <t>（一）2024年保管县级储备粮油共计336万公斤，其中：稻谷320万公斤，大米14万公斤，菜油2万公斤。付保管费用补贴56万元，贷款利息补贴39.9万元。
（二）2024年县级储备粮油轮换185.7万公斤，其中：稻谷169.7万公斤，大米14万公斤，食用油2万公斤。支付轮换费用补贴26.9万元，轮换价差亏损补贴114.2万元。
（三）基础设施建设维护费用补贴20万元。其中：购买、维修机械设备7.2万元，粮库晒场损毁修复0.8万元，粮仓屋面增加防水、检修补漏12万元。
（四）化解未剥离企业财务挂账本金20万元。
（五）支付政策性粮食财务利息73万元。
（六）做好政策性粮食供应工作，维护县内粮食流通正常秩序。积极配合应急部门做好救灾救济粮供应工作，保障农村、城镇困难群众的基本生活。</t>
  </si>
  <si>
    <t>储备稻谷</t>
  </si>
  <si>
    <t>250</t>
  </si>
  <si>
    <t>万公斤</t>
  </si>
  <si>
    <t>完成储备稻谷250万公斤。</t>
  </si>
  <si>
    <t>储备大米</t>
  </si>
  <si>
    <t>完成储备大米14万公斤。</t>
  </si>
  <si>
    <t>储备菜油</t>
  </si>
  <si>
    <t>完成储备玉米2万公斤。</t>
  </si>
  <si>
    <t>轮换稻谷</t>
  </si>
  <si>
    <t>50.3</t>
  </si>
  <si>
    <t>完成稻谷轮换50.3万公斤</t>
  </si>
  <si>
    <t>轮换大米</t>
  </si>
  <si>
    <t>完成大米轮换14万公斤</t>
  </si>
  <si>
    <t>粮食价格</t>
  </si>
  <si>
    <t>平稳</t>
  </si>
  <si>
    <t>反映粮价波动情况</t>
  </si>
  <si>
    <t>粮食供销</t>
  </si>
  <si>
    <t>安全</t>
  </si>
  <si>
    <t>反映粮食生产、供销情况。</t>
  </si>
  <si>
    <t>粮农满意度</t>
  </si>
  <si>
    <t>80</t>
  </si>
  <si>
    <t>反映粮农对粮食工作的满意程度。</t>
  </si>
  <si>
    <t>1.切实做好2024年财政支出项目—遗属生活补助发放、绩效评价工作。
2.按季度发放离退休人员及遗属生活补助，在一定程度上弥补了死者家庭的经济收入，缓解死亡家庭经济压力，提高了生活质量，达到了以人为本的目标。
3.按时发放工资，解决干部职工的后顾之忧，维护社会的稳定。
4.积极协调，保证部门运转正常。</t>
  </si>
  <si>
    <t>发放遗属补助人数</t>
  </si>
  <si>
    <t>反映部门享受遗属补助人员。</t>
  </si>
  <si>
    <t>遗属补助发放准确率</t>
  </si>
  <si>
    <t>反映部门发放遗属补助准确程度。</t>
  </si>
  <si>
    <t>反映部门运转情况。</t>
  </si>
  <si>
    <t>受益人员满意度</t>
  </si>
  <si>
    <t>反映受益群众对遗补工作的满意程度。</t>
  </si>
  <si>
    <t>近年来由于工作方式变化，现有的办公设备已不能满足办公需求，为适应新时代办公需求，提高工作人员办公环境，我单位计划采购一批性能稳定、性价比高的国产办公设备，优化办公环境，提升工作效率。</t>
  </si>
  <si>
    <t>采购办公设备数量</t>
  </si>
  <si>
    <t>50</t>
  </si>
  <si>
    <t>台/套</t>
  </si>
  <si>
    <t>反映采购办公设备数量。</t>
  </si>
  <si>
    <t>采购设备验收合格率</t>
  </si>
  <si>
    <t>反映采购设备验收合格率</t>
  </si>
  <si>
    <t>时效指标</t>
  </si>
  <si>
    <t>工作开展时间</t>
  </si>
  <si>
    <t>&lt;=</t>
  </si>
  <si>
    <t>年</t>
  </si>
  <si>
    <t xml:space="preserve">反映项目按计划开展情况。
</t>
  </si>
  <si>
    <t>工作效率</t>
  </si>
  <si>
    <t>提升</t>
  </si>
  <si>
    <t>反映工作效率提升情况。</t>
  </si>
  <si>
    <t>受益人群满意度</t>
  </si>
  <si>
    <t>反映受益对象满意度。</t>
  </si>
  <si>
    <t>1.切实做好2025年财政支出项目—遗属生活补助发放、绩效评价工作。
2.按季度发放离退休人员及遗属生活补助，在一定程度上弥补了死者家庭的经济收入，缓解死亡家庭经济压力，提高了生活质量，达到了以人为本的目标。
3.按时发放工资，解决干部职工的后顾之忧，维护社会的稳定。
4.积极协调，保证部门运转正常。</t>
  </si>
  <si>
    <t>天</t>
  </si>
  <si>
    <t>反映抚恤金发放及时程度。</t>
  </si>
  <si>
    <t>发放遗属补助及抚恤金人数</t>
  </si>
  <si>
    <t>1.00</t>
  </si>
  <si>
    <t>反映部门享受遗属补助及死亡职工人数。</t>
  </si>
  <si>
    <t>遗属补助及抚恤金发放准确率</t>
  </si>
  <si>
    <t>反映部门发放遗属补助及抚恤金准确程度。</t>
  </si>
  <si>
    <t>正常</t>
  </si>
  <si>
    <t>《玉溪市住房和城乡建设局关于抓好人防系统腐败问题整理改工作的通知》（玉市建通〔2020〕11号）关于县级人防“两所”建设项目未按时限要求落实的问题，各单位务必于2020年10月底前完成人防机动指挥建设项目的要求。</t>
  </si>
  <si>
    <t>设备及系统采购</t>
  </si>
  <si>
    <t>4</t>
  </si>
  <si>
    <t>套</t>
  </si>
  <si>
    <t>反映工程设计实现的功能数量或工程的相对独立单元的数量。</t>
  </si>
  <si>
    <t>委托安装调试设备</t>
  </si>
  <si>
    <t>完成方案设计</t>
  </si>
  <si>
    <t>开展人员培训</t>
  </si>
  <si>
    <t>期</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</si>
  <si>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</si>
  <si>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</si>
  <si>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</si>
  <si>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</si>
  <si>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综合使用率</t>
  </si>
  <si>
    <t>反映设施建成后的利用、使用的情况。
综合使用率=（投入使用的基础建设工程建设内容/完成建设内容）*100%</t>
  </si>
  <si>
    <t>调查人群中对设施建设或设施运行的满意度。
受益人群覆盖率=（调查人群中对设施建设或设施运行的人数/问卷调查人数）*100%</t>
  </si>
  <si>
    <t>稳定粮食市场，防止粮食价格大幅波动，促进粮食生产稳定增长和粮食流通体制改革，宏观调控粮食市场，确保粮食安全及成功化解县级财政压力，保障县级机关单位运转正常。</t>
  </si>
  <si>
    <t>陈化粮价亏损</t>
  </si>
  <si>
    <t>化解陈化粮价亏损208万公斤。</t>
  </si>
  <si>
    <t>保护粮价亏损</t>
  </si>
  <si>
    <t>570</t>
  </si>
  <si>
    <t>化解保护粮价亏损570万公斤。</t>
  </si>
  <si>
    <t>政策性粮价亏损</t>
  </si>
  <si>
    <t>598.6</t>
  </si>
  <si>
    <t>化解政策性粮价亏损598.6万公斤。</t>
  </si>
  <si>
    <t>财政压力</t>
  </si>
  <si>
    <t>减轻</t>
  </si>
  <si>
    <t>反映政策性粮食挂账化解对财政的影响情况。</t>
  </si>
  <si>
    <t>粮食企业职工满意度</t>
  </si>
  <si>
    <t>反映县国有粮食购销企业职工满意程度。</t>
  </si>
  <si>
    <t>开展招标，聘请第三方编制机构开展部分课题研究、基本思路编制、规划纲要编制等。</t>
  </si>
  <si>
    <t>完成调研</t>
  </si>
  <si>
    <t>10</t>
  </si>
  <si>
    <t>人次</t>
  </si>
  <si>
    <t>年内完成10人次以上调研。</t>
  </si>
  <si>
    <t>召开专题会议</t>
  </si>
  <si>
    <t>次</t>
  </si>
  <si>
    <t>年内召开专题会议2次以上。</t>
  </si>
  <si>
    <t>收集资料</t>
  </si>
  <si>
    <t>12</t>
  </si>
  <si>
    <t>份</t>
  </si>
  <si>
    <t>年内收集相关资料12份以上。</t>
  </si>
  <si>
    <t>召开调研会议</t>
  </si>
  <si>
    <t>年内召开调研会议不少于3次。</t>
  </si>
  <si>
    <t>职工知晓率</t>
  </si>
  <si>
    <t>70</t>
  </si>
  <si>
    <t>反映单位职工知晓程度。</t>
  </si>
  <si>
    <t>资源配置</t>
  </si>
  <si>
    <t>合理</t>
  </si>
  <si>
    <t>反映十五五规划编制实施后资源的进一步配置情况。</t>
  </si>
  <si>
    <t>人民满意度</t>
  </si>
  <si>
    <t>反映新平县人民群众满意程度。</t>
  </si>
  <si>
    <t>（一）党总支工作经费用于局党总支部购买党员学习资料5类、进行党员培训4期、党员活动室及单位宣传栏更新4处。
（二）离退休支部党建工作经费用于2022年度离退休人员支部40人4期党员活动餐饮的支出。
（三）离退休党支部书记、支部委员工作补贴3120.00元，用于离退休人员支部书记和2名支委工作补贴发放。
（四）抓好机关基层党组织政治功能和组织力；严格落实中央八项规定及其实施细则精神，紧盯“四风”问题，抓好廉政建设；认真落实“三会一课”和党员领导干部双重组织生活制度，并一步完善和落实谈心谈话制度，“云岭先锋”APP、“学习强国”推广使用等。</t>
  </si>
  <si>
    <t>学习资料</t>
  </si>
  <si>
    <t>类</t>
  </si>
  <si>
    <t>购买5类学习资料。</t>
  </si>
  <si>
    <t>更新宣传栏</t>
  </si>
  <si>
    <t>处</t>
  </si>
  <si>
    <t>更新宣传栏4处。</t>
  </si>
  <si>
    <t>培训</t>
  </si>
  <si>
    <t>款</t>
  </si>
  <si>
    <t>组织党员培训4期。</t>
  </si>
  <si>
    <t>退休党员活动</t>
  </si>
  <si>
    <t>退休支部活动4次。</t>
  </si>
  <si>
    <t>党员参训率</t>
  </si>
  <si>
    <t>党员参加培训率达100%。</t>
  </si>
  <si>
    <t>政治意识</t>
  </si>
  <si>
    <t>提高</t>
  </si>
  <si>
    <t>党员政治意识有明显提高。</t>
  </si>
  <si>
    <t>退休党员满意度</t>
  </si>
  <si>
    <t>95</t>
  </si>
  <si>
    <t>退休党员满意度95%以上。</t>
  </si>
  <si>
    <t>做好本部门人员、公用经费保障，按规定落实好助镇兴村工作队员补贴发放工作。</t>
  </si>
  <si>
    <t>20</t>
  </si>
  <si>
    <t>17</t>
  </si>
  <si>
    <t>1.通过对调查户发放误工补贴，提高调查户的积极性，并对调查户进行业务培训提高调查户的业务能力，做到上报数字准确。
2.按时拨付调查户务工补贴。
3.按时完成年度培训计划，培训到位率达100%。
4.按时、按质、按量完成相关调查数据、资料上报工作。
5.及时、准确地了解和掌握我县农产品的生产成本水平。</t>
  </si>
  <si>
    <t>甘蔗种植</t>
  </si>
  <si>
    <t>120</t>
  </si>
  <si>
    <t>亩</t>
  </si>
  <si>
    <t>完成120亩甘蔗成本监测。</t>
  </si>
  <si>
    <t>烤烟种植</t>
  </si>
  <si>
    <t>167</t>
  </si>
  <si>
    <t>完成167亩的烤烟种植成本调查。</t>
  </si>
  <si>
    <t>中籼稻种植</t>
  </si>
  <si>
    <t>10.5</t>
  </si>
  <si>
    <t>完成10.5亩的中籼稻种植成本调查。</t>
  </si>
  <si>
    <t>参训人员</t>
  </si>
  <si>
    <t>&gt;</t>
  </si>
  <si>
    <t>27</t>
  </si>
  <si>
    <t>组织一期调查户培训。</t>
  </si>
  <si>
    <t>参训人员到位率</t>
  </si>
  <si>
    <t>反映参加培训人员的到位情况。</t>
  </si>
  <si>
    <t>种植户参与率</t>
  </si>
  <si>
    <t>反映种植户参与农本调查的积极性。</t>
  </si>
  <si>
    <t>种植户满意度</t>
  </si>
  <si>
    <t>反映调查户对该项工作的满意程度。</t>
  </si>
  <si>
    <t>1.进一步做好赃物估价工作，统一估价原则和估价标准，正确办理刑事案件；2.接受同级人民法院、人民检察院、公安机关估价委托之日起七日内作出扣押、追缴、没收物品估价鉴定结论；3.贯彻执行估价工作的有关规定，协助上级价格部门做好扣押、追缴、没收物品估价工作。4.做好办公设备购置及管理工作。</t>
  </si>
  <si>
    <t>组织培训</t>
  </si>
  <si>
    <t>组织2期培训，参训人员100令人人次。</t>
  </si>
  <si>
    <t>组织会议</t>
  </si>
  <si>
    <t>组织召开4次会议，参会人员达200人次。</t>
  </si>
  <si>
    <t>参训率</t>
  </si>
  <si>
    <t>参加培训人员到达率在95%以上。</t>
  </si>
  <si>
    <t>涉烟违法行为</t>
  </si>
  <si>
    <t>下降</t>
  </si>
  <si>
    <t>涉烟违法行为有所下降。</t>
  </si>
  <si>
    <t>烟农满意度</t>
  </si>
  <si>
    <t>反映烟农满意程度。</t>
  </si>
  <si>
    <t>根据国发〔2006〕17号文件精神，为改善移民安置区群众的人居环境和生产生活条件，实现库区和移民安置区经济社会可持续发展的目的。2024年峨德村水库移民美丽家园项目建设主要目标：
1.改善移民安置区群众的人居环境和生产生活条件，促进经济发展，增加移民收入，使移民生活水生活条件不断改善。
2.新建污水管网1170米，沏筑挡土墙1010.48立方米，浇筑雨水沟245米，文化活动室147.84平方米，厕所1座、48平方米，护栏317米，环境绿化1212平方米。</t>
  </si>
  <si>
    <t>新建污水管网</t>
  </si>
  <si>
    <t>1100</t>
  </si>
  <si>
    <t>米</t>
  </si>
  <si>
    <t>完成污水管网建设1100米以上。</t>
  </si>
  <si>
    <t>支砌挡土墙</t>
  </si>
  <si>
    <t>1000</t>
  </si>
  <si>
    <t>立方米</t>
  </si>
  <si>
    <t>支砌挡土墙1000立方米以上。</t>
  </si>
  <si>
    <t>建设活动室</t>
  </si>
  <si>
    <t>所</t>
  </si>
  <si>
    <t>完成一所活动室建设。</t>
  </si>
  <si>
    <t>厕所建设</t>
  </si>
  <si>
    <t>座</t>
  </si>
  <si>
    <t>完成1座公厕建设。</t>
  </si>
  <si>
    <t>环境绿化</t>
  </si>
  <si>
    <t>平方米</t>
  </si>
  <si>
    <t>完成绿化面积1000平方米以上。</t>
  </si>
  <si>
    <t>项目初验合格率</t>
  </si>
  <si>
    <t>项目初验合格率达95%以上。</t>
  </si>
  <si>
    <t>移民生活条件</t>
  </si>
  <si>
    <t>改善</t>
  </si>
  <si>
    <t>移民生活条件有所改善。</t>
  </si>
  <si>
    <t>移民满意度</t>
  </si>
  <si>
    <t>移民对项目实施的满意程度在85%以上。</t>
  </si>
  <si>
    <t>2025年大中型水库移民后期扶持资金</t>
  </si>
  <si>
    <t>根据国发〔2006〕17号文件精神，为改善移民安置区群众的人居环境和生产生活条件，实现库区和移民安置区经济社会可持续发展的目的。2024年计划完成以下工作：
1.改善移民安置区群众的人居环境和生产生活条件，促进经济发展，增加移民收入，使移民生活水生活条件不断改善。
2.完成1300人次的劳动力培训。
3.完成小额贷款贴息发放。
4.开展峨德村水库移民美丽家园项目建设。</t>
  </si>
  <si>
    <t>劳动力培训</t>
  </si>
  <si>
    <t>1300</t>
  </si>
  <si>
    <t>组织移民培训1300人次。</t>
  </si>
  <si>
    <t>路灯安装</t>
  </si>
  <si>
    <t>51</t>
  </si>
  <si>
    <t>盏</t>
  </si>
  <si>
    <t>安装路灯51盏。</t>
  </si>
  <si>
    <t>场地硬化</t>
  </si>
  <si>
    <t>500</t>
  </si>
  <si>
    <t>硬化场地500平方米。</t>
  </si>
  <si>
    <t>路灯安装合格率</t>
  </si>
  <si>
    <t>100%完成移民直补发放。</t>
  </si>
  <si>
    <t>移民满意度达90%以上。</t>
  </si>
  <si>
    <t>1.对我县库区和移民安置区71个移民村组实施移民政策法规宣传、教育和普及（作制宣传教育资料2000册，宣传教育培训2000人次）。
2.法律服务和援助，移民信访，化解、调处移民矛盾纠纷300人次。
3.移民群体性事件预防和应急处置，库区和安置区突发事件应急处置300人次。
4.移民维稳信息收集和研判400人次。</t>
  </si>
  <si>
    <t>作制宣传教育资料</t>
  </si>
  <si>
    <t>2000</t>
  </si>
  <si>
    <t>册</t>
  </si>
  <si>
    <t>制作宣传材料2000册。</t>
  </si>
  <si>
    <t>宣传培训</t>
  </si>
  <si>
    <t>进行法律法规、技能宣传培训2000人次。</t>
  </si>
  <si>
    <t>进行矛盾纠纷调查</t>
  </si>
  <si>
    <t>300</t>
  </si>
  <si>
    <t>进行矛盾纠纷调查、排查、调解300人次。</t>
  </si>
  <si>
    <t>进行信息的收集和研判</t>
  </si>
  <si>
    <t>400</t>
  </si>
  <si>
    <t>进行相关信息采集、收集、研判400人次。</t>
  </si>
  <si>
    <t>培训到会率</t>
  </si>
  <si>
    <t>反映参训移民到会情况。</t>
  </si>
  <si>
    <t>法律意识</t>
  </si>
  <si>
    <t>移民法律意识得到提高。</t>
  </si>
  <si>
    <t>反映移民对后扶工作的满意程度。</t>
  </si>
  <si>
    <t>（一）完成移民政策法规宣传培训8期（涉及乡镇每个1期），预计参加人员800人；乡镇级完成移民生产、生活情况调研、调查，统计资料收集等900人次。
（二）完成支付法律服务3.5万元；完成移民生产、发改局生活情况调研、调查，统计资料收集等180人次。</t>
  </si>
  <si>
    <t>法规政策培训</t>
  </si>
  <si>
    <t>8</t>
  </si>
  <si>
    <t>对移民进行法规政策培训8期。</t>
  </si>
  <si>
    <t>调查调研</t>
  </si>
  <si>
    <t>发改局及涉及乡镇领导进行调查调研、统计资料收集等不少于1000人次。</t>
  </si>
  <si>
    <t>统计资料收集</t>
  </si>
  <si>
    <t>完成统计资料收集不少于100份。</t>
  </si>
  <si>
    <t>法律服务</t>
  </si>
  <si>
    <t>组织法服务不少于10次。</t>
  </si>
  <si>
    <t>完成时间</t>
  </si>
  <si>
    <t>完成时间2022年度。</t>
  </si>
  <si>
    <t>经过培训，移民法律意识有所提升。</t>
  </si>
  <si>
    <t>乡镇满意度</t>
  </si>
  <si>
    <t>涉及乡镇对移民资金分配满意程度。</t>
  </si>
  <si>
    <t>1.对我县库区和移民安置区71个移民村组实施移民政策法规宣传、教育和普及（作制宣传教育资料2500册，宣传教育培训3000人次）。
2.法律服务和援助，移民信访，化解、调处移民矛盾纠纷500人次。
3.移民群体性事件预防和应急处置，库区和安置区突发事件应急处置500人次。
4.移民维稳信息收集和研判750人次。</t>
  </si>
  <si>
    <t>制作宣传册</t>
  </si>
  <si>
    <t>2500</t>
  </si>
  <si>
    <t>制作宣传册2500册。</t>
  </si>
  <si>
    <t>宣传教育培训</t>
  </si>
  <si>
    <t>3000</t>
  </si>
  <si>
    <t>政策法规宣传和教育培训3000人次。</t>
  </si>
  <si>
    <t>调处矛盾纠纷</t>
  </si>
  <si>
    <t>矛盾纠纷化解和调处500人次。</t>
  </si>
  <si>
    <t>政策法规宣传和教育培训到会率90%以上。</t>
  </si>
  <si>
    <t>移民群众法律意识提到提升。</t>
  </si>
  <si>
    <t>民群众满意度</t>
  </si>
  <si>
    <t>移民群众满意程度。</t>
  </si>
  <si>
    <t>本次申报资金万元，其中用于发放移民直补资金129.36万元；用于建设平甸乡小石缸村大河边片区人饮安全及产业发展基础设施建设298.34万元，主要建设取水坝1座，闸门2道，启闭室20m2，输水管道(2.5MPaDN100涂塑复合钢管管)3000m 、(2.5MPaDN80涂塑复合钢管)1800m，临时施工道路2.5km，灌溉分水管600m，新建管理房90m2，净水器雨棚(彩钢瓦) 28 m2，砌空心砖围墙175m3，铝合金大门(3.5m宽) 5道，铜芯绝缘聚氯乙烯电缆1000m，地坪硬化70 m3,水池7个， DN200无缝钢管1500m 、DN150无缝钢管 500m、DN100无缝钢管500m，购螺杆启闭机2台，净水设备5套等。项目的实施能够充分调动移民群众在党和政府的支持、帮助下，自力更生，艰苦奋斗，建设美好家园的积极性和主动性，提升平甸乡小石缸村大河边片区移民群众的幸福指数，有效维护移民群众的合法权益。</t>
  </si>
  <si>
    <t>新建水库</t>
  </si>
  <si>
    <t>完成水库建设1座。</t>
  </si>
  <si>
    <t>新建输水管道</t>
  </si>
  <si>
    <t>4800</t>
  </si>
  <si>
    <t>完成输水管道建设4800米。</t>
  </si>
  <si>
    <t>新建管理房</t>
  </si>
  <si>
    <t>完成90平方米的水库管理房建设。</t>
  </si>
  <si>
    <t>新建水池</t>
  </si>
  <si>
    <t>完成水池建设7个。</t>
  </si>
  <si>
    <t>新建灌溉管道</t>
  </si>
  <si>
    <t>完成灌溉管道建设2500米。</t>
  </si>
  <si>
    <t>补助人数</t>
  </si>
  <si>
    <t>2156</t>
  </si>
  <si>
    <t>移民补贴发放人数。</t>
  </si>
  <si>
    <t>项目验收合格率</t>
  </si>
  <si>
    <t>平甸乡小石缸村大河边片区移民项目验收合格率在这95以上。</t>
  </si>
  <si>
    <t>项目工程期</t>
  </si>
  <si>
    <t>月</t>
  </si>
  <si>
    <t>项目工程期治小于等于12个月。</t>
  </si>
  <si>
    <t>移民生产生活条件</t>
  </si>
  <si>
    <t>移民群众生产生活条件有所改善。</t>
  </si>
  <si>
    <t>移民群众满意度达90%以上。</t>
  </si>
  <si>
    <t>1.对我县库区和移民安置区71个移民村组实施移民政策法规宣传、教育和普及（作制宣传教育资料2000册，宣传教育培训2000人次）。
2.法律服务和援助，移民信访，化解、调处移民矛盾纠纷，移民群体性事件预防和应急处置，信息收集和研判330人次。
3.提升移民法治意识、和睦意识，增强移民群众团结、和谐意识。</t>
  </si>
  <si>
    <t>制作宣传册2000册。</t>
  </si>
  <si>
    <t>1500</t>
  </si>
  <si>
    <t>政策法规宣传和教育培训1500人次以上。</t>
  </si>
  <si>
    <t>矛盾纠纷化解和调处、信息采集等出差300人次以上。</t>
  </si>
  <si>
    <t>守法意识</t>
  </si>
  <si>
    <t>反映移民群众法律意识提升情况。</t>
  </si>
  <si>
    <t>移民群众满意度</t>
  </si>
  <si>
    <t>反映移民群众满意程度。</t>
  </si>
  <si>
    <t>根据国发〔2006〕17号文件精神，为改善移民生产生活条件，增加移民收入，2024年计划完成以下工作：
1.改善移民安置区群众的人居环境和生产生活条件，促进经济发展，增加移民收入，使移民生活水平不断提高。
2.完成10乡镇2310名移民，每人600元/年的补助发放。</t>
  </si>
  <si>
    <t>发放补助人数</t>
  </si>
  <si>
    <t>2310</t>
  </si>
  <si>
    <t>补助发放共涉及2310名移民。</t>
  </si>
  <si>
    <t>发放乡镇数</t>
  </si>
  <si>
    <t>移民直补资金涉及10个乡镇。</t>
  </si>
  <si>
    <t>移民补助发放到位率</t>
  </si>
  <si>
    <t>移民补助发放到位率达100%。</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</si>
  <si>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</si>
  <si>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</si>
  <si>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</si>
  <si>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</si>
  <si>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</si>
  <si>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</si>
  <si>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</si>
  <si>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</si>
  <si>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</si>
  <si>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</si>
  <si>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</si>
  <si>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</si>
  <si>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</si>
  <si>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</si>
  <si>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</si>
  <si>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复印纸</t>
  </si>
  <si>
    <t>燃油采购</t>
  </si>
  <si>
    <t>升</t>
  </si>
  <si>
    <t>车辆维修</t>
  </si>
  <si>
    <t>车辆保险</t>
  </si>
  <si>
    <t>辆</t>
  </si>
  <si>
    <t>预算08表</t>
  </si>
  <si>
    <t>2025年部门政府购买服务预算表</t>
  </si>
  <si>
    <t>政府购买服务项目</t>
  </si>
  <si>
    <t>政府购买服务目录</t>
  </si>
  <si>
    <t>注：我部门无此事项。</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</si>
  <si>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</si>
  <si>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</si>
  <si>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</si>
  <si>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</si>
  <si>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</si>
  <si>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</si>
  <si>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</si>
  <si>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</si>
  <si>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</si>
  <si>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</si>
  <si>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</si>
  <si>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</si>
  <si>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</si>
  <si>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</si>
  <si>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</si>
  <si>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</si>
  <si>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</si>
  <si>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</si>
  <si>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</si>
  <si>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</si>
  <si>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</si>
  <si>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</si>
  <si>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</si>
  <si>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</si>
  <si>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</si>
  <si>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</si>
  <si>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</si>
  <si>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</si>
  <si>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预算11表</t>
  </si>
  <si>
    <t>2025年上级转移支付补助项目支出预算表</t>
  </si>
  <si>
    <t>上级补助</t>
  </si>
  <si>
    <t>预算12表</t>
  </si>
  <si>
    <t>2025年部门项目支出中期规划预算表</t>
  </si>
  <si>
    <t>项目级次</t>
  </si>
  <si>
    <t>2025年</t>
  </si>
  <si>
    <t>2026年</t>
  </si>
  <si>
    <t>2027年</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</si>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</sst>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 numFmtId="181" formatCode="#,##0.00;[=0]&quot;&quot;"/>
    <numFmt numFmtId="182" formatCode="#,##0.00_ "/>
  </numFmts>
  <fonts count="54">
    <font>
      <sz val="11"/>
      <color theme="1"/>
      <name val="宋体"/>
      <charset val="134"/>
      <scheme val="minor"/>
    </font>
    <font>
      <b/>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sz val="9"/>
      <color theme="1"/>
      <name val="宋体"/>
      <charset val="134"/>
    </font>
    <font>
      <sz val="9"/>
      <name val="宋体"/>
      <charset val="134"/>
    </font>
    <font>
      <b/>
      <sz val="9"/>
      <color rgb="FF000000"/>
      <name val="宋体"/>
      <charset val="134"/>
    </font>
    <font>
      <b/>
      <sz val="9"/>
      <color theme="1"/>
      <name val="宋体"/>
      <charset val="134"/>
    </font>
    <font>
      <b/>
      <sz val="23"/>
      <color rgb="FF000000"/>
      <name val="宋体"/>
      <charset val="134"/>
    </font>
    <font>
      <sz val="11"/>
      <name val="宋体"/>
      <charset val="134"/>
      <scheme val="minor"/>
    </font>
    <font>
      <b/>
      <sz val="19.5"/>
      <name val="宋体"/>
      <charset val="134"/>
    </font>
    <font>
      <sz val="10.5"/>
      <name val="宋体"/>
      <charset val="134"/>
    </font>
    <font>
      <b/>
      <sz val="22"/>
      <color rgb="FF000000"/>
      <name val="宋体"/>
      <charset val="134"/>
    </font>
    <font>
      <sz val="10.5"/>
      <color rgb="FF000000"/>
      <name val="宋体"/>
      <charset val="134"/>
    </font>
    <font>
      <sz val="14"/>
      <color theme="1"/>
      <name val="宋体"/>
      <charset val="134"/>
      <scheme val="minor"/>
    </font>
    <font>
      <b/>
      <sz val="9"/>
      <name val="宋体"/>
      <charset val="134"/>
    </font>
    <font>
      <sz val="11"/>
      <color rgb="FF000000"/>
      <name val="宋体"/>
      <charset val="134"/>
      <scheme val="minor"/>
    </font>
    <font>
      <sz val="9"/>
      <color rgb="FF000000"/>
      <name val="宋体"/>
      <charset val="134"/>
      <scheme val="minor"/>
    </font>
    <font>
      <sz val="9"/>
      <color indexed="8"/>
      <name val="宋体"/>
      <charset val="134"/>
    </font>
    <font>
      <sz val="11"/>
      <color theme="1"/>
      <name val="宋体"/>
      <charset val="134"/>
    </font>
    <font>
      <b/>
      <sz val="10"/>
      <color rgb="FF000000"/>
      <name val="宋体"/>
      <charset val="134"/>
    </font>
    <font>
      <b/>
      <sz val="9"/>
      <name val="SimSun"/>
      <charset val="134"/>
    </font>
    <font>
      <sz val="9.75"/>
      <color rgb="FF000000"/>
      <name val="SimSun"/>
      <charset val="134"/>
    </font>
    <font>
      <b/>
      <sz val="18"/>
      <color rgb="FF000000"/>
      <name val="SimSun"/>
      <charset val="134"/>
    </font>
    <font>
      <sz val="12"/>
      <color rgb="FF000000"/>
      <name val="宋体"/>
      <charset val="134"/>
    </font>
    <font>
      <b/>
      <sz val="21"/>
      <name val="宋体"/>
      <charset val="134"/>
    </font>
    <font>
      <sz val="11"/>
      <name val="宋体"/>
      <charset val="134"/>
    </font>
    <font>
      <b/>
      <sz val="10"/>
      <name val="宋体"/>
      <charset val="134"/>
    </font>
    <font>
      <b/>
      <sz val="20"/>
      <color rgb="FF000000"/>
      <name val="宋体"/>
      <charset val="134"/>
    </font>
    <font>
      <b/>
      <sz val="11"/>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2" borderId="21"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2" applyNumberFormat="0" applyFill="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1" fillId="0" borderId="0" applyNumberFormat="0" applyFill="0" applyBorder="0" applyAlignment="0" applyProtection="0">
      <alignment vertical="center"/>
    </xf>
    <xf numFmtId="0" fontId="42" fillId="3" borderId="24" applyNumberFormat="0" applyAlignment="0" applyProtection="0">
      <alignment vertical="center"/>
    </xf>
    <xf numFmtId="0" fontId="43" fillId="4" borderId="25" applyNumberFormat="0" applyAlignment="0" applyProtection="0">
      <alignment vertical="center"/>
    </xf>
    <xf numFmtId="0" fontId="44" fillId="4" borderId="24" applyNumberFormat="0" applyAlignment="0" applyProtection="0">
      <alignment vertical="center"/>
    </xf>
    <xf numFmtId="0" fontId="45" fillId="5" borderId="26" applyNumberFormat="0" applyAlignment="0" applyProtection="0">
      <alignment vertical="center"/>
    </xf>
    <xf numFmtId="0" fontId="46" fillId="0" borderId="27" applyNumberFormat="0" applyFill="0" applyAlignment="0" applyProtection="0">
      <alignment vertical="center"/>
    </xf>
    <xf numFmtId="0" fontId="47" fillId="0" borderId="28"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79" fontId="8" fillId="0" borderId="7">
      <alignment horizontal="right" vertical="center"/>
    </xf>
    <xf numFmtId="10" fontId="8" fillId="0" borderId="7">
      <alignment horizontal="right" vertical="center"/>
    </xf>
    <xf numFmtId="49" fontId="8" fillId="0" borderId="7">
      <alignment horizontal="left" vertical="center" wrapText="1"/>
    </xf>
    <xf numFmtId="180" fontId="8" fillId="0" borderId="7">
      <alignment horizontal="right" vertical="center"/>
    </xf>
    <xf numFmtId="0" fontId="8" fillId="0" borderId="0">
      <alignment vertical="top"/>
      <protection locked="0"/>
    </xf>
    <xf numFmtId="0" fontId="53" fillId="0" borderId="0">
      <alignment vertical="center"/>
    </xf>
    <xf numFmtId="0" fontId="53" fillId="0" borderId="0">
      <alignment vertical="center"/>
    </xf>
  </cellStyleXfs>
  <cellXfs count="257">
    <xf numFmtId="0" fontId="0" fillId="0" borderId="0" xfId="0"/>
    <xf numFmtId="0" fontId="1" fillId="0" borderId="0" xfId="0" applyFont="1"/>
    <xf numFmtId="0" fontId="0" fillId="0" borderId="0" xfId="0" applyAlignment="1">
      <alignment horizontal="center" vertical="center"/>
    </xf>
    <xf numFmtId="49" fontId="2"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2" fillId="0" borderId="0" xfId="0" applyFont="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6" fillId="0" borderId="7" xfId="0" applyFont="1" applyFill="1" applyBorder="1" applyAlignment="1">
      <alignment horizontal="left" vertical="center"/>
    </xf>
    <xf numFmtId="0" fontId="6" fillId="0" borderId="7" xfId="0" applyFont="1" applyFill="1" applyBorder="1" applyAlignment="1">
      <alignment horizontal="left" vertical="center" wrapText="1"/>
    </xf>
    <xf numFmtId="179" fontId="6" fillId="0" borderId="7" xfId="0" applyNumberFormat="1" applyFont="1" applyFill="1" applyBorder="1" applyAlignment="1">
      <alignment horizontal="right" vertical="center"/>
    </xf>
    <xf numFmtId="179" fontId="7" fillId="0" borderId="7" xfId="52" applyFont="1">
      <alignment horizontal="right" vertical="center"/>
    </xf>
    <xf numFmtId="0" fontId="8" fillId="0" borderId="7" xfId="0" applyFont="1" applyFill="1" applyBorder="1" applyAlignment="1" applyProtection="1">
      <alignment horizontal="left" vertical="center" wrapText="1"/>
      <protection locked="0"/>
    </xf>
    <xf numFmtId="179" fontId="8" fillId="0" borderId="7" xfId="52" applyFont="1" applyFill="1">
      <alignment horizontal="right" vertical="center"/>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179" fontId="10" fillId="0" borderId="7" xfId="52" applyFont="1">
      <alignment horizontal="right" vertical="center"/>
    </xf>
    <xf numFmtId="0" fontId="11" fillId="0" borderId="0" xfId="0" applyFont="1" applyAlignment="1">
      <alignment horizontal="center" vertical="center"/>
    </xf>
    <xf numFmtId="0" fontId="5" fillId="0" borderId="5" xfId="0" applyFont="1" applyBorder="1" applyAlignment="1">
      <alignment horizontal="center" vertical="center"/>
    </xf>
    <xf numFmtId="0" fontId="4" fillId="0" borderId="7" xfId="0" applyFont="1" applyBorder="1" applyAlignment="1" applyProtection="1">
      <alignment horizontal="left" vertical="center" wrapText="1"/>
      <protection locked="0"/>
    </xf>
    <xf numFmtId="179" fontId="7"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7" xfId="0" applyFont="1" applyBorder="1" applyAlignment="1" applyProtection="1">
      <alignment horizontal="center" vertical="center"/>
      <protection locked="0"/>
    </xf>
    <xf numFmtId="0" fontId="12" fillId="0" borderId="0" xfId="0" applyFont="1" applyAlignment="1">
      <alignment horizontal="center" vertical="center"/>
    </xf>
    <xf numFmtId="49" fontId="8" fillId="0" borderId="0" xfId="55" applyBorder="1">
      <alignment horizontal="left" vertical="center" wrapText="1"/>
    </xf>
    <xf numFmtId="49" fontId="8" fillId="0" borderId="0" xfId="55" applyBorder="1" applyAlignment="1">
      <alignment horizontal="right" vertical="center" wrapText="1"/>
    </xf>
    <xf numFmtId="49" fontId="13" fillId="0" borderId="0" xfId="55" applyFont="1" applyBorder="1" applyAlignment="1">
      <alignment horizontal="center" vertical="center" wrapText="1"/>
    </xf>
    <xf numFmtId="0" fontId="8" fillId="0" borderId="0" xfId="55" applyNumberFormat="1" applyBorder="1">
      <alignment horizontal="left" vertical="center" wrapText="1"/>
    </xf>
    <xf numFmtId="49" fontId="14" fillId="0" borderId="7" xfId="55" applyFont="1" applyAlignment="1">
      <alignment horizontal="center" vertical="center" wrapText="1"/>
    </xf>
    <xf numFmtId="49" fontId="6" fillId="0" borderId="7" xfId="55" applyFont="1" applyAlignment="1">
      <alignment horizontal="center" vertical="center" wrapText="1"/>
    </xf>
    <xf numFmtId="49" fontId="14" fillId="0" borderId="7" xfId="55" applyFont="1">
      <alignment horizontal="left" vertical="center" wrapText="1"/>
    </xf>
    <xf numFmtId="178" fontId="8" fillId="0" borderId="7" xfId="51">
      <alignment horizontal="right" vertical="center"/>
    </xf>
    <xf numFmtId="179" fontId="8" fillId="0" borderId="7" xfId="52">
      <alignment horizontal="right" vertical="center"/>
    </xf>
    <xf numFmtId="0" fontId="15" fillId="0" borderId="0" xfId="0" applyFont="1" applyAlignment="1">
      <alignment horizontal="center" vertical="center"/>
    </xf>
    <xf numFmtId="0" fontId="11" fillId="0" borderId="0" xfId="0" applyFont="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16" fillId="0" borderId="7" xfId="0" applyFont="1" applyBorder="1" applyAlignment="1">
      <alignment horizontal="left" vertical="center" wrapText="1"/>
    </xf>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6" fillId="0" borderId="7" xfId="0" applyFont="1" applyBorder="1" applyAlignment="1" applyProtection="1">
      <alignment horizontal="center" vertical="center"/>
      <protection locked="0"/>
    </xf>
    <xf numFmtId="0" fontId="4" fillId="0" borderId="0" xfId="0" applyFont="1" applyAlignment="1" applyProtection="1">
      <alignment horizontal="right" vertical="center"/>
      <protection locked="0"/>
    </xf>
    <xf numFmtId="0" fontId="2" fillId="0" borderId="0" xfId="0" applyFont="1" applyAlignment="1">
      <alignment horizontal="right" vertical="center"/>
    </xf>
    <xf numFmtId="0" fontId="15"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wrapText="1"/>
    </xf>
    <xf numFmtId="0" fontId="2" fillId="0" borderId="0" xfId="0" applyFont="1" applyAlignment="1">
      <alignment horizontal="right" wrapText="1"/>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7" xfId="57" applyFont="1" applyFill="1" applyBorder="1" applyAlignment="1" applyProtection="1">
      <alignment horizontal="center" vertical="center"/>
    </xf>
    <xf numFmtId="0" fontId="5" fillId="0" borderId="7" xfId="0" applyFont="1" applyBorder="1" applyAlignment="1">
      <alignment horizontal="center" vertical="center"/>
    </xf>
    <xf numFmtId="0" fontId="4" fillId="0" borderId="7" xfId="0" applyFont="1" applyBorder="1" applyAlignment="1">
      <alignment horizontal="left" vertical="center" wrapText="1"/>
    </xf>
    <xf numFmtId="0" fontId="17" fillId="0" borderId="0" xfId="0" applyFont="1"/>
    <xf numFmtId="0" fontId="4" fillId="0" borderId="0" xfId="0" applyFont="1" applyAlignment="1" applyProtection="1">
      <alignment horizontal="right"/>
      <protection locked="0"/>
    </xf>
    <xf numFmtId="0" fontId="5" fillId="0" borderId="10" xfId="0" applyFont="1" applyBorder="1" applyAlignment="1">
      <alignment horizontal="center" vertical="center"/>
    </xf>
    <xf numFmtId="0" fontId="2" fillId="0" borderId="0" xfId="0" applyFont="1" applyAlignment="1">
      <alignment wrapText="1"/>
    </xf>
    <xf numFmtId="0" fontId="4" fillId="0" borderId="0" xfId="0" applyFont="1" applyAlignment="1" applyProtection="1">
      <alignment vertical="top" wrapText="1"/>
      <protection locked="0"/>
    </xf>
    <xf numFmtId="0" fontId="11" fillId="0" borderId="0" xfId="0" applyFont="1" applyAlignment="1">
      <alignment horizontal="center" vertical="center" wrapText="1"/>
    </xf>
    <xf numFmtId="0" fontId="11" fillId="0" borderId="0" xfId="0" applyFont="1" applyAlignment="1" applyProtection="1">
      <alignment horizontal="center" vertical="center" wrapText="1"/>
      <protection locked="0"/>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4" fontId="4" fillId="0" borderId="13" xfId="0" applyNumberFormat="1" applyFont="1" applyBorder="1" applyAlignment="1" applyProtection="1">
      <alignment horizontal="right" vertical="center"/>
      <protection locked="0"/>
    </xf>
    <xf numFmtId="0" fontId="4" fillId="0" borderId="14"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pplyProtection="1">
      <alignment horizontal="right" vertical="center" wrapText="1"/>
      <protection locked="0"/>
    </xf>
    <xf numFmtId="0" fontId="4" fillId="0" borderId="0" xfId="0" applyFont="1" applyAlignment="1">
      <alignment horizontal="right" vertical="center" wrapText="1"/>
    </xf>
    <xf numFmtId="0" fontId="4" fillId="0" borderId="0" xfId="0" applyFont="1" applyAlignment="1" applyProtection="1">
      <alignment horizontal="right" wrapText="1"/>
      <protection locked="0"/>
    </xf>
    <xf numFmtId="0" fontId="4" fillId="0" borderId="0" xfId="0" applyFont="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4" fontId="4" fillId="0" borderId="7" xfId="0" applyNumberFormat="1" applyFont="1" applyBorder="1" applyAlignment="1" applyProtection="1">
      <alignment horizontal="right" vertical="center"/>
      <protection locked="0"/>
    </xf>
    <xf numFmtId="0" fontId="4" fillId="0" borderId="0" xfId="0" applyFont="1" applyAlignment="1">
      <alignment horizontal="left" vertical="center"/>
    </xf>
    <xf numFmtId="0" fontId="5" fillId="0" borderId="13" xfId="0" applyFont="1" applyBorder="1" applyAlignment="1">
      <alignment horizontal="center" vertical="center"/>
    </xf>
    <xf numFmtId="0" fontId="5" fillId="0" borderId="13" xfId="0" applyFont="1" applyBorder="1" applyAlignment="1" applyProtection="1">
      <alignment horizontal="center" vertical="center"/>
      <protection locked="0"/>
    </xf>
    <xf numFmtId="0" fontId="8" fillId="0" borderId="7" xfId="55" applyNumberFormat="1" applyFont="1" applyBorder="1">
      <alignment horizontal="left" vertical="center" wrapText="1"/>
    </xf>
    <xf numFmtId="49" fontId="8" fillId="0" borderId="7" xfId="55" applyNumberFormat="1" applyFont="1" applyBorder="1">
      <alignment horizontal="left" vertical="center" wrapText="1"/>
    </xf>
    <xf numFmtId="179" fontId="8" fillId="0" borderId="7" xfId="55" applyNumberFormat="1" applyFont="1" applyBorder="1" applyAlignment="1">
      <alignment horizontal="right" vertical="center" wrapText="1"/>
    </xf>
    <xf numFmtId="179" fontId="8" fillId="0" borderId="7" xfId="55" applyNumberFormat="1" applyFont="1" applyBorder="1" applyAlignment="1">
      <alignment horizontal="center" vertical="center" wrapText="1"/>
    </xf>
    <xf numFmtId="49" fontId="8" fillId="0" borderId="7" xfId="55" applyNumberFormat="1" applyFont="1" applyBorder="1" applyAlignment="1">
      <alignment horizontal="center" vertical="center" wrapText="1"/>
    </xf>
    <xf numFmtId="179" fontId="8" fillId="0" borderId="7" xfId="0" applyNumberFormat="1" applyFont="1" applyFill="1" applyBorder="1" applyAlignment="1">
      <alignment horizontal="right" vertical="center" wrapText="1"/>
    </xf>
    <xf numFmtId="49" fontId="18" fillId="0" borderId="7" xfId="55" applyNumberFormat="1" applyFont="1" applyBorder="1" applyAlignment="1">
      <alignment horizontal="center" vertical="center" wrapText="1"/>
    </xf>
    <xf numFmtId="179" fontId="18" fillId="0" borderId="7" xfId="55" applyNumberFormat="1" applyFont="1" applyBorder="1" applyAlignment="1">
      <alignment horizontal="center" vertical="center" wrapText="1"/>
    </xf>
    <xf numFmtId="179" fontId="18" fillId="0" borderId="7" xfId="55" applyNumberFormat="1" applyFont="1" applyBorder="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2" fillId="0" borderId="0" xfId="0" applyFont="1" applyAlignment="1">
      <alignment horizontal="right"/>
    </xf>
    <xf numFmtId="0" fontId="8" fillId="0" borderId="16" xfId="0" applyFont="1" applyFill="1" applyBorder="1" applyAlignment="1">
      <alignment horizontal="left" vertical="center" wrapText="1"/>
    </xf>
    <xf numFmtId="179" fontId="8" fillId="0" borderId="16" xfId="52" applyNumberFormat="1" applyFont="1" applyFill="1" applyBorder="1" applyAlignment="1">
      <alignment horizontal="center" vertical="center"/>
    </xf>
    <xf numFmtId="0" fontId="8" fillId="0" borderId="17" xfId="0" applyFont="1" applyFill="1" applyBorder="1" applyAlignment="1">
      <alignment horizontal="left" vertical="center" wrapText="1" indent="1"/>
    </xf>
    <xf numFmtId="0" fontId="8" fillId="0" borderId="17" xfId="0" applyFont="1" applyFill="1" applyBorder="1" applyAlignment="1">
      <alignment horizontal="left" vertical="center" wrapText="1"/>
    </xf>
    <xf numFmtId="179" fontId="8" fillId="0" borderId="17" xfId="52" applyNumberFormat="1" applyFont="1" applyFill="1" applyBorder="1" applyAlignment="1">
      <alignment horizontal="center" vertical="center"/>
    </xf>
    <xf numFmtId="0" fontId="8" fillId="0" borderId="17" xfId="0" applyFont="1" applyFill="1" applyBorder="1" applyAlignment="1">
      <alignment horizontal="left" vertical="center" wrapText="1" indent="2"/>
    </xf>
    <xf numFmtId="0" fontId="4" fillId="0" borderId="17" xfId="0" applyNumberFormat="1" applyFont="1" applyFill="1" applyBorder="1" applyAlignment="1">
      <alignment horizontal="left" vertical="center"/>
    </xf>
    <xf numFmtId="179" fontId="8" fillId="0" borderId="17" xfId="0" applyNumberFormat="1" applyFont="1" applyFill="1" applyBorder="1" applyAlignment="1">
      <alignment horizontal="center" vertical="center"/>
    </xf>
    <xf numFmtId="0" fontId="6" fillId="0" borderId="17" xfId="0" applyFont="1" applyFill="1" applyBorder="1" applyAlignment="1">
      <alignment horizontal="left" vertical="center" wrapText="1"/>
    </xf>
    <xf numFmtId="0" fontId="8" fillId="0" borderId="17" xfId="0" applyNumberFormat="1" applyFont="1" applyFill="1" applyBorder="1" applyAlignment="1">
      <alignment horizontal="left" vertical="center"/>
    </xf>
    <xf numFmtId="179" fontId="6" fillId="0" borderId="17" xfId="0" applyNumberFormat="1" applyFont="1" applyFill="1" applyBorder="1" applyAlignment="1">
      <alignment horizontal="center" vertical="center"/>
    </xf>
    <xf numFmtId="49" fontId="8" fillId="0" borderId="17" xfId="55" applyNumberFormat="1" applyFont="1" applyFill="1" applyBorder="1" applyAlignment="1">
      <alignment horizontal="left" vertical="center" wrapText="1"/>
    </xf>
    <xf numFmtId="0" fontId="18" fillId="0" borderId="17" xfId="0" applyFont="1" applyFill="1" applyBorder="1" applyAlignment="1">
      <alignment horizontal="center" vertical="center" wrapText="1"/>
    </xf>
    <xf numFmtId="179" fontId="18" fillId="0" borderId="17" xfId="0" applyNumberFormat="1" applyFont="1" applyFill="1" applyBorder="1" applyAlignment="1">
      <alignment horizontal="center" vertical="center"/>
    </xf>
    <xf numFmtId="0" fontId="19" fillId="0" borderId="0" xfId="0" applyFont="1" applyFill="1" applyAlignment="1">
      <alignment vertical="top"/>
    </xf>
    <xf numFmtId="49" fontId="8" fillId="0" borderId="7" xfId="55" applyNumberFormat="1" applyFont="1" applyFill="1" applyBorder="1" applyAlignment="1">
      <alignment horizontal="left" vertical="center" wrapText="1"/>
    </xf>
    <xf numFmtId="49" fontId="8" fillId="0" borderId="7" xfId="55" applyNumberFormat="1" applyFont="1" applyFill="1" applyBorder="1">
      <alignment horizontal="left" vertical="center" wrapText="1"/>
    </xf>
    <xf numFmtId="179" fontId="8" fillId="0" borderId="7" xfId="55" applyNumberFormat="1" applyFont="1" applyFill="1" applyBorder="1" applyAlignment="1">
      <alignment horizontal="right" vertical="center" wrapText="1"/>
    </xf>
    <xf numFmtId="49" fontId="8" fillId="0" borderId="7" xfId="55" applyNumberFormat="1" applyFont="1" applyFill="1" applyBorder="1" applyAlignment="1">
      <alignment horizontal="left" vertical="center" wrapText="1" indent="1"/>
    </xf>
    <xf numFmtId="49" fontId="8" fillId="0" borderId="7" xfId="55" applyNumberFormat="1" applyFont="1" applyFill="1" applyBorder="1" applyAlignment="1">
      <alignment horizontal="center" vertical="center" wrapText="1"/>
    </xf>
    <xf numFmtId="179" fontId="8" fillId="0" borderId="7" xfId="0" applyNumberFormat="1" applyFont="1" applyFill="1" applyBorder="1" applyAlignment="1">
      <alignment horizontal="left" vertical="center" wrapText="1"/>
    </xf>
    <xf numFmtId="179" fontId="8" fillId="0" borderId="7" xfId="55" applyNumberFormat="1" applyFont="1" applyFill="1" applyBorder="1">
      <alignment horizontal="left" vertical="center" wrapText="1"/>
    </xf>
    <xf numFmtId="179" fontId="8" fillId="0" borderId="7" xfId="55" applyNumberFormat="1" applyFont="1" applyFill="1" applyBorder="1" applyAlignment="1">
      <alignment horizontal="center" vertical="center" wrapText="1"/>
    </xf>
    <xf numFmtId="49" fontId="8" fillId="0" borderId="16" xfId="55" applyNumberFormat="1" applyFont="1" applyFill="1" applyBorder="1">
      <alignment horizontal="left" vertical="center" wrapText="1"/>
    </xf>
    <xf numFmtId="49" fontId="8" fillId="0" borderId="16" xfId="55" applyNumberFormat="1" applyFont="1" applyFill="1" applyBorder="1" applyAlignment="1">
      <alignment horizontal="left" vertical="center" wrapText="1"/>
    </xf>
    <xf numFmtId="179" fontId="8" fillId="0" borderId="16" xfId="0" applyNumberFormat="1" applyFont="1" applyFill="1" applyBorder="1" applyAlignment="1">
      <alignment horizontal="left" vertical="center" wrapText="1"/>
    </xf>
    <xf numFmtId="179" fontId="8" fillId="0" borderId="16" xfId="55" applyNumberFormat="1" applyFont="1" applyFill="1" applyBorder="1">
      <alignment horizontal="left" vertical="center" wrapText="1"/>
    </xf>
    <xf numFmtId="179" fontId="8" fillId="0" borderId="16" xfId="55" applyNumberFormat="1" applyFont="1" applyFill="1" applyBorder="1" applyAlignment="1">
      <alignment horizontal="center" vertical="center" wrapText="1"/>
    </xf>
    <xf numFmtId="49" fontId="8" fillId="0" borderId="16" xfId="55" applyNumberFormat="1" applyFont="1" applyFill="1" applyBorder="1" applyAlignment="1">
      <alignment horizontal="center" vertical="center" wrapText="1"/>
    </xf>
    <xf numFmtId="0" fontId="20" fillId="0" borderId="17" xfId="0" applyFont="1" applyFill="1" applyBorder="1" applyAlignment="1">
      <alignment vertical="top"/>
    </xf>
    <xf numFmtId="0" fontId="20" fillId="0" borderId="17" xfId="0" applyFont="1" applyFill="1" applyBorder="1" applyAlignment="1">
      <alignment vertical="top" wrapText="1"/>
    </xf>
    <xf numFmtId="49" fontId="8" fillId="0" borderId="17" xfId="55" applyNumberFormat="1" applyFont="1" applyFill="1" applyBorder="1">
      <alignment horizontal="left" vertical="center" wrapText="1"/>
    </xf>
    <xf numFmtId="179" fontId="8" fillId="0" borderId="17" xfId="0" applyNumberFormat="1" applyFont="1" applyFill="1" applyBorder="1" applyAlignment="1">
      <alignment horizontal="left" vertical="center" wrapText="1"/>
    </xf>
    <xf numFmtId="49" fontId="21" fillId="0" borderId="17" xfId="59" applyNumberFormat="1" applyFont="1" applyFill="1" applyBorder="1" applyAlignment="1">
      <alignment horizontal="left" vertical="center" wrapText="1"/>
    </xf>
    <xf numFmtId="49" fontId="21" fillId="0" borderId="17" xfId="59" applyNumberFormat="1" applyFont="1" applyFill="1" applyBorder="1" applyAlignment="1">
      <alignment horizontal="left" vertical="center"/>
    </xf>
    <xf numFmtId="179" fontId="8" fillId="0" borderId="17" xfId="55" applyNumberFormat="1" applyFont="1" applyFill="1" applyBorder="1" applyAlignment="1">
      <alignment horizontal="center" vertical="center" wrapText="1"/>
    </xf>
    <xf numFmtId="0" fontId="0" fillId="0" borderId="0" xfId="0" applyFill="1"/>
    <xf numFmtId="0" fontId="1" fillId="0" borderId="0" xfId="0" applyFont="1" applyFill="1"/>
    <xf numFmtId="0" fontId="7" fillId="0" borderId="0" xfId="0" applyFont="1" applyAlignment="1">
      <alignment horizontal="left" vertical="center"/>
    </xf>
    <xf numFmtId="49" fontId="8" fillId="0" borderId="17" xfId="58" applyNumberFormat="1" applyFont="1" applyFill="1" applyBorder="1" applyAlignment="1">
      <alignment horizontal="left" vertical="center"/>
    </xf>
    <xf numFmtId="0" fontId="22" fillId="0" borderId="7" xfId="0" applyFont="1" applyBorder="1" applyAlignment="1">
      <alignment horizontal="center" vertical="center"/>
    </xf>
    <xf numFmtId="0" fontId="22" fillId="0" borderId="1" xfId="0" applyFont="1" applyBorder="1" applyAlignment="1">
      <alignment horizontal="center" vertical="center" wrapText="1"/>
    </xf>
    <xf numFmtId="181" fontId="8" fillId="0" borderId="17" xfId="58" applyNumberFormat="1" applyFont="1" applyFill="1" applyBorder="1" applyAlignment="1">
      <alignment horizontal="right" vertical="center"/>
    </xf>
    <xf numFmtId="4" fontId="6" fillId="0" borderId="7" xfId="0" applyNumberFormat="1" applyFont="1" applyFill="1" applyBorder="1" applyAlignment="1">
      <alignment horizontal="right" vertical="center" wrapText="1"/>
    </xf>
    <xf numFmtId="0" fontId="2" fillId="0" borderId="0" xfId="0" applyFont="1" applyAlignment="1">
      <alignment vertical="top"/>
    </xf>
    <xf numFmtId="0" fontId="23" fillId="0" borderId="2" xfId="0" applyFont="1" applyFill="1" applyBorder="1" applyAlignment="1" applyProtection="1">
      <alignment horizontal="center" vertical="center" wrapText="1"/>
      <protection locked="0"/>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179" fontId="24" fillId="0" borderId="7" xfId="0" applyNumberFormat="1" applyFont="1" applyFill="1" applyBorder="1" applyAlignment="1">
      <alignment horizontal="right" vertical="center"/>
    </xf>
    <xf numFmtId="4" fontId="9" fillId="0" borderId="7" xfId="0" applyNumberFormat="1" applyFont="1" applyFill="1" applyBorder="1" applyAlignment="1" applyProtection="1">
      <alignment horizontal="right" vertical="center" wrapText="1"/>
      <protection locked="0"/>
    </xf>
    <xf numFmtId="4" fontId="9" fillId="0" borderId="7" xfId="0" applyNumberFormat="1" applyFont="1" applyFill="1" applyBorder="1" applyAlignment="1" applyProtection="1">
      <alignment horizontal="right" vertical="center"/>
      <protection locked="0"/>
    </xf>
    <xf numFmtId="0" fontId="25" fillId="0" borderId="7" xfId="0" applyFont="1" applyBorder="1" applyAlignment="1">
      <alignment horizontal="center"/>
    </xf>
    <xf numFmtId="179" fontId="8" fillId="0" borderId="7" xfId="52" applyNumberFormat="1" applyFont="1" applyBorder="1">
      <alignment horizontal="right" vertical="center"/>
    </xf>
    <xf numFmtId="0" fontId="6" fillId="0" borderId="7" xfId="0" applyFont="1" applyFill="1" applyBorder="1" applyAlignment="1">
      <alignment horizontal="left" vertical="center" indent="1"/>
    </xf>
    <xf numFmtId="0" fontId="23" fillId="0" borderId="2" xfId="0" applyFont="1" applyBorder="1" applyAlignment="1" applyProtection="1">
      <alignment horizontal="center" vertical="center" wrapText="1"/>
      <protection locked="0"/>
    </xf>
    <xf numFmtId="0" fontId="9" fillId="0" borderId="3" xfId="0" applyFont="1" applyBorder="1" applyAlignment="1">
      <alignment horizontal="left" vertical="center"/>
    </xf>
    <xf numFmtId="0" fontId="9" fillId="0" borderId="4" xfId="0" applyFont="1" applyBorder="1" applyAlignment="1">
      <alignment horizontal="left" vertical="center"/>
    </xf>
    <xf numFmtId="0" fontId="22" fillId="0" borderId="7" xfId="0" applyFont="1" applyBorder="1" applyAlignment="1">
      <alignment horizontal="center" vertical="center" wrapText="1"/>
    </xf>
    <xf numFmtId="0" fontId="2" fillId="0" borderId="0" xfId="0" applyFont="1" applyAlignment="1">
      <alignment horizontal="center" wrapText="1"/>
    </xf>
    <xf numFmtId="0" fontId="26"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2" xfId="0" applyFont="1" applyBorder="1" applyAlignment="1">
      <alignment horizontal="center" vertical="center" wrapText="1"/>
    </xf>
    <xf numFmtId="179" fontId="8" fillId="0" borderId="7" xfId="52" applyNumberFormat="1" applyFont="1" applyBorder="1" applyAlignment="1">
      <alignment horizontal="center" vertical="center"/>
    </xf>
    <xf numFmtId="0" fontId="12" fillId="0" borderId="0" xfId="0" applyFont="1" applyFill="1"/>
    <xf numFmtId="0" fontId="12" fillId="0" borderId="0" xfId="0" applyFont="1" applyFill="1" applyAlignment="1">
      <alignment horizontal="center" vertical="center"/>
    </xf>
    <xf numFmtId="0" fontId="28" fillId="0" borderId="0" xfId="0" applyFont="1" applyFill="1" applyAlignment="1">
      <alignment horizontal="center" vertical="center"/>
    </xf>
    <xf numFmtId="0" fontId="8" fillId="0" borderId="0" xfId="0" applyFont="1" applyFill="1" applyAlignment="1" applyProtection="1">
      <alignment horizontal="left" vertical="center"/>
      <protection locked="0"/>
    </xf>
    <xf numFmtId="49" fontId="29" fillId="0" borderId="2" xfId="0" applyNumberFormat="1" applyFont="1" applyFill="1" applyBorder="1" applyAlignment="1">
      <alignment horizontal="center" vertical="center" wrapText="1"/>
    </xf>
    <xf numFmtId="49" fontId="29" fillId="0" borderId="4" xfId="0" applyNumberFormat="1" applyFont="1" applyFill="1" applyBorder="1" applyAlignment="1">
      <alignment horizontal="center" vertical="center" wrapText="1"/>
    </xf>
    <xf numFmtId="0" fontId="5" fillId="0" borderId="11" xfId="0" applyFont="1" applyBorder="1" applyAlignment="1">
      <alignment horizontal="center" vertical="center"/>
    </xf>
    <xf numFmtId="49" fontId="29" fillId="0" borderId="6" xfId="0" applyNumberFormat="1" applyFont="1" applyFill="1" applyBorder="1" applyAlignment="1">
      <alignment horizontal="center" vertical="center"/>
    </xf>
    <xf numFmtId="49" fontId="29" fillId="0" borderId="13" xfId="0" applyNumberFormat="1" applyFont="1" applyFill="1" applyBorder="1" applyAlignment="1">
      <alignment horizontal="center" vertical="center"/>
    </xf>
    <xf numFmtId="49" fontId="29" fillId="0" borderId="7" xfId="0" applyNumberFormat="1" applyFont="1" applyFill="1" applyBorder="1" applyAlignment="1">
      <alignment horizontal="center" vertical="center"/>
    </xf>
    <xf numFmtId="49" fontId="5" fillId="0" borderId="7" xfId="0" applyNumberFormat="1" applyFont="1" applyBorder="1" applyAlignment="1">
      <alignment horizontal="center" vertical="center"/>
    </xf>
    <xf numFmtId="0" fontId="8" fillId="0" borderId="7" xfId="0" applyFont="1" applyFill="1" applyBorder="1" applyAlignment="1">
      <alignment horizontal="left" vertical="center" wrapText="1"/>
    </xf>
    <xf numFmtId="0" fontId="8" fillId="0" borderId="7" xfId="0" applyFont="1" applyFill="1" applyBorder="1" applyAlignment="1">
      <alignment horizontal="left" vertical="center" wrapText="1" indent="1"/>
    </xf>
    <xf numFmtId="0" fontId="8" fillId="0" borderId="7" xfId="0" applyFont="1" applyFill="1" applyBorder="1" applyAlignment="1">
      <alignment horizontal="left" vertical="center" wrapText="1" indent="2"/>
    </xf>
    <xf numFmtId="0" fontId="30" fillId="0" borderId="2" xfId="0" applyFont="1" applyFill="1" applyBorder="1" applyAlignment="1">
      <alignment horizontal="center" vertical="center"/>
    </xf>
    <xf numFmtId="0" fontId="30" fillId="0" borderId="4" xfId="0" applyFont="1" applyFill="1" applyBorder="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9" fillId="0" borderId="7" xfId="0" applyFont="1" applyBorder="1" applyAlignment="1">
      <alignment vertical="center"/>
    </xf>
    <xf numFmtId="0" fontId="8" fillId="0" borderId="7" xfId="0" applyFont="1" applyFill="1" applyBorder="1" applyAlignment="1">
      <alignment horizontal="left" vertical="center"/>
    </xf>
    <xf numFmtId="0" fontId="7" fillId="0" borderId="7" xfId="0" applyFont="1" applyBorder="1" applyAlignment="1">
      <alignment vertical="center"/>
    </xf>
    <xf numFmtId="4" fontId="8" fillId="0" borderId="7" xfId="0" applyNumberFormat="1" applyFont="1" applyBorder="1" applyAlignment="1" applyProtection="1">
      <alignment horizontal="right" vertical="center"/>
      <protection locked="0"/>
    </xf>
    <xf numFmtId="0" fontId="4" fillId="0" borderId="7" xfId="0" applyFont="1" applyBorder="1" applyAlignment="1">
      <alignment vertical="center"/>
    </xf>
    <xf numFmtId="4" fontId="18" fillId="0" borderId="7" xfId="0" applyNumberFormat="1" applyFont="1" applyBorder="1" applyAlignment="1">
      <alignment horizontal="right" vertical="center"/>
    </xf>
    <xf numFmtId="4" fontId="8" fillId="0" borderId="7" xfId="0" applyNumberFormat="1" applyFont="1" applyBorder="1" applyAlignment="1">
      <alignment horizontal="right" vertical="center"/>
    </xf>
    <xf numFmtId="0" fontId="7" fillId="0" borderId="7" xfId="0" applyFont="1" applyBorder="1" applyAlignment="1">
      <alignment horizontal="left" vertical="center"/>
    </xf>
    <xf numFmtId="0" fontId="9" fillId="0" borderId="7" xfId="0" applyFont="1" applyBorder="1" applyAlignment="1" applyProtection="1">
      <alignment horizontal="center" vertical="center"/>
      <protection locked="0"/>
    </xf>
    <xf numFmtId="0" fontId="4" fillId="0" borderId="7" xfId="0" applyFont="1" applyBorder="1" applyAlignment="1">
      <alignment horizontal="left" vertical="center"/>
    </xf>
    <xf numFmtId="179" fontId="18" fillId="0" borderId="7" xfId="52" applyNumberFormat="1" applyFont="1" applyBorder="1">
      <alignment horizontal="right" vertical="center"/>
    </xf>
    <xf numFmtId="0" fontId="9" fillId="0" borderId="7" xfId="0" applyFont="1" applyBorder="1" applyAlignment="1">
      <alignment horizontal="center" vertical="center"/>
    </xf>
    <xf numFmtId="4" fontId="9" fillId="0" borderId="7" xfId="0" applyNumberFormat="1" applyFont="1" applyBorder="1" applyAlignment="1">
      <alignment horizontal="right" vertical="center"/>
    </xf>
    <xf numFmtId="0" fontId="2" fillId="0" borderId="1" xfId="0" applyFont="1" applyBorder="1" applyAlignment="1">
      <alignment horizontal="center" vertical="center" wrapText="1"/>
    </xf>
    <xf numFmtId="179" fontId="8" fillId="0" borderId="7" xfId="52" applyNumberFormat="1" applyFont="1" applyFill="1" applyBorder="1">
      <alignment horizontal="right" vertical="center"/>
    </xf>
    <xf numFmtId="4" fontId="4" fillId="0" borderId="7" xfId="0" applyNumberFormat="1" applyFont="1" applyBorder="1" applyAlignment="1">
      <alignment horizontal="right" vertical="center"/>
    </xf>
    <xf numFmtId="0" fontId="29" fillId="0" borderId="16" xfId="0" applyNumberFormat="1" applyFont="1" applyFill="1" applyBorder="1" applyAlignment="1">
      <alignment horizontal="left" vertical="center"/>
    </xf>
    <xf numFmtId="179" fontId="8" fillId="0" borderId="16" xfId="52" applyNumberFormat="1" applyFont="1" applyFill="1" applyBorder="1">
      <alignment horizontal="right" vertical="center"/>
    </xf>
    <xf numFmtId="179" fontId="8" fillId="0" borderId="18" xfId="52" applyNumberFormat="1" applyFont="1" applyFill="1" applyBorder="1">
      <alignment horizontal="right" vertical="center"/>
    </xf>
    <xf numFmtId="0" fontId="29" fillId="0" borderId="17" xfId="0" applyNumberFormat="1" applyFont="1" applyFill="1" applyBorder="1" applyAlignment="1">
      <alignment horizontal="left" vertical="center"/>
    </xf>
    <xf numFmtId="179" fontId="8" fillId="0" borderId="17" xfId="52" applyNumberFormat="1" applyFont="1" applyFill="1" applyBorder="1">
      <alignment horizontal="right" vertical="center"/>
    </xf>
    <xf numFmtId="179" fontId="8" fillId="0" borderId="19" xfId="52" applyNumberFormat="1" applyFont="1" applyFill="1" applyBorder="1">
      <alignment horizontal="right" vertical="center"/>
    </xf>
    <xf numFmtId="0" fontId="8" fillId="0" borderId="8" xfId="0" applyFont="1" applyFill="1" applyBorder="1" applyAlignment="1">
      <alignment horizontal="left" vertical="center" wrapText="1"/>
    </xf>
    <xf numFmtId="179" fontId="8" fillId="0" borderId="8" xfId="52" applyNumberFormat="1" applyFont="1" applyFill="1" applyBorder="1">
      <alignment horizontal="right" vertical="center"/>
    </xf>
    <xf numFmtId="179" fontId="8" fillId="0" borderId="20" xfId="52" applyNumberFormat="1" applyFont="1" applyFill="1" applyBorder="1">
      <alignment horizontal="right" vertical="center"/>
    </xf>
    <xf numFmtId="0" fontId="18" fillId="0" borderId="7" xfId="0" applyFont="1" applyFill="1" applyBorder="1" applyAlignment="1">
      <alignment horizontal="center" vertical="center" wrapText="1"/>
    </xf>
    <xf numFmtId="4" fontId="9" fillId="0" borderId="7" xfId="0" applyNumberFormat="1" applyFont="1" applyBorder="1" applyAlignment="1" applyProtection="1">
      <alignment horizontal="right" vertical="center"/>
      <protection locked="0"/>
    </xf>
    <xf numFmtId="179" fontId="7" fillId="0" borderId="0" xfId="0" applyNumberFormat="1" applyFont="1" applyBorder="1" applyAlignment="1">
      <alignment horizontal="right" vertical="center"/>
    </xf>
    <xf numFmtId="0" fontId="15" fillId="0" borderId="0" xfId="0" applyFont="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182" fontId="9" fillId="0" borderId="7" xfId="0" applyNumberFormat="1" applyFont="1" applyBorder="1" applyAlignment="1" applyProtection="1">
      <alignment horizontal="right" vertical="center"/>
      <protection locked="0"/>
    </xf>
    <xf numFmtId="0" fontId="2" fillId="0" borderId="0" xfId="0" applyFont="1" applyProtection="1">
      <protection locked="0"/>
    </xf>
    <xf numFmtId="0" fontId="5" fillId="0" borderId="0" xfId="0" applyFont="1" applyProtection="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pplyProtection="1">
      <alignment horizontal="center" vertical="center"/>
      <protection locked="0"/>
    </xf>
    <xf numFmtId="0" fontId="2" fillId="0" borderId="13" xfId="0" applyFont="1" applyBorder="1" applyAlignment="1">
      <alignment horizontal="center" vertical="center" wrapText="1"/>
    </xf>
    <xf numFmtId="0" fontId="33" fillId="0" borderId="1" xfId="0" applyFont="1" applyBorder="1" applyAlignment="1">
      <alignment horizontal="center" vertical="center" wrapText="1"/>
    </xf>
    <xf numFmtId="0" fontId="2" fillId="0" borderId="1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11" fillId="0" borderId="0" xfId="0" applyFont="1" applyAlignment="1">
      <alignment horizontal="center" vertical="top"/>
    </xf>
    <xf numFmtId="0" fontId="4" fillId="0" borderId="6" xfId="0" applyFont="1" applyBorder="1" applyAlignment="1">
      <alignment horizontal="left" vertical="center"/>
    </xf>
    <xf numFmtId="49" fontId="7" fillId="0" borderId="7" xfId="55" applyFont="1">
      <alignment horizontal="left" vertical="center" wrapText="1"/>
    </xf>
    <xf numFmtId="0" fontId="9" fillId="0" borderId="6"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179" fontId="9" fillId="0" borderId="7" xfId="0" applyNumberFormat="1" applyFont="1" applyBorder="1" applyAlignment="1">
      <alignment horizontal="right" vertical="center"/>
    </xf>
    <xf numFmtId="0" fontId="7" fillId="0" borderId="6" xfId="0" applyFont="1" applyBorder="1" applyAlignment="1">
      <alignment horizontal="left" vertical="center"/>
    </xf>
    <xf numFmtId="0" fontId="9" fillId="0" borderId="6" xfId="0" applyFont="1" applyBorder="1" applyAlignment="1" applyProtection="1">
      <alignment horizontal="center" vertical="center"/>
      <protection locked="0"/>
    </xf>
    <xf numFmtId="49" fontId="21" fillId="0" borderId="17" xfId="59" applyNumberFormat="1" applyFont="1" applyFill="1" applyBorder="1" applyAlignment="1" quotePrefix="1">
      <alignment horizontal="lef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 name="常规 2 2" xfId="58"/>
    <cellStyle name="常规 3"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B11" sqref="B11"/>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2"/>
      <c r="B1" s="2"/>
      <c r="C1" s="2"/>
      <c r="D1" s="2"/>
    </row>
    <row r="2" ht="11.95" customHeight="1" spans="4:4">
      <c r="D2" s="113" t="s">
        <v>0</v>
      </c>
    </row>
    <row r="3" ht="36" customHeight="1" spans="1:4">
      <c r="A3" s="50" t="s">
        <v>1</v>
      </c>
      <c r="B3" s="248"/>
      <c r="C3" s="248"/>
      <c r="D3" s="248"/>
    </row>
    <row r="4" ht="20.95" customHeight="1" spans="1:4">
      <c r="A4" s="100" t="s">
        <v>2</v>
      </c>
      <c r="B4" s="197"/>
      <c r="C4" s="197"/>
      <c r="D4" s="112" t="s">
        <v>3</v>
      </c>
    </row>
    <row r="5" ht="19.5" customHeight="1" spans="1:4">
      <c r="A5" s="12" t="s">
        <v>4</v>
      </c>
      <c r="B5" s="14"/>
      <c r="C5" s="12" t="s">
        <v>5</v>
      </c>
      <c r="D5" s="14"/>
    </row>
    <row r="6" ht="19.5" customHeight="1" spans="1:4">
      <c r="A6" s="17" t="s">
        <v>6</v>
      </c>
      <c r="B6" s="17" t="s">
        <v>7</v>
      </c>
      <c r="C6" s="17" t="s">
        <v>8</v>
      </c>
      <c r="D6" s="17" t="s">
        <v>7</v>
      </c>
    </row>
    <row r="7" ht="19.5" customHeight="1" spans="1:4">
      <c r="A7" s="20"/>
      <c r="B7" s="20"/>
      <c r="C7" s="20"/>
      <c r="D7" s="20"/>
    </row>
    <row r="8" ht="25.4" customHeight="1" spans="1:4">
      <c r="A8" s="208" t="s">
        <v>9</v>
      </c>
      <c r="B8" s="169">
        <v>13577068.32</v>
      </c>
      <c r="C8" s="200" t="str">
        <f>"一"&amp;"、"&amp;"一般公共服务支出"</f>
        <v>一、一般公共服务支出</v>
      </c>
      <c r="D8" s="169">
        <v>6592064.88</v>
      </c>
    </row>
    <row r="9" ht="25.4" customHeight="1" spans="1:4">
      <c r="A9" s="208" t="s">
        <v>10</v>
      </c>
      <c r="B9" s="169">
        <v>31381053.24</v>
      </c>
      <c r="C9" s="200" t="str">
        <f>"二"&amp;"、"&amp;"国防支出"</f>
        <v>二、国防支出</v>
      </c>
      <c r="D9" s="169">
        <v>1000000</v>
      </c>
    </row>
    <row r="10" ht="25.4" customHeight="1" spans="1:4">
      <c r="A10" s="208" t="s">
        <v>11</v>
      </c>
      <c r="B10" s="214"/>
      <c r="C10" s="200" t="str">
        <f>"三"&amp;"、"&amp;"社会保障和就业支出"</f>
        <v>三、社会保障和就业支出</v>
      </c>
      <c r="D10" s="169">
        <v>1147957.2</v>
      </c>
    </row>
    <row r="11" ht="25.4" customHeight="1" spans="1:4">
      <c r="A11" s="208" t="s">
        <v>12</v>
      </c>
      <c r="B11" s="99"/>
      <c r="C11" s="200" t="str">
        <f>"四"&amp;"、"&amp;"卫生健康支出"</f>
        <v>四、卫生健康支出</v>
      </c>
      <c r="D11" s="169">
        <v>676950.24</v>
      </c>
    </row>
    <row r="12" ht="25.4" customHeight="1" spans="1:4">
      <c r="A12" s="208" t="s">
        <v>13</v>
      </c>
      <c r="B12" s="214"/>
      <c r="C12" s="200" t="str">
        <f>"五"&amp;"、"&amp;"城乡社区支出"</f>
        <v>五、城乡社区支出</v>
      </c>
      <c r="D12" s="169">
        <v>26131800</v>
      </c>
    </row>
    <row r="13" ht="25.4" customHeight="1" spans="1:4">
      <c r="A13" s="208" t="s">
        <v>14</v>
      </c>
      <c r="B13" s="99"/>
      <c r="C13" s="200" t="str">
        <f>"六"&amp;"、"&amp;"住房保障支出"</f>
        <v>六、住房保障支出</v>
      </c>
      <c r="D13" s="169">
        <v>885096</v>
      </c>
    </row>
    <row r="14" ht="25.4" customHeight="1" spans="1:4">
      <c r="A14" s="208" t="s">
        <v>15</v>
      </c>
      <c r="B14" s="99"/>
      <c r="C14" s="200" t="str">
        <f>"七"&amp;"、"&amp;"粮油物资储备支出"</f>
        <v>七、粮油物资储备支出</v>
      </c>
      <c r="D14" s="169">
        <v>2000000</v>
      </c>
    </row>
    <row r="15" ht="25.4" customHeight="1" spans="1:4">
      <c r="A15" s="208" t="s">
        <v>16</v>
      </c>
      <c r="B15" s="99"/>
      <c r="C15" s="200" t="s">
        <v>17</v>
      </c>
      <c r="D15" s="169">
        <v>6524253.24</v>
      </c>
    </row>
    <row r="16" ht="25.4" customHeight="1" spans="1:4">
      <c r="A16" s="249" t="s">
        <v>18</v>
      </c>
      <c r="B16" s="99"/>
      <c r="C16" s="250"/>
      <c r="D16" s="214"/>
    </row>
    <row r="17" ht="25.4" customHeight="1" spans="1:4">
      <c r="A17" s="249" t="s">
        <v>19</v>
      </c>
      <c r="B17" s="214"/>
      <c r="C17" s="250"/>
      <c r="D17" s="214"/>
    </row>
    <row r="18" ht="25.4" customHeight="1" spans="1:4">
      <c r="A18" s="251" t="s">
        <v>20</v>
      </c>
      <c r="B18" s="211">
        <f>SUM(B8:B17)</f>
        <v>44958121.56</v>
      </c>
      <c r="C18" s="210" t="s">
        <v>21</v>
      </c>
      <c r="D18" s="211">
        <f>SUM(D8:D17)</f>
        <v>44958121.56</v>
      </c>
    </row>
    <row r="19" ht="25.4" customHeight="1" spans="1:4">
      <c r="A19" s="252" t="s">
        <v>22</v>
      </c>
      <c r="B19" s="211"/>
      <c r="C19" s="253" t="s">
        <v>23</v>
      </c>
      <c r="D19" s="254"/>
    </row>
    <row r="20" ht="25.4" customHeight="1" spans="1:4">
      <c r="A20" s="255" t="s">
        <v>24</v>
      </c>
      <c r="B20" s="214"/>
      <c r="C20" s="206" t="s">
        <v>24</v>
      </c>
      <c r="D20" s="99"/>
    </row>
    <row r="21" ht="25.4" customHeight="1" spans="1:4">
      <c r="A21" s="255" t="s">
        <v>25</v>
      </c>
      <c r="B21" s="214"/>
      <c r="C21" s="206" t="s">
        <v>26</v>
      </c>
      <c r="D21" s="99"/>
    </row>
    <row r="22" ht="25.4" customHeight="1" spans="1:4">
      <c r="A22" s="256" t="s">
        <v>27</v>
      </c>
      <c r="B22" s="211">
        <f>B18</f>
        <v>44958121.56</v>
      </c>
      <c r="C22" s="210" t="s">
        <v>28</v>
      </c>
      <c r="D22" s="225">
        <f>D18</f>
        <v>44958121.56</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6"/>
  <sheetViews>
    <sheetView showZeros="0" workbookViewId="0">
      <pane ySplit="1" topLeftCell="A2" activePane="bottomLeft" state="frozen"/>
      <selection/>
      <selection pane="bottomLeft" activeCell="E16" sqref="E16"/>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2"/>
      <c r="B1" s="2"/>
      <c r="C1" s="2"/>
      <c r="D1" s="2"/>
      <c r="E1" s="2"/>
      <c r="F1" s="2"/>
    </row>
    <row r="2" ht="15.75" customHeight="1" spans="6:6">
      <c r="F2" s="59" t="s">
        <v>699</v>
      </c>
    </row>
    <row r="3" ht="28.5" customHeight="1" spans="1:6">
      <c r="A3" s="32" t="s">
        <v>700</v>
      </c>
      <c r="B3" s="32"/>
      <c r="C3" s="32"/>
      <c r="D3" s="32"/>
      <c r="E3" s="32"/>
      <c r="F3" s="32"/>
    </row>
    <row r="4" ht="15.05" customHeight="1" spans="1:6">
      <c r="A4" s="114" t="str">
        <f>'部门财务收支预算总表01-1'!A4</f>
        <v>单位名称：新平彝族傣族自治县发展和改革局</v>
      </c>
      <c r="B4" s="115"/>
      <c r="C4" s="115"/>
      <c r="D4" s="62"/>
      <c r="E4" s="62"/>
      <c r="F4" s="116" t="s">
        <v>3</v>
      </c>
    </row>
    <row r="5" ht="18.85" customHeight="1" spans="1:6">
      <c r="A5" s="11" t="s">
        <v>176</v>
      </c>
      <c r="B5" s="11" t="s">
        <v>52</v>
      </c>
      <c r="C5" s="11" t="s">
        <v>53</v>
      </c>
      <c r="D5" s="17" t="s">
        <v>701</v>
      </c>
      <c r="E5" s="67"/>
      <c r="F5" s="67"/>
    </row>
    <row r="6" ht="29.95" customHeight="1" spans="1:6">
      <c r="A6" s="20"/>
      <c r="B6" s="20"/>
      <c r="C6" s="20"/>
      <c r="D6" s="17" t="s">
        <v>33</v>
      </c>
      <c r="E6" s="67" t="s">
        <v>61</v>
      </c>
      <c r="F6" s="67" t="s">
        <v>62</v>
      </c>
    </row>
    <row r="7" ht="16.55" customHeight="1" spans="1:6">
      <c r="A7" s="67">
        <v>1</v>
      </c>
      <c r="B7" s="67">
        <v>2</v>
      </c>
      <c r="C7" s="67">
        <v>3</v>
      </c>
      <c r="D7" s="67">
        <v>4</v>
      </c>
      <c r="E7" s="67">
        <v>5</v>
      </c>
      <c r="F7" s="67">
        <v>6</v>
      </c>
    </row>
    <row r="8" ht="20.3" customHeight="1" spans="1:6">
      <c r="A8" s="117" t="s">
        <v>48</v>
      </c>
      <c r="B8" s="117"/>
      <c r="C8" s="117"/>
      <c r="D8" s="118">
        <f>D9+D12</f>
        <v>31381053.24</v>
      </c>
      <c r="E8" s="118">
        <f>E9+E12</f>
        <v>0</v>
      </c>
      <c r="F8" s="118">
        <f>F9+F12</f>
        <v>31381053.24</v>
      </c>
    </row>
    <row r="9" ht="17.2" customHeight="1" spans="1:6">
      <c r="A9" s="119" t="s">
        <v>48</v>
      </c>
      <c r="B9" s="120" t="s">
        <v>111</v>
      </c>
      <c r="C9" s="120" t="s">
        <v>112</v>
      </c>
      <c r="D9" s="121">
        <v>26131800</v>
      </c>
      <c r="E9" s="121"/>
      <c r="F9" s="121">
        <v>26131800</v>
      </c>
    </row>
    <row r="10" ht="17.2" customHeight="1" spans="1:6">
      <c r="A10" s="119" t="s">
        <v>48</v>
      </c>
      <c r="B10" s="119" t="s">
        <v>113</v>
      </c>
      <c r="C10" s="119" t="s">
        <v>114</v>
      </c>
      <c r="D10" s="121">
        <v>26131800</v>
      </c>
      <c r="E10" s="121"/>
      <c r="F10" s="121">
        <v>26131800</v>
      </c>
    </row>
    <row r="11" ht="17.2" customHeight="1" spans="1:6">
      <c r="A11" s="119" t="s">
        <v>48</v>
      </c>
      <c r="B11" s="122">
        <v>2120814</v>
      </c>
      <c r="C11" s="122" t="s">
        <v>116</v>
      </c>
      <c r="D11" s="121">
        <v>26131800</v>
      </c>
      <c r="E11" s="121"/>
      <c r="F11" s="121">
        <v>26131800</v>
      </c>
    </row>
    <row r="12" ht="17.2" customHeight="1" spans="1:6">
      <c r="A12" s="119" t="s">
        <v>48</v>
      </c>
      <c r="B12" s="120">
        <v>213</v>
      </c>
      <c r="C12" s="123" t="s">
        <v>117</v>
      </c>
      <c r="D12" s="124">
        <f>D13</f>
        <v>5249253.24</v>
      </c>
      <c r="E12" s="124"/>
      <c r="F12" s="124">
        <f>F13</f>
        <v>5249253.24</v>
      </c>
    </row>
    <row r="13" ht="17.2" customHeight="1" spans="1:6">
      <c r="A13" s="119" t="s">
        <v>48</v>
      </c>
      <c r="B13" s="125">
        <v>21366</v>
      </c>
      <c r="C13" s="126" t="s">
        <v>120</v>
      </c>
      <c r="D13" s="124">
        <f>D14+D15</f>
        <v>5249253.24</v>
      </c>
      <c r="E13" s="124"/>
      <c r="F13" s="124">
        <f>F14+F15</f>
        <v>5249253.24</v>
      </c>
    </row>
    <row r="14" ht="17.2" customHeight="1" spans="1:6">
      <c r="A14" s="119" t="s">
        <v>48</v>
      </c>
      <c r="B14" s="125">
        <v>2136601</v>
      </c>
      <c r="C14" s="125" t="s">
        <v>121</v>
      </c>
      <c r="D14" s="127">
        <v>1860800</v>
      </c>
      <c r="E14" s="127"/>
      <c r="F14" s="127">
        <v>1860800</v>
      </c>
    </row>
    <row r="15" ht="17.2" customHeight="1" spans="1:6">
      <c r="A15" s="119" t="s">
        <v>48</v>
      </c>
      <c r="B15" s="128" t="s">
        <v>315</v>
      </c>
      <c r="C15" s="128" t="s">
        <v>122</v>
      </c>
      <c r="D15" s="124">
        <v>3388453.24</v>
      </c>
      <c r="E15" s="124"/>
      <c r="F15" s="124">
        <v>3388453.24</v>
      </c>
    </row>
    <row r="16" s="1" customFormat="1" ht="17.2" customHeight="1" spans="1:6">
      <c r="A16" s="129" t="s">
        <v>141</v>
      </c>
      <c r="B16" s="129"/>
      <c r="C16" s="129"/>
      <c r="D16" s="130">
        <f>D9+D12</f>
        <v>31381053.24</v>
      </c>
      <c r="E16" s="130"/>
      <c r="F16" s="130">
        <f>F9+F12</f>
        <v>31381053.24</v>
      </c>
    </row>
  </sheetData>
  <mergeCells count="6">
    <mergeCell ref="A3:F3"/>
    <mergeCell ref="D5:F5"/>
    <mergeCell ref="A16:C16"/>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5"/>
  <sheetViews>
    <sheetView showZeros="0" workbookViewId="0">
      <pane ySplit="1" topLeftCell="A2" activePane="bottomLeft" state="frozen"/>
      <selection/>
      <selection pane="bottomLeft" activeCell="A15" sqref="$A15:$XFD15"/>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2"/>
      <c r="B1" s="2"/>
      <c r="C1" s="2"/>
      <c r="D1" s="2"/>
      <c r="E1" s="2"/>
      <c r="F1" s="2"/>
      <c r="G1" s="2"/>
      <c r="H1" s="2"/>
      <c r="I1" s="2"/>
      <c r="J1" s="2"/>
      <c r="K1" s="2"/>
      <c r="L1" s="2"/>
      <c r="M1" s="2"/>
      <c r="N1" s="2"/>
      <c r="O1" s="2"/>
      <c r="P1" s="2"/>
      <c r="Q1" s="2"/>
    </row>
    <row r="2" ht="13.6" customHeight="1" spans="15:17">
      <c r="O2" s="58"/>
      <c r="P2" s="58"/>
      <c r="Q2" s="112" t="s">
        <v>702</v>
      </c>
    </row>
    <row r="3" ht="27.85" customHeight="1" spans="1:17">
      <c r="A3" s="60" t="s">
        <v>703</v>
      </c>
      <c r="B3" s="32"/>
      <c r="C3" s="32"/>
      <c r="D3" s="32"/>
      <c r="E3" s="32"/>
      <c r="F3" s="32"/>
      <c r="G3" s="32"/>
      <c r="H3" s="32"/>
      <c r="I3" s="32"/>
      <c r="J3" s="32"/>
      <c r="K3" s="51"/>
      <c r="L3" s="32"/>
      <c r="M3" s="32"/>
      <c r="N3" s="32"/>
      <c r="O3" s="51"/>
      <c r="P3" s="51"/>
      <c r="Q3" s="32"/>
    </row>
    <row r="4" ht="18.85" customHeight="1" spans="1:17">
      <c r="A4" s="100" t="str">
        <f>'部门财务收支预算总表01-1'!A4</f>
        <v>单位名称：新平彝族傣族自治县发展和改革局</v>
      </c>
      <c r="B4" s="8"/>
      <c r="C4" s="8"/>
      <c r="D4" s="8"/>
      <c r="E4" s="8"/>
      <c r="F4" s="8"/>
      <c r="G4" s="8"/>
      <c r="H4" s="8"/>
      <c r="I4" s="8"/>
      <c r="J4" s="8"/>
      <c r="O4" s="70"/>
      <c r="P4" s="70"/>
      <c r="Q4" s="113" t="s">
        <v>167</v>
      </c>
    </row>
    <row r="5" ht="15.75" customHeight="1" spans="1:17">
      <c r="A5" s="11" t="s">
        <v>704</v>
      </c>
      <c r="B5" s="76" t="s">
        <v>705</v>
      </c>
      <c r="C5" s="76" t="s">
        <v>706</v>
      </c>
      <c r="D5" s="76" t="s">
        <v>707</v>
      </c>
      <c r="E5" s="76" t="s">
        <v>708</v>
      </c>
      <c r="F5" s="76" t="s">
        <v>709</v>
      </c>
      <c r="G5" s="77" t="s">
        <v>183</v>
      </c>
      <c r="H5" s="77"/>
      <c r="I5" s="77"/>
      <c r="J5" s="77"/>
      <c r="K5" s="78"/>
      <c r="L5" s="77"/>
      <c r="M5" s="77"/>
      <c r="N5" s="77"/>
      <c r="O5" s="93"/>
      <c r="P5" s="78"/>
      <c r="Q5" s="94"/>
    </row>
    <row r="6" ht="17.2" customHeight="1" spans="1:17">
      <c r="A6" s="16"/>
      <c r="B6" s="79"/>
      <c r="C6" s="79"/>
      <c r="D6" s="79"/>
      <c r="E6" s="79"/>
      <c r="F6" s="79"/>
      <c r="G6" s="79" t="s">
        <v>33</v>
      </c>
      <c r="H6" s="79" t="s">
        <v>36</v>
      </c>
      <c r="I6" s="79" t="s">
        <v>710</v>
      </c>
      <c r="J6" s="79" t="s">
        <v>711</v>
      </c>
      <c r="K6" s="80" t="s">
        <v>712</v>
      </c>
      <c r="L6" s="95" t="s">
        <v>713</v>
      </c>
      <c r="M6" s="95"/>
      <c r="N6" s="95"/>
      <c r="O6" s="96"/>
      <c r="P6" s="97"/>
      <c r="Q6" s="81"/>
    </row>
    <row r="7" ht="54" customHeight="1" spans="1:17">
      <c r="A7" s="19"/>
      <c r="B7" s="81"/>
      <c r="C7" s="81"/>
      <c r="D7" s="81"/>
      <c r="E7" s="81"/>
      <c r="F7" s="81"/>
      <c r="G7" s="81"/>
      <c r="H7" s="81" t="s">
        <v>35</v>
      </c>
      <c r="I7" s="81"/>
      <c r="J7" s="81"/>
      <c r="K7" s="82"/>
      <c r="L7" s="81" t="s">
        <v>35</v>
      </c>
      <c r="M7" s="81" t="s">
        <v>46</v>
      </c>
      <c r="N7" s="81" t="s">
        <v>190</v>
      </c>
      <c r="O7" s="98" t="s">
        <v>42</v>
      </c>
      <c r="P7" s="82" t="s">
        <v>43</v>
      </c>
      <c r="Q7" s="81" t="s">
        <v>44</v>
      </c>
    </row>
    <row r="8" ht="15.05" customHeight="1" spans="1:17">
      <c r="A8" s="20">
        <v>1</v>
      </c>
      <c r="B8" s="101">
        <v>2</v>
      </c>
      <c r="C8" s="101">
        <v>3</v>
      </c>
      <c r="D8" s="101">
        <v>4</v>
      </c>
      <c r="E8" s="101">
        <v>5</v>
      </c>
      <c r="F8" s="101">
        <v>6</v>
      </c>
      <c r="G8" s="102">
        <v>7</v>
      </c>
      <c r="H8" s="102">
        <v>8</v>
      </c>
      <c r="I8" s="102">
        <v>9</v>
      </c>
      <c r="J8" s="102">
        <v>10</v>
      </c>
      <c r="K8" s="102">
        <v>11</v>
      </c>
      <c r="L8" s="102">
        <v>12</v>
      </c>
      <c r="M8" s="102">
        <v>13</v>
      </c>
      <c r="N8" s="102">
        <v>14</v>
      </c>
      <c r="O8" s="102">
        <v>15</v>
      </c>
      <c r="P8" s="102">
        <v>16</v>
      </c>
      <c r="Q8" s="102">
        <v>17</v>
      </c>
    </row>
    <row r="9" ht="20.95" customHeight="1" spans="1:17">
      <c r="A9" s="103" t="s">
        <v>219</v>
      </c>
      <c r="B9" s="104"/>
      <c r="C9" s="104"/>
      <c r="D9" s="105"/>
      <c r="E9" s="105"/>
      <c r="F9" s="105"/>
      <c r="G9" s="105">
        <v>20000</v>
      </c>
      <c r="H9" s="105">
        <v>20000</v>
      </c>
      <c r="I9" s="105"/>
      <c r="J9" s="108"/>
      <c r="K9" s="108"/>
      <c r="L9" s="105"/>
      <c r="M9" s="105"/>
      <c r="N9" s="105"/>
      <c r="O9" s="105"/>
      <c r="P9" s="105"/>
      <c r="Q9" s="105"/>
    </row>
    <row r="10" ht="20.95" customHeight="1" spans="1:17">
      <c r="A10" s="104"/>
      <c r="B10" s="104" t="s">
        <v>714</v>
      </c>
      <c r="C10" s="104" t="str">
        <f>"A05040101"&amp;"  "&amp;"复印纸"</f>
        <v>A05040101  复印纸</v>
      </c>
      <c r="D10" s="106" t="s">
        <v>501</v>
      </c>
      <c r="E10" s="107">
        <v>2</v>
      </c>
      <c r="F10" s="105"/>
      <c r="G10" s="105">
        <v>20000</v>
      </c>
      <c r="H10" s="108">
        <v>20000</v>
      </c>
      <c r="I10" s="108"/>
      <c r="J10" s="108"/>
      <c r="K10" s="108"/>
      <c r="L10" s="105"/>
      <c r="M10" s="105"/>
      <c r="N10" s="105"/>
      <c r="O10" s="105"/>
      <c r="P10" s="105"/>
      <c r="Q10" s="105"/>
    </row>
    <row r="11" ht="20.95" customHeight="1" spans="1:17">
      <c r="A11" s="103" t="s">
        <v>208</v>
      </c>
      <c r="B11" s="104"/>
      <c r="C11" s="104"/>
      <c r="D11" s="104"/>
      <c r="E11" s="104"/>
      <c r="F11" s="105"/>
      <c r="G11" s="105">
        <v>82000</v>
      </c>
      <c r="H11" s="105">
        <v>82000</v>
      </c>
      <c r="I11" s="105"/>
      <c r="J11" s="108"/>
      <c r="K11" s="108"/>
      <c r="L11" s="105"/>
      <c r="M11" s="105"/>
      <c r="N11" s="105"/>
      <c r="O11" s="105"/>
      <c r="P11" s="105"/>
      <c r="Q11" s="105"/>
    </row>
    <row r="12" ht="20.95" customHeight="1" spans="1:17">
      <c r="A12" s="104"/>
      <c r="B12" s="104" t="s">
        <v>715</v>
      </c>
      <c r="C12" s="104" t="str">
        <f>"C23120302"&amp;"  "&amp;"车辆加油、添加燃料服务"</f>
        <v>C23120302  车辆加油、添加燃料服务</v>
      </c>
      <c r="D12" s="106" t="s">
        <v>716</v>
      </c>
      <c r="E12" s="107">
        <v>5000</v>
      </c>
      <c r="F12" s="105"/>
      <c r="G12" s="105">
        <v>50000</v>
      </c>
      <c r="H12" s="108">
        <v>50000</v>
      </c>
      <c r="I12" s="108"/>
      <c r="J12" s="108"/>
      <c r="K12" s="108"/>
      <c r="L12" s="105"/>
      <c r="M12" s="105"/>
      <c r="N12" s="105"/>
      <c r="O12" s="105"/>
      <c r="P12" s="105"/>
      <c r="Q12" s="105"/>
    </row>
    <row r="13" ht="20.95" customHeight="1" spans="1:17">
      <c r="A13" s="104"/>
      <c r="B13" s="104" t="s">
        <v>717</v>
      </c>
      <c r="C13" s="104" t="str">
        <f>"C23120301"&amp;"  "&amp;"车辆维修和保养服务"</f>
        <v>C23120301  车辆维修和保养服务</v>
      </c>
      <c r="D13" s="106" t="s">
        <v>501</v>
      </c>
      <c r="E13" s="107">
        <v>2</v>
      </c>
      <c r="F13" s="105"/>
      <c r="G13" s="105">
        <v>17000</v>
      </c>
      <c r="H13" s="108">
        <v>17000</v>
      </c>
      <c r="I13" s="108"/>
      <c r="J13" s="108"/>
      <c r="K13" s="108"/>
      <c r="L13" s="105"/>
      <c r="M13" s="105"/>
      <c r="N13" s="105"/>
      <c r="O13" s="105"/>
      <c r="P13" s="105"/>
      <c r="Q13" s="105"/>
    </row>
    <row r="14" ht="20.95" customHeight="1" spans="1:17">
      <c r="A14" s="104"/>
      <c r="B14" s="104" t="s">
        <v>718</v>
      </c>
      <c r="C14" s="104" t="str">
        <f>"C1804010201"&amp;"  "&amp;"机动车保险服务"</f>
        <v>C1804010201  机动车保险服务</v>
      </c>
      <c r="D14" s="106" t="s">
        <v>719</v>
      </c>
      <c r="E14" s="107">
        <v>2</v>
      </c>
      <c r="F14" s="105"/>
      <c r="G14" s="105">
        <v>15000</v>
      </c>
      <c r="H14" s="108">
        <v>15000</v>
      </c>
      <c r="I14" s="108"/>
      <c r="J14" s="108"/>
      <c r="K14" s="108"/>
      <c r="L14" s="105"/>
      <c r="M14" s="105"/>
      <c r="N14" s="105"/>
      <c r="O14" s="105"/>
      <c r="P14" s="105"/>
      <c r="Q14" s="105"/>
    </row>
    <row r="15" s="1" customFormat="1" ht="20.95" customHeight="1" spans="1:17">
      <c r="A15" s="109" t="s">
        <v>33</v>
      </c>
      <c r="B15" s="109"/>
      <c r="C15" s="109"/>
      <c r="D15" s="110"/>
      <c r="E15" s="110"/>
      <c r="F15" s="111"/>
      <c r="G15" s="111">
        <v>102000</v>
      </c>
      <c r="H15" s="111">
        <v>102000</v>
      </c>
      <c r="I15" s="111"/>
      <c r="J15" s="111"/>
      <c r="K15" s="111"/>
      <c r="L15" s="111"/>
      <c r="M15" s="111"/>
      <c r="N15" s="111"/>
      <c r="O15" s="111"/>
      <c r="P15" s="111"/>
      <c r="Q15" s="111"/>
    </row>
  </sheetData>
  <mergeCells count="16">
    <mergeCell ref="A3:Q3"/>
    <mergeCell ref="A4:F4"/>
    <mergeCell ref="G5:Q5"/>
    <mergeCell ref="L6:Q6"/>
    <mergeCell ref="A15:E15"/>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2"/>
      <c r="B1" s="2"/>
      <c r="C1" s="2"/>
      <c r="D1" s="2"/>
      <c r="E1" s="2"/>
      <c r="F1" s="2"/>
      <c r="G1" s="2"/>
      <c r="H1" s="2"/>
      <c r="I1" s="2"/>
      <c r="J1" s="2"/>
      <c r="K1" s="2"/>
      <c r="L1" s="2"/>
      <c r="M1" s="2"/>
      <c r="N1" s="2"/>
    </row>
    <row r="2" ht="13.6" customHeight="1" spans="1:14">
      <c r="A2" s="72"/>
      <c r="B2" s="72"/>
      <c r="C2" s="72"/>
      <c r="D2" s="72"/>
      <c r="E2" s="72"/>
      <c r="F2" s="72"/>
      <c r="G2" s="72"/>
      <c r="H2" s="73"/>
      <c r="I2" s="72"/>
      <c r="J2" s="72"/>
      <c r="K2" s="72"/>
      <c r="L2" s="58"/>
      <c r="M2" s="89"/>
      <c r="N2" s="90" t="s">
        <v>720</v>
      </c>
    </row>
    <row r="3" ht="27.85" customHeight="1" spans="1:14">
      <c r="A3" s="60" t="s">
        <v>721</v>
      </c>
      <c r="B3" s="74"/>
      <c r="C3" s="74"/>
      <c r="D3" s="74"/>
      <c r="E3" s="74"/>
      <c r="F3" s="74"/>
      <c r="G3" s="74"/>
      <c r="H3" s="75"/>
      <c r="I3" s="74"/>
      <c r="J3" s="74"/>
      <c r="K3" s="74"/>
      <c r="L3" s="51"/>
      <c r="M3" s="75"/>
      <c r="N3" s="74"/>
    </row>
    <row r="4" ht="18.85" customHeight="1" spans="1:14">
      <c r="A4" s="61" t="str">
        <f>'部门财务收支预算总表01-1'!A4</f>
        <v>单位名称：新平彝族傣族自治县发展和改革局</v>
      </c>
      <c r="B4" s="62"/>
      <c r="C4" s="62"/>
      <c r="D4" s="62"/>
      <c r="E4" s="62"/>
      <c r="F4" s="62"/>
      <c r="G4" s="62"/>
      <c r="H4" s="73"/>
      <c r="I4" s="72"/>
      <c r="J4" s="72"/>
      <c r="K4" s="72"/>
      <c r="L4" s="70"/>
      <c r="M4" s="91"/>
      <c r="N4" s="92" t="s">
        <v>167</v>
      </c>
    </row>
    <row r="5" ht="15.75" customHeight="1" spans="1:14">
      <c r="A5" s="11" t="s">
        <v>704</v>
      </c>
      <c r="B5" s="76" t="s">
        <v>722</v>
      </c>
      <c r="C5" s="76" t="s">
        <v>723</v>
      </c>
      <c r="D5" s="77" t="s">
        <v>183</v>
      </c>
      <c r="E5" s="77"/>
      <c r="F5" s="77"/>
      <c r="G5" s="77"/>
      <c r="H5" s="78"/>
      <c r="I5" s="77"/>
      <c r="J5" s="77"/>
      <c r="K5" s="77"/>
      <c r="L5" s="93"/>
      <c r="M5" s="78"/>
      <c r="N5" s="94"/>
    </row>
    <row r="6" ht="17.2" customHeight="1" spans="1:14">
      <c r="A6" s="16"/>
      <c r="B6" s="79"/>
      <c r="C6" s="79"/>
      <c r="D6" s="79" t="s">
        <v>33</v>
      </c>
      <c r="E6" s="79" t="s">
        <v>36</v>
      </c>
      <c r="F6" s="79" t="s">
        <v>710</v>
      </c>
      <c r="G6" s="79" t="s">
        <v>711</v>
      </c>
      <c r="H6" s="80" t="s">
        <v>712</v>
      </c>
      <c r="I6" s="95" t="s">
        <v>713</v>
      </c>
      <c r="J6" s="95"/>
      <c r="K6" s="95"/>
      <c r="L6" s="96"/>
      <c r="M6" s="97"/>
      <c r="N6" s="81"/>
    </row>
    <row r="7" ht="54" customHeight="1" spans="1:14">
      <c r="A7" s="19"/>
      <c r="B7" s="81"/>
      <c r="C7" s="81"/>
      <c r="D7" s="81"/>
      <c r="E7" s="81"/>
      <c r="F7" s="81"/>
      <c r="G7" s="81"/>
      <c r="H7" s="82"/>
      <c r="I7" s="81" t="s">
        <v>35</v>
      </c>
      <c r="J7" s="81" t="s">
        <v>46</v>
      </c>
      <c r="K7" s="81" t="s">
        <v>190</v>
      </c>
      <c r="L7" s="98" t="s">
        <v>42</v>
      </c>
      <c r="M7" s="82" t="s">
        <v>43</v>
      </c>
      <c r="N7" s="81" t="s">
        <v>44</v>
      </c>
    </row>
    <row r="8" ht="15.05" customHeight="1" spans="1:14">
      <c r="A8" s="19">
        <v>1</v>
      </c>
      <c r="B8" s="81">
        <v>2</v>
      </c>
      <c r="C8" s="81">
        <v>3</v>
      </c>
      <c r="D8" s="82">
        <v>4</v>
      </c>
      <c r="E8" s="82">
        <v>5</v>
      </c>
      <c r="F8" s="82">
        <v>6</v>
      </c>
      <c r="G8" s="82">
        <v>7</v>
      </c>
      <c r="H8" s="82">
        <v>8</v>
      </c>
      <c r="I8" s="82">
        <v>9</v>
      </c>
      <c r="J8" s="82">
        <v>10</v>
      </c>
      <c r="K8" s="82">
        <v>11</v>
      </c>
      <c r="L8" s="82">
        <v>12</v>
      </c>
      <c r="M8" s="82">
        <v>13</v>
      </c>
      <c r="N8" s="82">
        <v>14</v>
      </c>
    </row>
    <row r="9" ht="20.95" customHeight="1" spans="1:14">
      <c r="A9" s="83"/>
      <c r="B9" s="84"/>
      <c r="C9" s="84"/>
      <c r="D9" s="85"/>
      <c r="E9" s="85"/>
      <c r="F9" s="85"/>
      <c r="G9" s="85"/>
      <c r="H9" s="85"/>
      <c r="I9" s="85"/>
      <c r="J9" s="85"/>
      <c r="K9" s="85"/>
      <c r="L9" s="99"/>
      <c r="M9" s="85"/>
      <c r="N9" s="85"/>
    </row>
    <row r="10" ht="20.95" customHeight="1" spans="1:14">
      <c r="A10" s="83"/>
      <c r="B10" s="84"/>
      <c r="C10" s="84"/>
      <c r="D10" s="85"/>
      <c r="E10" s="85"/>
      <c r="F10" s="85"/>
      <c r="G10" s="85"/>
      <c r="H10" s="85"/>
      <c r="I10" s="85"/>
      <c r="J10" s="85"/>
      <c r="K10" s="85"/>
      <c r="L10" s="99"/>
      <c r="M10" s="85"/>
      <c r="N10" s="85"/>
    </row>
    <row r="11" ht="20.95" customHeight="1" spans="1:14">
      <c r="A11" s="86" t="s">
        <v>141</v>
      </c>
      <c r="B11" s="87"/>
      <c r="C11" s="88"/>
      <c r="D11" s="85"/>
      <c r="E11" s="85"/>
      <c r="F11" s="85"/>
      <c r="G11" s="85"/>
      <c r="H11" s="85"/>
      <c r="I11" s="85"/>
      <c r="J11" s="85"/>
      <c r="K11" s="85"/>
      <c r="L11" s="99"/>
      <c r="M11" s="85"/>
      <c r="N11" s="85"/>
    </row>
    <row r="12" customHeight="1" spans="1:1">
      <c r="A12" t="s">
        <v>724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zoomScale="70" zoomScaleNormal="70" workbookViewId="0">
      <pane ySplit="1" topLeftCell="A2" activePane="bottomLeft" state="frozen"/>
      <selection/>
      <selection pane="bottomLeft" activeCell="C15" sqref="C15"/>
    </sheetView>
  </sheetViews>
  <sheetFormatPr defaultColWidth="9.10833333333333" defaultRowHeight="14.25" customHeight="1"/>
  <cols>
    <col min="1" max="1" width="42" customWidth="1"/>
    <col min="2" max="8" width="17.2166666666667" customWidth="1"/>
    <col min="9" max="16" width="17" customWidth="1"/>
  </cols>
  <sheetData>
    <row r="1" customHeight="1" spans="1:16">
      <c r="A1" s="2"/>
      <c r="B1" s="2"/>
      <c r="C1" s="2"/>
      <c r="D1" s="2"/>
      <c r="E1" s="2"/>
      <c r="F1" s="2"/>
      <c r="G1" s="2"/>
      <c r="H1" s="2"/>
      <c r="I1" s="2"/>
      <c r="J1" s="2"/>
      <c r="K1" s="2"/>
      <c r="L1" s="2"/>
      <c r="M1" s="2"/>
      <c r="N1" s="2"/>
      <c r="O1" s="2"/>
      <c r="P1" s="2"/>
    </row>
    <row r="2" ht="13.6" customHeight="1" spans="4:16">
      <c r="D2" s="59"/>
      <c r="P2" s="58" t="s">
        <v>725</v>
      </c>
    </row>
    <row r="3" ht="27.85" customHeight="1" spans="1:16">
      <c r="A3" s="60" t="s">
        <v>726</v>
      </c>
      <c r="B3" s="32"/>
      <c r="C3" s="32"/>
      <c r="D3" s="32"/>
      <c r="E3" s="32"/>
      <c r="F3" s="32"/>
      <c r="G3" s="32"/>
      <c r="H3" s="32"/>
      <c r="I3" s="32"/>
      <c r="J3" s="32"/>
      <c r="K3" s="32"/>
      <c r="L3" s="32"/>
      <c r="M3" s="32"/>
      <c r="N3" s="32"/>
      <c r="O3" s="32"/>
      <c r="P3" s="32"/>
    </row>
    <row r="4" ht="18" customHeight="1" spans="1:16">
      <c r="A4" s="61" t="str">
        <f>'部门财务收支预算总表01-1'!A4</f>
        <v>单位名称：新平彝族傣族自治县发展和改革局</v>
      </c>
      <c r="B4" s="62"/>
      <c r="C4" s="62"/>
      <c r="D4" s="63"/>
      <c r="P4" s="70" t="s">
        <v>167</v>
      </c>
    </row>
    <row r="5" ht="19.5" customHeight="1" spans="1:16">
      <c r="A5" s="17" t="s">
        <v>727</v>
      </c>
      <c r="B5" s="12" t="s">
        <v>183</v>
      </c>
      <c r="C5" s="13"/>
      <c r="D5" s="13"/>
      <c r="E5" s="64" t="s">
        <v>728</v>
      </c>
      <c r="F5" s="64"/>
      <c r="G5" s="64"/>
      <c r="H5" s="64"/>
      <c r="I5" s="64"/>
      <c r="J5" s="64"/>
      <c r="K5" s="64"/>
      <c r="L5" s="64"/>
      <c r="M5" s="64"/>
      <c r="N5" s="64"/>
      <c r="O5" s="64"/>
      <c r="P5" s="64"/>
    </row>
    <row r="6" ht="40.6" customHeight="1" spans="1:16">
      <c r="A6" s="20"/>
      <c r="B6" s="33" t="s">
        <v>33</v>
      </c>
      <c r="C6" s="11" t="s">
        <v>36</v>
      </c>
      <c r="D6" s="65" t="s">
        <v>729</v>
      </c>
      <c r="E6" s="66" t="s">
        <v>730</v>
      </c>
      <c r="F6" s="66" t="s">
        <v>731</v>
      </c>
      <c r="G6" s="66" t="s">
        <v>732</v>
      </c>
      <c r="H6" s="66" t="s">
        <v>733</v>
      </c>
      <c r="I6" s="66" t="s">
        <v>734</v>
      </c>
      <c r="J6" s="66" t="s">
        <v>735</v>
      </c>
      <c r="K6" s="66" t="s">
        <v>736</v>
      </c>
      <c r="L6" s="66" t="s">
        <v>737</v>
      </c>
      <c r="M6" s="66" t="s">
        <v>738</v>
      </c>
      <c r="N6" s="66" t="s">
        <v>739</v>
      </c>
      <c r="O6" s="66" t="s">
        <v>740</v>
      </c>
      <c r="P6" s="66" t="s">
        <v>741</v>
      </c>
    </row>
    <row r="7" ht="19.5" customHeight="1" spans="1:16">
      <c r="A7" s="67">
        <v>1</v>
      </c>
      <c r="B7" s="67">
        <v>2</v>
      </c>
      <c r="C7" s="67">
        <v>3</v>
      </c>
      <c r="D7" s="12">
        <v>4</v>
      </c>
      <c r="E7" s="67">
        <v>5</v>
      </c>
      <c r="F7" s="12">
        <v>6</v>
      </c>
      <c r="G7" s="67">
        <v>7</v>
      </c>
      <c r="H7" s="12">
        <v>8</v>
      </c>
      <c r="I7" s="67">
        <v>9</v>
      </c>
      <c r="J7" s="12">
        <v>10</v>
      </c>
      <c r="K7" s="67">
        <v>11</v>
      </c>
      <c r="L7" s="12">
        <v>12</v>
      </c>
      <c r="M7" s="67">
        <v>13</v>
      </c>
      <c r="N7" s="12">
        <v>14</v>
      </c>
      <c r="O7" s="67">
        <v>15</v>
      </c>
      <c r="P7" s="71">
        <v>16</v>
      </c>
    </row>
    <row r="8" ht="28.5" customHeight="1" spans="1:16">
      <c r="A8" s="68"/>
      <c r="B8" s="25"/>
      <c r="C8" s="25"/>
      <c r="D8" s="25"/>
      <c r="E8" s="25"/>
      <c r="F8" s="25"/>
      <c r="G8" s="25"/>
      <c r="H8" s="25"/>
      <c r="I8" s="25"/>
      <c r="J8" s="25"/>
      <c r="K8" s="25"/>
      <c r="L8" s="25"/>
      <c r="M8" s="25"/>
      <c r="N8" s="25"/>
      <c r="O8" s="25"/>
      <c r="P8" s="25"/>
    </row>
    <row r="9" ht="29.95" customHeight="1" spans="1:16">
      <c r="A9" s="68"/>
      <c r="B9" s="25"/>
      <c r="C9" s="25"/>
      <c r="D9" s="25"/>
      <c r="E9" s="25"/>
      <c r="F9" s="25"/>
      <c r="G9" s="25"/>
      <c r="H9" s="25"/>
      <c r="I9" s="25"/>
      <c r="J9" s="25"/>
      <c r="K9" s="25"/>
      <c r="L9" s="25"/>
      <c r="M9" s="25"/>
      <c r="N9" s="25"/>
      <c r="O9" s="25"/>
      <c r="P9" s="25"/>
    </row>
    <row r="10" ht="29" customHeight="1" spans="1:1">
      <c r="A10" s="69" t="s">
        <v>724</v>
      </c>
    </row>
  </sheetData>
  <mergeCells count="5">
    <mergeCell ref="A3:P3"/>
    <mergeCell ref="A4:D4"/>
    <mergeCell ref="B5:D5"/>
    <mergeCell ref="E5:P5"/>
    <mergeCell ref="A5:A6"/>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8" sqref="A8"/>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2"/>
      <c r="B1" s="2"/>
      <c r="C1" s="2"/>
      <c r="D1" s="2"/>
      <c r="E1" s="2"/>
      <c r="F1" s="2"/>
      <c r="G1" s="2"/>
      <c r="H1" s="2"/>
      <c r="I1" s="2"/>
      <c r="J1" s="2"/>
    </row>
    <row r="2" customHeight="1" spans="10:10">
      <c r="J2" s="58" t="s">
        <v>742</v>
      </c>
    </row>
    <row r="3" ht="28.5" customHeight="1" spans="1:10">
      <c r="A3" s="50" t="s">
        <v>743</v>
      </c>
      <c r="B3" s="32"/>
      <c r="C3" s="32"/>
      <c r="D3" s="32"/>
      <c r="E3" s="32"/>
      <c r="F3" s="51"/>
      <c r="G3" s="32"/>
      <c r="H3" s="51"/>
      <c r="I3" s="51"/>
      <c r="J3" s="32"/>
    </row>
    <row r="4" ht="17.2" customHeight="1" spans="1:1">
      <c r="A4" s="6" t="str">
        <f>'部门财务收支预算总表01-1'!A4</f>
        <v>单位名称：新平彝族傣族自治县发展和改革局</v>
      </c>
    </row>
    <row r="5" ht="44.2" customHeight="1" spans="1:10">
      <c r="A5" s="52" t="s">
        <v>348</v>
      </c>
      <c r="B5" s="52" t="s">
        <v>349</v>
      </c>
      <c r="C5" s="52" t="s">
        <v>350</v>
      </c>
      <c r="D5" s="52" t="s">
        <v>351</v>
      </c>
      <c r="E5" s="52" t="s">
        <v>352</v>
      </c>
      <c r="F5" s="53" t="s">
        <v>353</v>
      </c>
      <c r="G5" s="52" t="s">
        <v>354</v>
      </c>
      <c r="H5" s="53" t="s">
        <v>355</v>
      </c>
      <c r="I5" s="53" t="s">
        <v>356</v>
      </c>
      <c r="J5" s="52" t="s">
        <v>357</v>
      </c>
    </row>
    <row r="6" ht="14.25" customHeight="1" spans="1:10">
      <c r="A6" s="52">
        <v>1</v>
      </c>
      <c r="B6" s="52">
        <v>2</v>
      </c>
      <c r="C6" s="52">
        <v>3</v>
      </c>
      <c r="D6" s="52">
        <v>4</v>
      </c>
      <c r="E6" s="52">
        <v>5</v>
      </c>
      <c r="F6" s="53">
        <v>6</v>
      </c>
      <c r="G6" s="52">
        <v>7</v>
      </c>
      <c r="H6" s="53">
        <v>8</v>
      </c>
      <c r="I6" s="53">
        <v>9</v>
      </c>
      <c r="J6" s="52">
        <v>10</v>
      </c>
    </row>
    <row r="7" ht="22" customHeight="1" spans="1:10">
      <c r="A7" s="54"/>
      <c r="B7" s="55"/>
      <c r="C7" s="55"/>
      <c r="D7" s="55"/>
      <c r="E7" s="56"/>
      <c r="F7" s="57"/>
      <c r="G7" s="56"/>
      <c r="H7" s="57"/>
      <c r="I7" s="57"/>
      <c r="J7" s="56"/>
    </row>
    <row r="8" ht="24" customHeight="1" spans="1:1">
      <c r="A8" t="s">
        <v>724</v>
      </c>
    </row>
    <row r="9" ht="6" customHeight="1"/>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A10" sqref="A10"/>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40"/>
      <c r="B1" s="40"/>
      <c r="C1" s="40"/>
      <c r="D1" s="40"/>
      <c r="E1" s="40"/>
      <c r="F1" s="40"/>
      <c r="G1" s="40"/>
      <c r="H1" s="40"/>
    </row>
    <row r="2" ht="18.85" customHeight="1" spans="1:8">
      <c r="A2" s="41"/>
      <c r="B2" s="41"/>
      <c r="C2" s="41"/>
      <c r="D2" s="41"/>
      <c r="E2" s="41"/>
      <c r="F2" s="41"/>
      <c r="G2" s="41"/>
      <c r="H2" s="42" t="s">
        <v>744</v>
      </c>
    </row>
    <row r="3" ht="30.6" customHeight="1" spans="1:8">
      <c r="A3" s="43" t="s">
        <v>745</v>
      </c>
      <c r="B3" s="43"/>
      <c r="C3" s="43"/>
      <c r="D3" s="43"/>
      <c r="E3" s="43"/>
      <c r="F3" s="43"/>
      <c r="G3" s="43"/>
      <c r="H3" s="43"/>
    </row>
    <row r="4" ht="18.85" customHeight="1" spans="1:8">
      <c r="A4" s="44" t="str">
        <f>'部门财务收支预算总表01-1'!A4</f>
        <v>单位名称：新平彝族傣族自治县发展和改革局</v>
      </c>
      <c r="B4" s="41"/>
      <c r="C4" s="41"/>
      <c r="D4" s="41"/>
      <c r="E4" s="41"/>
      <c r="F4" s="41"/>
      <c r="G4" s="41"/>
      <c r="H4" s="41"/>
    </row>
    <row r="5" ht="18.85" customHeight="1" spans="1:8">
      <c r="A5" s="45" t="s">
        <v>176</v>
      </c>
      <c r="B5" s="45" t="s">
        <v>746</v>
      </c>
      <c r="C5" s="45" t="s">
        <v>747</v>
      </c>
      <c r="D5" s="45" t="s">
        <v>748</v>
      </c>
      <c r="E5" s="45" t="s">
        <v>749</v>
      </c>
      <c r="F5" s="45" t="s">
        <v>750</v>
      </c>
      <c r="G5" s="45"/>
      <c r="H5" s="45"/>
    </row>
    <row r="6" ht="18.85" customHeight="1" spans="1:8">
      <c r="A6" s="45"/>
      <c r="B6" s="45"/>
      <c r="C6" s="45"/>
      <c r="D6" s="45"/>
      <c r="E6" s="45"/>
      <c r="F6" s="45" t="s">
        <v>708</v>
      </c>
      <c r="G6" s="45" t="s">
        <v>751</v>
      </c>
      <c r="H6" s="45" t="s">
        <v>752</v>
      </c>
    </row>
    <row r="7" ht="18.85" customHeight="1" spans="1:8">
      <c r="A7" s="46" t="s">
        <v>159</v>
      </c>
      <c r="B7" s="46" t="s">
        <v>160</v>
      </c>
      <c r="C7" s="46" t="s">
        <v>161</v>
      </c>
      <c r="D7" s="46" t="s">
        <v>467</v>
      </c>
      <c r="E7" s="46" t="s">
        <v>162</v>
      </c>
      <c r="F7" s="46" t="s">
        <v>163</v>
      </c>
      <c r="G7" s="46" t="s">
        <v>164</v>
      </c>
      <c r="H7" s="46" t="s">
        <v>633</v>
      </c>
    </row>
    <row r="8" ht="29.95" customHeight="1" spans="1:8">
      <c r="A8" s="47"/>
      <c r="B8" s="47"/>
      <c r="C8" s="47"/>
      <c r="D8" s="47"/>
      <c r="E8" s="45"/>
      <c r="F8" s="48"/>
      <c r="G8" s="49"/>
      <c r="H8" s="49"/>
    </row>
    <row r="9" ht="20.15" customHeight="1" spans="1:8">
      <c r="A9" s="45" t="s">
        <v>33</v>
      </c>
      <c r="B9" s="45"/>
      <c r="C9" s="45"/>
      <c r="D9" s="45"/>
      <c r="E9" s="45"/>
      <c r="F9" s="48"/>
      <c r="G9" s="49"/>
      <c r="H9" s="49"/>
    </row>
    <row r="10" customHeight="1" spans="1:1">
      <c r="A10" t="s">
        <v>724</v>
      </c>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opLeftCell="B1" workbookViewId="0">
      <pane ySplit="1" topLeftCell="A2" activePane="bottomLeft" state="frozen"/>
      <selection/>
      <selection pane="bottomLeft" activeCell="B11" sqref="B11"/>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2"/>
      <c r="B1" s="2"/>
      <c r="C1" s="2"/>
      <c r="D1" s="2"/>
      <c r="E1" s="2"/>
      <c r="F1" s="2"/>
      <c r="G1" s="2"/>
      <c r="H1" s="2"/>
      <c r="I1" s="2"/>
      <c r="J1" s="2"/>
      <c r="K1" s="2"/>
    </row>
    <row r="2" ht="13.6" customHeight="1" spans="4:11">
      <c r="D2" s="3"/>
      <c r="E2" s="3"/>
      <c r="F2" s="3"/>
      <c r="G2" s="3"/>
      <c r="K2" s="4" t="s">
        <v>753</v>
      </c>
    </row>
    <row r="3" ht="27.85" customHeight="1" spans="1:11">
      <c r="A3" s="32" t="s">
        <v>754</v>
      </c>
      <c r="B3" s="32"/>
      <c r="C3" s="32"/>
      <c r="D3" s="32"/>
      <c r="E3" s="32"/>
      <c r="F3" s="32"/>
      <c r="G3" s="32"/>
      <c r="H3" s="32"/>
      <c r="I3" s="32"/>
      <c r="J3" s="32"/>
      <c r="K3" s="32"/>
    </row>
    <row r="4" ht="13.6" customHeight="1" spans="1:11">
      <c r="A4" s="6" t="str">
        <f>'部门财务收支预算总表01-1'!A4</f>
        <v>单位名称：新平彝族傣族自治县发展和改革局</v>
      </c>
      <c r="B4" s="7"/>
      <c r="C4" s="7"/>
      <c r="D4" s="7"/>
      <c r="E4" s="7"/>
      <c r="F4" s="7"/>
      <c r="G4" s="7"/>
      <c r="H4" s="8"/>
      <c r="I4" s="8"/>
      <c r="J4" s="8"/>
      <c r="K4" s="9" t="s">
        <v>167</v>
      </c>
    </row>
    <row r="5" ht="21.8" customHeight="1" spans="1:11">
      <c r="A5" s="10" t="s">
        <v>262</v>
      </c>
      <c r="B5" s="10" t="s">
        <v>178</v>
      </c>
      <c r="C5" s="10" t="s">
        <v>263</v>
      </c>
      <c r="D5" s="11" t="s">
        <v>179</v>
      </c>
      <c r="E5" s="11" t="s">
        <v>180</v>
      </c>
      <c r="F5" s="11" t="s">
        <v>181</v>
      </c>
      <c r="G5" s="11" t="s">
        <v>182</v>
      </c>
      <c r="H5" s="17" t="s">
        <v>33</v>
      </c>
      <c r="I5" s="12" t="s">
        <v>755</v>
      </c>
      <c r="J5" s="13"/>
      <c r="K5" s="14"/>
    </row>
    <row r="6" ht="21.8" customHeight="1" spans="1:11">
      <c r="A6" s="15"/>
      <c r="B6" s="15"/>
      <c r="C6" s="15"/>
      <c r="D6" s="16"/>
      <c r="E6" s="16"/>
      <c r="F6" s="16"/>
      <c r="G6" s="16"/>
      <c r="H6" s="33"/>
      <c r="I6" s="11" t="s">
        <v>36</v>
      </c>
      <c r="J6" s="11" t="s">
        <v>37</v>
      </c>
      <c r="K6" s="11" t="s">
        <v>38</v>
      </c>
    </row>
    <row r="7" ht="40.6" customHeight="1" spans="1:11">
      <c r="A7" s="18"/>
      <c r="B7" s="18"/>
      <c r="C7" s="18"/>
      <c r="D7" s="19"/>
      <c r="E7" s="19"/>
      <c r="F7" s="19"/>
      <c r="G7" s="19"/>
      <c r="H7" s="20"/>
      <c r="I7" s="19" t="s">
        <v>35</v>
      </c>
      <c r="J7" s="19"/>
      <c r="K7" s="19"/>
    </row>
    <row r="8" ht="15.05" customHeight="1" spans="1:11">
      <c r="A8" s="21">
        <v>1</v>
      </c>
      <c r="B8" s="21">
        <v>2</v>
      </c>
      <c r="C8" s="21">
        <v>3</v>
      </c>
      <c r="D8" s="21">
        <v>4</v>
      </c>
      <c r="E8" s="21">
        <v>5</v>
      </c>
      <c r="F8" s="21">
        <v>6</v>
      </c>
      <c r="G8" s="21">
        <v>7</v>
      </c>
      <c r="H8" s="21">
        <v>8</v>
      </c>
      <c r="I8" s="21">
        <v>9</v>
      </c>
      <c r="J8" s="39">
        <v>10</v>
      </c>
      <c r="K8" s="39">
        <v>11</v>
      </c>
    </row>
    <row r="9" ht="30.6" customHeight="1" spans="1:11">
      <c r="A9" s="34"/>
      <c r="B9" s="34"/>
      <c r="C9" s="34"/>
      <c r="D9" s="34"/>
      <c r="E9" s="34"/>
      <c r="F9" s="34"/>
      <c r="G9" s="34"/>
      <c r="H9" s="35"/>
      <c r="I9" s="35"/>
      <c r="J9" s="35"/>
      <c r="K9" s="35"/>
    </row>
    <row r="10" ht="18.85" customHeight="1" spans="1:11">
      <c r="A10" s="36" t="s">
        <v>141</v>
      </c>
      <c r="B10" s="37"/>
      <c r="C10" s="37"/>
      <c r="D10" s="37"/>
      <c r="E10" s="37"/>
      <c r="F10" s="37"/>
      <c r="G10" s="38"/>
      <c r="H10" s="35"/>
      <c r="I10" s="35"/>
      <c r="J10" s="35"/>
      <c r="K10" s="35"/>
    </row>
    <row r="11" customHeight="1" spans="2:2">
      <c r="B11" t="s">
        <v>724</v>
      </c>
    </row>
  </sheetData>
  <mergeCells count="15">
    <mergeCell ref="A3:K3"/>
    <mergeCell ref="A4:G4"/>
    <mergeCell ref="I5:K5"/>
    <mergeCell ref="A10:G10"/>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topLeftCell="B1" workbookViewId="0">
      <pane ySplit="1" topLeftCell="A11" activePane="bottomLeft" state="frozen"/>
      <selection/>
      <selection pane="bottomLeft" activeCell="A18" sqref="$A18:$XFD18"/>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2"/>
      <c r="B1" s="2"/>
      <c r="C1" s="2"/>
      <c r="D1" s="2"/>
      <c r="E1" s="2"/>
      <c r="F1" s="2"/>
      <c r="G1" s="2"/>
    </row>
    <row r="2" ht="13.6" customHeight="1" spans="4:7">
      <c r="D2" s="3"/>
      <c r="G2" s="4" t="s">
        <v>756</v>
      </c>
    </row>
    <row r="3" ht="27.85" customHeight="1" spans="1:7">
      <c r="A3" s="5" t="s">
        <v>757</v>
      </c>
      <c r="B3" s="5"/>
      <c r="C3" s="5"/>
      <c r="D3" s="5"/>
      <c r="E3" s="5"/>
      <c r="F3" s="5"/>
      <c r="G3" s="5"/>
    </row>
    <row r="4" ht="13.6" customHeight="1" spans="1:7">
      <c r="A4" s="6" t="str">
        <f>'部门财务收支预算总表01-1'!A4</f>
        <v>单位名称：新平彝族傣族自治县发展和改革局</v>
      </c>
      <c r="B4" s="7"/>
      <c r="C4" s="7"/>
      <c r="D4" s="7"/>
      <c r="E4" s="8"/>
      <c r="F4" s="8"/>
      <c r="G4" s="9" t="s">
        <v>167</v>
      </c>
    </row>
    <row r="5" ht="21.8" customHeight="1" spans="1:7">
      <c r="A5" s="10" t="s">
        <v>263</v>
      </c>
      <c r="B5" s="10" t="s">
        <v>262</v>
      </c>
      <c r="C5" s="10" t="s">
        <v>178</v>
      </c>
      <c r="D5" s="11" t="s">
        <v>758</v>
      </c>
      <c r="E5" s="12" t="s">
        <v>36</v>
      </c>
      <c r="F5" s="13"/>
      <c r="G5" s="14"/>
    </row>
    <row r="6" ht="21.8" customHeight="1" spans="1:7">
      <c r="A6" s="15"/>
      <c r="B6" s="15"/>
      <c r="C6" s="15"/>
      <c r="D6" s="16"/>
      <c r="E6" s="17" t="s">
        <v>759</v>
      </c>
      <c r="F6" s="11" t="s">
        <v>760</v>
      </c>
      <c r="G6" s="11" t="s">
        <v>761</v>
      </c>
    </row>
    <row r="7" ht="40.6" customHeight="1" spans="1:7">
      <c r="A7" s="18"/>
      <c r="B7" s="18"/>
      <c r="C7" s="18"/>
      <c r="D7" s="19"/>
      <c r="E7" s="20"/>
      <c r="F7" s="19" t="s">
        <v>35</v>
      </c>
      <c r="G7" s="19"/>
    </row>
    <row r="8" ht="15.05" customHeight="1" spans="1:7">
      <c r="A8" s="21">
        <v>1</v>
      </c>
      <c r="B8" s="21">
        <v>2</v>
      </c>
      <c r="C8" s="21">
        <v>3</v>
      </c>
      <c r="D8" s="21">
        <v>4</v>
      </c>
      <c r="E8" s="21">
        <v>5</v>
      </c>
      <c r="F8" s="21">
        <v>6</v>
      </c>
      <c r="G8" s="21">
        <v>7</v>
      </c>
    </row>
    <row r="9" ht="29.95" customHeight="1" spans="1:7">
      <c r="A9" s="22" t="s">
        <v>48</v>
      </c>
      <c r="B9" s="22" t="s">
        <v>267</v>
      </c>
      <c r="C9" s="23" t="s">
        <v>266</v>
      </c>
      <c r="D9" s="22" t="s">
        <v>762</v>
      </c>
      <c r="E9" s="24">
        <v>115000</v>
      </c>
      <c r="F9" s="25"/>
      <c r="G9" s="25"/>
    </row>
    <row r="10" ht="29.95" customHeight="1" spans="1:7">
      <c r="A10" s="22" t="s">
        <v>48</v>
      </c>
      <c r="B10" s="22" t="s">
        <v>267</v>
      </c>
      <c r="C10" s="23" t="s">
        <v>298</v>
      </c>
      <c r="D10" s="22" t="s">
        <v>762</v>
      </c>
      <c r="E10" s="24">
        <v>18120</v>
      </c>
      <c r="F10" s="25"/>
      <c r="G10" s="25"/>
    </row>
    <row r="11" ht="29.95" customHeight="1" spans="1:7">
      <c r="A11" s="22" t="s">
        <v>48</v>
      </c>
      <c r="B11" s="22" t="s">
        <v>272</v>
      </c>
      <c r="C11" s="23" t="s">
        <v>300</v>
      </c>
      <c r="D11" s="22" t="s">
        <v>762</v>
      </c>
      <c r="E11" s="24">
        <v>64104</v>
      </c>
      <c r="F11" s="25"/>
      <c r="G11" s="25"/>
    </row>
    <row r="12" ht="29.95" customHeight="1" spans="1:7">
      <c r="A12" s="22" t="s">
        <v>48</v>
      </c>
      <c r="B12" s="22" t="s">
        <v>272</v>
      </c>
      <c r="C12" s="23" t="s">
        <v>302</v>
      </c>
      <c r="D12" s="22" t="s">
        <v>762</v>
      </c>
      <c r="E12" s="24">
        <v>225094.8</v>
      </c>
      <c r="F12" s="25"/>
      <c r="G12" s="25"/>
    </row>
    <row r="13" ht="29.95" customHeight="1" spans="1:7">
      <c r="A13" s="22" t="s">
        <v>48</v>
      </c>
      <c r="B13" s="22" t="s">
        <v>267</v>
      </c>
      <c r="C13" s="23" t="s">
        <v>329</v>
      </c>
      <c r="D13" s="22" t="s">
        <v>762</v>
      </c>
      <c r="E13" s="24">
        <v>2000000</v>
      </c>
      <c r="F13" s="25"/>
      <c r="G13" s="25"/>
    </row>
    <row r="14" ht="29.95" customHeight="1" spans="1:7">
      <c r="A14" s="22" t="s">
        <v>48</v>
      </c>
      <c r="B14" s="22" t="s">
        <v>267</v>
      </c>
      <c r="C14" s="23" t="s">
        <v>333</v>
      </c>
      <c r="D14" s="22" t="s">
        <v>762</v>
      </c>
      <c r="E14" s="24">
        <v>1000000</v>
      </c>
      <c r="F14" s="25"/>
      <c r="G14" s="25"/>
    </row>
    <row r="15" ht="29.95" customHeight="1" spans="1:7">
      <c r="A15" s="22" t="s">
        <v>48</v>
      </c>
      <c r="B15" s="22" t="s">
        <v>267</v>
      </c>
      <c r="C15" s="23" t="s">
        <v>336</v>
      </c>
      <c r="D15" s="22" t="s">
        <v>762</v>
      </c>
      <c r="E15" s="24">
        <v>1000000</v>
      </c>
      <c r="F15" s="25"/>
      <c r="G15" s="25"/>
    </row>
    <row r="16" ht="29.95" customHeight="1" spans="1:7">
      <c r="A16" s="22" t="s">
        <v>48</v>
      </c>
      <c r="B16" s="22" t="s">
        <v>267</v>
      </c>
      <c r="C16" s="23" t="s">
        <v>338</v>
      </c>
      <c r="D16" s="22" t="s">
        <v>762</v>
      </c>
      <c r="E16" s="24">
        <v>431200</v>
      </c>
      <c r="F16" s="25"/>
      <c r="G16" s="25"/>
    </row>
    <row r="17" ht="29.95" customHeight="1" spans="1:7">
      <c r="A17" s="22" t="s">
        <v>48</v>
      </c>
      <c r="B17" s="22" t="s">
        <v>272</v>
      </c>
      <c r="C17" s="23" t="s">
        <v>342</v>
      </c>
      <c r="D17" s="22" t="s">
        <v>762</v>
      </c>
      <c r="E17" s="24">
        <v>21586.8</v>
      </c>
      <c r="F17" s="25"/>
      <c r="G17" s="25"/>
    </row>
    <row r="18" ht="29.95" customHeight="1" spans="1:7">
      <c r="A18" s="22" t="s">
        <v>48</v>
      </c>
      <c r="B18" s="26" t="s">
        <v>272</v>
      </c>
      <c r="C18" s="23" t="s">
        <v>274</v>
      </c>
      <c r="D18" s="22" t="s">
        <v>762</v>
      </c>
      <c r="E18" s="27">
        <v>9540</v>
      </c>
      <c r="F18" s="25"/>
      <c r="G18" s="25"/>
    </row>
    <row r="19" ht="29.95" customHeight="1" spans="1:7">
      <c r="A19" s="22" t="s">
        <v>48</v>
      </c>
      <c r="B19" s="26" t="s">
        <v>267</v>
      </c>
      <c r="C19" s="23" t="s">
        <v>279</v>
      </c>
      <c r="D19" s="22" t="s">
        <v>762</v>
      </c>
      <c r="E19" s="27">
        <v>39900</v>
      </c>
      <c r="F19" s="25"/>
      <c r="G19" s="25"/>
    </row>
    <row r="20" ht="29.95" customHeight="1" spans="1:7">
      <c r="A20" s="22" t="s">
        <v>48</v>
      </c>
      <c r="B20" s="26" t="s">
        <v>267</v>
      </c>
      <c r="C20" s="23" t="s">
        <v>289</v>
      </c>
      <c r="D20" s="22" t="s">
        <v>762</v>
      </c>
      <c r="E20" s="27">
        <v>45000</v>
      </c>
      <c r="F20" s="25"/>
      <c r="G20" s="25"/>
    </row>
    <row r="21" ht="29.95" customHeight="1" spans="1:7">
      <c r="A21" s="22" t="s">
        <v>48</v>
      </c>
      <c r="B21" s="26" t="s">
        <v>267</v>
      </c>
      <c r="C21" s="23" t="s">
        <v>309</v>
      </c>
      <c r="D21" s="22" t="s">
        <v>762</v>
      </c>
      <c r="E21" s="27">
        <v>1275000</v>
      </c>
      <c r="F21" s="25"/>
      <c r="G21" s="25"/>
    </row>
    <row r="22" s="1" customFormat="1" ht="18.85" customHeight="1" spans="1:7">
      <c r="A22" s="28" t="s">
        <v>33</v>
      </c>
      <c r="B22" s="29" t="s">
        <v>763</v>
      </c>
      <c r="C22" s="29"/>
      <c r="D22" s="30"/>
      <c r="E22" s="31">
        <f>SUM(E9:E21)</f>
        <v>6244545.6</v>
      </c>
      <c r="F22" s="31"/>
      <c r="G22" s="31"/>
    </row>
  </sheetData>
  <mergeCells count="11">
    <mergeCell ref="A3:G3"/>
    <mergeCell ref="A4:D4"/>
    <mergeCell ref="E5:G5"/>
    <mergeCell ref="A22:D22"/>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F17" sqref="F17"/>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2"/>
      <c r="B1" s="2"/>
      <c r="C1" s="2"/>
      <c r="D1" s="2"/>
      <c r="E1" s="2"/>
      <c r="F1" s="2"/>
      <c r="G1" s="2"/>
      <c r="H1" s="2"/>
      <c r="I1" s="2"/>
      <c r="J1" s="2"/>
      <c r="K1" s="2"/>
      <c r="L1" s="2"/>
      <c r="M1" s="2"/>
      <c r="N1" s="2"/>
      <c r="O1" s="2"/>
      <c r="P1" s="2"/>
      <c r="Q1" s="2"/>
      <c r="R1" s="2"/>
      <c r="S1" s="2"/>
    </row>
    <row r="2" ht="11.95" customHeight="1" spans="1:18">
      <c r="A2" s="226"/>
      <c r="J2" s="238"/>
      <c r="R2" s="4" t="s">
        <v>29</v>
      </c>
    </row>
    <row r="3" ht="36" customHeight="1" spans="1:19">
      <c r="A3" s="227" t="s">
        <v>30</v>
      </c>
      <c r="B3" s="32"/>
      <c r="C3" s="32"/>
      <c r="D3" s="32"/>
      <c r="E3" s="32"/>
      <c r="F3" s="32"/>
      <c r="G3" s="32"/>
      <c r="H3" s="32"/>
      <c r="I3" s="32"/>
      <c r="J3" s="51"/>
      <c r="K3" s="32"/>
      <c r="L3" s="32"/>
      <c r="M3" s="32"/>
      <c r="N3" s="32"/>
      <c r="O3" s="32"/>
      <c r="P3" s="32"/>
      <c r="Q3" s="32"/>
      <c r="R3" s="32"/>
      <c r="S3" s="32"/>
    </row>
    <row r="4" ht="20.3" customHeight="1" spans="1:19">
      <c r="A4" s="100" t="str">
        <f>'部门财务收支预算总表01-1'!A4</f>
        <v>单位名称：新平彝族傣族自治县发展和改革局</v>
      </c>
      <c r="B4" s="8"/>
      <c r="C4" s="8"/>
      <c r="D4" s="8"/>
      <c r="E4" s="8"/>
      <c r="F4" s="8"/>
      <c r="G4" s="8"/>
      <c r="H4" s="8"/>
      <c r="I4" s="8"/>
      <c r="J4" s="239"/>
      <c r="K4" s="8"/>
      <c r="L4" s="8"/>
      <c r="M4" s="8"/>
      <c r="N4" s="9"/>
      <c r="O4" s="9"/>
      <c r="P4" s="9"/>
      <c r="Q4" s="9"/>
      <c r="R4" s="9" t="s">
        <v>3</v>
      </c>
      <c r="S4" s="9" t="s">
        <v>3</v>
      </c>
    </row>
    <row r="5" ht="18.85" customHeight="1" spans="1:19">
      <c r="A5" s="228" t="s">
        <v>31</v>
      </c>
      <c r="B5" s="229" t="s">
        <v>32</v>
      </c>
      <c r="C5" s="229" t="s">
        <v>33</v>
      </c>
      <c r="D5" s="230" t="s">
        <v>34</v>
      </c>
      <c r="E5" s="231"/>
      <c r="F5" s="231"/>
      <c r="G5" s="231"/>
      <c r="H5" s="231"/>
      <c r="I5" s="231"/>
      <c r="J5" s="240"/>
      <c r="K5" s="231"/>
      <c r="L5" s="231"/>
      <c r="M5" s="231"/>
      <c r="N5" s="241"/>
      <c r="O5" s="241" t="s">
        <v>22</v>
      </c>
      <c r="P5" s="241"/>
      <c r="Q5" s="241"/>
      <c r="R5" s="241"/>
      <c r="S5" s="241"/>
    </row>
    <row r="6" ht="18" customHeight="1" spans="1:19">
      <c r="A6" s="232"/>
      <c r="B6" s="233"/>
      <c r="C6" s="233"/>
      <c r="D6" s="233" t="s">
        <v>35</v>
      </c>
      <c r="E6" s="233" t="s">
        <v>36</v>
      </c>
      <c r="F6" s="233" t="s">
        <v>37</v>
      </c>
      <c r="G6" s="233" t="s">
        <v>38</v>
      </c>
      <c r="H6" s="233" t="s">
        <v>39</v>
      </c>
      <c r="I6" s="242" t="s">
        <v>40</v>
      </c>
      <c r="J6" s="243"/>
      <c r="K6" s="242" t="s">
        <v>41</v>
      </c>
      <c r="L6" s="242" t="s">
        <v>42</v>
      </c>
      <c r="M6" s="242" t="s">
        <v>43</v>
      </c>
      <c r="N6" s="244" t="s">
        <v>44</v>
      </c>
      <c r="O6" s="245" t="s">
        <v>35</v>
      </c>
      <c r="P6" s="245" t="s">
        <v>36</v>
      </c>
      <c r="Q6" s="245" t="s">
        <v>37</v>
      </c>
      <c r="R6" s="245" t="s">
        <v>38</v>
      </c>
      <c r="S6" s="245" t="s">
        <v>45</v>
      </c>
    </row>
    <row r="7" ht="29.3" customHeight="1" spans="1:19">
      <c r="A7" s="234"/>
      <c r="B7" s="235"/>
      <c r="C7" s="235"/>
      <c r="D7" s="235"/>
      <c r="E7" s="235"/>
      <c r="F7" s="235"/>
      <c r="G7" s="235"/>
      <c r="H7" s="235"/>
      <c r="I7" s="246" t="s">
        <v>35</v>
      </c>
      <c r="J7" s="246" t="s">
        <v>46</v>
      </c>
      <c r="K7" s="246" t="s">
        <v>41</v>
      </c>
      <c r="L7" s="246" t="s">
        <v>42</v>
      </c>
      <c r="M7" s="246" t="s">
        <v>43</v>
      </c>
      <c r="N7" s="246" t="s">
        <v>44</v>
      </c>
      <c r="O7" s="246"/>
      <c r="P7" s="246"/>
      <c r="Q7" s="246"/>
      <c r="R7" s="246"/>
      <c r="S7" s="246"/>
    </row>
    <row r="8" ht="16.55" customHeight="1" spans="1:19">
      <c r="A8" s="236">
        <v>1</v>
      </c>
      <c r="B8" s="21">
        <v>2</v>
      </c>
      <c r="C8" s="21">
        <v>3</v>
      </c>
      <c r="D8" s="21">
        <v>4</v>
      </c>
      <c r="E8" s="236">
        <v>5</v>
      </c>
      <c r="F8" s="21">
        <v>6</v>
      </c>
      <c r="G8" s="21">
        <v>7</v>
      </c>
      <c r="H8" s="236">
        <v>8</v>
      </c>
      <c r="I8" s="21">
        <v>9</v>
      </c>
      <c r="J8" s="39">
        <v>10</v>
      </c>
      <c r="K8" s="39">
        <v>11</v>
      </c>
      <c r="L8" s="247">
        <v>12</v>
      </c>
      <c r="M8" s="39">
        <v>13</v>
      </c>
      <c r="N8" s="39">
        <v>14</v>
      </c>
      <c r="O8" s="39">
        <v>15</v>
      </c>
      <c r="P8" s="39">
        <v>16</v>
      </c>
      <c r="Q8" s="39">
        <v>17</v>
      </c>
      <c r="R8" s="39">
        <v>18</v>
      </c>
      <c r="S8" s="39">
        <v>19</v>
      </c>
    </row>
    <row r="9" ht="31.45" customHeight="1" spans="1:19">
      <c r="A9" s="191" t="s">
        <v>47</v>
      </c>
      <c r="B9" s="191" t="s">
        <v>48</v>
      </c>
      <c r="C9" s="169">
        <f>D9</f>
        <v>44958121.562</v>
      </c>
      <c r="D9" s="169">
        <f>E9+F9</f>
        <v>44958121.562</v>
      </c>
      <c r="E9" s="169">
        <f>E10</f>
        <v>13577068.322</v>
      </c>
      <c r="F9" s="169">
        <f>F10</f>
        <v>31381053.24</v>
      </c>
      <c r="G9" s="99"/>
      <c r="H9" s="99"/>
      <c r="I9" s="99"/>
      <c r="J9" s="99"/>
      <c r="K9" s="99"/>
      <c r="L9" s="99"/>
      <c r="M9" s="99"/>
      <c r="N9" s="99"/>
      <c r="O9" s="99"/>
      <c r="P9" s="99"/>
      <c r="Q9" s="99"/>
      <c r="R9" s="99"/>
      <c r="S9" s="99"/>
    </row>
    <row r="10" ht="16.55" customHeight="1" spans="1:19">
      <c r="A10" s="192" t="s">
        <v>49</v>
      </c>
      <c r="B10" s="192" t="s">
        <v>48</v>
      </c>
      <c r="C10" s="169">
        <f>D10</f>
        <v>44958121.562</v>
      </c>
      <c r="D10" s="169">
        <f>E10+F10</f>
        <v>44958121.562</v>
      </c>
      <c r="E10" s="169">
        <v>13577068.322</v>
      </c>
      <c r="F10" s="169">
        <v>31381053.24</v>
      </c>
      <c r="G10" s="99"/>
      <c r="H10" s="99"/>
      <c r="I10" s="99"/>
      <c r="J10" s="99"/>
      <c r="K10" s="99"/>
      <c r="L10" s="99"/>
      <c r="M10" s="99"/>
      <c r="N10" s="99"/>
      <c r="O10" s="99"/>
      <c r="P10" s="99"/>
      <c r="Q10" s="99"/>
      <c r="R10" s="99"/>
      <c r="S10" s="99"/>
    </row>
    <row r="11" s="1" customFormat="1" ht="16.55" customHeight="1" spans="1:19">
      <c r="A11" s="207" t="s">
        <v>33</v>
      </c>
      <c r="B11" s="237"/>
      <c r="C11" s="237">
        <f>C10</f>
        <v>44958121.562</v>
      </c>
      <c r="D11" s="225">
        <f t="shared" ref="B11:F11" si="0">D10</f>
        <v>44958121.562</v>
      </c>
      <c r="E11" s="225">
        <f t="shared" si="0"/>
        <v>13577068.322</v>
      </c>
      <c r="F11" s="225">
        <f t="shared" si="0"/>
        <v>31381053.24</v>
      </c>
      <c r="G11" s="225"/>
      <c r="H11" s="225"/>
      <c r="I11" s="225"/>
      <c r="J11" s="225"/>
      <c r="K11" s="225"/>
      <c r="L11" s="225"/>
      <c r="M11" s="225"/>
      <c r="N11" s="225"/>
      <c r="O11" s="225"/>
      <c r="P11" s="225"/>
      <c r="Q11" s="225"/>
      <c r="R11" s="225"/>
      <c r="S11" s="225"/>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2"/>
  <sheetViews>
    <sheetView showZeros="0" workbookViewId="0">
      <pane ySplit="1" topLeftCell="A30" activePane="bottomLeft" state="frozen"/>
      <selection/>
      <selection pane="bottomLeft" activeCell="F59" sqref="F59"/>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2"/>
      <c r="B1" s="2"/>
      <c r="C1" s="2"/>
      <c r="D1" s="2"/>
      <c r="E1" s="2"/>
      <c r="F1" s="2"/>
      <c r="G1" s="2"/>
      <c r="H1" s="2"/>
      <c r="I1" s="2"/>
      <c r="J1" s="2"/>
      <c r="K1" s="2"/>
      <c r="L1" s="2"/>
      <c r="M1" s="2"/>
      <c r="N1" s="2"/>
      <c r="O1" s="2"/>
    </row>
    <row r="2" ht="15.75" customHeight="1" spans="15:15">
      <c r="O2" s="59" t="s">
        <v>50</v>
      </c>
    </row>
    <row r="3" ht="28.5" customHeight="1" spans="1:15">
      <c r="A3" s="32" t="s">
        <v>51</v>
      </c>
      <c r="B3" s="32"/>
      <c r="C3" s="32"/>
      <c r="D3" s="32"/>
      <c r="E3" s="32"/>
      <c r="F3" s="32"/>
      <c r="G3" s="32"/>
      <c r="H3" s="32"/>
      <c r="I3" s="32"/>
      <c r="J3" s="32"/>
      <c r="K3" s="32"/>
      <c r="L3" s="32"/>
      <c r="M3" s="32"/>
      <c r="N3" s="32"/>
      <c r="O3" s="32"/>
    </row>
    <row r="4" ht="15.05" customHeight="1" spans="1:15">
      <c r="A4" s="114" t="str">
        <f>'部门财务收支预算总表01-1'!A4</f>
        <v>单位名称：新平彝族傣族自治县发展和改革局</v>
      </c>
      <c r="B4" s="115"/>
      <c r="C4" s="62"/>
      <c r="D4" s="62"/>
      <c r="E4" s="62"/>
      <c r="F4" s="62"/>
      <c r="G4" s="8"/>
      <c r="H4" s="62"/>
      <c r="I4" s="62"/>
      <c r="J4" s="8"/>
      <c r="K4" s="62"/>
      <c r="L4" s="62"/>
      <c r="M4" s="8"/>
      <c r="N4" s="8"/>
      <c r="O4" s="116" t="s">
        <v>3</v>
      </c>
    </row>
    <row r="5" ht="18.85" customHeight="1" spans="1:15">
      <c r="A5" s="11" t="s">
        <v>52</v>
      </c>
      <c r="B5" s="11" t="s">
        <v>53</v>
      </c>
      <c r="C5" s="17" t="s">
        <v>33</v>
      </c>
      <c r="D5" s="67" t="s">
        <v>36</v>
      </c>
      <c r="E5" s="67"/>
      <c r="F5" s="67"/>
      <c r="G5" s="212" t="s">
        <v>37</v>
      </c>
      <c r="H5" s="11" t="s">
        <v>38</v>
      </c>
      <c r="I5" s="11" t="s">
        <v>54</v>
      </c>
      <c r="J5" s="12" t="s">
        <v>55</v>
      </c>
      <c r="K5" s="77" t="s">
        <v>56</v>
      </c>
      <c r="L5" s="77" t="s">
        <v>57</v>
      </c>
      <c r="M5" s="77" t="s">
        <v>58</v>
      </c>
      <c r="N5" s="77" t="s">
        <v>59</v>
      </c>
      <c r="O5" s="94" t="s">
        <v>60</v>
      </c>
    </row>
    <row r="6" ht="29.95" customHeight="1" spans="1:15">
      <c r="A6" s="20"/>
      <c r="B6" s="20"/>
      <c r="C6" s="20"/>
      <c r="D6" s="67" t="s">
        <v>35</v>
      </c>
      <c r="E6" s="67" t="s">
        <v>61</v>
      </c>
      <c r="F6" s="67" t="s">
        <v>62</v>
      </c>
      <c r="G6" s="20"/>
      <c r="H6" s="20"/>
      <c r="I6" s="20"/>
      <c r="J6" s="67" t="s">
        <v>35</v>
      </c>
      <c r="K6" s="98" t="s">
        <v>56</v>
      </c>
      <c r="L6" s="98" t="s">
        <v>57</v>
      </c>
      <c r="M6" s="98" t="s">
        <v>58</v>
      </c>
      <c r="N6" s="98" t="s">
        <v>59</v>
      </c>
      <c r="O6" s="98" t="s">
        <v>60</v>
      </c>
    </row>
    <row r="7" ht="16.55" customHeight="1" spans="1:15">
      <c r="A7" s="67">
        <v>1</v>
      </c>
      <c r="B7" s="67">
        <v>2</v>
      </c>
      <c r="C7" s="67">
        <v>3</v>
      </c>
      <c r="D7" s="67">
        <v>4</v>
      </c>
      <c r="E7" s="67">
        <v>5</v>
      </c>
      <c r="F7" s="67">
        <v>6</v>
      </c>
      <c r="G7" s="67">
        <v>7</v>
      </c>
      <c r="H7" s="53">
        <v>8</v>
      </c>
      <c r="I7" s="53">
        <v>9</v>
      </c>
      <c r="J7" s="53">
        <v>10</v>
      </c>
      <c r="K7" s="53">
        <v>11</v>
      </c>
      <c r="L7" s="53">
        <v>12</v>
      </c>
      <c r="M7" s="53">
        <v>13</v>
      </c>
      <c r="N7" s="53">
        <v>14</v>
      </c>
      <c r="O7" s="67">
        <v>15</v>
      </c>
    </row>
    <row r="8" ht="20.3" customHeight="1" spans="1:15">
      <c r="A8" s="191" t="s">
        <v>63</v>
      </c>
      <c r="B8" s="191" t="s">
        <v>64</v>
      </c>
      <c r="C8" s="213">
        <f t="shared" ref="C8:F8" si="0">C9+C13+C15</f>
        <v>6592064.88</v>
      </c>
      <c r="D8" s="213">
        <f t="shared" si="0"/>
        <v>6592064.88</v>
      </c>
      <c r="E8" s="213">
        <f t="shared" si="0"/>
        <v>4911718.08</v>
      </c>
      <c r="F8" s="213">
        <f t="shared" si="0"/>
        <v>1680346.8</v>
      </c>
      <c r="G8" s="213"/>
      <c r="H8" s="214"/>
      <c r="I8" s="214"/>
      <c r="J8" s="214"/>
      <c r="K8" s="214"/>
      <c r="L8" s="214"/>
      <c r="M8" s="99"/>
      <c r="N8" s="214"/>
      <c r="O8" s="214"/>
    </row>
    <row r="9" ht="17.2" customHeight="1" spans="1:15">
      <c r="A9" s="192" t="s">
        <v>65</v>
      </c>
      <c r="B9" s="192" t="s">
        <v>66</v>
      </c>
      <c r="C9" s="213">
        <f t="shared" ref="C9:F9" si="1">C10+C11+C12</f>
        <v>6573944.88</v>
      </c>
      <c r="D9" s="213">
        <f t="shared" si="1"/>
        <v>6573944.88</v>
      </c>
      <c r="E9" s="213">
        <f t="shared" si="1"/>
        <v>4911718.08</v>
      </c>
      <c r="F9" s="213">
        <f t="shared" si="1"/>
        <v>1662226.8</v>
      </c>
      <c r="G9" s="213"/>
      <c r="H9" s="214"/>
      <c r="I9" s="214"/>
      <c r="J9" s="214"/>
      <c r="K9" s="214"/>
      <c r="L9" s="214"/>
      <c r="M9" s="99"/>
      <c r="N9" s="214"/>
      <c r="O9" s="214"/>
    </row>
    <row r="10" ht="17.2" customHeight="1" spans="1:15">
      <c r="A10" s="193" t="s">
        <v>67</v>
      </c>
      <c r="B10" s="193" t="s">
        <v>68</v>
      </c>
      <c r="C10" s="213">
        <f>D10</f>
        <v>5142744.88</v>
      </c>
      <c r="D10" s="213">
        <f>E10+F10</f>
        <v>5142744.88</v>
      </c>
      <c r="E10" s="213">
        <v>4911718.08</v>
      </c>
      <c r="F10" s="213">
        <v>231026.8</v>
      </c>
      <c r="G10" s="213"/>
      <c r="H10" s="214"/>
      <c r="I10" s="214"/>
      <c r="J10" s="214"/>
      <c r="K10" s="214"/>
      <c r="L10" s="214"/>
      <c r="M10" s="99"/>
      <c r="N10" s="214"/>
      <c r="O10" s="214"/>
    </row>
    <row r="11" ht="17.2" customHeight="1" spans="1:15">
      <c r="A11" s="193" t="s">
        <v>69</v>
      </c>
      <c r="B11" s="193" t="s">
        <v>70</v>
      </c>
      <c r="C11" s="213">
        <v>431200</v>
      </c>
      <c r="D11" s="213">
        <v>431200</v>
      </c>
      <c r="E11" s="213"/>
      <c r="F11" s="213">
        <v>431200</v>
      </c>
      <c r="G11" s="213"/>
      <c r="H11" s="214"/>
      <c r="I11" s="214"/>
      <c r="J11" s="214"/>
      <c r="K11" s="214"/>
      <c r="L11" s="214"/>
      <c r="M11" s="99"/>
      <c r="N11" s="214"/>
      <c r="O11" s="214"/>
    </row>
    <row r="12" ht="17.2" customHeight="1" spans="1:15">
      <c r="A12" s="193" t="s">
        <v>71</v>
      </c>
      <c r="B12" s="193" t="s">
        <v>72</v>
      </c>
      <c r="C12" s="213">
        <v>1000000</v>
      </c>
      <c r="D12" s="213">
        <v>1000000</v>
      </c>
      <c r="E12" s="213"/>
      <c r="F12" s="213">
        <v>1000000</v>
      </c>
      <c r="G12" s="213"/>
      <c r="H12" s="214"/>
      <c r="I12" s="214"/>
      <c r="J12" s="214"/>
      <c r="K12" s="214"/>
      <c r="L12" s="214"/>
      <c r="M12" s="99"/>
      <c r="N12" s="214"/>
      <c r="O12" s="214"/>
    </row>
    <row r="13" ht="17.2" customHeight="1" spans="1:15">
      <c r="A13" s="192" t="s">
        <v>73</v>
      </c>
      <c r="B13" s="192" t="s">
        <v>74</v>
      </c>
      <c r="C13" s="213">
        <v>8120</v>
      </c>
      <c r="D13" s="213">
        <v>8120</v>
      </c>
      <c r="E13" s="213"/>
      <c r="F13" s="213">
        <v>8120</v>
      </c>
      <c r="G13" s="213"/>
      <c r="H13" s="214"/>
      <c r="I13" s="214"/>
      <c r="J13" s="214"/>
      <c r="K13" s="214"/>
      <c r="L13" s="214"/>
      <c r="M13" s="99"/>
      <c r="N13" s="214"/>
      <c r="O13" s="214"/>
    </row>
    <row r="14" ht="17.2" customHeight="1" spans="1:15">
      <c r="A14" s="193" t="s">
        <v>75</v>
      </c>
      <c r="B14" s="193" t="s">
        <v>70</v>
      </c>
      <c r="C14" s="213">
        <v>8120</v>
      </c>
      <c r="D14" s="213">
        <v>8120</v>
      </c>
      <c r="E14" s="213"/>
      <c r="F14" s="213">
        <v>8120</v>
      </c>
      <c r="G14" s="213"/>
      <c r="H14" s="214"/>
      <c r="I14" s="214"/>
      <c r="J14" s="214"/>
      <c r="K14" s="214"/>
      <c r="L14" s="214"/>
      <c r="M14" s="99"/>
      <c r="N14" s="214"/>
      <c r="O14" s="214"/>
    </row>
    <row r="15" ht="17.2" customHeight="1" spans="1:15">
      <c r="A15" s="192" t="s">
        <v>76</v>
      </c>
      <c r="B15" s="192" t="s">
        <v>77</v>
      </c>
      <c r="C15" s="213">
        <v>10000</v>
      </c>
      <c r="D15" s="213">
        <v>10000</v>
      </c>
      <c r="E15" s="213"/>
      <c r="F15" s="213">
        <v>10000</v>
      </c>
      <c r="G15" s="213"/>
      <c r="H15" s="214"/>
      <c r="I15" s="214"/>
      <c r="J15" s="214"/>
      <c r="K15" s="214"/>
      <c r="L15" s="214"/>
      <c r="M15" s="99"/>
      <c r="N15" s="214"/>
      <c r="O15" s="214"/>
    </row>
    <row r="16" ht="17.2" customHeight="1" spans="1:15">
      <c r="A16" s="193" t="s">
        <v>78</v>
      </c>
      <c r="B16" s="193" t="s">
        <v>77</v>
      </c>
      <c r="C16" s="213">
        <v>10000</v>
      </c>
      <c r="D16" s="213">
        <v>10000</v>
      </c>
      <c r="E16" s="213"/>
      <c r="F16" s="213">
        <v>10000</v>
      </c>
      <c r="G16" s="213"/>
      <c r="H16" s="214"/>
      <c r="I16" s="214"/>
      <c r="J16" s="214"/>
      <c r="K16" s="214"/>
      <c r="L16" s="214"/>
      <c r="M16" s="99"/>
      <c r="N16" s="214"/>
      <c r="O16" s="214"/>
    </row>
    <row r="17" ht="17.2" customHeight="1" spans="1:15">
      <c r="A17" s="191" t="s">
        <v>79</v>
      </c>
      <c r="B17" s="191" t="s">
        <v>80</v>
      </c>
      <c r="C17" s="213">
        <v>1000000</v>
      </c>
      <c r="D17" s="213">
        <v>1000000</v>
      </c>
      <c r="E17" s="213"/>
      <c r="F17" s="213">
        <v>1000000</v>
      </c>
      <c r="G17" s="213"/>
      <c r="H17" s="214"/>
      <c r="I17" s="214"/>
      <c r="J17" s="214"/>
      <c r="K17" s="214"/>
      <c r="L17" s="214"/>
      <c r="M17" s="99"/>
      <c r="N17" s="214"/>
      <c r="O17" s="214"/>
    </row>
    <row r="18" ht="17.2" customHeight="1" spans="1:15">
      <c r="A18" s="192" t="s">
        <v>81</v>
      </c>
      <c r="B18" s="192" t="s">
        <v>82</v>
      </c>
      <c r="C18" s="213">
        <v>1000000</v>
      </c>
      <c r="D18" s="213">
        <v>1000000</v>
      </c>
      <c r="E18" s="213"/>
      <c r="F18" s="213">
        <v>1000000</v>
      </c>
      <c r="G18" s="213"/>
      <c r="H18" s="214"/>
      <c r="I18" s="214"/>
      <c r="J18" s="214"/>
      <c r="K18" s="214"/>
      <c r="L18" s="214"/>
      <c r="M18" s="99"/>
      <c r="N18" s="214"/>
      <c r="O18" s="214"/>
    </row>
    <row r="19" ht="17.2" customHeight="1" spans="1:15">
      <c r="A19" s="193" t="s">
        <v>83</v>
      </c>
      <c r="B19" s="193" t="s">
        <v>84</v>
      </c>
      <c r="C19" s="213">
        <v>1000000</v>
      </c>
      <c r="D19" s="213">
        <v>1000000</v>
      </c>
      <c r="E19" s="213"/>
      <c r="F19" s="213">
        <v>1000000</v>
      </c>
      <c r="G19" s="213"/>
      <c r="H19" s="214"/>
      <c r="I19" s="214"/>
      <c r="J19" s="214"/>
      <c r="K19" s="214"/>
      <c r="L19" s="214"/>
      <c r="M19" s="99"/>
      <c r="N19" s="214"/>
      <c r="O19" s="214"/>
    </row>
    <row r="20" ht="17.2" customHeight="1" spans="1:15">
      <c r="A20" s="191" t="s">
        <v>85</v>
      </c>
      <c r="B20" s="191" t="s">
        <v>86</v>
      </c>
      <c r="C20" s="213">
        <v>1147957.2</v>
      </c>
      <c r="D20" s="213">
        <v>1147957.2</v>
      </c>
      <c r="E20" s="213">
        <v>858758.4</v>
      </c>
      <c r="F20" s="213">
        <v>289198.8</v>
      </c>
      <c r="G20" s="213"/>
      <c r="H20" s="214"/>
      <c r="I20" s="214"/>
      <c r="J20" s="214"/>
      <c r="K20" s="214"/>
      <c r="L20" s="214"/>
      <c r="M20" s="99"/>
      <c r="N20" s="214"/>
      <c r="O20" s="214"/>
    </row>
    <row r="21" ht="17.2" customHeight="1" spans="1:15">
      <c r="A21" s="192" t="s">
        <v>87</v>
      </c>
      <c r="B21" s="192" t="s">
        <v>88</v>
      </c>
      <c r="C21" s="213">
        <v>858758.4</v>
      </c>
      <c r="D21" s="213">
        <v>858758.4</v>
      </c>
      <c r="E21" s="213">
        <v>858758.4</v>
      </c>
      <c r="F21" s="213"/>
      <c r="G21" s="213"/>
      <c r="H21" s="214"/>
      <c r="I21" s="214"/>
      <c r="J21" s="214"/>
      <c r="K21" s="214"/>
      <c r="L21" s="214"/>
      <c r="M21" s="99"/>
      <c r="N21" s="214"/>
      <c r="O21" s="214"/>
    </row>
    <row r="22" ht="17.2" customHeight="1" spans="1:15">
      <c r="A22" s="193" t="s">
        <v>89</v>
      </c>
      <c r="B22" s="193" t="s">
        <v>90</v>
      </c>
      <c r="C22" s="213">
        <v>10500</v>
      </c>
      <c r="D22" s="213">
        <v>10500</v>
      </c>
      <c r="E22" s="213">
        <v>10500</v>
      </c>
      <c r="F22" s="213"/>
      <c r="G22" s="213"/>
      <c r="H22" s="214"/>
      <c r="I22" s="214"/>
      <c r="J22" s="214"/>
      <c r="K22" s="214"/>
      <c r="L22" s="214"/>
      <c r="M22" s="99"/>
      <c r="N22" s="214"/>
      <c r="O22" s="214"/>
    </row>
    <row r="23" ht="17.2" customHeight="1" spans="1:15">
      <c r="A23" s="193" t="s">
        <v>91</v>
      </c>
      <c r="B23" s="193" t="s">
        <v>92</v>
      </c>
      <c r="C23" s="213">
        <v>300</v>
      </c>
      <c r="D23" s="213">
        <v>300</v>
      </c>
      <c r="E23" s="213">
        <v>300</v>
      </c>
      <c r="F23" s="213"/>
      <c r="G23" s="213"/>
      <c r="H23" s="214"/>
      <c r="I23" s="214"/>
      <c r="J23" s="214"/>
      <c r="K23" s="214"/>
      <c r="L23" s="214"/>
      <c r="M23" s="99"/>
      <c r="N23" s="214"/>
      <c r="O23" s="214"/>
    </row>
    <row r="24" ht="17.2" customHeight="1" spans="1:15">
      <c r="A24" s="193" t="s">
        <v>93</v>
      </c>
      <c r="B24" s="193" t="s">
        <v>94</v>
      </c>
      <c r="C24" s="213">
        <v>847958.4</v>
      </c>
      <c r="D24" s="213">
        <v>847958.4</v>
      </c>
      <c r="E24" s="213">
        <v>847958.4</v>
      </c>
      <c r="F24" s="213"/>
      <c r="G24" s="213"/>
      <c r="H24" s="214"/>
      <c r="I24" s="214"/>
      <c r="J24" s="214"/>
      <c r="K24" s="214"/>
      <c r="L24" s="214"/>
      <c r="M24" s="99"/>
      <c r="N24" s="214"/>
      <c r="O24" s="214"/>
    </row>
    <row r="25" ht="17.2" customHeight="1" spans="1:15">
      <c r="A25" s="192" t="s">
        <v>95</v>
      </c>
      <c r="B25" s="192" t="s">
        <v>96</v>
      </c>
      <c r="C25" s="213">
        <v>289198.8</v>
      </c>
      <c r="D25" s="213">
        <v>289198.8</v>
      </c>
      <c r="E25" s="213"/>
      <c r="F25" s="213">
        <v>289198.8</v>
      </c>
      <c r="G25" s="213"/>
      <c r="H25" s="214"/>
      <c r="I25" s="214"/>
      <c r="J25" s="214"/>
      <c r="K25" s="214"/>
      <c r="L25" s="214"/>
      <c r="M25" s="99"/>
      <c r="N25" s="214"/>
      <c r="O25" s="214"/>
    </row>
    <row r="26" ht="17.2" customHeight="1" spans="1:15">
      <c r="A26" s="193" t="s">
        <v>97</v>
      </c>
      <c r="B26" s="193" t="s">
        <v>98</v>
      </c>
      <c r="C26" s="213">
        <v>289198.8</v>
      </c>
      <c r="D26" s="213">
        <v>289198.8</v>
      </c>
      <c r="E26" s="213"/>
      <c r="F26" s="213">
        <v>289198.8</v>
      </c>
      <c r="G26" s="213"/>
      <c r="H26" s="214"/>
      <c r="I26" s="214"/>
      <c r="J26" s="214"/>
      <c r="K26" s="214"/>
      <c r="L26" s="214"/>
      <c r="M26" s="99"/>
      <c r="N26" s="214"/>
      <c r="O26" s="214"/>
    </row>
    <row r="27" ht="17.2" customHeight="1" spans="1:15">
      <c r="A27" s="191" t="s">
        <v>99</v>
      </c>
      <c r="B27" s="191" t="s">
        <v>100</v>
      </c>
      <c r="C27" s="213">
        <v>676950.24</v>
      </c>
      <c r="D27" s="213">
        <v>676950.24</v>
      </c>
      <c r="E27" s="213">
        <v>676950.24</v>
      </c>
      <c r="F27" s="213"/>
      <c r="G27" s="213"/>
      <c r="H27" s="214"/>
      <c r="I27" s="214"/>
      <c r="J27" s="214"/>
      <c r="K27" s="214"/>
      <c r="L27" s="214"/>
      <c r="M27" s="99"/>
      <c r="N27" s="214"/>
      <c r="O27" s="214"/>
    </row>
    <row r="28" ht="17.2" customHeight="1" spans="1:15">
      <c r="A28" s="192" t="s">
        <v>101</v>
      </c>
      <c r="B28" s="192" t="s">
        <v>102</v>
      </c>
      <c r="C28" s="213">
        <v>676950.24</v>
      </c>
      <c r="D28" s="213">
        <v>676950.24</v>
      </c>
      <c r="E28" s="213">
        <v>676950.24</v>
      </c>
      <c r="F28" s="213"/>
      <c r="G28" s="213"/>
      <c r="H28" s="214"/>
      <c r="I28" s="214"/>
      <c r="J28" s="214"/>
      <c r="K28" s="214"/>
      <c r="L28" s="214"/>
      <c r="M28" s="99"/>
      <c r="N28" s="214"/>
      <c r="O28" s="214"/>
    </row>
    <row r="29" ht="17.2" customHeight="1" spans="1:15">
      <c r="A29" s="193" t="s">
        <v>103</v>
      </c>
      <c r="B29" s="193" t="s">
        <v>104</v>
      </c>
      <c r="C29" s="213">
        <v>371318.24</v>
      </c>
      <c r="D29" s="213">
        <v>371318.24</v>
      </c>
      <c r="E29" s="213">
        <v>371318.24</v>
      </c>
      <c r="F29" s="213"/>
      <c r="G29" s="213"/>
      <c r="H29" s="214"/>
      <c r="I29" s="214"/>
      <c r="J29" s="214"/>
      <c r="K29" s="214"/>
      <c r="L29" s="214"/>
      <c r="M29" s="99"/>
      <c r="N29" s="214"/>
      <c r="O29" s="214"/>
    </row>
    <row r="30" ht="17.2" customHeight="1" spans="1:15">
      <c r="A30" s="193" t="s">
        <v>105</v>
      </c>
      <c r="B30" s="193" t="s">
        <v>106</v>
      </c>
      <c r="C30" s="213">
        <v>6001</v>
      </c>
      <c r="D30" s="213">
        <v>6001</v>
      </c>
      <c r="E30" s="213">
        <v>6001</v>
      </c>
      <c r="F30" s="213"/>
      <c r="G30" s="213"/>
      <c r="H30" s="214"/>
      <c r="I30" s="214"/>
      <c r="J30" s="214"/>
      <c r="K30" s="214"/>
      <c r="L30" s="214"/>
      <c r="M30" s="99"/>
      <c r="N30" s="214"/>
      <c r="O30" s="214"/>
    </row>
    <row r="31" ht="17.2" customHeight="1" spans="1:15">
      <c r="A31" s="193" t="s">
        <v>107</v>
      </c>
      <c r="B31" s="193" t="s">
        <v>108</v>
      </c>
      <c r="C31" s="213">
        <v>283793.4</v>
      </c>
      <c r="D31" s="213">
        <v>283793.4</v>
      </c>
      <c r="E31" s="213">
        <v>283793.4</v>
      </c>
      <c r="F31" s="213"/>
      <c r="G31" s="213"/>
      <c r="H31" s="214"/>
      <c r="I31" s="214"/>
      <c r="J31" s="214"/>
      <c r="K31" s="214"/>
      <c r="L31" s="214"/>
      <c r="M31" s="99"/>
      <c r="N31" s="214"/>
      <c r="O31" s="214"/>
    </row>
    <row r="32" ht="17.2" customHeight="1" spans="1:15">
      <c r="A32" s="193" t="s">
        <v>109</v>
      </c>
      <c r="B32" s="193" t="s">
        <v>110</v>
      </c>
      <c r="C32" s="213">
        <v>15837.6</v>
      </c>
      <c r="D32" s="213">
        <v>15837.6</v>
      </c>
      <c r="E32" s="213">
        <v>15837.6</v>
      </c>
      <c r="F32" s="213"/>
      <c r="G32" s="213"/>
      <c r="H32" s="214"/>
      <c r="I32" s="214"/>
      <c r="J32" s="214"/>
      <c r="K32" s="214"/>
      <c r="L32" s="214"/>
      <c r="M32" s="99"/>
      <c r="N32" s="214"/>
      <c r="O32" s="214"/>
    </row>
    <row r="33" ht="17.2" customHeight="1" spans="1:15">
      <c r="A33" s="191" t="s">
        <v>111</v>
      </c>
      <c r="B33" s="191" t="s">
        <v>112</v>
      </c>
      <c r="C33" s="213">
        <v>26131800</v>
      </c>
      <c r="D33" s="213"/>
      <c r="E33" s="213"/>
      <c r="F33" s="213"/>
      <c r="G33" s="213">
        <v>26131800</v>
      </c>
      <c r="H33" s="214"/>
      <c r="I33" s="214"/>
      <c r="J33" s="214"/>
      <c r="K33" s="214"/>
      <c r="L33" s="214"/>
      <c r="M33" s="99"/>
      <c r="N33" s="214"/>
      <c r="O33" s="214"/>
    </row>
    <row r="34" ht="17.2" customHeight="1" spans="1:15">
      <c r="A34" s="192" t="s">
        <v>113</v>
      </c>
      <c r="B34" s="192" t="s">
        <v>114</v>
      </c>
      <c r="C34" s="213">
        <v>26131800</v>
      </c>
      <c r="D34" s="213"/>
      <c r="E34" s="213"/>
      <c r="F34" s="213"/>
      <c r="G34" s="213">
        <v>26131800</v>
      </c>
      <c r="H34" s="214"/>
      <c r="I34" s="214"/>
      <c r="J34" s="214"/>
      <c r="K34" s="214"/>
      <c r="L34" s="214"/>
      <c r="M34" s="99"/>
      <c r="N34" s="214"/>
      <c r="O34" s="214"/>
    </row>
    <row r="35" ht="17.2" customHeight="1" spans="1:15">
      <c r="A35" s="193" t="s">
        <v>115</v>
      </c>
      <c r="B35" s="193" t="s">
        <v>116</v>
      </c>
      <c r="C35" s="213">
        <v>26131800</v>
      </c>
      <c r="D35" s="213"/>
      <c r="E35" s="213"/>
      <c r="F35" s="213"/>
      <c r="G35" s="213">
        <v>26131800</v>
      </c>
      <c r="H35" s="214"/>
      <c r="I35" s="214"/>
      <c r="J35" s="214"/>
      <c r="K35" s="214"/>
      <c r="L35" s="214"/>
      <c r="M35" s="99"/>
      <c r="N35" s="214"/>
      <c r="O35" s="214"/>
    </row>
    <row r="36" ht="17.2" customHeight="1" spans="1:15">
      <c r="A36" s="117">
        <v>213</v>
      </c>
      <c r="B36" s="215" t="s">
        <v>117</v>
      </c>
      <c r="C36" s="216">
        <f>C37+C39+C42</f>
        <v>6524253.24</v>
      </c>
      <c r="D36" s="216">
        <f>D37</f>
        <v>1275000</v>
      </c>
      <c r="E36" s="216"/>
      <c r="F36" s="216">
        <f>F37</f>
        <v>1275000</v>
      </c>
      <c r="G36" s="217">
        <f>G37+G39+G42</f>
        <v>5249253.24</v>
      </c>
      <c r="H36" s="214"/>
      <c r="I36" s="214"/>
      <c r="J36" s="214"/>
      <c r="K36" s="214"/>
      <c r="L36" s="214"/>
      <c r="M36" s="99"/>
      <c r="N36" s="214"/>
      <c r="O36" s="214"/>
    </row>
    <row r="37" ht="17.2" customHeight="1" spans="1:15">
      <c r="A37" s="120">
        <v>21303</v>
      </c>
      <c r="B37" s="218" t="s">
        <v>118</v>
      </c>
      <c r="C37" s="219">
        <v>1275000</v>
      </c>
      <c r="D37" s="219">
        <v>1275000</v>
      </c>
      <c r="E37" s="219"/>
      <c r="F37" s="219">
        <v>1275000</v>
      </c>
      <c r="G37" s="220"/>
      <c r="H37" s="214"/>
      <c r="I37" s="214"/>
      <c r="J37" s="214"/>
      <c r="K37" s="214"/>
      <c r="L37" s="214"/>
      <c r="M37" s="99"/>
      <c r="N37" s="214"/>
      <c r="O37" s="214"/>
    </row>
    <row r="38" ht="17.2" customHeight="1" spans="1:15">
      <c r="A38" s="120">
        <v>2130321</v>
      </c>
      <c r="B38" s="218" t="s">
        <v>119</v>
      </c>
      <c r="C38" s="219">
        <v>1275000</v>
      </c>
      <c r="D38" s="219">
        <v>1275000</v>
      </c>
      <c r="E38" s="219"/>
      <c r="F38" s="219">
        <v>1275000</v>
      </c>
      <c r="G38" s="220"/>
      <c r="H38" s="214"/>
      <c r="I38" s="214"/>
      <c r="J38" s="214"/>
      <c r="K38" s="214"/>
      <c r="L38" s="214"/>
      <c r="M38" s="99"/>
      <c r="N38" s="214"/>
      <c r="O38" s="214"/>
    </row>
    <row r="39" ht="17.2" customHeight="1" spans="1:15">
      <c r="A39" s="120">
        <v>21366</v>
      </c>
      <c r="B39" s="218" t="s">
        <v>120</v>
      </c>
      <c r="C39" s="219">
        <f t="shared" ref="C36:C43" si="2">G39</f>
        <v>5111503.24</v>
      </c>
      <c r="D39" s="219"/>
      <c r="E39" s="219"/>
      <c r="F39" s="219"/>
      <c r="G39" s="220">
        <f>G40+G41</f>
        <v>5111503.24</v>
      </c>
      <c r="H39" s="214"/>
      <c r="I39" s="214"/>
      <c r="J39" s="214"/>
      <c r="K39" s="214"/>
      <c r="L39" s="214"/>
      <c r="M39" s="99"/>
      <c r="N39" s="214"/>
      <c r="O39" s="214"/>
    </row>
    <row r="40" ht="17.2" customHeight="1" spans="1:15">
      <c r="A40" s="120">
        <v>2136601</v>
      </c>
      <c r="B40" s="218" t="s">
        <v>121</v>
      </c>
      <c r="C40" s="219">
        <f t="shared" si="2"/>
        <v>1860800</v>
      </c>
      <c r="D40" s="219"/>
      <c r="E40" s="219"/>
      <c r="F40" s="219"/>
      <c r="G40" s="220">
        <v>1860800</v>
      </c>
      <c r="H40" s="214"/>
      <c r="I40" s="214"/>
      <c r="J40" s="214"/>
      <c r="K40" s="214"/>
      <c r="L40" s="214"/>
      <c r="M40" s="99"/>
      <c r="N40" s="214"/>
      <c r="O40" s="214"/>
    </row>
    <row r="41" ht="17.2" customHeight="1" spans="1:15">
      <c r="A41" s="120">
        <v>2136699</v>
      </c>
      <c r="B41" s="218" t="s">
        <v>122</v>
      </c>
      <c r="C41" s="219">
        <f t="shared" si="2"/>
        <v>3250703.24</v>
      </c>
      <c r="D41" s="219"/>
      <c r="E41" s="219"/>
      <c r="F41" s="219"/>
      <c r="G41" s="220">
        <v>3250703.24</v>
      </c>
      <c r="H41" s="214"/>
      <c r="I41" s="214"/>
      <c r="J41" s="214"/>
      <c r="K41" s="214"/>
      <c r="L41" s="214"/>
      <c r="M41" s="99"/>
      <c r="N41" s="214"/>
      <c r="O41" s="214"/>
    </row>
    <row r="42" ht="17.2" customHeight="1" spans="1:15">
      <c r="A42" s="221">
        <v>21372</v>
      </c>
      <c r="B42" s="221" t="s">
        <v>123</v>
      </c>
      <c r="C42" s="222">
        <f t="shared" si="2"/>
        <v>137750</v>
      </c>
      <c r="D42" s="222"/>
      <c r="E42" s="222"/>
      <c r="F42" s="222"/>
      <c r="G42" s="223">
        <v>137750</v>
      </c>
      <c r="H42" s="214"/>
      <c r="I42" s="214"/>
      <c r="J42" s="214"/>
      <c r="K42" s="214"/>
      <c r="L42" s="214"/>
      <c r="M42" s="99"/>
      <c r="N42" s="214"/>
      <c r="O42" s="214"/>
    </row>
    <row r="43" ht="17.2" customHeight="1" spans="1:15">
      <c r="A43" s="191">
        <v>2137201</v>
      </c>
      <c r="B43" s="191" t="s">
        <v>124</v>
      </c>
      <c r="C43" s="213">
        <f t="shared" si="2"/>
        <v>137750</v>
      </c>
      <c r="D43" s="213"/>
      <c r="E43" s="213"/>
      <c r="F43" s="213"/>
      <c r="G43" s="213">
        <v>137750</v>
      </c>
      <c r="H43" s="214"/>
      <c r="I43" s="214"/>
      <c r="J43" s="214"/>
      <c r="K43" s="214"/>
      <c r="L43" s="214"/>
      <c r="M43" s="99"/>
      <c r="N43" s="214"/>
      <c r="O43" s="214"/>
    </row>
    <row r="44" ht="17.2" customHeight="1" spans="1:15">
      <c r="A44" s="191" t="s">
        <v>125</v>
      </c>
      <c r="B44" s="191" t="s">
        <v>126</v>
      </c>
      <c r="C44" s="213">
        <v>885096</v>
      </c>
      <c r="D44" s="213">
        <v>885096</v>
      </c>
      <c r="E44" s="213">
        <v>885096</v>
      </c>
      <c r="F44" s="213"/>
      <c r="G44" s="213"/>
      <c r="H44" s="214"/>
      <c r="I44" s="214"/>
      <c r="J44" s="214"/>
      <c r="K44" s="214"/>
      <c r="L44" s="214"/>
      <c r="M44" s="99"/>
      <c r="N44" s="214"/>
      <c r="O44" s="214"/>
    </row>
    <row r="45" ht="17.2" customHeight="1" spans="1:15">
      <c r="A45" s="192" t="s">
        <v>127</v>
      </c>
      <c r="B45" s="192" t="s">
        <v>128</v>
      </c>
      <c r="C45" s="213">
        <v>885096</v>
      </c>
      <c r="D45" s="213">
        <v>885096</v>
      </c>
      <c r="E45" s="213">
        <v>885096</v>
      </c>
      <c r="F45" s="213"/>
      <c r="G45" s="213"/>
      <c r="H45" s="214"/>
      <c r="I45" s="214"/>
      <c r="J45" s="214"/>
      <c r="K45" s="214"/>
      <c r="L45" s="214"/>
      <c r="M45" s="99"/>
      <c r="N45" s="214"/>
      <c r="O45" s="214"/>
    </row>
    <row r="46" ht="17.2" customHeight="1" spans="1:15">
      <c r="A46" s="193" t="s">
        <v>129</v>
      </c>
      <c r="B46" s="193" t="s">
        <v>130</v>
      </c>
      <c r="C46" s="213">
        <v>885096</v>
      </c>
      <c r="D46" s="213">
        <v>885096</v>
      </c>
      <c r="E46" s="213">
        <v>885096</v>
      </c>
      <c r="F46" s="213"/>
      <c r="G46" s="213"/>
      <c r="H46" s="214"/>
      <c r="I46" s="214"/>
      <c r="J46" s="214"/>
      <c r="K46" s="214"/>
      <c r="L46" s="214"/>
      <c r="M46" s="99"/>
      <c r="N46" s="214"/>
      <c r="O46" s="214"/>
    </row>
    <row r="47" ht="17.2" customHeight="1" spans="1:15">
      <c r="A47" s="191" t="s">
        <v>131</v>
      </c>
      <c r="B47" s="191" t="s">
        <v>132</v>
      </c>
      <c r="C47" s="213">
        <v>2000000</v>
      </c>
      <c r="D47" s="213">
        <v>2000000</v>
      </c>
      <c r="E47" s="213"/>
      <c r="F47" s="213">
        <v>2000000</v>
      </c>
      <c r="G47" s="213"/>
      <c r="H47" s="214"/>
      <c r="I47" s="214"/>
      <c r="J47" s="214"/>
      <c r="K47" s="214"/>
      <c r="L47" s="214"/>
      <c r="M47" s="99"/>
      <c r="N47" s="214"/>
      <c r="O47" s="214"/>
    </row>
    <row r="48" ht="17.2" customHeight="1" spans="1:15">
      <c r="A48" s="192" t="s">
        <v>133</v>
      </c>
      <c r="B48" s="192" t="s">
        <v>134</v>
      </c>
      <c r="C48" s="169">
        <v>375000</v>
      </c>
      <c r="D48" s="169">
        <v>375000</v>
      </c>
      <c r="E48" s="169"/>
      <c r="F48" s="169">
        <v>375000</v>
      </c>
      <c r="G48" s="169"/>
      <c r="H48" s="214"/>
      <c r="I48" s="214"/>
      <c r="J48" s="214"/>
      <c r="K48" s="214"/>
      <c r="L48" s="214"/>
      <c r="M48" s="99"/>
      <c r="N48" s="214"/>
      <c r="O48" s="214"/>
    </row>
    <row r="49" ht="17.2" customHeight="1" spans="1:15">
      <c r="A49" s="193" t="s">
        <v>135</v>
      </c>
      <c r="B49" s="193" t="s">
        <v>136</v>
      </c>
      <c r="C49" s="169">
        <v>375000</v>
      </c>
      <c r="D49" s="169">
        <v>375000</v>
      </c>
      <c r="E49" s="169"/>
      <c r="F49" s="169">
        <v>375000</v>
      </c>
      <c r="G49" s="169"/>
      <c r="H49" s="214"/>
      <c r="I49" s="214"/>
      <c r="J49" s="214"/>
      <c r="K49" s="214"/>
      <c r="L49" s="214"/>
      <c r="M49" s="99"/>
      <c r="N49" s="214"/>
      <c r="O49" s="214"/>
    </row>
    <row r="50" ht="17.2" customHeight="1" spans="1:15">
      <c r="A50" s="192" t="s">
        <v>137</v>
      </c>
      <c r="B50" s="192" t="s">
        <v>138</v>
      </c>
      <c r="C50" s="169">
        <v>1625000</v>
      </c>
      <c r="D50" s="169">
        <v>1625000</v>
      </c>
      <c r="E50" s="169"/>
      <c r="F50" s="169">
        <v>1625000</v>
      </c>
      <c r="G50" s="169"/>
      <c r="H50" s="214"/>
      <c r="I50" s="214"/>
      <c r="J50" s="214"/>
      <c r="K50" s="214"/>
      <c r="L50" s="214"/>
      <c r="M50" s="99"/>
      <c r="N50" s="214"/>
      <c r="O50" s="214"/>
    </row>
    <row r="51" ht="17.2" customHeight="1" spans="1:15">
      <c r="A51" s="193" t="s">
        <v>139</v>
      </c>
      <c r="B51" s="193" t="s">
        <v>140</v>
      </c>
      <c r="C51" s="169">
        <v>1625000</v>
      </c>
      <c r="D51" s="169">
        <v>1625000</v>
      </c>
      <c r="E51" s="169"/>
      <c r="F51" s="169">
        <v>1625000</v>
      </c>
      <c r="G51" s="169"/>
      <c r="H51" s="214"/>
      <c r="I51" s="214"/>
      <c r="J51" s="214"/>
      <c r="K51" s="214"/>
      <c r="L51" s="214"/>
      <c r="M51" s="99"/>
      <c r="N51" s="214"/>
      <c r="O51" s="214"/>
    </row>
    <row r="52" s="1" customFormat="1" ht="17.2" customHeight="1" spans="1:15">
      <c r="A52" s="224" t="s">
        <v>141</v>
      </c>
      <c r="B52" s="224"/>
      <c r="C52" s="209">
        <f>C47+C44+C36+C33+C27+C20+C17+C8</f>
        <v>44958121.56</v>
      </c>
      <c r="D52" s="209">
        <f>D47+D44+D36+D33+D27+D20+D17+D8</f>
        <v>13577068.32</v>
      </c>
      <c r="E52" s="209">
        <f>E47+E44+E36+E33+E27+E20+E17+E8</f>
        <v>7332522.72</v>
      </c>
      <c r="F52" s="209">
        <f>F47+F44+F36+F33+F27+F20+F17+F8</f>
        <v>6244545.6</v>
      </c>
      <c r="G52" s="209">
        <f>G47+G44+G36+G33+G27+G20+G17+G8</f>
        <v>31381053.24</v>
      </c>
      <c r="H52" s="211"/>
      <c r="I52" s="211"/>
      <c r="J52" s="211"/>
      <c r="K52" s="211"/>
      <c r="L52" s="211"/>
      <c r="M52" s="225"/>
      <c r="N52" s="211"/>
      <c r="O52" s="211"/>
    </row>
  </sheetData>
  <mergeCells count="11">
    <mergeCell ref="A3:O3"/>
    <mergeCell ref="A4:L4"/>
    <mergeCell ref="D5:F5"/>
    <mergeCell ref="J5:O5"/>
    <mergeCell ref="A52:B52"/>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8"/>
  <sheetViews>
    <sheetView showZeros="0" workbookViewId="0">
      <pane ySplit="1" topLeftCell="A2" activePane="bottomLeft" state="frozen"/>
      <selection/>
      <selection pane="bottomLeft" activeCell="B10" sqref="B10"/>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2"/>
      <c r="B1" s="2"/>
      <c r="C1" s="2"/>
      <c r="D1" s="2"/>
    </row>
    <row r="2" customHeight="1" spans="4:4">
      <c r="D2" s="112" t="s">
        <v>142</v>
      </c>
    </row>
    <row r="3" ht="31.6" customHeight="1" spans="1:4">
      <c r="A3" s="50" t="s">
        <v>143</v>
      </c>
      <c r="B3" s="196"/>
      <c r="C3" s="196"/>
      <c r="D3" s="196"/>
    </row>
    <row r="4" ht="17.2" customHeight="1" spans="1:4">
      <c r="A4" s="6" t="str">
        <f>'部门财务收支预算总表01-1'!A4</f>
        <v>单位名称：新平彝族傣族自治县发展和改革局</v>
      </c>
      <c r="B4" s="197"/>
      <c r="C4" s="197"/>
      <c r="D4" s="113" t="s">
        <v>3</v>
      </c>
    </row>
    <row r="5" ht="24.75" customHeight="1" spans="1:4">
      <c r="A5" s="12" t="s">
        <v>4</v>
      </c>
      <c r="B5" s="14"/>
      <c r="C5" s="12" t="s">
        <v>5</v>
      </c>
      <c r="D5" s="14"/>
    </row>
    <row r="6" ht="15.75" customHeight="1" spans="1:4">
      <c r="A6" s="17" t="s">
        <v>6</v>
      </c>
      <c r="B6" s="198" t="s">
        <v>7</v>
      </c>
      <c r="C6" s="17" t="s">
        <v>144</v>
      </c>
      <c r="D6" s="198" t="s">
        <v>7</v>
      </c>
    </row>
    <row r="7" ht="14.1" customHeight="1" spans="1:4">
      <c r="A7" s="20"/>
      <c r="B7" s="19"/>
      <c r="C7" s="20"/>
      <c r="D7" s="19"/>
    </row>
    <row r="8" ht="29.15" customHeight="1" spans="1:4">
      <c r="A8" s="199" t="s">
        <v>145</v>
      </c>
      <c r="B8" s="169">
        <f>B9+B10</f>
        <v>44958121.56</v>
      </c>
      <c r="C8" s="200" t="s">
        <v>146</v>
      </c>
      <c r="D8" s="169">
        <f>SUM(D9:D16)</f>
        <v>44958121.56</v>
      </c>
    </row>
    <row r="9" ht="29.15" customHeight="1" spans="1:4">
      <c r="A9" s="201" t="s">
        <v>147</v>
      </c>
      <c r="B9" s="169">
        <v>13577068.32</v>
      </c>
      <c r="C9" s="200" t="str">
        <f>"（"&amp;"一"&amp;"）"&amp;"一般公共服务支出"</f>
        <v>（一）一般公共服务支出</v>
      </c>
      <c r="D9" s="169">
        <v>6592064.88</v>
      </c>
    </row>
    <row r="10" ht="29.15" customHeight="1" spans="1:4">
      <c r="A10" s="201" t="s">
        <v>148</v>
      </c>
      <c r="B10" s="169">
        <v>31381053.24</v>
      </c>
      <c r="C10" s="200" t="str">
        <f>"（"&amp;"二"&amp;"）"&amp;"国防支出"</f>
        <v>（二）国防支出</v>
      </c>
      <c r="D10" s="169">
        <v>1000000</v>
      </c>
    </row>
    <row r="11" ht="29.15" customHeight="1" spans="1:4">
      <c r="A11" s="201" t="s">
        <v>149</v>
      </c>
      <c r="B11" s="202"/>
      <c r="C11" s="200" t="str">
        <f>"（"&amp;"三"&amp;"）"&amp;"社会保障和就业支出"</f>
        <v>（三）社会保障和就业支出</v>
      </c>
      <c r="D11" s="169">
        <v>1147957.2</v>
      </c>
    </row>
    <row r="12" ht="29.15" customHeight="1" spans="1:4">
      <c r="A12" s="203" t="s">
        <v>150</v>
      </c>
      <c r="B12" s="204"/>
      <c r="C12" s="200" t="str">
        <f>"（"&amp;"四"&amp;"）"&amp;"卫生健康支出"</f>
        <v>（四）卫生健康支出</v>
      </c>
      <c r="D12" s="169">
        <v>676950.24</v>
      </c>
    </row>
    <row r="13" ht="29.15" customHeight="1" spans="1:4">
      <c r="A13" s="201" t="s">
        <v>147</v>
      </c>
      <c r="B13" s="205"/>
      <c r="C13" s="200" t="str">
        <f>"（"&amp;"五"&amp;"）"&amp;"城乡社区支出"</f>
        <v>（五）城乡社区支出</v>
      </c>
      <c r="D13" s="169">
        <v>26131800</v>
      </c>
    </row>
    <row r="14" ht="29.15" customHeight="1" spans="1:4">
      <c r="A14" s="206" t="s">
        <v>148</v>
      </c>
      <c r="B14" s="205"/>
      <c r="C14" s="200" t="str">
        <f>"（"&amp;"六"&amp;"）"&amp;"住房保障支出"</f>
        <v>（六）住房保障支出</v>
      </c>
      <c r="D14" s="169">
        <v>885096</v>
      </c>
    </row>
    <row r="15" ht="29.15" customHeight="1" spans="1:4">
      <c r="A15" s="206" t="s">
        <v>149</v>
      </c>
      <c r="B15" s="204"/>
      <c r="C15" s="200" t="str">
        <f>"（"&amp;"七"&amp;"）"&amp;"粮油物资储备支出"</f>
        <v>（七）粮油物资储备支出</v>
      </c>
      <c r="D15" s="169">
        <v>2000000</v>
      </c>
    </row>
    <row r="16" ht="29.15" customHeight="1" spans="1:4">
      <c r="A16" s="207"/>
      <c r="B16" s="204"/>
      <c r="C16" s="200" t="s">
        <v>151</v>
      </c>
      <c r="D16" s="169">
        <v>6524253.24</v>
      </c>
    </row>
    <row r="17" ht="29.15" customHeight="1" spans="1:4">
      <c r="A17" s="207"/>
      <c r="B17" s="204"/>
      <c r="C17" s="208" t="s">
        <v>152</v>
      </c>
      <c r="D17" s="204"/>
    </row>
    <row r="18" ht="29.15" customHeight="1" spans="1:4">
      <c r="A18" s="207" t="s">
        <v>153</v>
      </c>
      <c r="B18" s="209">
        <f>B8+B12</f>
        <v>44958121.56</v>
      </c>
      <c r="C18" s="210" t="s">
        <v>28</v>
      </c>
      <c r="D18" s="211">
        <f>D8</f>
        <v>44958121.56</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4"/>
  <sheetViews>
    <sheetView showZeros="0" workbookViewId="0">
      <pane ySplit="1" topLeftCell="A17" activePane="bottomLeft" state="frozen"/>
      <selection/>
      <selection pane="bottomLeft" activeCell="D44" sqref="D44"/>
    </sheetView>
  </sheetViews>
  <sheetFormatPr defaultColWidth="9.10833333333333" defaultRowHeight="14.25" customHeight="1" outlineLevelCol="6"/>
  <cols>
    <col min="1" max="1" width="20.1083333333333" style="180" customWidth="1"/>
    <col min="2" max="2" width="37.3333333333333" style="180" customWidth="1"/>
    <col min="3" max="3" width="24.2166666666667" customWidth="1"/>
    <col min="4" max="6" width="25" customWidth="1"/>
    <col min="7" max="7" width="24.2166666666667" customWidth="1"/>
  </cols>
  <sheetData>
    <row r="1" customHeight="1" spans="1:7">
      <c r="A1" s="181"/>
      <c r="B1" s="181"/>
      <c r="C1" s="2"/>
      <c r="D1" s="2"/>
      <c r="E1" s="2"/>
      <c r="F1" s="2"/>
      <c r="G1" s="2"/>
    </row>
    <row r="2" ht="11.95" customHeight="1" spans="4:7">
      <c r="D2" s="161"/>
      <c r="F2" s="59"/>
      <c r="G2" s="59" t="s">
        <v>154</v>
      </c>
    </row>
    <row r="3" ht="38.95" customHeight="1" spans="1:7">
      <c r="A3" s="182" t="s">
        <v>155</v>
      </c>
      <c r="B3" s="182"/>
      <c r="C3" s="5"/>
      <c r="D3" s="5"/>
      <c r="E3" s="5"/>
      <c r="F3" s="5"/>
      <c r="G3" s="5"/>
    </row>
    <row r="4" ht="18" customHeight="1" spans="1:7">
      <c r="A4" s="183" t="str">
        <f>'部门财务收支预算总表01-1'!A4</f>
        <v>单位名称：新平彝族傣族自治县发展和改革局</v>
      </c>
      <c r="F4" s="116"/>
      <c r="G4" s="116" t="s">
        <v>3</v>
      </c>
    </row>
    <row r="5" ht="20.3" customHeight="1" spans="1:7">
      <c r="A5" s="184" t="s">
        <v>156</v>
      </c>
      <c r="B5" s="185"/>
      <c r="C5" s="186" t="s">
        <v>33</v>
      </c>
      <c r="D5" s="13" t="s">
        <v>61</v>
      </c>
      <c r="E5" s="13"/>
      <c r="F5" s="14"/>
      <c r="G5" s="186" t="s">
        <v>62</v>
      </c>
    </row>
    <row r="6" ht="20.3" customHeight="1" spans="1:7">
      <c r="A6" s="187" t="s">
        <v>52</v>
      </c>
      <c r="B6" s="188" t="s">
        <v>53</v>
      </c>
      <c r="C6" s="101"/>
      <c r="D6" s="101" t="s">
        <v>35</v>
      </c>
      <c r="E6" s="101" t="s">
        <v>157</v>
      </c>
      <c r="F6" s="101" t="s">
        <v>158</v>
      </c>
      <c r="G6" s="101"/>
    </row>
    <row r="7" ht="13.6" customHeight="1" spans="1:7">
      <c r="A7" s="189" t="s">
        <v>159</v>
      </c>
      <c r="B7" s="189" t="s">
        <v>160</v>
      </c>
      <c r="C7" s="190" t="s">
        <v>161</v>
      </c>
      <c r="D7" s="67">
        <v>4</v>
      </c>
      <c r="E7" s="190" t="s">
        <v>162</v>
      </c>
      <c r="F7" s="190" t="s">
        <v>163</v>
      </c>
      <c r="G7" s="190" t="s">
        <v>164</v>
      </c>
    </row>
    <row r="8" ht="18" customHeight="1" spans="1:7">
      <c r="A8" s="191" t="s">
        <v>63</v>
      </c>
      <c r="B8" s="191" t="s">
        <v>64</v>
      </c>
      <c r="C8" s="169">
        <f t="shared" ref="C8:G8" si="0">C9+C13+C15</f>
        <v>6592064.88</v>
      </c>
      <c r="D8" s="169">
        <f t="shared" si="0"/>
        <v>4911718.08</v>
      </c>
      <c r="E8" s="169">
        <f t="shared" si="0"/>
        <v>4393318.08</v>
      </c>
      <c r="F8" s="169">
        <f t="shared" si="0"/>
        <v>518400</v>
      </c>
      <c r="G8" s="169">
        <f t="shared" si="0"/>
        <v>1680346.8</v>
      </c>
    </row>
    <row r="9" ht="18" customHeight="1" spans="1:7">
      <c r="A9" s="192" t="s">
        <v>65</v>
      </c>
      <c r="B9" s="192" t="s">
        <v>66</v>
      </c>
      <c r="C9" s="169">
        <f t="shared" ref="C9:G9" si="1">C10+C11+C12</f>
        <v>6573944.88</v>
      </c>
      <c r="D9" s="169">
        <f t="shared" si="1"/>
        <v>4911718.08</v>
      </c>
      <c r="E9" s="169">
        <f t="shared" si="1"/>
        <v>4393318.08</v>
      </c>
      <c r="F9" s="169">
        <f t="shared" si="1"/>
        <v>518400</v>
      </c>
      <c r="G9" s="169">
        <f t="shared" si="1"/>
        <v>1662226.8</v>
      </c>
    </row>
    <row r="10" ht="18" customHeight="1" spans="1:7">
      <c r="A10" s="193" t="s">
        <v>67</v>
      </c>
      <c r="B10" s="193" t="s">
        <v>68</v>
      </c>
      <c r="C10" s="169">
        <f>D10+G10</f>
        <v>5142744.88</v>
      </c>
      <c r="D10" s="169">
        <f>E10+F10</f>
        <v>4911718.08</v>
      </c>
      <c r="E10" s="169">
        <v>4393318.08</v>
      </c>
      <c r="F10" s="169">
        <v>518400</v>
      </c>
      <c r="G10" s="169">
        <v>231026.8</v>
      </c>
    </row>
    <row r="11" ht="18" customHeight="1" spans="1:7">
      <c r="A11" s="193" t="s">
        <v>69</v>
      </c>
      <c r="B11" s="193" t="s">
        <v>70</v>
      </c>
      <c r="C11" s="169">
        <v>431200</v>
      </c>
      <c r="D11" s="169"/>
      <c r="E11" s="169"/>
      <c r="F11" s="169"/>
      <c r="G11" s="169">
        <v>431200</v>
      </c>
    </row>
    <row r="12" ht="18" customHeight="1" spans="1:7">
      <c r="A12" s="193" t="s">
        <v>71</v>
      </c>
      <c r="B12" s="193" t="s">
        <v>72</v>
      </c>
      <c r="C12" s="169">
        <v>1000000</v>
      </c>
      <c r="D12" s="169"/>
      <c r="E12" s="169"/>
      <c r="F12" s="169"/>
      <c r="G12" s="169">
        <v>1000000</v>
      </c>
    </row>
    <row r="13" ht="18" customHeight="1" spans="1:7">
      <c r="A13" s="192" t="s">
        <v>73</v>
      </c>
      <c r="B13" s="192" t="s">
        <v>74</v>
      </c>
      <c r="C13" s="169">
        <v>8120</v>
      </c>
      <c r="D13" s="169"/>
      <c r="E13" s="169"/>
      <c r="F13" s="169"/>
      <c r="G13" s="169">
        <v>8120</v>
      </c>
    </row>
    <row r="14" ht="18" customHeight="1" spans="1:7">
      <c r="A14" s="193" t="s">
        <v>75</v>
      </c>
      <c r="B14" s="193" t="s">
        <v>70</v>
      </c>
      <c r="C14" s="169">
        <v>8120</v>
      </c>
      <c r="D14" s="169"/>
      <c r="E14" s="169"/>
      <c r="F14" s="169"/>
      <c r="G14" s="169">
        <v>8120</v>
      </c>
    </row>
    <row r="15" ht="18" customHeight="1" spans="1:7">
      <c r="A15" s="192" t="s">
        <v>76</v>
      </c>
      <c r="B15" s="192" t="s">
        <v>77</v>
      </c>
      <c r="C15" s="169">
        <v>10000</v>
      </c>
      <c r="D15" s="169"/>
      <c r="E15" s="169"/>
      <c r="F15" s="169"/>
      <c r="G15" s="169">
        <v>10000</v>
      </c>
    </row>
    <row r="16" ht="18" customHeight="1" spans="1:7">
      <c r="A16" s="193" t="s">
        <v>78</v>
      </c>
      <c r="B16" s="193" t="s">
        <v>77</v>
      </c>
      <c r="C16" s="169">
        <v>10000</v>
      </c>
      <c r="D16" s="169"/>
      <c r="E16" s="169"/>
      <c r="F16" s="169"/>
      <c r="G16" s="169">
        <v>10000</v>
      </c>
    </row>
    <row r="17" ht="18" customHeight="1" spans="1:7">
      <c r="A17" s="191" t="s">
        <v>79</v>
      </c>
      <c r="B17" s="191" t="s">
        <v>80</v>
      </c>
      <c r="C17" s="169">
        <v>1000000</v>
      </c>
      <c r="D17" s="169"/>
      <c r="E17" s="169"/>
      <c r="F17" s="169"/>
      <c r="G17" s="169">
        <v>1000000</v>
      </c>
    </row>
    <row r="18" ht="18" customHeight="1" spans="1:7">
      <c r="A18" s="192" t="s">
        <v>81</v>
      </c>
      <c r="B18" s="192" t="s">
        <v>82</v>
      </c>
      <c r="C18" s="169">
        <v>1000000</v>
      </c>
      <c r="D18" s="169"/>
      <c r="E18" s="169"/>
      <c r="F18" s="169"/>
      <c r="G18" s="169">
        <v>1000000</v>
      </c>
    </row>
    <row r="19" ht="18" customHeight="1" spans="1:7">
      <c r="A19" s="193" t="s">
        <v>83</v>
      </c>
      <c r="B19" s="193" t="s">
        <v>84</v>
      </c>
      <c r="C19" s="169">
        <v>1000000</v>
      </c>
      <c r="D19" s="169"/>
      <c r="E19" s="169"/>
      <c r="F19" s="169"/>
      <c r="G19" s="169">
        <v>1000000</v>
      </c>
    </row>
    <row r="20" ht="18" customHeight="1" spans="1:7">
      <c r="A20" s="191" t="s">
        <v>85</v>
      </c>
      <c r="B20" s="191" t="s">
        <v>86</v>
      </c>
      <c r="C20" s="169">
        <v>1147957.2</v>
      </c>
      <c r="D20" s="169">
        <v>858758.4</v>
      </c>
      <c r="E20" s="169">
        <v>847958.4</v>
      </c>
      <c r="F20" s="169">
        <v>10800</v>
      </c>
      <c r="G20" s="169">
        <v>289198.8</v>
      </c>
    </row>
    <row r="21" ht="18" customHeight="1" spans="1:7">
      <c r="A21" s="192" t="s">
        <v>87</v>
      </c>
      <c r="B21" s="192" t="s">
        <v>88</v>
      </c>
      <c r="C21" s="169">
        <v>858758.4</v>
      </c>
      <c r="D21" s="169">
        <v>858758.4</v>
      </c>
      <c r="E21" s="169">
        <v>847958.4</v>
      </c>
      <c r="F21" s="169">
        <v>10800</v>
      </c>
      <c r="G21" s="169"/>
    </row>
    <row r="22" ht="18" customHeight="1" spans="1:7">
      <c r="A22" s="193" t="s">
        <v>89</v>
      </c>
      <c r="B22" s="193" t="s">
        <v>90</v>
      </c>
      <c r="C22" s="169">
        <v>10500</v>
      </c>
      <c r="D22" s="169">
        <v>10500</v>
      </c>
      <c r="E22" s="169"/>
      <c r="F22" s="169">
        <v>10500</v>
      </c>
      <c r="G22" s="169"/>
    </row>
    <row r="23" ht="18" customHeight="1" spans="1:7">
      <c r="A23" s="193" t="s">
        <v>91</v>
      </c>
      <c r="B23" s="193" t="s">
        <v>92</v>
      </c>
      <c r="C23" s="169">
        <v>300</v>
      </c>
      <c r="D23" s="169">
        <v>300</v>
      </c>
      <c r="E23" s="169"/>
      <c r="F23" s="169">
        <v>300</v>
      </c>
      <c r="G23" s="169"/>
    </row>
    <row r="24" ht="18" customHeight="1" spans="1:7">
      <c r="A24" s="193" t="s">
        <v>93</v>
      </c>
      <c r="B24" s="193" t="s">
        <v>94</v>
      </c>
      <c r="C24" s="169">
        <v>847958.4</v>
      </c>
      <c r="D24" s="169">
        <v>847958.4</v>
      </c>
      <c r="E24" s="169">
        <v>847958.4</v>
      </c>
      <c r="F24" s="169"/>
      <c r="G24" s="169"/>
    </row>
    <row r="25" ht="18" customHeight="1" spans="1:7">
      <c r="A25" s="192" t="s">
        <v>95</v>
      </c>
      <c r="B25" s="192" t="s">
        <v>96</v>
      </c>
      <c r="C25" s="169">
        <v>289198.8</v>
      </c>
      <c r="D25" s="169"/>
      <c r="E25" s="169"/>
      <c r="F25" s="169"/>
      <c r="G25" s="169">
        <v>289198.8</v>
      </c>
    </row>
    <row r="26" ht="18" customHeight="1" spans="1:7">
      <c r="A26" s="193" t="s">
        <v>97</v>
      </c>
      <c r="B26" s="193" t="s">
        <v>98</v>
      </c>
      <c r="C26" s="169">
        <v>289198.8</v>
      </c>
      <c r="D26" s="169"/>
      <c r="E26" s="169"/>
      <c r="F26" s="169"/>
      <c r="G26" s="169">
        <v>289198.8</v>
      </c>
    </row>
    <row r="27" ht="18" customHeight="1" spans="1:7">
      <c r="A27" s="191" t="s">
        <v>99</v>
      </c>
      <c r="B27" s="191" t="s">
        <v>100</v>
      </c>
      <c r="C27" s="169">
        <v>676950.24</v>
      </c>
      <c r="D27" s="169">
        <v>676950.24</v>
      </c>
      <c r="E27" s="169">
        <v>676950.24</v>
      </c>
      <c r="F27" s="169"/>
      <c r="G27" s="169"/>
    </row>
    <row r="28" ht="18" customHeight="1" spans="1:7">
      <c r="A28" s="192" t="s">
        <v>101</v>
      </c>
      <c r="B28" s="192" t="s">
        <v>102</v>
      </c>
      <c r="C28" s="169">
        <v>676950.24</v>
      </c>
      <c r="D28" s="169">
        <v>676950.24</v>
      </c>
      <c r="E28" s="169">
        <v>676950.24</v>
      </c>
      <c r="F28" s="169"/>
      <c r="G28" s="169"/>
    </row>
    <row r="29" ht="18" customHeight="1" spans="1:7">
      <c r="A29" s="193" t="s">
        <v>103</v>
      </c>
      <c r="B29" s="193" t="s">
        <v>104</v>
      </c>
      <c r="C29" s="169">
        <v>371318.24</v>
      </c>
      <c r="D29" s="169">
        <v>371318.24</v>
      </c>
      <c r="E29" s="169">
        <v>371318.24</v>
      </c>
      <c r="F29" s="169"/>
      <c r="G29" s="169"/>
    </row>
    <row r="30" ht="18" customHeight="1" spans="1:7">
      <c r="A30" s="193" t="s">
        <v>105</v>
      </c>
      <c r="B30" s="193" t="s">
        <v>106</v>
      </c>
      <c r="C30" s="169">
        <v>6001</v>
      </c>
      <c r="D30" s="169">
        <v>6001</v>
      </c>
      <c r="E30" s="169">
        <v>6001</v>
      </c>
      <c r="F30" s="169"/>
      <c r="G30" s="169"/>
    </row>
    <row r="31" ht="18" customHeight="1" spans="1:7">
      <c r="A31" s="193" t="s">
        <v>107</v>
      </c>
      <c r="B31" s="193" t="s">
        <v>108</v>
      </c>
      <c r="C31" s="169">
        <v>283793.4</v>
      </c>
      <c r="D31" s="169">
        <v>283793.4</v>
      </c>
      <c r="E31" s="169">
        <v>283793.4</v>
      </c>
      <c r="F31" s="169"/>
      <c r="G31" s="169"/>
    </row>
    <row r="32" ht="18" customHeight="1" spans="1:7">
      <c r="A32" s="193" t="s">
        <v>109</v>
      </c>
      <c r="B32" s="193" t="s">
        <v>110</v>
      </c>
      <c r="C32" s="169">
        <v>15837.6</v>
      </c>
      <c r="D32" s="169">
        <v>15837.6</v>
      </c>
      <c r="E32" s="169">
        <v>15837.6</v>
      </c>
      <c r="F32" s="169"/>
      <c r="G32" s="169"/>
    </row>
    <row r="33" ht="18" customHeight="1" spans="1:7">
      <c r="A33" s="120">
        <v>213</v>
      </c>
      <c r="B33" s="123" t="s">
        <v>117</v>
      </c>
      <c r="C33" s="169">
        <v>1275000</v>
      </c>
      <c r="D33" s="169"/>
      <c r="E33" s="169"/>
      <c r="F33" s="169"/>
      <c r="G33" s="169">
        <v>1275000</v>
      </c>
    </row>
    <row r="34" ht="18" customHeight="1" spans="1:7">
      <c r="A34" s="120">
        <v>21303</v>
      </c>
      <c r="B34" s="123" t="s">
        <v>118</v>
      </c>
      <c r="C34" s="169">
        <v>1275000</v>
      </c>
      <c r="D34" s="169"/>
      <c r="E34" s="169"/>
      <c r="F34" s="169"/>
      <c r="G34" s="169">
        <v>1275000</v>
      </c>
    </row>
    <row r="35" ht="18" customHeight="1" spans="1:7">
      <c r="A35" s="125">
        <v>2130321</v>
      </c>
      <c r="B35" s="125" t="s">
        <v>119</v>
      </c>
      <c r="C35" s="169">
        <v>1275000</v>
      </c>
      <c r="D35" s="169"/>
      <c r="E35" s="169"/>
      <c r="F35" s="169"/>
      <c r="G35" s="169">
        <v>1275000</v>
      </c>
    </row>
    <row r="36" ht="24" customHeight="1" spans="1:7">
      <c r="A36" s="191" t="s">
        <v>125</v>
      </c>
      <c r="B36" s="191" t="s">
        <v>126</v>
      </c>
      <c r="C36" s="169">
        <v>885096</v>
      </c>
      <c r="D36" s="169">
        <v>885096</v>
      </c>
      <c r="E36" s="169">
        <v>885096</v>
      </c>
      <c r="F36" s="169"/>
      <c r="G36" s="169"/>
    </row>
    <row r="37" ht="18" customHeight="1" spans="1:7">
      <c r="A37" s="192" t="s">
        <v>127</v>
      </c>
      <c r="B37" s="192" t="s">
        <v>128</v>
      </c>
      <c r="C37" s="169">
        <v>885096</v>
      </c>
      <c r="D37" s="169">
        <v>885096</v>
      </c>
      <c r="E37" s="169">
        <v>885096</v>
      </c>
      <c r="F37" s="169"/>
      <c r="G37" s="169"/>
    </row>
    <row r="38" ht="18" customHeight="1" spans="1:7">
      <c r="A38" s="193">
        <v>2210201</v>
      </c>
      <c r="B38" s="193" t="s">
        <v>130</v>
      </c>
      <c r="C38" s="169">
        <v>885096</v>
      </c>
      <c r="D38" s="169">
        <v>885096</v>
      </c>
      <c r="E38" s="169">
        <v>885096</v>
      </c>
      <c r="F38" s="169"/>
      <c r="G38" s="169"/>
    </row>
    <row r="39" ht="18" customHeight="1" spans="1:7">
      <c r="A39" s="191" t="s">
        <v>131</v>
      </c>
      <c r="B39" s="191" t="s">
        <v>132</v>
      </c>
      <c r="C39" s="169">
        <v>2000000</v>
      </c>
      <c r="D39" s="169"/>
      <c r="E39" s="169"/>
      <c r="F39" s="169"/>
      <c r="G39" s="169">
        <v>2000000</v>
      </c>
    </row>
    <row r="40" ht="18" customHeight="1" spans="1:7">
      <c r="A40" s="192" t="s">
        <v>133</v>
      </c>
      <c r="B40" s="192" t="s">
        <v>134</v>
      </c>
      <c r="C40" s="169">
        <v>375000</v>
      </c>
      <c r="D40" s="169"/>
      <c r="E40" s="169"/>
      <c r="F40" s="169"/>
      <c r="G40" s="169">
        <v>375000</v>
      </c>
    </row>
    <row r="41" ht="18" customHeight="1" spans="1:7">
      <c r="A41" s="193">
        <v>2220121</v>
      </c>
      <c r="B41" s="193" t="s">
        <v>136</v>
      </c>
      <c r="C41" s="169">
        <v>375000</v>
      </c>
      <c r="D41" s="169"/>
      <c r="E41" s="169"/>
      <c r="F41" s="169"/>
      <c r="G41" s="169">
        <v>375000</v>
      </c>
    </row>
    <row r="42" ht="18" customHeight="1" spans="1:7">
      <c r="A42" s="192" t="s">
        <v>137</v>
      </c>
      <c r="B42" s="192" t="s">
        <v>138</v>
      </c>
      <c r="C42" s="169">
        <v>1625000</v>
      </c>
      <c r="D42" s="169"/>
      <c r="E42" s="169"/>
      <c r="F42" s="169"/>
      <c r="G42" s="169">
        <v>1625000</v>
      </c>
    </row>
    <row r="43" ht="18" customHeight="1" spans="1:7">
      <c r="A43" s="193">
        <v>2220401</v>
      </c>
      <c r="B43" s="193" t="s">
        <v>140</v>
      </c>
      <c r="C43" s="169">
        <v>1625000</v>
      </c>
      <c r="D43" s="169"/>
      <c r="E43" s="169"/>
      <c r="F43" s="169"/>
      <c r="G43" s="169">
        <v>1625000</v>
      </c>
    </row>
    <row r="44" s="1" customFormat="1" ht="18" customHeight="1" spans="1:7">
      <c r="A44" s="194" t="s">
        <v>141</v>
      </c>
      <c r="B44" s="195" t="s">
        <v>141</v>
      </c>
      <c r="C44" s="31">
        <f>C39+C36+C33+C27+C20+C17+C8</f>
        <v>13577068.32</v>
      </c>
      <c r="D44" s="31">
        <f>D39+D36+D33+D27+D20+D17+D8</f>
        <v>7332522.72</v>
      </c>
      <c r="E44" s="31">
        <f>E39+E36+E33+E27+E20+E17+E8</f>
        <v>6803322.72</v>
      </c>
      <c r="F44" s="31">
        <f>F39+F36+F33+F27+F20+F17+F8</f>
        <v>529200</v>
      </c>
      <c r="G44" s="31">
        <f>G39+G36+G33+G27+G20+G17+G8</f>
        <v>6244545.6</v>
      </c>
    </row>
  </sheetData>
  <mergeCells count="7">
    <mergeCell ref="A3:G3"/>
    <mergeCell ref="A4:E4"/>
    <mergeCell ref="A5:B5"/>
    <mergeCell ref="D5:F5"/>
    <mergeCell ref="A44:B44"/>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8" sqref="A8"/>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2"/>
      <c r="B1" s="2"/>
      <c r="C1" s="2"/>
      <c r="D1" s="2"/>
      <c r="E1" s="2"/>
      <c r="F1" s="2"/>
    </row>
    <row r="2" ht="11.95" customHeight="1" spans="1:6">
      <c r="A2" s="175"/>
      <c r="B2" s="175"/>
      <c r="C2" s="72"/>
      <c r="F2" s="63" t="s">
        <v>165</v>
      </c>
    </row>
    <row r="3" ht="25.55" customHeight="1" spans="1:6">
      <c r="A3" s="176" t="s">
        <v>166</v>
      </c>
      <c r="B3" s="176"/>
      <c r="C3" s="176"/>
      <c r="D3" s="176"/>
      <c r="E3" s="176"/>
      <c r="F3" s="176"/>
    </row>
    <row r="4" ht="15.75" customHeight="1" spans="1:6">
      <c r="A4" s="6" t="str">
        <f>'部门财务收支预算总表01-1'!A4</f>
        <v>单位名称：新平彝族傣族自治县发展和改革局</v>
      </c>
      <c r="B4" s="175"/>
      <c r="C4" s="72"/>
      <c r="F4" s="63" t="s">
        <v>167</v>
      </c>
    </row>
    <row r="5" ht="19.5" customHeight="1" spans="1:6">
      <c r="A5" s="11" t="s">
        <v>168</v>
      </c>
      <c r="B5" s="17" t="s">
        <v>169</v>
      </c>
      <c r="C5" s="12" t="s">
        <v>170</v>
      </c>
      <c r="D5" s="13"/>
      <c r="E5" s="14"/>
      <c r="F5" s="17" t="s">
        <v>171</v>
      </c>
    </row>
    <row r="6" ht="19.5" customHeight="1" spans="1:6">
      <c r="A6" s="19"/>
      <c r="B6" s="20"/>
      <c r="C6" s="67" t="s">
        <v>35</v>
      </c>
      <c r="D6" s="67" t="s">
        <v>172</v>
      </c>
      <c r="E6" s="67" t="s">
        <v>173</v>
      </c>
      <c r="F6" s="20"/>
    </row>
    <row r="7" ht="18.85" customHeight="1" spans="1:6">
      <c r="A7" s="177">
        <v>1</v>
      </c>
      <c r="B7" s="177">
        <v>2</v>
      </c>
      <c r="C7" s="178">
        <v>3</v>
      </c>
      <c r="D7" s="177">
        <v>4</v>
      </c>
      <c r="E7" s="177">
        <v>5</v>
      </c>
      <c r="F7" s="177">
        <v>6</v>
      </c>
    </row>
    <row r="8" ht="18.85" customHeight="1" spans="1:6">
      <c r="A8" s="179">
        <v>198173</v>
      </c>
      <c r="B8" s="179"/>
      <c r="C8" s="179">
        <v>183173</v>
      </c>
      <c r="D8" s="179"/>
      <c r="E8" s="179">
        <v>183173</v>
      </c>
      <c r="F8" s="179">
        <v>15000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4"/>
  <sheetViews>
    <sheetView showZeros="0" topLeftCell="F1" workbookViewId="0">
      <pane ySplit="1" topLeftCell="A23" activePane="bottomLeft" state="frozen"/>
      <selection/>
      <selection pane="bottomLeft" activeCell="A44" sqref="$A44:$XFD44"/>
    </sheetView>
  </sheetViews>
  <sheetFormatPr defaultColWidth="9.10833333333333" defaultRowHeight="14.25" customHeight="1"/>
  <cols>
    <col min="1" max="1" width="28.6583333333333" customWidth="1"/>
    <col min="2" max="3" width="23.8916666666667" customWidth="1"/>
    <col min="4" max="4" width="14.55" customWidth="1"/>
    <col min="5" max="5" width="18.4416666666667" customWidth="1"/>
    <col min="6" max="6" width="14.7833333333333" customWidth="1"/>
    <col min="7" max="7" width="18.8916666666667" customWidth="1"/>
    <col min="8" max="13" width="15.3333333333333" customWidth="1"/>
    <col min="14" max="16" width="14.7833333333333" customWidth="1"/>
    <col min="17" max="17" width="14.8916666666667" customWidth="1"/>
    <col min="18" max="23" width="1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4:23">
      <c r="D2" s="3"/>
      <c r="E2" s="3"/>
      <c r="F2" s="3"/>
      <c r="G2" s="3"/>
      <c r="U2" s="161"/>
      <c r="W2" s="59" t="s">
        <v>174</v>
      </c>
    </row>
    <row r="3" ht="27.85" customHeight="1" spans="1:23">
      <c r="A3" s="32" t="s">
        <v>175</v>
      </c>
      <c r="B3" s="32"/>
      <c r="C3" s="32"/>
      <c r="D3" s="32"/>
      <c r="E3" s="32"/>
      <c r="F3" s="32"/>
      <c r="G3" s="32"/>
      <c r="H3" s="32"/>
      <c r="I3" s="32"/>
      <c r="J3" s="32"/>
      <c r="K3" s="32"/>
      <c r="L3" s="32"/>
      <c r="M3" s="32"/>
      <c r="N3" s="32"/>
      <c r="O3" s="32"/>
      <c r="P3" s="32"/>
      <c r="Q3" s="32"/>
      <c r="R3" s="32"/>
      <c r="S3" s="32"/>
      <c r="T3" s="32"/>
      <c r="U3" s="32"/>
      <c r="V3" s="32"/>
      <c r="W3" s="32"/>
    </row>
    <row r="4" ht="13.6" customHeight="1" spans="1:23">
      <c r="A4" s="6" t="str">
        <f>'部门财务收支预算总表01-1'!A4</f>
        <v>单位名称：新平彝族傣族自治县发展和改革局</v>
      </c>
      <c r="B4" s="7"/>
      <c r="C4" s="7"/>
      <c r="D4" s="7"/>
      <c r="E4" s="7"/>
      <c r="F4" s="7"/>
      <c r="G4" s="7"/>
      <c r="H4" s="8"/>
      <c r="I4" s="8"/>
      <c r="J4" s="8"/>
      <c r="K4" s="8"/>
      <c r="L4" s="8"/>
      <c r="M4" s="8"/>
      <c r="N4" s="8"/>
      <c r="O4" s="8"/>
      <c r="P4" s="8"/>
      <c r="Q4" s="8"/>
      <c r="U4" s="161"/>
      <c r="W4" s="116" t="s">
        <v>167</v>
      </c>
    </row>
    <row r="5" ht="21.8" customHeight="1" spans="1:23">
      <c r="A5" s="10" t="s">
        <v>176</v>
      </c>
      <c r="B5" s="10" t="s">
        <v>177</v>
      </c>
      <c r="C5" s="10" t="s">
        <v>178</v>
      </c>
      <c r="D5" s="11" t="s">
        <v>179</v>
      </c>
      <c r="E5" s="11" t="s">
        <v>180</v>
      </c>
      <c r="F5" s="11" t="s">
        <v>181</v>
      </c>
      <c r="G5" s="11" t="s">
        <v>182</v>
      </c>
      <c r="H5" s="67" t="s">
        <v>183</v>
      </c>
      <c r="I5" s="67"/>
      <c r="J5" s="67"/>
      <c r="K5" s="67"/>
      <c r="L5" s="157"/>
      <c r="M5" s="157"/>
      <c r="N5" s="157"/>
      <c r="O5" s="157"/>
      <c r="P5" s="157"/>
      <c r="Q5" s="52"/>
      <c r="R5" s="67"/>
      <c r="S5" s="67"/>
      <c r="T5" s="67"/>
      <c r="U5" s="67"/>
      <c r="V5" s="67"/>
      <c r="W5" s="67"/>
    </row>
    <row r="6" ht="21.8" customHeight="1" spans="1:23">
      <c r="A6" s="15"/>
      <c r="B6" s="15"/>
      <c r="C6" s="15"/>
      <c r="D6" s="16"/>
      <c r="E6" s="16"/>
      <c r="F6" s="16"/>
      <c r="G6" s="16"/>
      <c r="H6" s="67" t="s">
        <v>33</v>
      </c>
      <c r="I6" s="52" t="s">
        <v>36</v>
      </c>
      <c r="J6" s="52"/>
      <c r="K6" s="52"/>
      <c r="L6" s="157"/>
      <c r="M6" s="157"/>
      <c r="N6" s="157" t="s">
        <v>184</v>
      </c>
      <c r="O6" s="157"/>
      <c r="P6" s="157"/>
      <c r="Q6" s="52" t="s">
        <v>39</v>
      </c>
      <c r="R6" s="67" t="s">
        <v>55</v>
      </c>
      <c r="S6" s="52"/>
      <c r="T6" s="52"/>
      <c r="U6" s="52"/>
      <c r="V6" s="52"/>
      <c r="W6" s="52"/>
    </row>
    <row r="7" ht="15.05" customHeight="1" spans="1:23">
      <c r="A7" s="18"/>
      <c r="B7" s="18"/>
      <c r="C7" s="18"/>
      <c r="D7" s="19"/>
      <c r="E7" s="19"/>
      <c r="F7" s="19"/>
      <c r="G7" s="19"/>
      <c r="H7" s="67"/>
      <c r="I7" s="52" t="s">
        <v>185</v>
      </c>
      <c r="J7" s="52" t="s">
        <v>186</v>
      </c>
      <c r="K7" s="52" t="s">
        <v>187</v>
      </c>
      <c r="L7" s="174" t="s">
        <v>188</v>
      </c>
      <c r="M7" s="174" t="s">
        <v>189</v>
      </c>
      <c r="N7" s="174" t="s">
        <v>36</v>
      </c>
      <c r="O7" s="174" t="s">
        <v>37</v>
      </c>
      <c r="P7" s="174" t="s">
        <v>38</v>
      </c>
      <c r="Q7" s="52"/>
      <c r="R7" s="52" t="s">
        <v>35</v>
      </c>
      <c r="S7" s="52" t="s">
        <v>46</v>
      </c>
      <c r="T7" s="52" t="s">
        <v>190</v>
      </c>
      <c r="U7" s="52" t="s">
        <v>42</v>
      </c>
      <c r="V7" s="52" t="s">
        <v>43</v>
      </c>
      <c r="W7" s="52" t="s">
        <v>44</v>
      </c>
    </row>
    <row r="8" ht="27.85" customHeight="1" spans="1:23">
      <c r="A8" s="18"/>
      <c r="B8" s="18"/>
      <c r="C8" s="18"/>
      <c r="D8" s="19"/>
      <c r="E8" s="19"/>
      <c r="F8" s="19"/>
      <c r="G8" s="19"/>
      <c r="H8" s="67"/>
      <c r="I8" s="52"/>
      <c r="J8" s="52"/>
      <c r="K8" s="52"/>
      <c r="L8" s="174"/>
      <c r="M8" s="174"/>
      <c r="N8" s="174"/>
      <c r="O8" s="174"/>
      <c r="P8" s="174"/>
      <c r="Q8" s="52"/>
      <c r="R8" s="52"/>
      <c r="S8" s="52"/>
      <c r="T8" s="52"/>
      <c r="U8" s="52"/>
      <c r="V8" s="52"/>
      <c r="W8" s="52"/>
    </row>
    <row r="9" ht="15.05" customHeight="1" spans="1:23">
      <c r="A9" s="168">
        <v>1</v>
      </c>
      <c r="B9" s="168">
        <v>2</v>
      </c>
      <c r="C9" s="168">
        <v>3</v>
      </c>
      <c r="D9" s="168">
        <v>4</v>
      </c>
      <c r="E9" s="168">
        <v>5</v>
      </c>
      <c r="F9" s="168">
        <v>6</v>
      </c>
      <c r="G9" s="168">
        <v>7</v>
      </c>
      <c r="H9" s="168">
        <v>8</v>
      </c>
      <c r="I9" s="168">
        <v>9</v>
      </c>
      <c r="J9" s="168">
        <v>10</v>
      </c>
      <c r="K9" s="168">
        <v>11</v>
      </c>
      <c r="L9" s="168">
        <v>12</v>
      </c>
      <c r="M9" s="168">
        <v>13</v>
      </c>
      <c r="N9" s="168">
        <v>14</v>
      </c>
      <c r="O9" s="168">
        <v>15</v>
      </c>
      <c r="P9" s="168">
        <v>16</v>
      </c>
      <c r="Q9" s="168">
        <v>17</v>
      </c>
      <c r="R9" s="168">
        <v>18</v>
      </c>
      <c r="S9" s="168">
        <v>19</v>
      </c>
      <c r="T9" s="168">
        <v>20</v>
      </c>
      <c r="U9" s="168">
        <v>21</v>
      </c>
      <c r="V9" s="168">
        <v>22</v>
      </c>
      <c r="W9" s="168">
        <v>23</v>
      </c>
    </row>
    <row r="10" ht="18.85" customHeight="1" spans="1:23">
      <c r="A10" s="22" t="s">
        <v>48</v>
      </c>
      <c r="B10" s="22"/>
      <c r="C10" s="23"/>
      <c r="D10" s="22"/>
      <c r="E10" s="22"/>
      <c r="F10" s="22"/>
      <c r="G10" s="22"/>
      <c r="H10" s="169">
        <f t="shared" ref="H10:L10" si="0">SUM(H11:H43)</f>
        <v>7332522.72</v>
      </c>
      <c r="I10" s="169">
        <f t="shared" si="0"/>
        <v>7332522.72</v>
      </c>
      <c r="J10" s="169">
        <f t="shared" si="0"/>
        <v>0</v>
      </c>
      <c r="K10" s="169">
        <f t="shared" si="0"/>
        <v>0</v>
      </c>
      <c r="L10" s="169">
        <f t="shared" si="0"/>
        <v>7332522.72</v>
      </c>
      <c r="M10" s="169"/>
      <c r="N10" s="169"/>
      <c r="O10" s="169"/>
      <c r="P10" s="169"/>
      <c r="Q10" s="169"/>
      <c r="R10" s="169"/>
      <c r="S10" s="169"/>
      <c r="T10" s="169"/>
      <c r="U10" s="169"/>
      <c r="V10" s="169"/>
      <c r="W10" s="169"/>
    </row>
    <row r="11" ht="31.45" customHeight="1" spans="1:23">
      <c r="A11" s="170" t="s">
        <v>48</v>
      </c>
      <c r="B11" s="22" t="s">
        <v>191</v>
      </c>
      <c r="C11" s="23" t="s">
        <v>192</v>
      </c>
      <c r="D11" s="22" t="s">
        <v>67</v>
      </c>
      <c r="E11" s="22" t="s">
        <v>68</v>
      </c>
      <c r="F11" s="22" t="s">
        <v>193</v>
      </c>
      <c r="G11" s="22" t="s">
        <v>194</v>
      </c>
      <c r="H11" s="169">
        <v>927252</v>
      </c>
      <c r="I11" s="169">
        <v>927252</v>
      </c>
      <c r="J11" s="169"/>
      <c r="K11" s="169"/>
      <c r="L11" s="169">
        <v>927252</v>
      </c>
      <c r="M11" s="169"/>
      <c r="N11" s="169"/>
      <c r="O11" s="169"/>
      <c r="P11" s="104"/>
      <c r="Q11" s="169"/>
      <c r="R11" s="169"/>
      <c r="S11" s="169"/>
      <c r="T11" s="169"/>
      <c r="U11" s="169"/>
      <c r="V11" s="169"/>
      <c r="W11" s="169"/>
    </row>
    <row r="12" ht="18.85" customHeight="1" spans="1:23">
      <c r="A12" s="170" t="s">
        <v>48</v>
      </c>
      <c r="B12" s="22" t="s">
        <v>191</v>
      </c>
      <c r="C12" s="23" t="s">
        <v>192</v>
      </c>
      <c r="D12" s="22" t="s">
        <v>67</v>
      </c>
      <c r="E12" s="22" t="s">
        <v>68</v>
      </c>
      <c r="F12" s="22" t="s">
        <v>195</v>
      </c>
      <c r="G12" s="22" t="s">
        <v>196</v>
      </c>
      <c r="H12" s="169">
        <v>1245024</v>
      </c>
      <c r="I12" s="169">
        <v>1245024</v>
      </c>
      <c r="J12" s="169"/>
      <c r="K12" s="169"/>
      <c r="L12" s="169">
        <v>1245024</v>
      </c>
      <c r="M12" s="169"/>
      <c r="N12" s="169"/>
      <c r="O12" s="169"/>
      <c r="P12" s="104"/>
      <c r="Q12" s="169"/>
      <c r="R12" s="169"/>
      <c r="S12" s="169"/>
      <c r="T12" s="169"/>
      <c r="U12" s="169"/>
      <c r="V12" s="169"/>
      <c r="W12" s="169"/>
    </row>
    <row r="13" ht="18.85" customHeight="1" spans="1:23">
      <c r="A13" s="170" t="s">
        <v>48</v>
      </c>
      <c r="B13" s="22" t="s">
        <v>197</v>
      </c>
      <c r="C13" s="23" t="s">
        <v>198</v>
      </c>
      <c r="D13" s="22" t="s">
        <v>67</v>
      </c>
      <c r="E13" s="22" t="s">
        <v>68</v>
      </c>
      <c r="F13" s="22" t="s">
        <v>193</v>
      </c>
      <c r="G13" s="22" t="s">
        <v>194</v>
      </c>
      <c r="H13" s="169">
        <v>660192</v>
      </c>
      <c r="I13" s="169">
        <v>660192</v>
      </c>
      <c r="J13" s="169"/>
      <c r="K13" s="169"/>
      <c r="L13" s="169">
        <v>660192</v>
      </c>
      <c r="M13" s="169"/>
      <c r="N13" s="169"/>
      <c r="O13" s="169"/>
      <c r="P13" s="104"/>
      <c r="Q13" s="169"/>
      <c r="R13" s="169"/>
      <c r="S13" s="169"/>
      <c r="T13" s="169"/>
      <c r="U13" s="169"/>
      <c r="V13" s="169"/>
      <c r="W13" s="169"/>
    </row>
    <row r="14" ht="18.85" customHeight="1" spans="1:23">
      <c r="A14" s="170" t="s">
        <v>48</v>
      </c>
      <c r="B14" s="22" t="s">
        <v>197</v>
      </c>
      <c r="C14" s="23" t="s">
        <v>198</v>
      </c>
      <c r="D14" s="22" t="s">
        <v>67</v>
      </c>
      <c r="E14" s="22" t="s">
        <v>68</v>
      </c>
      <c r="F14" s="22" t="s">
        <v>195</v>
      </c>
      <c r="G14" s="22" t="s">
        <v>196</v>
      </c>
      <c r="H14" s="169">
        <v>76956</v>
      </c>
      <c r="I14" s="169">
        <v>76956</v>
      </c>
      <c r="J14" s="169"/>
      <c r="K14" s="169"/>
      <c r="L14" s="169">
        <v>76956</v>
      </c>
      <c r="M14" s="169"/>
      <c r="N14" s="169"/>
      <c r="O14" s="169"/>
      <c r="P14" s="104"/>
      <c r="Q14" s="169"/>
      <c r="R14" s="169"/>
      <c r="S14" s="169"/>
      <c r="T14" s="169"/>
      <c r="U14" s="169"/>
      <c r="V14" s="169"/>
      <c r="W14" s="169"/>
    </row>
    <row r="15" ht="18.85" customHeight="1" spans="1:23">
      <c r="A15" s="170" t="s">
        <v>48</v>
      </c>
      <c r="B15" s="22" t="s">
        <v>197</v>
      </c>
      <c r="C15" s="23" t="s">
        <v>198</v>
      </c>
      <c r="D15" s="22" t="s">
        <v>67</v>
      </c>
      <c r="E15" s="22" t="s">
        <v>68</v>
      </c>
      <c r="F15" s="22" t="s">
        <v>199</v>
      </c>
      <c r="G15" s="22" t="s">
        <v>200</v>
      </c>
      <c r="H15" s="169">
        <v>249060</v>
      </c>
      <c r="I15" s="169">
        <v>249060</v>
      </c>
      <c r="J15" s="169"/>
      <c r="K15" s="169"/>
      <c r="L15" s="169">
        <v>249060</v>
      </c>
      <c r="M15" s="169"/>
      <c r="N15" s="169"/>
      <c r="O15" s="169"/>
      <c r="P15" s="104"/>
      <c r="Q15" s="169"/>
      <c r="R15" s="169"/>
      <c r="S15" s="169"/>
      <c r="T15" s="169"/>
      <c r="U15" s="169"/>
      <c r="V15" s="169"/>
      <c r="W15" s="169"/>
    </row>
    <row r="16" ht="18.85" customHeight="1" spans="1:23">
      <c r="A16" s="170" t="s">
        <v>48</v>
      </c>
      <c r="B16" s="22" t="s">
        <v>197</v>
      </c>
      <c r="C16" s="23" t="s">
        <v>198</v>
      </c>
      <c r="D16" s="22" t="s">
        <v>67</v>
      </c>
      <c r="E16" s="22" t="s">
        <v>68</v>
      </c>
      <c r="F16" s="22" t="s">
        <v>199</v>
      </c>
      <c r="G16" s="22" t="s">
        <v>200</v>
      </c>
      <c r="H16" s="169">
        <v>480000</v>
      </c>
      <c r="I16" s="169">
        <v>480000</v>
      </c>
      <c r="J16" s="169"/>
      <c r="K16" s="169"/>
      <c r="L16" s="169">
        <v>480000</v>
      </c>
      <c r="M16" s="169"/>
      <c r="N16" s="169"/>
      <c r="O16" s="169"/>
      <c r="P16" s="104"/>
      <c r="Q16" s="169"/>
      <c r="R16" s="169"/>
      <c r="S16" s="169"/>
      <c r="T16" s="169"/>
      <c r="U16" s="169"/>
      <c r="V16" s="169"/>
      <c r="W16" s="169"/>
    </row>
    <row r="17" ht="18.85" customHeight="1" spans="1:23">
      <c r="A17" s="170" t="s">
        <v>48</v>
      </c>
      <c r="B17" s="22" t="s">
        <v>201</v>
      </c>
      <c r="C17" s="23" t="s">
        <v>202</v>
      </c>
      <c r="D17" s="22" t="s">
        <v>103</v>
      </c>
      <c r="E17" s="22" t="s">
        <v>104</v>
      </c>
      <c r="F17" s="22" t="s">
        <v>203</v>
      </c>
      <c r="G17" s="22" t="s">
        <v>204</v>
      </c>
      <c r="H17" s="169">
        <v>19415</v>
      </c>
      <c r="I17" s="169">
        <v>19415</v>
      </c>
      <c r="J17" s="169"/>
      <c r="K17" s="169"/>
      <c r="L17" s="169">
        <v>19415</v>
      </c>
      <c r="M17" s="169"/>
      <c r="N17" s="169"/>
      <c r="O17" s="169"/>
      <c r="P17" s="104"/>
      <c r="Q17" s="169"/>
      <c r="R17" s="169"/>
      <c r="S17" s="169"/>
      <c r="T17" s="169"/>
      <c r="U17" s="169"/>
      <c r="V17" s="169"/>
      <c r="W17" s="169"/>
    </row>
    <row r="18" ht="18.85" customHeight="1" spans="1:23">
      <c r="A18" s="170" t="s">
        <v>48</v>
      </c>
      <c r="B18" s="22" t="s">
        <v>201</v>
      </c>
      <c r="C18" s="23" t="s">
        <v>202</v>
      </c>
      <c r="D18" s="22" t="s">
        <v>105</v>
      </c>
      <c r="E18" s="22" t="s">
        <v>106</v>
      </c>
      <c r="F18" s="22" t="s">
        <v>203</v>
      </c>
      <c r="G18" s="22" t="s">
        <v>204</v>
      </c>
      <c r="H18" s="169">
        <v>6001</v>
      </c>
      <c r="I18" s="169">
        <v>6001</v>
      </c>
      <c r="J18" s="169"/>
      <c r="K18" s="169"/>
      <c r="L18" s="169">
        <v>6001</v>
      </c>
      <c r="M18" s="169"/>
      <c r="N18" s="169"/>
      <c r="O18" s="169"/>
      <c r="P18" s="104"/>
      <c r="Q18" s="169"/>
      <c r="R18" s="169"/>
      <c r="S18" s="169"/>
      <c r="T18" s="169"/>
      <c r="U18" s="169"/>
      <c r="V18" s="169"/>
      <c r="W18" s="169"/>
    </row>
    <row r="19" ht="18.85" customHeight="1" spans="1:23">
      <c r="A19" s="170" t="s">
        <v>48</v>
      </c>
      <c r="B19" s="22" t="s">
        <v>205</v>
      </c>
      <c r="C19" s="23" t="s">
        <v>130</v>
      </c>
      <c r="D19" s="22" t="s">
        <v>129</v>
      </c>
      <c r="E19" s="22" t="s">
        <v>130</v>
      </c>
      <c r="F19" s="22" t="s">
        <v>206</v>
      </c>
      <c r="G19" s="22" t="s">
        <v>130</v>
      </c>
      <c r="H19" s="169">
        <v>885096</v>
      </c>
      <c r="I19" s="169">
        <v>885096</v>
      </c>
      <c r="J19" s="169"/>
      <c r="K19" s="169"/>
      <c r="L19" s="169">
        <v>885096</v>
      </c>
      <c r="M19" s="169"/>
      <c r="N19" s="169"/>
      <c r="O19" s="169"/>
      <c r="P19" s="104"/>
      <c r="Q19" s="169"/>
      <c r="R19" s="169"/>
      <c r="S19" s="169"/>
      <c r="T19" s="169"/>
      <c r="U19" s="169"/>
      <c r="V19" s="169"/>
      <c r="W19" s="169"/>
    </row>
    <row r="20" ht="18.85" customHeight="1" spans="1:23">
      <c r="A20" s="170" t="s">
        <v>48</v>
      </c>
      <c r="B20" s="22" t="s">
        <v>207</v>
      </c>
      <c r="C20" s="23" t="s">
        <v>208</v>
      </c>
      <c r="D20" s="22" t="s">
        <v>67</v>
      </c>
      <c r="E20" s="22" t="s">
        <v>68</v>
      </c>
      <c r="F20" s="22" t="s">
        <v>209</v>
      </c>
      <c r="G20" s="22" t="s">
        <v>210</v>
      </c>
      <c r="H20" s="169">
        <v>82000</v>
      </c>
      <c r="I20" s="169">
        <v>82000</v>
      </c>
      <c r="J20" s="169"/>
      <c r="K20" s="169"/>
      <c r="L20" s="169">
        <v>82000</v>
      </c>
      <c r="M20" s="169"/>
      <c r="N20" s="169"/>
      <c r="O20" s="169"/>
      <c r="P20" s="104"/>
      <c r="Q20" s="169"/>
      <c r="R20" s="169"/>
      <c r="S20" s="169"/>
      <c r="T20" s="169"/>
      <c r="U20" s="169"/>
      <c r="V20" s="169"/>
      <c r="W20" s="169"/>
    </row>
    <row r="21" ht="18.85" customHeight="1" spans="1:23">
      <c r="A21" s="170" t="s">
        <v>48</v>
      </c>
      <c r="B21" s="22" t="s">
        <v>211</v>
      </c>
      <c r="C21" s="23" t="s">
        <v>212</v>
      </c>
      <c r="D21" s="22" t="s">
        <v>67</v>
      </c>
      <c r="E21" s="22" t="s">
        <v>68</v>
      </c>
      <c r="F21" s="22" t="s">
        <v>213</v>
      </c>
      <c r="G21" s="22" t="s">
        <v>214</v>
      </c>
      <c r="H21" s="169">
        <v>177600</v>
      </c>
      <c r="I21" s="169">
        <v>177600</v>
      </c>
      <c r="J21" s="169"/>
      <c r="K21" s="169"/>
      <c r="L21" s="169">
        <v>177600</v>
      </c>
      <c r="M21" s="169"/>
      <c r="N21" s="169"/>
      <c r="O21" s="169"/>
      <c r="P21" s="104"/>
      <c r="Q21" s="169"/>
      <c r="R21" s="169"/>
      <c r="S21" s="169"/>
      <c r="T21" s="169"/>
      <c r="U21" s="169"/>
      <c r="V21" s="169"/>
      <c r="W21" s="169"/>
    </row>
    <row r="22" ht="18.85" customHeight="1" spans="1:23">
      <c r="A22" s="170" t="s">
        <v>48</v>
      </c>
      <c r="B22" s="22" t="s">
        <v>215</v>
      </c>
      <c r="C22" s="23" t="s">
        <v>216</v>
      </c>
      <c r="D22" s="22" t="s">
        <v>67</v>
      </c>
      <c r="E22" s="22" t="s">
        <v>68</v>
      </c>
      <c r="F22" s="22" t="s">
        <v>217</v>
      </c>
      <c r="G22" s="22" t="s">
        <v>216</v>
      </c>
      <c r="H22" s="169">
        <v>57600</v>
      </c>
      <c r="I22" s="169">
        <v>57600</v>
      </c>
      <c r="J22" s="169"/>
      <c r="K22" s="169"/>
      <c r="L22" s="169">
        <v>57600</v>
      </c>
      <c r="M22" s="169"/>
      <c r="N22" s="169"/>
      <c r="O22" s="169"/>
      <c r="P22" s="104"/>
      <c r="Q22" s="169"/>
      <c r="R22" s="169"/>
      <c r="S22" s="169"/>
      <c r="T22" s="169"/>
      <c r="U22" s="169"/>
      <c r="V22" s="169"/>
      <c r="W22" s="169"/>
    </row>
    <row r="23" ht="18.85" customHeight="1" spans="1:23">
      <c r="A23" s="170" t="s">
        <v>48</v>
      </c>
      <c r="B23" s="22" t="s">
        <v>218</v>
      </c>
      <c r="C23" s="23" t="s">
        <v>219</v>
      </c>
      <c r="D23" s="22" t="s">
        <v>67</v>
      </c>
      <c r="E23" s="22" t="s">
        <v>68</v>
      </c>
      <c r="F23" s="22" t="s">
        <v>220</v>
      </c>
      <c r="G23" s="22" t="s">
        <v>221</v>
      </c>
      <c r="H23" s="169">
        <v>85570</v>
      </c>
      <c r="I23" s="169">
        <v>85570</v>
      </c>
      <c r="J23" s="169"/>
      <c r="K23" s="169"/>
      <c r="L23" s="169">
        <v>85570</v>
      </c>
      <c r="M23" s="169"/>
      <c r="N23" s="169"/>
      <c r="O23" s="169"/>
      <c r="P23" s="104"/>
      <c r="Q23" s="169"/>
      <c r="R23" s="169"/>
      <c r="S23" s="169"/>
      <c r="T23" s="169"/>
      <c r="U23" s="169"/>
      <c r="V23" s="169"/>
      <c r="W23" s="169"/>
    </row>
    <row r="24" ht="18.85" customHeight="1" spans="1:23">
      <c r="A24" s="170" t="s">
        <v>48</v>
      </c>
      <c r="B24" s="22" t="s">
        <v>218</v>
      </c>
      <c r="C24" s="23" t="s">
        <v>219</v>
      </c>
      <c r="D24" s="22" t="s">
        <v>67</v>
      </c>
      <c r="E24" s="22" t="s">
        <v>68</v>
      </c>
      <c r="F24" s="22" t="s">
        <v>222</v>
      </c>
      <c r="G24" s="22" t="s">
        <v>223</v>
      </c>
      <c r="H24" s="169">
        <v>18000</v>
      </c>
      <c r="I24" s="169">
        <v>18000</v>
      </c>
      <c r="J24" s="169"/>
      <c r="K24" s="169"/>
      <c r="L24" s="169">
        <v>18000</v>
      </c>
      <c r="M24" s="169"/>
      <c r="N24" s="169"/>
      <c r="O24" s="169"/>
      <c r="P24" s="104"/>
      <c r="Q24" s="169"/>
      <c r="R24" s="169"/>
      <c r="S24" s="169"/>
      <c r="T24" s="169"/>
      <c r="U24" s="169"/>
      <c r="V24" s="169"/>
      <c r="W24" s="169"/>
    </row>
    <row r="25" ht="18.85" customHeight="1" spans="1:23">
      <c r="A25" s="170" t="s">
        <v>48</v>
      </c>
      <c r="B25" s="22" t="s">
        <v>218</v>
      </c>
      <c r="C25" s="23" t="s">
        <v>219</v>
      </c>
      <c r="D25" s="22" t="s">
        <v>67</v>
      </c>
      <c r="E25" s="22" t="s">
        <v>68</v>
      </c>
      <c r="F25" s="22" t="s">
        <v>224</v>
      </c>
      <c r="G25" s="22" t="s">
        <v>225</v>
      </c>
      <c r="H25" s="169">
        <v>2000</v>
      </c>
      <c r="I25" s="169">
        <v>2000</v>
      </c>
      <c r="J25" s="169"/>
      <c r="K25" s="169"/>
      <c r="L25" s="169">
        <v>2000</v>
      </c>
      <c r="M25" s="169"/>
      <c r="N25" s="169"/>
      <c r="O25" s="169"/>
      <c r="P25" s="104"/>
      <c r="Q25" s="169"/>
      <c r="R25" s="169"/>
      <c r="S25" s="169"/>
      <c r="T25" s="169"/>
      <c r="U25" s="169"/>
      <c r="V25" s="169"/>
      <c r="W25" s="169"/>
    </row>
    <row r="26" ht="18.85" customHeight="1" spans="1:23">
      <c r="A26" s="170" t="s">
        <v>48</v>
      </c>
      <c r="B26" s="22" t="s">
        <v>218</v>
      </c>
      <c r="C26" s="23" t="s">
        <v>219</v>
      </c>
      <c r="D26" s="22" t="s">
        <v>67</v>
      </c>
      <c r="E26" s="22" t="s">
        <v>68</v>
      </c>
      <c r="F26" s="22" t="s">
        <v>226</v>
      </c>
      <c r="G26" s="22" t="s">
        <v>227</v>
      </c>
      <c r="H26" s="169">
        <v>7000</v>
      </c>
      <c r="I26" s="169">
        <v>7000</v>
      </c>
      <c r="J26" s="169"/>
      <c r="K26" s="169"/>
      <c r="L26" s="169">
        <v>7000</v>
      </c>
      <c r="M26" s="169"/>
      <c r="N26" s="169"/>
      <c r="O26" s="169"/>
      <c r="P26" s="104"/>
      <c r="Q26" s="169"/>
      <c r="R26" s="169"/>
      <c r="S26" s="169"/>
      <c r="T26" s="169"/>
      <c r="U26" s="169"/>
      <c r="V26" s="169"/>
      <c r="W26" s="169"/>
    </row>
    <row r="27" ht="18.85" customHeight="1" spans="1:23">
      <c r="A27" s="170" t="s">
        <v>48</v>
      </c>
      <c r="B27" s="22" t="s">
        <v>218</v>
      </c>
      <c r="C27" s="23" t="s">
        <v>219</v>
      </c>
      <c r="D27" s="22" t="s">
        <v>67</v>
      </c>
      <c r="E27" s="22" t="s">
        <v>68</v>
      </c>
      <c r="F27" s="22" t="s">
        <v>228</v>
      </c>
      <c r="G27" s="22" t="s">
        <v>229</v>
      </c>
      <c r="H27" s="169">
        <v>17430</v>
      </c>
      <c r="I27" s="169">
        <v>17430</v>
      </c>
      <c r="J27" s="169"/>
      <c r="K27" s="169"/>
      <c r="L27" s="169">
        <v>17430</v>
      </c>
      <c r="M27" s="169"/>
      <c r="N27" s="169"/>
      <c r="O27" s="169"/>
      <c r="P27" s="104"/>
      <c r="Q27" s="169"/>
      <c r="R27" s="169"/>
      <c r="S27" s="169"/>
      <c r="T27" s="169"/>
      <c r="U27" s="169"/>
      <c r="V27" s="169"/>
      <c r="W27" s="169"/>
    </row>
    <row r="28" ht="18.85" customHeight="1" spans="1:23">
      <c r="A28" s="170" t="s">
        <v>48</v>
      </c>
      <c r="B28" s="22" t="s">
        <v>218</v>
      </c>
      <c r="C28" s="23" t="s">
        <v>219</v>
      </c>
      <c r="D28" s="22" t="s">
        <v>67</v>
      </c>
      <c r="E28" s="22" t="s">
        <v>68</v>
      </c>
      <c r="F28" s="22" t="s">
        <v>230</v>
      </c>
      <c r="G28" s="22" t="s">
        <v>231</v>
      </c>
      <c r="H28" s="169">
        <v>20000</v>
      </c>
      <c r="I28" s="169">
        <v>20000</v>
      </c>
      <c r="J28" s="169"/>
      <c r="K28" s="169"/>
      <c r="L28" s="169">
        <v>20000</v>
      </c>
      <c r="M28" s="169"/>
      <c r="N28" s="169"/>
      <c r="O28" s="169"/>
      <c r="P28" s="104"/>
      <c r="Q28" s="169"/>
      <c r="R28" s="169"/>
      <c r="S28" s="169"/>
      <c r="T28" s="169"/>
      <c r="U28" s="169"/>
      <c r="V28" s="169"/>
      <c r="W28" s="169"/>
    </row>
    <row r="29" ht="18.85" customHeight="1" spans="1:23">
      <c r="A29" s="170" t="s">
        <v>48</v>
      </c>
      <c r="B29" s="22" t="s">
        <v>218</v>
      </c>
      <c r="C29" s="23" t="s">
        <v>219</v>
      </c>
      <c r="D29" s="22" t="s">
        <v>67</v>
      </c>
      <c r="E29" s="22" t="s">
        <v>68</v>
      </c>
      <c r="F29" s="22" t="s">
        <v>232</v>
      </c>
      <c r="G29" s="22" t="s">
        <v>233</v>
      </c>
      <c r="H29" s="169">
        <v>6000</v>
      </c>
      <c r="I29" s="169">
        <v>6000</v>
      </c>
      <c r="J29" s="169"/>
      <c r="K29" s="169"/>
      <c r="L29" s="169">
        <v>6000</v>
      </c>
      <c r="M29" s="169"/>
      <c r="N29" s="169"/>
      <c r="O29" s="169"/>
      <c r="P29" s="104"/>
      <c r="Q29" s="169"/>
      <c r="R29" s="169"/>
      <c r="S29" s="169"/>
      <c r="T29" s="169"/>
      <c r="U29" s="169"/>
      <c r="V29" s="169"/>
      <c r="W29" s="169"/>
    </row>
    <row r="30" ht="18.85" customHeight="1" spans="1:23">
      <c r="A30" s="170" t="s">
        <v>48</v>
      </c>
      <c r="B30" s="22" t="s">
        <v>218</v>
      </c>
      <c r="C30" s="23" t="s">
        <v>219</v>
      </c>
      <c r="D30" s="22" t="s">
        <v>67</v>
      </c>
      <c r="E30" s="22" t="s">
        <v>68</v>
      </c>
      <c r="F30" s="22" t="s">
        <v>234</v>
      </c>
      <c r="G30" s="22" t="s">
        <v>235</v>
      </c>
      <c r="H30" s="169">
        <v>5000</v>
      </c>
      <c r="I30" s="169">
        <v>5000</v>
      </c>
      <c r="J30" s="169"/>
      <c r="K30" s="169"/>
      <c r="L30" s="169">
        <v>5000</v>
      </c>
      <c r="M30" s="169"/>
      <c r="N30" s="169"/>
      <c r="O30" s="169"/>
      <c r="P30" s="104"/>
      <c r="Q30" s="169"/>
      <c r="R30" s="169"/>
      <c r="S30" s="169"/>
      <c r="T30" s="169"/>
      <c r="U30" s="169"/>
      <c r="V30" s="169"/>
      <c r="W30" s="169"/>
    </row>
    <row r="31" ht="18.85" customHeight="1" spans="1:23">
      <c r="A31" s="170" t="s">
        <v>48</v>
      </c>
      <c r="B31" s="22" t="s">
        <v>218</v>
      </c>
      <c r="C31" s="23" t="s">
        <v>219</v>
      </c>
      <c r="D31" s="22" t="s">
        <v>67</v>
      </c>
      <c r="E31" s="22" t="s">
        <v>68</v>
      </c>
      <c r="F31" s="22" t="s">
        <v>236</v>
      </c>
      <c r="G31" s="22" t="s">
        <v>237</v>
      </c>
      <c r="H31" s="169">
        <v>25200</v>
      </c>
      <c r="I31" s="169">
        <v>25200</v>
      </c>
      <c r="J31" s="169"/>
      <c r="K31" s="169"/>
      <c r="L31" s="169">
        <v>25200</v>
      </c>
      <c r="M31" s="169"/>
      <c r="N31" s="169"/>
      <c r="O31" s="169"/>
      <c r="P31" s="104"/>
      <c r="Q31" s="169"/>
      <c r="R31" s="169"/>
      <c r="S31" s="169"/>
      <c r="T31" s="169"/>
      <c r="U31" s="169"/>
      <c r="V31" s="169"/>
      <c r="W31" s="169"/>
    </row>
    <row r="32" ht="18.85" customHeight="1" spans="1:23">
      <c r="A32" s="170" t="s">
        <v>48</v>
      </c>
      <c r="B32" s="22" t="s">
        <v>238</v>
      </c>
      <c r="C32" s="23" t="s">
        <v>171</v>
      </c>
      <c r="D32" s="22" t="s">
        <v>67</v>
      </c>
      <c r="E32" s="22" t="s">
        <v>68</v>
      </c>
      <c r="F32" s="22" t="s">
        <v>239</v>
      </c>
      <c r="G32" s="22" t="s">
        <v>171</v>
      </c>
      <c r="H32" s="169">
        <v>15000</v>
      </c>
      <c r="I32" s="169">
        <v>15000</v>
      </c>
      <c r="J32" s="169"/>
      <c r="K32" s="169"/>
      <c r="L32" s="169">
        <v>15000</v>
      </c>
      <c r="M32" s="169"/>
      <c r="N32" s="169"/>
      <c r="O32" s="169"/>
      <c r="P32" s="104"/>
      <c r="Q32" s="169"/>
      <c r="R32" s="169"/>
      <c r="S32" s="169"/>
      <c r="T32" s="169"/>
      <c r="U32" s="169"/>
      <c r="V32" s="169"/>
      <c r="W32" s="169"/>
    </row>
    <row r="33" ht="18.85" customHeight="1" spans="1:23">
      <c r="A33" s="170" t="s">
        <v>48</v>
      </c>
      <c r="B33" s="22" t="s">
        <v>240</v>
      </c>
      <c r="C33" s="23" t="s">
        <v>241</v>
      </c>
      <c r="D33" s="22" t="s">
        <v>67</v>
      </c>
      <c r="E33" s="22" t="s">
        <v>68</v>
      </c>
      <c r="F33" s="22" t="s">
        <v>242</v>
      </c>
      <c r="G33" s="22" t="s">
        <v>243</v>
      </c>
      <c r="H33" s="169">
        <v>360852</v>
      </c>
      <c r="I33" s="169">
        <v>360852</v>
      </c>
      <c r="J33" s="169"/>
      <c r="K33" s="169"/>
      <c r="L33" s="169">
        <v>360852</v>
      </c>
      <c r="M33" s="169"/>
      <c r="N33" s="169"/>
      <c r="O33" s="169"/>
      <c r="P33" s="104"/>
      <c r="Q33" s="169"/>
      <c r="R33" s="169"/>
      <c r="S33" s="169"/>
      <c r="T33" s="169"/>
      <c r="U33" s="169"/>
      <c r="V33" s="169"/>
      <c r="W33" s="169"/>
    </row>
    <row r="34" ht="18.85" customHeight="1" spans="1:23">
      <c r="A34" s="170" t="s">
        <v>48</v>
      </c>
      <c r="B34" s="22" t="s">
        <v>244</v>
      </c>
      <c r="C34" s="23" t="s">
        <v>245</v>
      </c>
      <c r="D34" s="22" t="s">
        <v>67</v>
      </c>
      <c r="E34" s="22" t="s">
        <v>68</v>
      </c>
      <c r="F34" s="22" t="s">
        <v>199</v>
      </c>
      <c r="G34" s="22" t="s">
        <v>200</v>
      </c>
      <c r="H34" s="169">
        <v>192000</v>
      </c>
      <c r="I34" s="169">
        <v>192000</v>
      </c>
      <c r="J34" s="169"/>
      <c r="K34" s="169"/>
      <c r="L34" s="169">
        <v>192000</v>
      </c>
      <c r="M34" s="169"/>
      <c r="N34" s="169"/>
      <c r="O34" s="169"/>
      <c r="P34" s="104"/>
      <c r="Q34" s="169"/>
      <c r="R34" s="169"/>
      <c r="S34" s="169"/>
      <c r="T34" s="169"/>
      <c r="U34" s="169"/>
      <c r="V34" s="169"/>
      <c r="W34" s="169"/>
    </row>
    <row r="35" ht="18.85" customHeight="1" spans="1:23">
      <c r="A35" s="170" t="s">
        <v>48</v>
      </c>
      <c r="B35" s="22" t="s">
        <v>244</v>
      </c>
      <c r="C35" s="23" t="s">
        <v>245</v>
      </c>
      <c r="D35" s="22" t="s">
        <v>67</v>
      </c>
      <c r="E35" s="22" t="s">
        <v>68</v>
      </c>
      <c r="F35" s="22" t="s">
        <v>199</v>
      </c>
      <c r="G35" s="22" t="s">
        <v>200</v>
      </c>
      <c r="H35" s="169">
        <v>96000</v>
      </c>
      <c r="I35" s="169">
        <v>96000</v>
      </c>
      <c r="J35" s="169"/>
      <c r="K35" s="169"/>
      <c r="L35" s="169">
        <v>96000</v>
      </c>
      <c r="M35" s="169"/>
      <c r="N35" s="169"/>
      <c r="O35" s="169"/>
      <c r="P35" s="104"/>
      <c r="Q35" s="169"/>
      <c r="R35" s="169"/>
      <c r="S35" s="169"/>
      <c r="T35" s="169"/>
      <c r="U35" s="169"/>
      <c r="V35" s="169"/>
      <c r="W35" s="169"/>
    </row>
    <row r="36" ht="18.85" customHeight="1" spans="1:23">
      <c r="A36" s="170" t="s">
        <v>48</v>
      </c>
      <c r="B36" s="22" t="s">
        <v>246</v>
      </c>
      <c r="C36" s="23" t="s">
        <v>247</v>
      </c>
      <c r="D36" s="22" t="s">
        <v>67</v>
      </c>
      <c r="E36" s="22" t="s">
        <v>68</v>
      </c>
      <c r="F36" s="22" t="s">
        <v>248</v>
      </c>
      <c r="G36" s="22" t="s">
        <v>249</v>
      </c>
      <c r="H36" s="169">
        <v>91800</v>
      </c>
      <c r="I36" s="169">
        <v>91800</v>
      </c>
      <c r="J36" s="169"/>
      <c r="K36" s="169"/>
      <c r="L36" s="169">
        <v>91800</v>
      </c>
      <c r="M36" s="169"/>
      <c r="N36" s="169"/>
      <c r="O36" s="169"/>
      <c r="P36" s="104"/>
      <c r="Q36" s="169"/>
      <c r="R36" s="169"/>
      <c r="S36" s="169"/>
      <c r="T36" s="169"/>
      <c r="U36" s="169"/>
      <c r="V36" s="169"/>
      <c r="W36" s="169"/>
    </row>
    <row r="37" ht="18.85" customHeight="1" spans="1:23">
      <c r="A37" s="170" t="s">
        <v>48</v>
      </c>
      <c r="B37" s="22" t="s">
        <v>250</v>
      </c>
      <c r="C37" s="23" t="s">
        <v>251</v>
      </c>
      <c r="D37" s="22" t="s">
        <v>89</v>
      </c>
      <c r="E37" s="22" t="s">
        <v>90</v>
      </c>
      <c r="F37" s="22" t="s">
        <v>220</v>
      </c>
      <c r="G37" s="22" t="s">
        <v>221</v>
      </c>
      <c r="H37" s="169">
        <v>10500</v>
      </c>
      <c r="I37" s="169">
        <v>10500</v>
      </c>
      <c r="J37" s="169"/>
      <c r="K37" s="169"/>
      <c r="L37" s="169">
        <v>10500</v>
      </c>
      <c r="M37" s="169"/>
      <c r="N37" s="169"/>
      <c r="O37" s="169"/>
      <c r="P37" s="104"/>
      <c r="Q37" s="169"/>
      <c r="R37" s="169"/>
      <c r="S37" s="169"/>
      <c r="T37" s="169"/>
      <c r="U37" s="169"/>
      <c r="V37" s="169"/>
      <c r="W37" s="169"/>
    </row>
    <row r="38" ht="18.85" customHeight="1" spans="1:23">
      <c r="A38" s="170" t="s">
        <v>48</v>
      </c>
      <c r="B38" s="22" t="s">
        <v>250</v>
      </c>
      <c r="C38" s="23" t="s">
        <v>251</v>
      </c>
      <c r="D38" s="22" t="s">
        <v>91</v>
      </c>
      <c r="E38" s="22" t="s">
        <v>92</v>
      </c>
      <c r="F38" s="22" t="s">
        <v>220</v>
      </c>
      <c r="G38" s="22" t="s">
        <v>221</v>
      </c>
      <c r="H38" s="169">
        <v>300</v>
      </c>
      <c r="I38" s="169">
        <v>300</v>
      </c>
      <c r="J38" s="169"/>
      <c r="K38" s="169"/>
      <c r="L38" s="169">
        <v>300</v>
      </c>
      <c r="M38" s="169"/>
      <c r="N38" s="169"/>
      <c r="O38" s="169"/>
      <c r="P38" s="104"/>
      <c r="Q38" s="169"/>
      <c r="R38" s="169"/>
      <c r="S38" s="169"/>
      <c r="T38" s="169"/>
      <c r="U38" s="169"/>
      <c r="V38" s="169"/>
      <c r="W38" s="169"/>
    </row>
    <row r="39" ht="18.85" customHeight="1" spans="1:23">
      <c r="A39" s="170" t="s">
        <v>48</v>
      </c>
      <c r="B39" s="22" t="s">
        <v>252</v>
      </c>
      <c r="C39" s="23" t="s">
        <v>253</v>
      </c>
      <c r="D39" s="22" t="s">
        <v>67</v>
      </c>
      <c r="E39" s="22" t="s">
        <v>68</v>
      </c>
      <c r="F39" s="22" t="s">
        <v>254</v>
      </c>
      <c r="G39" s="22" t="s">
        <v>255</v>
      </c>
      <c r="H39" s="169">
        <v>14182.08</v>
      </c>
      <c r="I39" s="169">
        <v>14182.08</v>
      </c>
      <c r="J39" s="169"/>
      <c r="K39" s="169"/>
      <c r="L39" s="169">
        <v>14182.08</v>
      </c>
      <c r="M39" s="169"/>
      <c r="N39" s="169"/>
      <c r="O39" s="169"/>
      <c r="P39" s="104"/>
      <c r="Q39" s="169"/>
      <c r="R39" s="169"/>
      <c r="S39" s="169"/>
      <c r="T39" s="169"/>
      <c r="U39" s="169"/>
      <c r="V39" s="169"/>
      <c r="W39" s="169"/>
    </row>
    <row r="40" ht="18.85" customHeight="1" spans="1:23">
      <c r="A40" s="170" t="s">
        <v>48</v>
      </c>
      <c r="B40" s="22" t="s">
        <v>252</v>
      </c>
      <c r="C40" s="23" t="s">
        <v>253</v>
      </c>
      <c r="D40" s="22" t="s">
        <v>93</v>
      </c>
      <c r="E40" s="22" t="s">
        <v>94</v>
      </c>
      <c r="F40" s="22" t="s">
        <v>256</v>
      </c>
      <c r="G40" s="22" t="s">
        <v>257</v>
      </c>
      <c r="H40" s="169">
        <v>847958.4</v>
      </c>
      <c r="I40" s="169">
        <v>847958.4</v>
      </c>
      <c r="J40" s="169"/>
      <c r="K40" s="169"/>
      <c r="L40" s="169">
        <v>847958.4</v>
      </c>
      <c r="M40" s="169"/>
      <c r="N40" s="169"/>
      <c r="O40" s="169"/>
      <c r="P40" s="104"/>
      <c r="Q40" s="169"/>
      <c r="R40" s="169"/>
      <c r="S40" s="169"/>
      <c r="T40" s="169"/>
      <c r="U40" s="169"/>
      <c r="V40" s="169"/>
      <c r="W40" s="169"/>
    </row>
    <row r="41" ht="18.85" customHeight="1" spans="1:23">
      <c r="A41" s="170" t="s">
        <v>48</v>
      </c>
      <c r="B41" s="22" t="s">
        <v>252</v>
      </c>
      <c r="C41" s="23" t="s">
        <v>253</v>
      </c>
      <c r="D41" s="22" t="s">
        <v>103</v>
      </c>
      <c r="E41" s="22" t="s">
        <v>104</v>
      </c>
      <c r="F41" s="22" t="s">
        <v>203</v>
      </c>
      <c r="G41" s="22" t="s">
        <v>204</v>
      </c>
      <c r="H41" s="169">
        <v>351903.24</v>
      </c>
      <c r="I41" s="169">
        <v>351903.24</v>
      </c>
      <c r="J41" s="169"/>
      <c r="K41" s="169"/>
      <c r="L41" s="169">
        <v>351903.24</v>
      </c>
      <c r="M41" s="169"/>
      <c r="N41" s="169"/>
      <c r="O41" s="169"/>
      <c r="P41" s="104"/>
      <c r="Q41" s="169"/>
      <c r="R41" s="169"/>
      <c r="S41" s="169"/>
      <c r="T41" s="169"/>
      <c r="U41" s="169"/>
      <c r="V41" s="169"/>
      <c r="W41" s="169"/>
    </row>
    <row r="42" ht="18.85" customHeight="1" spans="1:23">
      <c r="A42" s="170" t="s">
        <v>48</v>
      </c>
      <c r="B42" s="22" t="s">
        <v>252</v>
      </c>
      <c r="C42" s="23" t="s">
        <v>253</v>
      </c>
      <c r="D42" s="22" t="s">
        <v>107</v>
      </c>
      <c r="E42" s="22" t="s">
        <v>108</v>
      </c>
      <c r="F42" s="22" t="s">
        <v>258</v>
      </c>
      <c r="G42" s="22" t="s">
        <v>259</v>
      </c>
      <c r="H42" s="169">
        <v>283793.4</v>
      </c>
      <c r="I42" s="169">
        <v>283793.4</v>
      </c>
      <c r="J42" s="169"/>
      <c r="K42" s="169"/>
      <c r="L42" s="169">
        <v>283793.4</v>
      </c>
      <c r="M42" s="169"/>
      <c r="N42" s="169"/>
      <c r="O42" s="169"/>
      <c r="P42" s="104"/>
      <c r="Q42" s="169"/>
      <c r="R42" s="169"/>
      <c r="S42" s="169"/>
      <c r="T42" s="169"/>
      <c r="U42" s="169"/>
      <c r="V42" s="169"/>
      <c r="W42" s="169"/>
    </row>
    <row r="43" ht="18.85" customHeight="1" spans="1:23">
      <c r="A43" s="170" t="s">
        <v>48</v>
      </c>
      <c r="B43" s="22" t="s">
        <v>252</v>
      </c>
      <c r="C43" s="23" t="s">
        <v>253</v>
      </c>
      <c r="D43" s="22" t="s">
        <v>109</v>
      </c>
      <c r="E43" s="22" t="s">
        <v>110</v>
      </c>
      <c r="F43" s="22" t="s">
        <v>254</v>
      </c>
      <c r="G43" s="22" t="s">
        <v>255</v>
      </c>
      <c r="H43" s="169">
        <v>15837.6</v>
      </c>
      <c r="I43" s="169">
        <v>15837.6</v>
      </c>
      <c r="J43" s="169"/>
      <c r="K43" s="169"/>
      <c r="L43" s="169">
        <v>15837.6</v>
      </c>
      <c r="M43" s="169"/>
      <c r="N43" s="169"/>
      <c r="O43" s="169"/>
      <c r="P43" s="104"/>
      <c r="Q43" s="169"/>
      <c r="R43" s="169"/>
      <c r="S43" s="169"/>
      <c r="T43" s="169"/>
      <c r="U43" s="169"/>
      <c r="V43" s="169"/>
      <c r="W43" s="169"/>
    </row>
    <row r="44" s="1" customFormat="1" ht="18.85" customHeight="1" spans="1:23">
      <c r="A44" s="171" t="s">
        <v>141</v>
      </c>
      <c r="B44" s="172"/>
      <c r="C44" s="172"/>
      <c r="D44" s="172"/>
      <c r="E44" s="172"/>
      <c r="F44" s="172"/>
      <c r="G44" s="173"/>
      <c r="H44" s="31">
        <f>SUM(H11:H43)</f>
        <v>7332522.72</v>
      </c>
      <c r="I44" s="31">
        <f>SUM(I11:I43)</f>
        <v>7332522.72</v>
      </c>
      <c r="J44" s="31">
        <f>SUM(J11:J43)</f>
        <v>0</v>
      </c>
      <c r="K44" s="31">
        <f>SUM(K11:K43)</f>
        <v>0</v>
      </c>
      <c r="L44" s="31">
        <f>SUM(L11:L43)</f>
        <v>7332522.72</v>
      </c>
      <c r="M44" s="31"/>
      <c r="N44" s="31"/>
      <c r="O44" s="31"/>
      <c r="P44" s="31"/>
      <c r="Q44" s="31"/>
      <c r="R44" s="31"/>
      <c r="S44" s="31"/>
      <c r="T44" s="31"/>
      <c r="U44" s="31"/>
      <c r="V44" s="31"/>
      <c r="W44" s="31"/>
    </row>
  </sheetData>
  <mergeCells count="30">
    <mergeCell ref="A3:W3"/>
    <mergeCell ref="A4:G4"/>
    <mergeCell ref="H5:W5"/>
    <mergeCell ref="I6:M6"/>
    <mergeCell ref="N6:P6"/>
    <mergeCell ref="R6:W6"/>
    <mergeCell ref="A44:G4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6"/>
  <sheetViews>
    <sheetView showZeros="0" topLeftCell="D1" workbookViewId="0">
      <pane ySplit="1" topLeftCell="A77" activePane="bottomLeft" state="frozen"/>
      <selection/>
      <selection pane="bottomLeft" activeCell="C12" sqref="C12"/>
    </sheetView>
  </sheetViews>
  <sheetFormatPr defaultColWidth="9.10833333333333" defaultRowHeight="14.25" customHeight="1"/>
  <cols>
    <col min="1" max="1" width="14.55" customWidth="1"/>
    <col min="2" max="2" width="21" customWidth="1"/>
    <col min="3" max="3" width="31.3333333333333" customWidth="1"/>
    <col min="4" max="4" width="23.8916666666667" customWidth="1"/>
    <col min="5" max="5" width="15.5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5:23">
      <c r="E2" s="3"/>
      <c r="F2" s="3"/>
      <c r="G2" s="3"/>
      <c r="H2" s="3"/>
      <c r="U2" s="161"/>
      <c r="W2" s="59" t="s">
        <v>260</v>
      </c>
    </row>
    <row r="3" ht="27.85" customHeight="1" spans="1:23">
      <c r="A3" s="32" t="s">
        <v>261</v>
      </c>
      <c r="B3" s="32"/>
      <c r="C3" s="32"/>
      <c r="D3" s="32"/>
      <c r="E3" s="32"/>
      <c r="F3" s="32"/>
      <c r="G3" s="32"/>
      <c r="H3" s="32"/>
      <c r="I3" s="32"/>
      <c r="J3" s="32"/>
      <c r="K3" s="32"/>
      <c r="L3" s="32"/>
      <c r="M3" s="32"/>
      <c r="N3" s="32"/>
      <c r="O3" s="32"/>
      <c r="P3" s="32"/>
      <c r="Q3" s="32"/>
      <c r="R3" s="32"/>
      <c r="S3" s="32"/>
      <c r="T3" s="32"/>
      <c r="U3" s="32"/>
      <c r="V3" s="32"/>
      <c r="W3" s="32"/>
    </row>
    <row r="4" ht="13.6" customHeight="1" spans="1:23">
      <c r="A4" s="6" t="str">
        <f>'部门财务收支预算总表01-1'!A4</f>
        <v>单位名称：新平彝族傣族自治县发展和改革局</v>
      </c>
      <c r="B4" s="155" t="str">
        <f t="shared" ref="B4" si="0">"单位名称："&amp;"绩效评价中心"</f>
        <v>单位名称：绩效评价中心</v>
      </c>
      <c r="C4" s="155"/>
      <c r="D4" s="155"/>
      <c r="E4" s="155"/>
      <c r="F4" s="155"/>
      <c r="G4" s="155"/>
      <c r="H4" s="155"/>
      <c r="I4" s="155"/>
      <c r="J4" s="8"/>
      <c r="K4" s="8"/>
      <c r="L4" s="8"/>
      <c r="M4" s="8"/>
      <c r="N4" s="8"/>
      <c r="O4" s="8"/>
      <c r="P4" s="8"/>
      <c r="Q4" s="8"/>
      <c r="U4" s="161"/>
      <c r="W4" s="116" t="s">
        <v>167</v>
      </c>
    </row>
    <row r="5" ht="21.8" customHeight="1" spans="1:23">
      <c r="A5" s="10" t="s">
        <v>262</v>
      </c>
      <c r="B5" s="10" t="s">
        <v>177</v>
      </c>
      <c r="C5" s="10" t="s">
        <v>178</v>
      </c>
      <c r="D5" s="10" t="s">
        <v>263</v>
      </c>
      <c r="E5" s="11" t="s">
        <v>179</v>
      </c>
      <c r="F5" s="11" t="s">
        <v>180</v>
      </c>
      <c r="G5" s="11" t="s">
        <v>181</v>
      </c>
      <c r="H5" s="11" t="s">
        <v>182</v>
      </c>
      <c r="I5" s="67" t="s">
        <v>33</v>
      </c>
      <c r="J5" s="67" t="s">
        <v>264</v>
      </c>
      <c r="K5" s="67"/>
      <c r="L5" s="67"/>
      <c r="M5" s="67"/>
      <c r="N5" s="157" t="s">
        <v>184</v>
      </c>
      <c r="O5" s="157"/>
      <c r="P5" s="157"/>
      <c r="Q5" s="11" t="s">
        <v>39</v>
      </c>
      <c r="R5" s="12" t="s">
        <v>55</v>
      </c>
      <c r="S5" s="13"/>
      <c r="T5" s="13"/>
      <c r="U5" s="13"/>
      <c r="V5" s="13"/>
      <c r="W5" s="14"/>
    </row>
    <row r="6" ht="21.8" customHeight="1" spans="1:23">
      <c r="A6" s="15"/>
      <c r="B6" s="15"/>
      <c r="C6" s="15"/>
      <c r="D6" s="15"/>
      <c r="E6" s="16"/>
      <c r="F6" s="16"/>
      <c r="G6" s="16"/>
      <c r="H6" s="16"/>
      <c r="I6" s="67"/>
      <c r="J6" s="52" t="s">
        <v>36</v>
      </c>
      <c r="K6" s="52"/>
      <c r="L6" s="52" t="s">
        <v>37</v>
      </c>
      <c r="M6" s="52" t="s">
        <v>38</v>
      </c>
      <c r="N6" s="158" t="s">
        <v>36</v>
      </c>
      <c r="O6" s="158" t="s">
        <v>37</v>
      </c>
      <c r="P6" s="158" t="s">
        <v>38</v>
      </c>
      <c r="Q6" s="16"/>
      <c r="R6" s="11" t="s">
        <v>35</v>
      </c>
      <c r="S6" s="11" t="s">
        <v>46</v>
      </c>
      <c r="T6" s="11" t="s">
        <v>190</v>
      </c>
      <c r="U6" s="11" t="s">
        <v>42</v>
      </c>
      <c r="V6" s="11" t="s">
        <v>43</v>
      </c>
      <c r="W6" s="11" t="s">
        <v>44</v>
      </c>
    </row>
    <row r="7" ht="40.6" customHeight="1" spans="1:23">
      <c r="A7" s="18"/>
      <c r="B7" s="18"/>
      <c r="C7" s="18"/>
      <c r="D7" s="18"/>
      <c r="E7" s="19"/>
      <c r="F7" s="19"/>
      <c r="G7" s="19"/>
      <c r="H7" s="19"/>
      <c r="I7" s="67"/>
      <c r="J7" s="52" t="s">
        <v>35</v>
      </c>
      <c r="K7" s="52" t="s">
        <v>265</v>
      </c>
      <c r="L7" s="52"/>
      <c r="M7" s="52"/>
      <c r="N7" s="19"/>
      <c r="O7" s="19"/>
      <c r="P7" s="19"/>
      <c r="Q7" s="19"/>
      <c r="R7" s="19"/>
      <c r="S7" s="19"/>
      <c r="T7" s="19"/>
      <c r="U7" s="20"/>
      <c r="V7" s="19"/>
      <c r="W7" s="19"/>
    </row>
    <row r="8" ht="18" customHeight="1" spans="1:23">
      <c r="A8" s="21">
        <v>1</v>
      </c>
      <c r="B8" s="21">
        <v>2</v>
      </c>
      <c r="C8" s="21">
        <v>3</v>
      </c>
      <c r="D8" s="21">
        <v>4</v>
      </c>
      <c r="E8" s="21">
        <v>5</v>
      </c>
      <c r="F8" s="21">
        <v>6</v>
      </c>
      <c r="G8" s="21">
        <v>7</v>
      </c>
      <c r="H8" s="21">
        <v>8</v>
      </c>
      <c r="I8" s="21">
        <v>9</v>
      </c>
      <c r="J8" s="21">
        <v>10</v>
      </c>
      <c r="K8" s="21">
        <v>11</v>
      </c>
      <c r="L8" s="21">
        <v>12</v>
      </c>
      <c r="M8" s="21">
        <v>13</v>
      </c>
      <c r="N8" s="21">
        <v>14</v>
      </c>
      <c r="O8" s="21">
        <v>15</v>
      </c>
      <c r="P8" s="21">
        <v>16</v>
      </c>
      <c r="Q8" s="21">
        <v>17</v>
      </c>
      <c r="R8" s="21">
        <v>18</v>
      </c>
      <c r="S8" s="21">
        <v>19</v>
      </c>
      <c r="T8" s="21">
        <v>20</v>
      </c>
      <c r="U8" s="21">
        <v>21</v>
      </c>
      <c r="V8" s="21">
        <v>22</v>
      </c>
      <c r="W8" s="21">
        <v>23</v>
      </c>
    </row>
    <row r="9" s="153" customFormat="1" ht="26" customHeight="1" spans="1:23">
      <c r="A9" s="22"/>
      <c r="B9" s="22"/>
      <c r="C9" s="23" t="s">
        <v>266</v>
      </c>
      <c r="D9" s="22"/>
      <c r="E9" s="22"/>
      <c r="F9" s="22"/>
      <c r="G9" s="22"/>
      <c r="H9" s="22"/>
      <c r="I9" s="24">
        <v>115000</v>
      </c>
      <c r="J9" s="24">
        <v>115000</v>
      </c>
      <c r="K9" s="24">
        <v>115000</v>
      </c>
      <c r="L9" s="24"/>
      <c r="M9" s="24"/>
      <c r="N9" s="24"/>
      <c r="O9" s="24"/>
      <c r="P9" s="24"/>
      <c r="Q9" s="24"/>
      <c r="R9" s="24"/>
      <c r="S9" s="24"/>
      <c r="T9" s="24"/>
      <c r="U9" s="24"/>
      <c r="V9" s="24"/>
      <c r="W9" s="24"/>
    </row>
    <row r="10" s="153" customFormat="1" ht="26" customHeight="1" spans="1:23">
      <c r="A10" s="22" t="s">
        <v>267</v>
      </c>
      <c r="B10" s="22" t="s">
        <v>268</v>
      </c>
      <c r="C10" s="23" t="s">
        <v>266</v>
      </c>
      <c r="D10" s="22" t="s">
        <v>48</v>
      </c>
      <c r="E10" s="22" t="s">
        <v>67</v>
      </c>
      <c r="F10" s="22" t="s">
        <v>68</v>
      </c>
      <c r="G10" s="22" t="s">
        <v>269</v>
      </c>
      <c r="H10" s="22" t="s">
        <v>270</v>
      </c>
      <c r="I10" s="24">
        <v>115000</v>
      </c>
      <c r="J10" s="24">
        <v>115000</v>
      </c>
      <c r="K10" s="24">
        <v>115000</v>
      </c>
      <c r="L10" s="24"/>
      <c r="M10" s="24"/>
      <c r="N10" s="24"/>
      <c r="O10" s="24"/>
      <c r="P10" s="24"/>
      <c r="Q10" s="24"/>
      <c r="R10" s="24"/>
      <c r="S10" s="24"/>
      <c r="T10" s="24"/>
      <c r="U10" s="24"/>
      <c r="V10" s="24"/>
      <c r="W10" s="24"/>
    </row>
    <row r="11" s="153" customFormat="1" ht="26" customHeight="1" spans="1:23">
      <c r="A11" s="133"/>
      <c r="B11" s="132"/>
      <c r="C11" s="23" t="s">
        <v>271</v>
      </c>
      <c r="D11" s="132"/>
      <c r="E11" s="132"/>
      <c r="F11" s="132"/>
      <c r="G11" s="132"/>
      <c r="H11" s="132"/>
      <c r="I11" s="24">
        <v>9540</v>
      </c>
      <c r="J11" s="24">
        <v>9540</v>
      </c>
      <c r="K11" s="24">
        <v>9540</v>
      </c>
      <c r="L11" s="24"/>
      <c r="M11" s="24"/>
      <c r="N11" s="24"/>
      <c r="O11" s="24"/>
      <c r="P11" s="133"/>
      <c r="Q11" s="24"/>
      <c r="R11" s="24"/>
      <c r="S11" s="24"/>
      <c r="T11" s="24"/>
      <c r="U11" s="24"/>
      <c r="V11" s="24"/>
      <c r="W11" s="24"/>
    </row>
    <row r="12" s="153" customFormat="1" ht="26" customHeight="1" spans="1:23">
      <c r="A12" s="133" t="s">
        <v>272</v>
      </c>
      <c r="B12" s="132" t="s">
        <v>273</v>
      </c>
      <c r="C12" s="23" t="s">
        <v>274</v>
      </c>
      <c r="D12" s="132" t="s">
        <v>48</v>
      </c>
      <c r="E12" s="132" t="s">
        <v>67</v>
      </c>
      <c r="F12" s="132" t="s">
        <v>68</v>
      </c>
      <c r="G12" s="132" t="s">
        <v>275</v>
      </c>
      <c r="H12" s="132" t="s">
        <v>276</v>
      </c>
      <c r="I12" s="24">
        <v>9540</v>
      </c>
      <c r="J12" s="24">
        <v>9540</v>
      </c>
      <c r="K12" s="24">
        <v>9540</v>
      </c>
      <c r="L12" s="24"/>
      <c r="M12" s="24"/>
      <c r="N12" s="24"/>
      <c r="O12" s="24"/>
      <c r="P12" s="133"/>
      <c r="Q12" s="24"/>
      <c r="R12" s="24"/>
      <c r="S12" s="24"/>
      <c r="T12" s="24"/>
      <c r="U12" s="24"/>
      <c r="V12" s="24"/>
      <c r="W12" s="24"/>
    </row>
    <row r="13" s="153" customFormat="1" ht="26" customHeight="1" spans="1:23">
      <c r="A13" s="133"/>
      <c r="B13" s="132"/>
      <c r="C13" s="23" t="s">
        <v>277</v>
      </c>
      <c r="D13" s="132"/>
      <c r="E13" s="132"/>
      <c r="F13" s="132"/>
      <c r="G13" s="132"/>
      <c r="H13" s="132"/>
      <c r="I13" s="24">
        <f t="shared" ref="I13:K13" si="1">I14+I15+I16</f>
        <v>39900</v>
      </c>
      <c r="J13" s="24">
        <f t="shared" si="1"/>
        <v>39900</v>
      </c>
      <c r="K13" s="24">
        <f t="shared" si="1"/>
        <v>39900</v>
      </c>
      <c r="L13" s="24"/>
      <c r="M13" s="24"/>
      <c r="N13" s="24"/>
      <c r="O13" s="24"/>
      <c r="P13" s="133"/>
      <c r="Q13" s="24"/>
      <c r="R13" s="24"/>
      <c r="S13" s="24"/>
      <c r="T13" s="24"/>
      <c r="U13" s="24"/>
      <c r="V13" s="24"/>
      <c r="W13" s="24"/>
    </row>
    <row r="14" s="153" customFormat="1" ht="26" customHeight="1" spans="1:23">
      <c r="A14" s="133" t="s">
        <v>267</v>
      </c>
      <c r="B14" s="132" t="s">
        <v>278</v>
      </c>
      <c r="C14" s="23" t="s">
        <v>279</v>
      </c>
      <c r="D14" s="132" t="s">
        <v>48</v>
      </c>
      <c r="E14" s="132" t="s">
        <v>280</v>
      </c>
      <c r="F14" s="132" t="s">
        <v>281</v>
      </c>
      <c r="G14" s="132" t="s">
        <v>282</v>
      </c>
      <c r="H14" s="132" t="s">
        <v>283</v>
      </c>
      <c r="I14" s="24">
        <v>6400</v>
      </c>
      <c r="J14" s="24">
        <v>6400</v>
      </c>
      <c r="K14" s="24">
        <v>6400</v>
      </c>
      <c r="L14" s="24"/>
      <c r="M14" s="24"/>
      <c r="N14" s="24"/>
      <c r="O14" s="24"/>
      <c r="P14" s="133"/>
      <c r="Q14" s="24"/>
      <c r="R14" s="24"/>
      <c r="S14" s="24"/>
      <c r="T14" s="24"/>
      <c r="U14" s="24"/>
      <c r="V14" s="24"/>
      <c r="W14" s="24"/>
    </row>
    <row r="15" s="153" customFormat="1" ht="26" customHeight="1" spans="1:23">
      <c r="A15" s="133" t="s">
        <v>267</v>
      </c>
      <c r="B15" s="132" t="s">
        <v>284</v>
      </c>
      <c r="C15" s="23" t="s">
        <v>285</v>
      </c>
      <c r="D15" s="132" t="s">
        <v>48</v>
      </c>
      <c r="E15" s="132" t="s">
        <v>286</v>
      </c>
      <c r="F15" s="132" t="s">
        <v>281</v>
      </c>
      <c r="G15" s="132" t="s">
        <v>234</v>
      </c>
      <c r="H15" s="132" t="s">
        <v>235</v>
      </c>
      <c r="I15" s="24">
        <v>2300</v>
      </c>
      <c r="J15" s="24">
        <v>2300</v>
      </c>
      <c r="K15" s="24">
        <v>2300</v>
      </c>
      <c r="L15" s="24"/>
      <c r="M15" s="24"/>
      <c r="N15" s="24"/>
      <c r="O15" s="24"/>
      <c r="P15" s="133"/>
      <c r="Q15" s="24"/>
      <c r="R15" s="24"/>
      <c r="S15" s="24"/>
      <c r="T15" s="24"/>
      <c r="U15" s="24"/>
      <c r="V15" s="24"/>
      <c r="W15" s="24"/>
    </row>
    <row r="16" s="153" customFormat="1" ht="26" customHeight="1" spans="1:23">
      <c r="A16" s="133" t="s">
        <v>267</v>
      </c>
      <c r="B16" s="132" t="s">
        <v>284</v>
      </c>
      <c r="C16" s="23" t="s">
        <v>285</v>
      </c>
      <c r="D16" s="132" t="s">
        <v>48</v>
      </c>
      <c r="E16" s="132" t="s">
        <v>287</v>
      </c>
      <c r="F16" s="132" t="s">
        <v>281</v>
      </c>
      <c r="G16" s="132" t="s">
        <v>288</v>
      </c>
      <c r="H16" s="132" t="s">
        <v>283</v>
      </c>
      <c r="I16" s="24">
        <v>31200</v>
      </c>
      <c r="J16" s="24">
        <v>31200</v>
      </c>
      <c r="K16" s="24">
        <v>31200</v>
      </c>
      <c r="L16" s="24"/>
      <c r="M16" s="24"/>
      <c r="N16" s="24"/>
      <c r="O16" s="24"/>
      <c r="P16" s="133"/>
      <c r="Q16" s="24"/>
      <c r="R16" s="24"/>
      <c r="S16" s="24"/>
      <c r="T16" s="24"/>
      <c r="U16" s="24"/>
      <c r="V16" s="24"/>
      <c r="W16" s="24"/>
    </row>
    <row r="17" s="153" customFormat="1" ht="26" customHeight="1" spans="1:23">
      <c r="A17" s="133"/>
      <c r="B17" s="132"/>
      <c r="C17" s="23" t="s">
        <v>289</v>
      </c>
      <c r="D17" s="132"/>
      <c r="E17" s="132"/>
      <c r="F17" s="132"/>
      <c r="G17" s="132"/>
      <c r="H17" s="132"/>
      <c r="I17" s="24">
        <f t="shared" ref="I17:K17" si="2">SUM(I18:I20)</f>
        <v>45000</v>
      </c>
      <c r="J17" s="24">
        <f t="shared" si="2"/>
        <v>45000</v>
      </c>
      <c r="K17" s="24">
        <f t="shared" si="2"/>
        <v>45000</v>
      </c>
      <c r="L17" s="24"/>
      <c r="M17" s="24"/>
      <c r="N17" s="24"/>
      <c r="O17" s="24"/>
      <c r="P17" s="133"/>
      <c r="Q17" s="24"/>
      <c r="R17" s="24"/>
      <c r="S17" s="24"/>
      <c r="T17" s="24"/>
      <c r="U17" s="24"/>
      <c r="V17" s="24"/>
      <c r="W17" s="24"/>
    </row>
    <row r="18" s="153" customFormat="1" ht="26" customHeight="1" spans="1:23">
      <c r="A18" s="133" t="s">
        <v>267</v>
      </c>
      <c r="B18" s="132" t="s">
        <v>290</v>
      </c>
      <c r="C18" s="23" t="s">
        <v>289</v>
      </c>
      <c r="D18" s="132" t="s">
        <v>48</v>
      </c>
      <c r="E18" s="132" t="s">
        <v>291</v>
      </c>
      <c r="F18" s="132" t="s">
        <v>292</v>
      </c>
      <c r="G18" s="156" t="s">
        <v>293</v>
      </c>
      <c r="H18" s="156" t="s">
        <v>221</v>
      </c>
      <c r="I18" s="159">
        <v>23000</v>
      </c>
      <c r="J18" s="159">
        <v>23000</v>
      </c>
      <c r="K18" s="159">
        <v>23000</v>
      </c>
      <c r="L18" s="24"/>
      <c r="M18" s="24"/>
      <c r="N18" s="24"/>
      <c r="O18" s="24"/>
      <c r="P18" s="133"/>
      <c r="Q18" s="24"/>
      <c r="R18" s="24"/>
      <c r="S18" s="24"/>
      <c r="T18" s="24"/>
      <c r="U18" s="24"/>
      <c r="V18" s="24"/>
      <c r="W18" s="24"/>
    </row>
    <row r="19" s="153" customFormat="1" ht="26" customHeight="1" spans="1:23">
      <c r="A19" s="133" t="s">
        <v>294</v>
      </c>
      <c r="B19" s="132" t="s">
        <v>290</v>
      </c>
      <c r="C19" s="23" t="s">
        <v>289</v>
      </c>
      <c r="D19" s="132" t="s">
        <v>48</v>
      </c>
      <c r="E19" s="132" t="s">
        <v>291</v>
      </c>
      <c r="F19" s="132" t="s">
        <v>292</v>
      </c>
      <c r="G19" s="156" t="s">
        <v>295</v>
      </c>
      <c r="H19" s="156" t="s">
        <v>235</v>
      </c>
      <c r="I19" s="159">
        <v>10000</v>
      </c>
      <c r="J19" s="159">
        <v>10000</v>
      </c>
      <c r="K19" s="159">
        <v>10000</v>
      </c>
      <c r="L19" s="24"/>
      <c r="M19" s="24"/>
      <c r="N19" s="24"/>
      <c r="O19" s="24"/>
      <c r="P19" s="133"/>
      <c r="Q19" s="24"/>
      <c r="R19" s="24"/>
      <c r="S19" s="24"/>
      <c r="T19" s="24"/>
      <c r="U19" s="24"/>
      <c r="V19" s="24"/>
      <c r="W19" s="24"/>
    </row>
    <row r="20" s="153" customFormat="1" ht="26" customHeight="1" spans="1:23">
      <c r="A20" s="133" t="s">
        <v>296</v>
      </c>
      <c r="B20" s="132" t="s">
        <v>290</v>
      </c>
      <c r="C20" s="23" t="s">
        <v>289</v>
      </c>
      <c r="D20" s="132" t="s">
        <v>48</v>
      </c>
      <c r="E20" s="132" t="s">
        <v>291</v>
      </c>
      <c r="F20" s="132" t="s">
        <v>292</v>
      </c>
      <c r="G20" s="156" t="s">
        <v>297</v>
      </c>
      <c r="H20" s="156" t="s">
        <v>233</v>
      </c>
      <c r="I20" s="159">
        <v>12000</v>
      </c>
      <c r="J20" s="159">
        <v>12000</v>
      </c>
      <c r="K20" s="159">
        <v>12000</v>
      </c>
      <c r="L20" s="24"/>
      <c r="M20" s="24"/>
      <c r="N20" s="24"/>
      <c r="O20" s="24"/>
      <c r="P20" s="133"/>
      <c r="Q20" s="24"/>
      <c r="R20" s="24"/>
      <c r="S20" s="24"/>
      <c r="T20" s="24"/>
      <c r="U20" s="24"/>
      <c r="V20" s="24"/>
      <c r="W20" s="24"/>
    </row>
    <row r="21" s="153" customFormat="1" ht="26" customHeight="1" spans="1:23">
      <c r="A21" s="133"/>
      <c r="B21" s="132"/>
      <c r="C21" s="23" t="s">
        <v>298</v>
      </c>
      <c r="D21" s="132"/>
      <c r="E21" s="132"/>
      <c r="F21" s="132"/>
      <c r="G21" s="132"/>
      <c r="H21" s="132"/>
      <c r="I21" s="24">
        <v>18120</v>
      </c>
      <c r="J21" s="24">
        <v>18120</v>
      </c>
      <c r="K21" s="24">
        <v>18120</v>
      </c>
      <c r="L21" s="24"/>
      <c r="M21" s="24"/>
      <c r="N21" s="24"/>
      <c r="O21" s="24"/>
      <c r="P21" s="133"/>
      <c r="Q21" s="24"/>
      <c r="R21" s="24"/>
      <c r="S21" s="24"/>
      <c r="T21" s="24"/>
      <c r="U21" s="24"/>
      <c r="V21" s="24"/>
      <c r="W21" s="24"/>
    </row>
    <row r="22" s="153" customFormat="1" ht="26" customHeight="1" spans="1:23">
      <c r="A22" s="22" t="s">
        <v>267</v>
      </c>
      <c r="B22" s="22" t="s">
        <v>299</v>
      </c>
      <c r="C22" s="23" t="s">
        <v>298</v>
      </c>
      <c r="D22" s="22" t="s">
        <v>48</v>
      </c>
      <c r="E22" s="22" t="s">
        <v>75</v>
      </c>
      <c r="F22" s="22" t="s">
        <v>70</v>
      </c>
      <c r="G22" s="22" t="s">
        <v>232</v>
      </c>
      <c r="H22" s="22" t="s">
        <v>233</v>
      </c>
      <c r="I22" s="24">
        <v>5000</v>
      </c>
      <c r="J22" s="24">
        <v>5000</v>
      </c>
      <c r="K22" s="24">
        <v>5000</v>
      </c>
      <c r="L22" s="24"/>
      <c r="M22" s="24"/>
      <c r="N22" s="24"/>
      <c r="O22" s="24"/>
      <c r="P22" s="133"/>
      <c r="Q22" s="24"/>
      <c r="R22" s="24"/>
      <c r="S22" s="24"/>
      <c r="T22" s="24"/>
      <c r="U22" s="24"/>
      <c r="V22" s="24"/>
      <c r="W22" s="24"/>
    </row>
    <row r="23" s="153" customFormat="1" ht="26" customHeight="1" spans="1:23">
      <c r="A23" s="22" t="s">
        <v>267</v>
      </c>
      <c r="B23" s="22" t="s">
        <v>299</v>
      </c>
      <c r="C23" s="23" t="s">
        <v>298</v>
      </c>
      <c r="D23" s="22" t="s">
        <v>48</v>
      </c>
      <c r="E23" s="22" t="s">
        <v>75</v>
      </c>
      <c r="F23" s="22" t="s">
        <v>70</v>
      </c>
      <c r="G23" s="22" t="s">
        <v>275</v>
      </c>
      <c r="H23" s="22" t="s">
        <v>276</v>
      </c>
      <c r="I23" s="24">
        <v>1920</v>
      </c>
      <c r="J23" s="24">
        <v>1920</v>
      </c>
      <c r="K23" s="24">
        <v>1920</v>
      </c>
      <c r="L23" s="24"/>
      <c r="M23" s="24"/>
      <c r="N23" s="24"/>
      <c r="O23" s="24"/>
      <c r="P23" s="133"/>
      <c r="Q23" s="24"/>
      <c r="R23" s="24"/>
      <c r="S23" s="24"/>
      <c r="T23" s="24"/>
      <c r="U23" s="24"/>
      <c r="V23" s="24"/>
      <c r="W23" s="24"/>
    </row>
    <row r="24" s="153" customFormat="1" ht="26" customHeight="1" spans="1:23">
      <c r="A24" s="22" t="s">
        <v>267</v>
      </c>
      <c r="B24" s="22" t="s">
        <v>299</v>
      </c>
      <c r="C24" s="23" t="s">
        <v>298</v>
      </c>
      <c r="D24" s="22" t="s">
        <v>48</v>
      </c>
      <c r="E24" s="22" t="s">
        <v>75</v>
      </c>
      <c r="F24" s="22" t="s">
        <v>70</v>
      </c>
      <c r="G24" s="22" t="s">
        <v>275</v>
      </c>
      <c r="H24" s="22" t="s">
        <v>276</v>
      </c>
      <c r="I24" s="24">
        <v>1200</v>
      </c>
      <c r="J24" s="24">
        <v>1200</v>
      </c>
      <c r="K24" s="24">
        <v>1200</v>
      </c>
      <c r="L24" s="24"/>
      <c r="M24" s="24"/>
      <c r="N24" s="24"/>
      <c r="O24" s="24"/>
      <c r="P24" s="133"/>
      <c r="Q24" s="24"/>
      <c r="R24" s="24"/>
      <c r="S24" s="24"/>
      <c r="T24" s="24"/>
      <c r="U24" s="24"/>
      <c r="V24" s="24"/>
      <c r="W24" s="24"/>
    </row>
    <row r="25" s="153" customFormat="1" ht="26" customHeight="1" spans="1:23">
      <c r="A25" s="22" t="s">
        <v>267</v>
      </c>
      <c r="B25" s="22" t="s">
        <v>299</v>
      </c>
      <c r="C25" s="23" t="s">
        <v>298</v>
      </c>
      <c r="D25" s="22" t="s">
        <v>48</v>
      </c>
      <c r="E25" s="22" t="s">
        <v>78</v>
      </c>
      <c r="F25" s="22" t="s">
        <v>77</v>
      </c>
      <c r="G25" s="22" t="s">
        <v>220</v>
      </c>
      <c r="H25" s="22" t="s">
        <v>221</v>
      </c>
      <c r="I25" s="24">
        <v>5000</v>
      </c>
      <c r="J25" s="24">
        <v>5000</v>
      </c>
      <c r="K25" s="24">
        <v>5000</v>
      </c>
      <c r="L25" s="24"/>
      <c r="M25" s="24"/>
      <c r="N25" s="24"/>
      <c r="O25" s="24"/>
      <c r="P25" s="133"/>
      <c r="Q25" s="24"/>
      <c r="R25" s="24"/>
      <c r="S25" s="24"/>
      <c r="T25" s="24"/>
      <c r="U25" s="24"/>
      <c r="V25" s="24"/>
      <c r="W25" s="24"/>
    </row>
    <row r="26" s="153" customFormat="1" ht="26" customHeight="1" spans="1:23">
      <c r="A26" s="22" t="s">
        <v>267</v>
      </c>
      <c r="B26" s="22" t="s">
        <v>299</v>
      </c>
      <c r="C26" s="23" t="s">
        <v>298</v>
      </c>
      <c r="D26" s="22" t="s">
        <v>48</v>
      </c>
      <c r="E26" s="22" t="s">
        <v>78</v>
      </c>
      <c r="F26" s="22" t="s">
        <v>77</v>
      </c>
      <c r="G26" s="22" t="s">
        <v>220</v>
      </c>
      <c r="H26" s="22" t="s">
        <v>221</v>
      </c>
      <c r="I26" s="24">
        <v>4000</v>
      </c>
      <c r="J26" s="24">
        <v>4000</v>
      </c>
      <c r="K26" s="24">
        <v>4000</v>
      </c>
      <c r="L26" s="24"/>
      <c r="M26" s="24"/>
      <c r="N26" s="24"/>
      <c r="O26" s="24"/>
      <c r="P26" s="133"/>
      <c r="Q26" s="24"/>
      <c r="R26" s="24"/>
      <c r="S26" s="24"/>
      <c r="T26" s="24"/>
      <c r="U26" s="24"/>
      <c r="V26" s="24"/>
      <c r="W26" s="24"/>
    </row>
    <row r="27" s="153" customFormat="1" ht="26" customHeight="1" spans="1:23">
      <c r="A27" s="22" t="s">
        <v>267</v>
      </c>
      <c r="B27" s="22" t="s">
        <v>299</v>
      </c>
      <c r="C27" s="23" t="s">
        <v>298</v>
      </c>
      <c r="D27" s="22" t="s">
        <v>48</v>
      </c>
      <c r="E27" s="22" t="s">
        <v>78</v>
      </c>
      <c r="F27" s="22" t="s">
        <v>77</v>
      </c>
      <c r="G27" s="22" t="s">
        <v>234</v>
      </c>
      <c r="H27" s="22" t="s">
        <v>235</v>
      </c>
      <c r="I27" s="24">
        <v>1000</v>
      </c>
      <c r="J27" s="24">
        <v>1000</v>
      </c>
      <c r="K27" s="24">
        <v>1000</v>
      </c>
      <c r="L27" s="24"/>
      <c r="M27" s="24"/>
      <c r="N27" s="24"/>
      <c r="O27" s="24"/>
      <c r="P27" s="133"/>
      <c r="Q27" s="24"/>
      <c r="R27" s="24"/>
      <c r="S27" s="24"/>
      <c r="T27" s="24"/>
      <c r="U27" s="24"/>
      <c r="V27" s="24"/>
      <c r="W27" s="24"/>
    </row>
    <row r="28" s="153" customFormat="1" ht="26" customHeight="1" spans="1:23">
      <c r="A28" s="133"/>
      <c r="B28" s="132"/>
      <c r="C28" s="23" t="s">
        <v>300</v>
      </c>
      <c r="D28" s="132"/>
      <c r="E28" s="132"/>
      <c r="F28" s="132"/>
      <c r="G28" s="132"/>
      <c r="H28" s="132"/>
      <c r="I28" s="24">
        <v>64104</v>
      </c>
      <c r="J28" s="24">
        <v>64104</v>
      </c>
      <c r="K28" s="24">
        <v>64104</v>
      </c>
      <c r="L28" s="24"/>
      <c r="M28" s="24"/>
      <c r="N28" s="24"/>
      <c r="O28" s="24"/>
      <c r="P28" s="133"/>
      <c r="Q28" s="24"/>
      <c r="R28" s="24"/>
      <c r="S28" s="24"/>
      <c r="T28" s="24"/>
      <c r="U28" s="24"/>
      <c r="V28" s="24"/>
      <c r="W28" s="24"/>
    </row>
    <row r="29" s="153" customFormat="1" ht="26" customHeight="1" spans="1:23">
      <c r="A29" s="22" t="s">
        <v>272</v>
      </c>
      <c r="B29" s="22" t="s">
        <v>301</v>
      </c>
      <c r="C29" s="23" t="s">
        <v>300</v>
      </c>
      <c r="D29" s="22" t="s">
        <v>48</v>
      </c>
      <c r="E29" s="22" t="s">
        <v>97</v>
      </c>
      <c r="F29" s="22" t="s">
        <v>98</v>
      </c>
      <c r="G29" s="22" t="s">
        <v>275</v>
      </c>
      <c r="H29" s="22" t="s">
        <v>276</v>
      </c>
      <c r="I29" s="24">
        <v>11526</v>
      </c>
      <c r="J29" s="24">
        <v>11526</v>
      </c>
      <c r="K29" s="24">
        <v>11526</v>
      </c>
      <c r="L29" s="24"/>
      <c r="M29" s="24"/>
      <c r="N29" s="24"/>
      <c r="O29" s="24"/>
      <c r="P29" s="133"/>
      <c r="Q29" s="24"/>
      <c r="R29" s="24"/>
      <c r="S29" s="24"/>
      <c r="T29" s="24"/>
      <c r="U29" s="24"/>
      <c r="V29" s="24"/>
      <c r="W29" s="24"/>
    </row>
    <row r="30" s="153" customFormat="1" ht="26" customHeight="1" spans="1:23">
      <c r="A30" s="22" t="s">
        <v>272</v>
      </c>
      <c r="B30" s="22" t="s">
        <v>301</v>
      </c>
      <c r="C30" s="23" t="s">
        <v>300</v>
      </c>
      <c r="D30" s="22" t="s">
        <v>48</v>
      </c>
      <c r="E30" s="22" t="s">
        <v>97</v>
      </c>
      <c r="F30" s="22" t="s">
        <v>98</v>
      </c>
      <c r="G30" s="22" t="s">
        <v>275</v>
      </c>
      <c r="H30" s="22" t="s">
        <v>276</v>
      </c>
      <c r="I30" s="24">
        <v>18000</v>
      </c>
      <c r="J30" s="24">
        <v>18000</v>
      </c>
      <c r="K30" s="24">
        <v>18000</v>
      </c>
      <c r="L30" s="24"/>
      <c r="M30" s="24"/>
      <c r="N30" s="24"/>
      <c r="O30" s="24"/>
      <c r="P30" s="133"/>
      <c r="Q30" s="24"/>
      <c r="R30" s="24"/>
      <c r="S30" s="24"/>
      <c r="T30" s="24"/>
      <c r="U30" s="24"/>
      <c r="V30" s="24"/>
      <c r="W30" s="24"/>
    </row>
    <row r="31" s="153" customFormat="1" ht="26" customHeight="1" spans="1:23">
      <c r="A31" s="22" t="s">
        <v>272</v>
      </c>
      <c r="B31" s="22" t="s">
        <v>301</v>
      </c>
      <c r="C31" s="23" t="s">
        <v>300</v>
      </c>
      <c r="D31" s="22" t="s">
        <v>48</v>
      </c>
      <c r="E31" s="22" t="s">
        <v>97</v>
      </c>
      <c r="F31" s="22" t="s">
        <v>98</v>
      </c>
      <c r="G31" s="22" t="s">
        <v>275</v>
      </c>
      <c r="H31" s="22" t="s">
        <v>276</v>
      </c>
      <c r="I31" s="24">
        <v>11526</v>
      </c>
      <c r="J31" s="24">
        <v>11526</v>
      </c>
      <c r="K31" s="24">
        <v>11526</v>
      </c>
      <c r="L31" s="24"/>
      <c r="M31" s="24"/>
      <c r="N31" s="24"/>
      <c r="O31" s="24"/>
      <c r="P31" s="133"/>
      <c r="Q31" s="24"/>
      <c r="R31" s="24"/>
      <c r="S31" s="24"/>
      <c r="T31" s="24"/>
      <c r="U31" s="24"/>
      <c r="V31" s="24"/>
      <c r="W31" s="24"/>
    </row>
    <row r="32" s="153" customFormat="1" ht="26" customHeight="1" spans="1:23">
      <c r="A32" s="22" t="s">
        <v>272</v>
      </c>
      <c r="B32" s="22" t="s">
        <v>301</v>
      </c>
      <c r="C32" s="23" t="s">
        <v>300</v>
      </c>
      <c r="D32" s="22" t="s">
        <v>48</v>
      </c>
      <c r="E32" s="22" t="s">
        <v>97</v>
      </c>
      <c r="F32" s="22" t="s">
        <v>98</v>
      </c>
      <c r="G32" s="22" t="s">
        <v>275</v>
      </c>
      <c r="H32" s="22" t="s">
        <v>276</v>
      </c>
      <c r="I32" s="24">
        <v>11526</v>
      </c>
      <c r="J32" s="24">
        <v>11526</v>
      </c>
      <c r="K32" s="24">
        <v>11526</v>
      </c>
      <c r="L32" s="24"/>
      <c r="M32" s="24"/>
      <c r="N32" s="24"/>
      <c r="O32" s="24"/>
      <c r="P32" s="133"/>
      <c r="Q32" s="24"/>
      <c r="R32" s="24"/>
      <c r="S32" s="24"/>
      <c r="T32" s="24"/>
      <c r="U32" s="24"/>
      <c r="V32" s="24"/>
      <c r="W32" s="24"/>
    </row>
    <row r="33" s="153" customFormat="1" ht="26" customHeight="1" spans="1:23">
      <c r="A33" s="22" t="s">
        <v>272</v>
      </c>
      <c r="B33" s="22" t="s">
        <v>301</v>
      </c>
      <c r="C33" s="23" t="s">
        <v>300</v>
      </c>
      <c r="D33" s="22" t="s">
        <v>48</v>
      </c>
      <c r="E33" s="22" t="s">
        <v>97</v>
      </c>
      <c r="F33" s="22" t="s">
        <v>98</v>
      </c>
      <c r="G33" s="22" t="s">
        <v>275</v>
      </c>
      <c r="H33" s="22" t="s">
        <v>276</v>
      </c>
      <c r="I33" s="24">
        <v>11526</v>
      </c>
      <c r="J33" s="24">
        <v>11526</v>
      </c>
      <c r="K33" s="24">
        <v>11526</v>
      </c>
      <c r="L33" s="24"/>
      <c r="M33" s="24"/>
      <c r="N33" s="24"/>
      <c r="O33" s="24"/>
      <c r="P33" s="133"/>
      <c r="Q33" s="24"/>
      <c r="R33" s="24"/>
      <c r="S33" s="24"/>
      <c r="T33" s="24"/>
      <c r="U33" s="24"/>
      <c r="V33" s="24"/>
      <c r="W33" s="24"/>
    </row>
    <row r="34" s="153" customFormat="1" ht="26" customHeight="1" spans="1:23">
      <c r="A34" s="133"/>
      <c r="B34" s="132"/>
      <c r="C34" s="23" t="s">
        <v>302</v>
      </c>
      <c r="D34" s="132"/>
      <c r="E34" s="132"/>
      <c r="F34" s="132"/>
      <c r="G34" s="132"/>
      <c r="H34" s="132"/>
      <c r="I34" s="24">
        <v>225094.8</v>
      </c>
      <c r="J34" s="24">
        <v>225094.8</v>
      </c>
      <c r="K34" s="24">
        <v>225094.8</v>
      </c>
      <c r="L34" s="24"/>
      <c r="M34" s="24"/>
      <c r="N34" s="24"/>
      <c r="O34" s="24"/>
      <c r="P34" s="133"/>
      <c r="Q34" s="24"/>
      <c r="R34" s="24"/>
      <c r="S34" s="24"/>
      <c r="T34" s="24"/>
      <c r="U34" s="24"/>
      <c r="V34" s="24"/>
      <c r="W34" s="24"/>
    </row>
    <row r="35" s="153" customFormat="1" ht="26" customHeight="1" spans="1:23">
      <c r="A35" s="22" t="s">
        <v>272</v>
      </c>
      <c r="B35" s="22" t="s">
        <v>303</v>
      </c>
      <c r="C35" s="23" t="s">
        <v>302</v>
      </c>
      <c r="D35" s="22" t="s">
        <v>48</v>
      </c>
      <c r="E35" s="22" t="s">
        <v>97</v>
      </c>
      <c r="F35" s="22" t="s">
        <v>98</v>
      </c>
      <c r="G35" s="22" t="s">
        <v>304</v>
      </c>
      <c r="H35" s="22" t="s">
        <v>305</v>
      </c>
      <c r="I35" s="24">
        <v>225094.8</v>
      </c>
      <c r="J35" s="24">
        <v>225094.8</v>
      </c>
      <c r="K35" s="24">
        <v>225094.8</v>
      </c>
      <c r="L35" s="24"/>
      <c r="M35" s="24"/>
      <c r="N35" s="24"/>
      <c r="O35" s="24"/>
      <c r="P35" s="133"/>
      <c r="Q35" s="24"/>
      <c r="R35" s="24"/>
      <c r="S35" s="24"/>
      <c r="T35" s="24"/>
      <c r="U35" s="24"/>
      <c r="V35" s="24"/>
      <c r="W35" s="24"/>
    </row>
    <row r="36" s="153" customFormat="1" ht="26" customHeight="1" spans="1:23">
      <c r="A36" s="133"/>
      <c r="B36" s="132"/>
      <c r="C36" s="23" t="s">
        <v>306</v>
      </c>
      <c r="D36" s="132"/>
      <c r="E36" s="132"/>
      <c r="F36" s="132"/>
      <c r="G36" s="132"/>
      <c r="H36" s="132"/>
      <c r="I36" s="24">
        <f>I37</f>
        <v>1860800</v>
      </c>
      <c r="J36" s="24"/>
      <c r="K36" s="24"/>
      <c r="L36" s="24">
        <f>L37</f>
        <v>1860800</v>
      </c>
      <c r="M36" s="24"/>
      <c r="N36" s="24"/>
      <c r="O36" s="24"/>
      <c r="P36" s="133"/>
      <c r="Q36" s="24"/>
      <c r="R36" s="24"/>
      <c r="S36" s="24"/>
      <c r="T36" s="24"/>
      <c r="U36" s="24"/>
      <c r="V36" s="24"/>
      <c r="W36" s="24"/>
    </row>
    <row r="37" s="153" customFormat="1" ht="26" customHeight="1" spans="1:23">
      <c r="A37" s="133" t="s">
        <v>267</v>
      </c>
      <c r="B37" s="23" t="s">
        <v>307</v>
      </c>
      <c r="C37" s="23" t="s">
        <v>306</v>
      </c>
      <c r="D37" s="132" t="s">
        <v>48</v>
      </c>
      <c r="E37" s="23">
        <v>2136601</v>
      </c>
      <c r="F37" s="23" t="s">
        <v>121</v>
      </c>
      <c r="G37" s="23">
        <v>31005</v>
      </c>
      <c r="H37" s="23" t="s">
        <v>308</v>
      </c>
      <c r="I37" s="24">
        <v>1860800</v>
      </c>
      <c r="J37" s="24"/>
      <c r="K37" s="24"/>
      <c r="L37" s="24">
        <v>1860800</v>
      </c>
      <c r="M37" s="24"/>
      <c r="N37" s="24"/>
      <c r="O37" s="24"/>
      <c r="P37" s="133"/>
      <c r="Q37" s="24"/>
      <c r="R37" s="24"/>
      <c r="S37" s="24"/>
      <c r="T37" s="24"/>
      <c r="U37" s="24"/>
      <c r="V37" s="24"/>
      <c r="W37" s="24"/>
    </row>
    <row r="38" s="153" customFormat="1" ht="26" customHeight="1" spans="1:23">
      <c r="A38" s="133"/>
      <c r="B38" s="23"/>
      <c r="C38" s="23" t="s">
        <v>309</v>
      </c>
      <c r="D38" s="132"/>
      <c r="E38" s="132"/>
      <c r="F38" s="132"/>
      <c r="G38" s="132"/>
      <c r="H38" s="132"/>
      <c r="I38" s="24">
        <f t="shared" ref="I38:L38" si="3">SUM(I39:I43)</f>
        <v>1275000</v>
      </c>
      <c r="J38" s="24">
        <f t="shared" si="3"/>
        <v>1275000</v>
      </c>
      <c r="K38" s="24">
        <f t="shared" si="3"/>
        <v>1275000</v>
      </c>
      <c r="L38" s="24"/>
      <c r="M38" s="24"/>
      <c r="N38" s="24"/>
      <c r="O38" s="24"/>
      <c r="P38" s="133"/>
      <c r="Q38" s="24"/>
      <c r="R38" s="24"/>
      <c r="S38" s="24"/>
      <c r="T38" s="24"/>
      <c r="U38" s="24"/>
      <c r="V38" s="24"/>
      <c r="W38" s="24"/>
    </row>
    <row r="39" s="153" customFormat="1" ht="26" customHeight="1" spans="1:23">
      <c r="A39" s="133" t="s">
        <v>267</v>
      </c>
      <c r="B39" s="23" t="s">
        <v>310</v>
      </c>
      <c r="C39" s="23" t="s">
        <v>309</v>
      </c>
      <c r="D39" s="132" t="s">
        <v>48</v>
      </c>
      <c r="E39" s="23">
        <v>2130321</v>
      </c>
      <c r="F39" s="23" t="s">
        <v>119</v>
      </c>
      <c r="G39" s="23">
        <v>31005</v>
      </c>
      <c r="H39" s="23" t="s">
        <v>308</v>
      </c>
      <c r="I39" s="160">
        <v>229500</v>
      </c>
      <c r="J39" s="160">
        <v>229500</v>
      </c>
      <c r="K39" s="160">
        <v>229500</v>
      </c>
      <c r="L39" s="160"/>
      <c r="M39" s="24"/>
      <c r="N39" s="24"/>
      <c r="O39" s="24"/>
      <c r="P39" s="133"/>
      <c r="Q39" s="24"/>
      <c r="R39" s="24"/>
      <c r="S39" s="24"/>
      <c r="T39" s="24"/>
      <c r="U39" s="24"/>
      <c r="V39" s="24"/>
      <c r="W39" s="24"/>
    </row>
    <row r="40" s="153" customFormat="1" ht="26" customHeight="1" spans="1:23">
      <c r="A40" s="133" t="s">
        <v>267</v>
      </c>
      <c r="B40" s="23" t="s">
        <v>310</v>
      </c>
      <c r="C40" s="23" t="s">
        <v>309</v>
      </c>
      <c r="D40" s="132" t="s">
        <v>48</v>
      </c>
      <c r="E40" s="23">
        <v>2130321</v>
      </c>
      <c r="F40" s="23" t="s">
        <v>119</v>
      </c>
      <c r="G40" s="23">
        <v>31005</v>
      </c>
      <c r="H40" s="23" t="s">
        <v>308</v>
      </c>
      <c r="I40" s="160">
        <v>135700</v>
      </c>
      <c r="J40" s="160">
        <v>135700</v>
      </c>
      <c r="K40" s="160">
        <v>135700</v>
      </c>
      <c r="L40" s="160"/>
      <c r="M40" s="24"/>
      <c r="N40" s="24"/>
      <c r="O40" s="24"/>
      <c r="P40" s="133"/>
      <c r="Q40" s="24"/>
      <c r="R40" s="24"/>
      <c r="S40" s="24"/>
      <c r="T40" s="24"/>
      <c r="U40" s="24"/>
      <c r="V40" s="24"/>
      <c r="W40" s="24"/>
    </row>
    <row r="41" s="153" customFormat="1" ht="26" customHeight="1" spans="1:23">
      <c r="A41" s="133" t="s">
        <v>267</v>
      </c>
      <c r="B41" s="23" t="s">
        <v>310</v>
      </c>
      <c r="C41" s="23" t="s">
        <v>309</v>
      </c>
      <c r="D41" s="132" t="s">
        <v>48</v>
      </c>
      <c r="E41" s="23">
        <v>2130321</v>
      </c>
      <c r="F41" s="23" t="s">
        <v>119</v>
      </c>
      <c r="G41" s="23">
        <v>3100</v>
      </c>
      <c r="H41" s="23" t="s">
        <v>308</v>
      </c>
      <c r="I41" s="160">
        <v>35970</v>
      </c>
      <c r="J41" s="160">
        <v>35970</v>
      </c>
      <c r="K41" s="160">
        <v>35970</v>
      </c>
      <c r="L41" s="160"/>
      <c r="M41" s="24"/>
      <c r="N41" s="24"/>
      <c r="O41" s="24"/>
      <c r="P41" s="133"/>
      <c r="Q41" s="24"/>
      <c r="R41" s="24"/>
      <c r="S41" s="24"/>
      <c r="T41" s="24"/>
      <c r="U41" s="24"/>
      <c r="V41" s="24"/>
      <c r="W41" s="24"/>
    </row>
    <row r="42" s="153" customFormat="1" ht="26" customHeight="1" spans="1:23">
      <c r="A42" s="133" t="s">
        <v>267</v>
      </c>
      <c r="B42" s="23" t="s">
        <v>310</v>
      </c>
      <c r="C42" s="23" t="s">
        <v>309</v>
      </c>
      <c r="D42" s="132" t="s">
        <v>48</v>
      </c>
      <c r="E42" s="23">
        <v>2130321</v>
      </c>
      <c r="F42" s="23" t="s">
        <v>119</v>
      </c>
      <c r="G42" s="23">
        <v>31010</v>
      </c>
      <c r="H42" s="23" t="s">
        <v>311</v>
      </c>
      <c r="I42" s="160">
        <v>600000</v>
      </c>
      <c r="J42" s="160">
        <v>600000</v>
      </c>
      <c r="K42" s="160">
        <v>600000</v>
      </c>
      <c r="L42" s="160"/>
      <c r="M42" s="24"/>
      <c r="N42" s="24"/>
      <c r="O42" s="24"/>
      <c r="P42" s="133"/>
      <c r="Q42" s="24"/>
      <c r="R42" s="24"/>
      <c r="S42" s="24"/>
      <c r="T42" s="24"/>
      <c r="U42" s="24"/>
      <c r="V42" s="24"/>
      <c r="W42" s="24"/>
    </row>
    <row r="43" s="153" customFormat="1" ht="26" customHeight="1" spans="1:23">
      <c r="A43" s="133" t="s">
        <v>267</v>
      </c>
      <c r="B43" s="23" t="s">
        <v>310</v>
      </c>
      <c r="C43" s="23" t="s">
        <v>309</v>
      </c>
      <c r="D43" s="132" t="s">
        <v>48</v>
      </c>
      <c r="E43" s="23">
        <v>2130321</v>
      </c>
      <c r="F43" s="23" t="s">
        <v>119</v>
      </c>
      <c r="G43" s="23">
        <v>31006</v>
      </c>
      <c r="H43" s="23" t="s">
        <v>312</v>
      </c>
      <c r="I43" s="160">
        <v>273830</v>
      </c>
      <c r="J43" s="160">
        <v>273830</v>
      </c>
      <c r="K43" s="160">
        <v>273830</v>
      </c>
      <c r="L43" s="160"/>
      <c r="M43" s="24"/>
      <c r="N43" s="24"/>
      <c r="O43" s="24"/>
      <c r="P43" s="133"/>
      <c r="Q43" s="24"/>
      <c r="R43" s="24"/>
      <c r="S43" s="24"/>
      <c r="T43" s="24"/>
      <c r="U43" s="24"/>
      <c r="V43" s="24"/>
      <c r="W43" s="24"/>
    </row>
    <row r="44" s="153" customFormat="1" ht="26" customHeight="1" spans="1:23">
      <c r="A44" s="133"/>
      <c r="B44" s="132"/>
      <c r="C44" s="23" t="s">
        <v>313</v>
      </c>
      <c r="D44" s="132"/>
      <c r="E44" s="132"/>
      <c r="F44" s="132"/>
      <c r="G44" s="132"/>
      <c r="H44" s="132"/>
      <c r="I44" s="24">
        <f t="shared" ref="I44:L44" si="4">SUM(I45:I51)</f>
        <v>292790</v>
      </c>
      <c r="J44" s="24">
        <f t="shared" si="4"/>
        <v>0</v>
      </c>
      <c r="K44" s="24">
        <f t="shared" si="4"/>
        <v>0</v>
      </c>
      <c r="L44" s="24">
        <f t="shared" si="4"/>
        <v>292790</v>
      </c>
      <c r="M44" s="24"/>
      <c r="N44" s="24"/>
      <c r="O44" s="24"/>
      <c r="P44" s="133"/>
      <c r="Q44" s="24"/>
      <c r="R44" s="24"/>
      <c r="S44" s="24"/>
      <c r="T44" s="24"/>
      <c r="U44" s="24"/>
      <c r="V44" s="24"/>
      <c r="W44" s="24"/>
    </row>
    <row r="45" s="153" customFormat="1" ht="26" customHeight="1" spans="1:23">
      <c r="A45" s="133" t="s">
        <v>267</v>
      </c>
      <c r="B45" s="23" t="s">
        <v>314</v>
      </c>
      <c r="C45" s="23" t="s">
        <v>313</v>
      </c>
      <c r="D45" s="132" t="s">
        <v>48</v>
      </c>
      <c r="E45" s="132" t="s">
        <v>315</v>
      </c>
      <c r="F45" s="132" t="s">
        <v>122</v>
      </c>
      <c r="G45" s="23">
        <v>30201</v>
      </c>
      <c r="H45" s="23" t="s">
        <v>221</v>
      </c>
      <c r="I45" s="160">
        <v>16412</v>
      </c>
      <c r="J45" s="24"/>
      <c r="K45" s="24"/>
      <c r="L45" s="160">
        <v>16412</v>
      </c>
      <c r="M45" s="24"/>
      <c r="N45" s="24"/>
      <c r="O45" s="24"/>
      <c r="P45" s="133"/>
      <c r="Q45" s="24"/>
      <c r="R45" s="24"/>
      <c r="S45" s="24"/>
      <c r="T45" s="24"/>
      <c r="U45" s="24"/>
      <c r="V45" s="24"/>
      <c r="W45" s="24"/>
    </row>
    <row r="46" s="153" customFormat="1" ht="26" customHeight="1" spans="1:23">
      <c r="A46" s="133" t="s">
        <v>267</v>
      </c>
      <c r="B46" s="23" t="s">
        <v>314</v>
      </c>
      <c r="C46" s="23" t="s">
        <v>313</v>
      </c>
      <c r="D46" s="132" t="s">
        <v>48</v>
      </c>
      <c r="E46" s="132" t="s">
        <v>315</v>
      </c>
      <c r="F46" s="132" t="s">
        <v>122</v>
      </c>
      <c r="G46" s="23">
        <v>30201</v>
      </c>
      <c r="H46" s="23" t="s">
        <v>221</v>
      </c>
      <c r="I46" s="160">
        <v>15234</v>
      </c>
      <c r="J46" s="24"/>
      <c r="K46" s="24"/>
      <c r="L46" s="160">
        <v>15234</v>
      </c>
      <c r="M46" s="24"/>
      <c r="N46" s="24"/>
      <c r="O46" s="24"/>
      <c r="P46" s="133"/>
      <c r="Q46" s="24"/>
      <c r="R46" s="24"/>
      <c r="S46" s="24"/>
      <c r="T46" s="24"/>
      <c r="U46" s="24"/>
      <c r="V46" s="24"/>
      <c r="W46" s="24"/>
    </row>
    <row r="47" s="153" customFormat="1" ht="26" customHeight="1" spans="1:23">
      <c r="A47" s="133" t="s">
        <v>267</v>
      </c>
      <c r="B47" s="23" t="s">
        <v>314</v>
      </c>
      <c r="C47" s="23" t="s">
        <v>313</v>
      </c>
      <c r="D47" s="132" t="s">
        <v>48</v>
      </c>
      <c r="E47" s="132" t="s">
        <v>315</v>
      </c>
      <c r="F47" s="132" t="s">
        <v>122</v>
      </c>
      <c r="G47" s="23">
        <v>30201</v>
      </c>
      <c r="H47" s="23" t="s">
        <v>221</v>
      </c>
      <c r="I47" s="160">
        <v>40000</v>
      </c>
      <c r="J47" s="24"/>
      <c r="K47" s="24"/>
      <c r="L47" s="160">
        <v>40000</v>
      </c>
      <c r="M47" s="24"/>
      <c r="N47" s="24"/>
      <c r="O47" s="24"/>
      <c r="P47" s="133"/>
      <c r="Q47" s="24"/>
      <c r="R47" s="24"/>
      <c r="S47" s="24"/>
      <c r="T47" s="24"/>
      <c r="U47" s="24"/>
      <c r="V47" s="24"/>
      <c r="W47" s="24"/>
    </row>
    <row r="48" s="153" customFormat="1" ht="26" customHeight="1" spans="1:23">
      <c r="A48" s="133" t="s">
        <v>267</v>
      </c>
      <c r="B48" s="23" t="s">
        <v>314</v>
      </c>
      <c r="C48" s="23" t="s">
        <v>313</v>
      </c>
      <c r="D48" s="132" t="s">
        <v>48</v>
      </c>
      <c r="E48" s="132" t="s">
        <v>315</v>
      </c>
      <c r="F48" s="132" t="s">
        <v>122</v>
      </c>
      <c r="G48" s="23">
        <v>30211</v>
      </c>
      <c r="H48" s="23" t="s">
        <v>231</v>
      </c>
      <c r="I48" s="160">
        <v>17144</v>
      </c>
      <c r="J48" s="24"/>
      <c r="K48" s="24"/>
      <c r="L48" s="160">
        <v>17144</v>
      </c>
      <c r="M48" s="24"/>
      <c r="N48" s="24"/>
      <c r="O48" s="24"/>
      <c r="P48" s="133"/>
      <c r="Q48" s="24"/>
      <c r="R48" s="24"/>
      <c r="S48" s="24"/>
      <c r="T48" s="24"/>
      <c r="U48" s="24"/>
      <c r="V48" s="24"/>
      <c r="W48" s="24"/>
    </row>
    <row r="49" s="153" customFormat="1" ht="26" customHeight="1" spans="1:23">
      <c r="A49" s="133" t="s">
        <v>267</v>
      </c>
      <c r="B49" s="23" t="s">
        <v>314</v>
      </c>
      <c r="C49" s="23" t="s">
        <v>313</v>
      </c>
      <c r="D49" s="132" t="s">
        <v>48</v>
      </c>
      <c r="E49" s="132" t="s">
        <v>315</v>
      </c>
      <c r="F49" s="132" t="s">
        <v>122</v>
      </c>
      <c r="G49" s="23">
        <v>30211</v>
      </c>
      <c r="H49" s="23" t="s">
        <v>231</v>
      </c>
      <c r="I49" s="160">
        <v>24000</v>
      </c>
      <c r="J49" s="24"/>
      <c r="K49" s="24"/>
      <c r="L49" s="160">
        <v>24000</v>
      </c>
      <c r="M49" s="24"/>
      <c r="N49" s="24"/>
      <c r="O49" s="24"/>
      <c r="P49" s="133"/>
      <c r="Q49" s="24"/>
      <c r="R49" s="24"/>
      <c r="S49" s="24"/>
      <c r="T49" s="24"/>
      <c r="U49" s="24"/>
      <c r="V49" s="24"/>
      <c r="W49" s="24"/>
    </row>
    <row r="50" s="153" customFormat="1" ht="26" customHeight="1" spans="1:23">
      <c r="A50" s="133" t="s">
        <v>267</v>
      </c>
      <c r="B50" s="23" t="s">
        <v>314</v>
      </c>
      <c r="C50" s="23" t="s">
        <v>313</v>
      </c>
      <c r="D50" s="132" t="s">
        <v>48</v>
      </c>
      <c r="E50" s="132" t="s">
        <v>315</v>
      </c>
      <c r="F50" s="132" t="s">
        <v>122</v>
      </c>
      <c r="G50" s="23">
        <v>30201</v>
      </c>
      <c r="H50" s="23" t="s">
        <v>221</v>
      </c>
      <c r="I50" s="160">
        <v>120000</v>
      </c>
      <c r="J50" s="24"/>
      <c r="K50" s="24"/>
      <c r="L50" s="160">
        <v>120000</v>
      </c>
      <c r="M50" s="24"/>
      <c r="N50" s="24"/>
      <c r="O50" s="24"/>
      <c r="P50" s="133"/>
      <c r="Q50" s="24"/>
      <c r="R50" s="24"/>
      <c r="S50" s="24"/>
      <c r="T50" s="24"/>
      <c r="U50" s="24"/>
      <c r="V50" s="24"/>
      <c r="W50" s="24"/>
    </row>
    <row r="51" s="153" customFormat="1" ht="26" customHeight="1" spans="1:23">
      <c r="A51" s="133" t="s">
        <v>267</v>
      </c>
      <c r="B51" s="23" t="s">
        <v>314</v>
      </c>
      <c r="C51" s="23" t="s">
        <v>313</v>
      </c>
      <c r="D51" s="132" t="s">
        <v>48</v>
      </c>
      <c r="E51" s="132" t="s">
        <v>315</v>
      </c>
      <c r="F51" s="132" t="s">
        <v>122</v>
      </c>
      <c r="G51" s="23">
        <v>30211</v>
      </c>
      <c r="H51" s="23" t="s">
        <v>231</v>
      </c>
      <c r="I51" s="160">
        <v>60000</v>
      </c>
      <c r="J51" s="24"/>
      <c r="K51" s="24"/>
      <c r="L51" s="160">
        <v>60000</v>
      </c>
      <c r="M51" s="24"/>
      <c r="N51" s="24"/>
      <c r="O51" s="24"/>
      <c r="P51" s="133"/>
      <c r="Q51" s="24"/>
      <c r="R51" s="24"/>
      <c r="S51" s="24"/>
      <c r="T51" s="24"/>
      <c r="U51" s="24"/>
      <c r="V51" s="24"/>
      <c r="W51" s="24"/>
    </row>
    <row r="52" s="153" customFormat="1" ht="26" customHeight="1" spans="1:23">
      <c r="A52" s="133"/>
      <c r="B52" s="132"/>
      <c r="C52" s="23" t="s">
        <v>316</v>
      </c>
      <c r="D52" s="132"/>
      <c r="E52" s="132"/>
      <c r="F52" s="132"/>
      <c r="G52" s="132"/>
      <c r="H52" s="132"/>
      <c r="I52" s="24">
        <f t="shared" ref="I52:L52" si="5">SUM(I53:I56)</f>
        <v>69513.24</v>
      </c>
      <c r="J52" s="24">
        <f t="shared" si="5"/>
        <v>0</v>
      </c>
      <c r="K52" s="24">
        <f t="shared" si="5"/>
        <v>0</v>
      </c>
      <c r="L52" s="24">
        <f t="shared" si="5"/>
        <v>69513.24</v>
      </c>
      <c r="M52" s="24"/>
      <c r="N52" s="24"/>
      <c r="O52" s="24"/>
      <c r="P52" s="133"/>
      <c r="Q52" s="24"/>
      <c r="R52" s="24"/>
      <c r="S52" s="24"/>
      <c r="T52" s="24"/>
      <c r="U52" s="24"/>
      <c r="V52" s="24"/>
      <c r="W52" s="24"/>
    </row>
    <row r="53" s="153" customFormat="1" ht="26" customHeight="1" spans="1:23">
      <c r="A53" s="133" t="s">
        <v>272</v>
      </c>
      <c r="B53" s="23" t="s">
        <v>317</v>
      </c>
      <c r="C53" s="23" t="s">
        <v>316</v>
      </c>
      <c r="D53" s="132" t="s">
        <v>48</v>
      </c>
      <c r="E53" s="132" t="s">
        <v>315</v>
      </c>
      <c r="F53" s="132" t="s">
        <v>122</v>
      </c>
      <c r="G53" s="23">
        <v>30211</v>
      </c>
      <c r="H53" s="23" t="s">
        <v>231</v>
      </c>
      <c r="I53" s="160">
        <v>23445</v>
      </c>
      <c r="J53" s="24"/>
      <c r="K53" s="24"/>
      <c r="L53" s="160">
        <v>23445</v>
      </c>
      <c r="M53" s="24"/>
      <c r="N53" s="24"/>
      <c r="O53" s="24"/>
      <c r="P53" s="133"/>
      <c r="Q53" s="24"/>
      <c r="R53" s="24"/>
      <c r="S53" s="24"/>
      <c r="T53" s="24"/>
      <c r="U53" s="24"/>
      <c r="V53" s="24"/>
      <c r="W53" s="24"/>
    </row>
    <row r="54" s="153" customFormat="1" ht="26" customHeight="1" spans="1:23">
      <c r="A54" s="133" t="s">
        <v>272</v>
      </c>
      <c r="B54" s="23" t="s">
        <v>317</v>
      </c>
      <c r="C54" s="23" t="s">
        <v>316</v>
      </c>
      <c r="D54" s="132" t="s">
        <v>48</v>
      </c>
      <c r="E54" s="132" t="s">
        <v>315</v>
      </c>
      <c r="F54" s="132" t="s">
        <v>122</v>
      </c>
      <c r="G54" s="23">
        <v>30216</v>
      </c>
      <c r="H54" s="23" t="s">
        <v>235</v>
      </c>
      <c r="I54" s="160">
        <v>1818.58</v>
      </c>
      <c r="J54" s="24"/>
      <c r="K54" s="24"/>
      <c r="L54" s="160">
        <v>1818.58</v>
      </c>
      <c r="M54" s="24"/>
      <c r="N54" s="24"/>
      <c r="O54" s="24"/>
      <c r="P54" s="133"/>
      <c r="Q54" s="24"/>
      <c r="R54" s="24"/>
      <c r="S54" s="24"/>
      <c r="T54" s="24"/>
      <c r="U54" s="24"/>
      <c r="V54" s="24"/>
      <c r="W54" s="24"/>
    </row>
    <row r="55" s="153" customFormat="1" ht="26" customHeight="1" spans="1:23">
      <c r="A55" s="133" t="s">
        <v>272</v>
      </c>
      <c r="B55" s="23" t="s">
        <v>317</v>
      </c>
      <c r="C55" s="23" t="s">
        <v>316</v>
      </c>
      <c r="D55" s="132" t="s">
        <v>48</v>
      </c>
      <c r="E55" s="132" t="s">
        <v>315</v>
      </c>
      <c r="F55" s="132" t="s">
        <v>122</v>
      </c>
      <c r="G55" s="23">
        <v>30203</v>
      </c>
      <c r="H55" s="23" t="s">
        <v>318</v>
      </c>
      <c r="I55" s="160">
        <v>3276.66</v>
      </c>
      <c r="J55" s="24"/>
      <c r="K55" s="24"/>
      <c r="L55" s="160">
        <v>3276.66</v>
      </c>
      <c r="M55" s="24"/>
      <c r="N55" s="24"/>
      <c r="O55" s="24"/>
      <c r="P55" s="133"/>
      <c r="Q55" s="24"/>
      <c r="R55" s="24"/>
      <c r="S55" s="24"/>
      <c r="T55" s="24"/>
      <c r="U55" s="24"/>
      <c r="V55" s="24"/>
      <c r="W55" s="24"/>
    </row>
    <row r="56" s="153" customFormat="1" ht="26" customHeight="1" spans="1:23">
      <c r="A56" s="133" t="s">
        <v>272</v>
      </c>
      <c r="B56" s="23" t="s">
        <v>317</v>
      </c>
      <c r="C56" s="23" t="s">
        <v>316</v>
      </c>
      <c r="D56" s="132" t="s">
        <v>48</v>
      </c>
      <c r="E56" s="132" t="s">
        <v>315</v>
      </c>
      <c r="F56" s="132" t="s">
        <v>122</v>
      </c>
      <c r="G56" s="23">
        <v>30231</v>
      </c>
      <c r="H56" s="23" t="s">
        <v>210</v>
      </c>
      <c r="I56" s="160">
        <v>40973</v>
      </c>
      <c r="J56" s="24"/>
      <c r="K56" s="24"/>
      <c r="L56" s="160">
        <v>40973</v>
      </c>
      <c r="M56" s="24"/>
      <c r="N56" s="24"/>
      <c r="O56" s="24"/>
      <c r="P56" s="133"/>
      <c r="Q56" s="24"/>
      <c r="R56" s="24"/>
      <c r="S56" s="24"/>
      <c r="T56" s="24"/>
      <c r="U56" s="24"/>
      <c r="V56" s="24"/>
      <c r="W56" s="24"/>
    </row>
    <row r="57" s="153" customFormat="1" ht="26" customHeight="1" spans="1:23">
      <c r="A57" s="133"/>
      <c r="B57" s="132"/>
      <c r="C57" s="23" t="s">
        <v>319</v>
      </c>
      <c r="D57" s="132"/>
      <c r="E57" s="132"/>
      <c r="F57" s="132"/>
      <c r="G57" s="132"/>
      <c r="H57" s="132"/>
      <c r="I57" s="24">
        <f t="shared" ref="I57:L57" si="6">SUM(I58:I61)</f>
        <v>325000</v>
      </c>
      <c r="J57" s="24">
        <f t="shared" si="6"/>
        <v>0</v>
      </c>
      <c r="K57" s="24">
        <f t="shared" si="6"/>
        <v>0</v>
      </c>
      <c r="L57" s="24">
        <f t="shared" si="6"/>
        <v>325000</v>
      </c>
      <c r="M57" s="24"/>
      <c r="N57" s="24"/>
      <c r="O57" s="24"/>
      <c r="P57" s="133"/>
      <c r="Q57" s="24"/>
      <c r="R57" s="24"/>
      <c r="S57" s="24"/>
      <c r="T57" s="24"/>
      <c r="U57" s="24"/>
      <c r="V57" s="24"/>
      <c r="W57" s="24"/>
    </row>
    <row r="58" s="153" customFormat="1" ht="26" customHeight="1" spans="1:23">
      <c r="A58" s="133" t="s">
        <v>267</v>
      </c>
      <c r="B58" s="23" t="s">
        <v>320</v>
      </c>
      <c r="C58" s="23" t="s">
        <v>319</v>
      </c>
      <c r="D58" s="132" t="s">
        <v>48</v>
      </c>
      <c r="E58" s="132" t="s">
        <v>315</v>
      </c>
      <c r="F58" s="132" t="s">
        <v>122</v>
      </c>
      <c r="G58" s="23">
        <v>30215</v>
      </c>
      <c r="H58" s="23" t="s">
        <v>233</v>
      </c>
      <c r="I58" s="160">
        <v>45000</v>
      </c>
      <c r="J58" s="24"/>
      <c r="K58" s="24"/>
      <c r="L58" s="160">
        <v>45000</v>
      </c>
      <c r="M58" s="24"/>
      <c r="N58" s="24"/>
      <c r="O58" s="24"/>
      <c r="P58" s="133"/>
      <c r="Q58" s="24"/>
      <c r="R58" s="24"/>
      <c r="S58" s="24"/>
      <c r="T58" s="24"/>
      <c r="U58" s="24"/>
      <c r="V58" s="24"/>
      <c r="W58" s="24"/>
    </row>
    <row r="59" s="153" customFormat="1" ht="26" customHeight="1" spans="1:23">
      <c r="A59" s="133" t="s">
        <v>267</v>
      </c>
      <c r="B59" s="23" t="s">
        <v>320</v>
      </c>
      <c r="C59" s="23" t="s">
        <v>319</v>
      </c>
      <c r="D59" s="132" t="s">
        <v>48</v>
      </c>
      <c r="E59" s="132" t="s">
        <v>315</v>
      </c>
      <c r="F59" s="132" t="s">
        <v>122</v>
      </c>
      <c r="G59" s="23">
        <v>30216</v>
      </c>
      <c r="H59" s="23" t="s">
        <v>235</v>
      </c>
      <c r="I59" s="160">
        <v>180000</v>
      </c>
      <c r="J59" s="24"/>
      <c r="K59" s="24"/>
      <c r="L59" s="160">
        <v>180000</v>
      </c>
      <c r="M59" s="24"/>
      <c r="N59" s="24"/>
      <c r="O59" s="24"/>
      <c r="P59" s="133"/>
      <c r="Q59" s="24"/>
      <c r="R59" s="24"/>
      <c r="S59" s="24"/>
      <c r="T59" s="24"/>
      <c r="U59" s="24"/>
      <c r="V59" s="24"/>
      <c r="W59" s="24"/>
    </row>
    <row r="60" s="153" customFormat="1" ht="26" customHeight="1" spans="1:23">
      <c r="A60" s="133" t="s">
        <v>267</v>
      </c>
      <c r="B60" s="23" t="s">
        <v>320</v>
      </c>
      <c r="C60" s="23" t="s">
        <v>319</v>
      </c>
      <c r="D60" s="132" t="s">
        <v>48</v>
      </c>
      <c r="E60" s="132" t="s">
        <v>315</v>
      </c>
      <c r="F60" s="132" t="s">
        <v>122</v>
      </c>
      <c r="G60" s="23">
        <v>30226</v>
      </c>
      <c r="H60" s="23" t="s">
        <v>283</v>
      </c>
      <c r="I60" s="160">
        <v>60000</v>
      </c>
      <c r="J60" s="24"/>
      <c r="K60" s="24"/>
      <c r="L60" s="160">
        <v>60000</v>
      </c>
      <c r="M60" s="24"/>
      <c r="N60" s="24"/>
      <c r="O60" s="24"/>
      <c r="P60" s="133"/>
      <c r="Q60" s="24"/>
      <c r="R60" s="24"/>
      <c r="S60" s="24"/>
      <c r="T60" s="24"/>
      <c r="U60" s="24"/>
      <c r="V60" s="24"/>
      <c r="W60" s="24"/>
    </row>
    <row r="61" s="153" customFormat="1" ht="26" customHeight="1" spans="1:23">
      <c r="A61" s="133" t="s">
        <v>267</v>
      </c>
      <c r="B61" s="23" t="s">
        <v>320</v>
      </c>
      <c r="C61" s="23" t="s">
        <v>319</v>
      </c>
      <c r="D61" s="132" t="s">
        <v>48</v>
      </c>
      <c r="E61" s="132" t="s">
        <v>315</v>
      </c>
      <c r="F61" s="132" t="s">
        <v>122</v>
      </c>
      <c r="G61" s="23">
        <v>30231</v>
      </c>
      <c r="H61" s="23" t="s">
        <v>210</v>
      </c>
      <c r="I61" s="160">
        <v>40000</v>
      </c>
      <c r="J61" s="24"/>
      <c r="K61" s="24"/>
      <c r="L61" s="160">
        <v>40000</v>
      </c>
      <c r="M61" s="24"/>
      <c r="N61" s="24"/>
      <c r="O61" s="24"/>
      <c r="P61" s="133"/>
      <c r="Q61" s="24"/>
      <c r="R61" s="24"/>
      <c r="S61" s="24"/>
      <c r="T61" s="24"/>
      <c r="U61" s="24"/>
      <c r="V61" s="24"/>
      <c r="W61" s="24"/>
    </row>
    <row r="62" s="153" customFormat="1" ht="26" customHeight="1" spans="1:23">
      <c r="A62" s="133"/>
      <c r="B62" s="132"/>
      <c r="C62" s="23" t="s">
        <v>321</v>
      </c>
      <c r="D62" s="132"/>
      <c r="E62" s="132"/>
      <c r="F62" s="132"/>
      <c r="G62" s="132"/>
      <c r="H62" s="132"/>
      <c r="I62" s="24">
        <f t="shared" ref="I62:L62" si="7">I63</f>
        <v>2333400</v>
      </c>
      <c r="J62" s="24">
        <f t="shared" si="7"/>
        <v>0</v>
      </c>
      <c r="K62" s="24">
        <f t="shared" si="7"/>
        <v>0</v>
      </c>
      <c r="L62" s="24">
        <f t="shared" si="7"/>
        <v>2333400</v>
      </c>
      <c r="M62" s="24"/>
      <c r="N62" s="24"/>
      <c r="O62" s="24"/>
      <c r="P62" s="133"/>
      <c r="Q62" s="24"/>
      <c r="R62" s="24"/>
      <c r="S62" s="24"/>
      <c r="T62" s="24"/>
      <c r="U62" s="24"/>
      <c r="V62" s="24"/>
      <c r="W62" s="24"/>
    </row>
    <row r="63" s="153" customFormat="1" ht="26" customHeight="1" spans="1:23">
      <c r="A63" s="133" t="s">
        <v>267</v>
      </c>
      <c r="B63" s="132" t="s">
        <v>322</v>
      </c>
      <c r="C63" s="23" t="s">
        <v>321</v>
      </c>
      <c r="D63" s="132" t="s">
        <v>48</v>
      </c>
      <c r="E63" s="132" t="s">
        <v>78</v>
      </c>
      <c r="F63" s="132" t="s">
        <v>122</v>
      </c>
      <c r="G63" s="132" t="s">
        <v>323</v>
      </c>
      <c r="H63" s="132" t="s">
        <v>308</v>
      </c>
      <c r="I63" s="24">
        <v>2333400</v>
      </c>
      <c r="J63" s="24"/>
      <c r="K63" s="24"/>
      <c r="L63" s="24">
        <v>2333400</v>
      </c>
      <c r="M63" s="24"/>
      <c r="N63" s="24"/>
      <c r="O63" s="24"/>
      <c r="P63" s="133"/>
      <c r="Q63" s="24"/>
      <c r="R63" s="24"/>
      <c r="S63" s="24"/>
      <c r="T63" s="24"/>
      <c r="U63" s="24"/>
      <c r="V63" s="24"/>
      <c r="W63" s="24"/>
    </row>
    <row r="64" s="153" customFormat="1" ht="26" customHeight="1" spans="1:23">
      <c r="A64" s="133"/>
      <c r="B64" s="132"/>
      <c r="C64" s="23" t="s">
        <v>324</v>
      </c>
      <c r="D64" s="132"/>
      <c r="E64" s="132"/>
      <c r="F64" s="132"/>
      <c r="G64" s="132"/>
      <c r="H64" s="132"/>
      <c r="I64" s="24">
        <f t="shared" ref="I64:L64" si="8">SUM(I65:I69)</f>
        <v>230000</v>
      </c>
      <c r="J64" s="24">
        <f t="shared" si="8"/>
        <v>0</v>
      </c>
      <c r="K64" s="24">
        <f t="shared" si="8"/>
        <v>0</v>
      </c>
      <c r="L64" s="24">
        <f t="shared" si="8"/>
        <v>230000</v>
      </c>
      <c r="M64" s="24"/>
      <c r="N64" s="24"/>
      <c r="O64" s="24"/>
      <c r="P64" s="133"/>
      <c r="Q64" s="24"/>
      <c r="R64" s="24"/>
      <c r="S64" s="24"/>
      <c r="T64" s="24"/>
      <c r="U64" s="24"/>
      <c r="V64" s="24"/>
      <c r="W64" s="24"/>
    </row>
    <row r="65" s="153" customFormat="1" ht="26" customHeight="1" spans="1:23">
      <c r="A65" s="133" t="s">
        <v>267</v>
      </c>
      <c r="B65" s="132" t="s">
        <v>325</v>
      </c>
      <c r="C65" s="23" t="s">
        <v>324</v>
      </c>
      <c r="D65" s="132" t="s">
        <v>48</v>
      </c>
      <c r="E65" s="132" t="s">
        <v>315</v>
      </c>
      <c r="F65" s="132" t="s">
        <v>122</v>
      </c>
      <c r="G65" s="23">
        <v>30211</v>
      </c>
      <c r="H65" s="23" t="s">
        <v>231</v>
      </c>
      <c r="I65" s="160">
        <v>19800</v>
      </c>
      <c r="J65" s="24"/>
      <c r="K65" s="24"/>
      <c r="L65" s="160">
        <v>19800</v>
      </c>
      <c r="M65" s="24"/>
      <c r="N65" s="24"/>
      <c r="O65" s="24"/>
      <c r="P65" s="133"/>
      <c r="Q65" s="24"/>
      <c r="R65" s="24"/>
      <c r="S65" s="24"/>
      <c r="T65" s="24"/>
      <c r="U65" s="24"/>
      <c r="V65" s="24"/>
      <c r="W65" s="24"/>
    </row>
    <row r="66" s="153" customFormat="1" ht="26" customHeight="1" spans="1:23">
      <c r="A66" s="133" t="s">
        <v>267</v>
      </c>
      <c r="B66" s="132" t="s">
        <v>325</v>
      </c>
      <c r="C66" s="23" t="s">
        <v>324</v>
      </c>
      <c r="D66" s="132" t="s">
        <v>48</v>
      </c>
      <c r="E66" s="132" t="s">
        <v>315</v>
      </c>
      <c r="F66" s="132" t="s">
        <v>122</v>
      </c>
      <c r="G66" s="23">
        <v>30202</v>
      </c>
      <c r="H66" s="23" t="s">
        <v>223</v>
      </c>
      <c r="I66" s="160">
        <v>20000</v>
      </c>
      <c r="J66" s="24"/>
      <c r="K66" s="24"/>
      <c r="L66" s="160">
        <v>20000</v>
      </c>
      <c r="M66" s="24"/>
      <c r="N66" s="24"/>
      <c r="O66" s="24"/>
      <c r="P66" s="133"/>
      <c r="Q66" s="24"/>
      <c r="R66" s="24"/>
      <c r="S66" s="24"/>
      <c r="T66" s="24"/>
      <c r="U66" s="24"/>
      <c r="V66" s="24"/>
      <c r="W66" s="24"/>
    </row>
    <row r="67" s="153" customFormat="1" ht="26" customHeight="1" spans="1:23">
      <c r="A67" s="133" t="s">
        <v>267</v>
      </c>
      <c r="B67" s="132" t="s">
        <v>325</v>
      </c>
      <c r="C67" s="23" t="s">
        <v>324</v>
      </c>
      <c r="D67" s="132" t="s">
        <v>48</v>
      </c>
      <c r="E67" s="132" t="s">
        <v>315</v>
      </c>
      <c r="F67" s="132" t="s">
        <v>122</v>
      </c>
      <c r="G67" s="23">
        <v>30216</v>
      </c>
      <c r="H67" s="23" t="s">
        <v>235</v>
      </c>
      <c r="I67" s="160">
        <v>120000</v>
      </c>
      <c r="J67" s="24"/>
      <c r="K67" s="24"/>
      <c r="L67" s="160">
        <v>120000</v>
      </c>
      <c r="M67" s="24"/>
      <c r="N67" s="24"/>
      <c r="O67" s="24"/>
      <c r="P67" s="133"/>
      <c r="Q67" s="24"/>
      <c r="R67" s="24"/>
      <c r="S67" s="24"/>
      <c r="T67" s="24"/>
      <c r="U67" s="24"/>
      <c r="V67" s="24"/>
      <c r="W67" s="24"/>
    </row>
    <row r="68" s="153" customFormat="1" ht="26" customHeight="1" spans="1:23">
      <c r="A68" s="133" t="s">
        <v>267</v>
      </c>
      <c r="B68" s="132" t="s">
        <v>325</v>
      </c>
      <c r="C68" s="23" t="s">
        <v>324</v>
      </c>
      <c r="D68" s="132" t="s">
        <v>48</v>
      </c>
      <c r="E68" s="132" t="s">
        <v>315</v>
      </c>
      <c r="F68" s="132" t="s">
        <v>122</v>
      </c>
      <c r="G68" s="23">
        <v>30227</v>
      </c>
      <c r="H68" s="23" t="s">
        <v>326</v>
      </c>
      <c r="I68" s="160">
        <v>50000</v>
      </c>
      <c r="J68" s="24"/>
      <c r="K68" s="24"/>
      <c r="L68" s="160">
        <v>50000</v>
      </c>
      <c r="M68" s="24"/>
      <c r="N68" s="24"/>
      <c r="O68" s="24"/>
      <c r="P68" s="133"/>
      <c r="Q68" s="24"/>
      <c r="R68" s="24"/>
      <c r="S68" s="24"/>
      <c r="T68" s="24"/>
      <c r="U68" s="24"/>
      <c r="V68" s="24"/>
      <c r="W68" s="24"/>
    </row>
    <row r="69" s="153" customFormat="1" ht="26" customHeight="1" spans="1:23">
      <c r="A69" s="133" t="s">
        <v>267</v>
      </c>
      <c r="B69" s="132" t="s">
        <v>325</v>
      </c>
      <c r="C69" s="23" t="s">
        <v>324</v>
      </c>
      <c r="D69" s="132" t="s">
        <v>48</v>
      </c>
      <c r="E69" s="132" t="s">
        <v>315</v>
      </c>
      <c r="F69" s="132" t="s">
        <v>122</v>
      </c>
      <c r="G69" s="23">
        <v>30231</v>
      </c>
      <c r="H69" s="23" t="s">
        <v>210</v>
      </c>
      <c r="I69" s="160">
        <v>20200</v>
      </c>
      <c r="J69" s="24"/>
      <c r="K69" s="24"/>
      <c r="L69" s="160">
        <v>20200</v>
      </c>
      <c r="M69" s="24"/>
      <c r="N69" s="24"/>
      <c r="O69" s="24"/>
      <c r="P69" s="133"/>
      <c r="Q69" s="24"/>
      <c r="R69" s="24"/>
      <c r="S69" s="24"/>
      <c r="T69" s="24"/>
      <c r="U69" s="24"/>
      <c r="V69" s="24"/>
      <c r="W69" s="24"/>
    </row>
    <row r="70" s="153" customFormat="1" ht="26" customHeight="1" spans="1:23">
      <c r="A70" s="133"/>
      <c r="B70" s="132"/>
      <c r="C70" s="23" t="s">
        <v>327</v>
      </c>
      <c r="D70" s="132"/>
      <c r="E70" s="132"/>
      <c r="F70" s="132"/>
      <c r="G70" s="132"/>
      <c r="H70" s="132"/>
      <c r="I70" s="24">
        <f>I71</f>
        <v>137750</v>
      </c>
      <c r="J70" s="24"/>
      <c r="K70" s="24"/>
      <c r="L70" s="24">
        <f>L71</f>
        <v>137750</v>
      </c>
      <c r="M70" s="24"/>
      <c r="N70" s="24"/>
      <c r="O70" s="24"/>
      <c r="P70" s="133"/>
      <c r="Q70" s="24"/>
      <c r="R70" s="24"/>
      <c r="S70" s="24"/>
      <c r="T70" s="24"/>
      <c r="U70" s="24"/>
      <c r="V70" s="24"/>
      <c r="W70" s="24"/>
    </row>
    <row r="71" s="153" customFormat="1" ht="26" customHeight="1" spans="1:23">
      <c r="A71" s="133" t="s">
        <v>267</v>
      </c>
      <c r="B71" s="23" t="s">
        <v>328</v>
      </c>
      <c r="C71" s="23" t="s">
        <v>327</v>
      </c>
      <c r="D71" s="132" t="s">
        <v>48</v>
      </c>
      <c r="E71" s="132" t="s">
        <v>315</v>
      </c>
      <c r="F71" s="132" t="s">
        <v>122</v>
      </c>
      <c r="G71" s="23">
        <v>31010</v>
      </c>
      <c r="H71" s="23" t="s">
        <v>311</v>
      </c>
      <c r="I71" s="160">
        <v>137750</v>
      </c>
      <c r="J71" s="24"/>
      <c r="K71" s="24"/>
      <c r="L71" s="160">
        <v>137750</v>
      </c>
      <c r="M71" s="24"/>
      <c r="N71" s="24"/>
      <c r="O71" s="24"/>
      <c r="P71" s="133"/>
      <c r="Q71" s="24"/>
      <c r="R71" s="24"/>
      <c r="S71" s="24"/>
      <c r="T71" s="24"/>
      <c r="U71" s="24"/>
      <c r="V71" s="24"/>
      <c r="W71" s="24"/>
    </row>
    <row r="72" s="153" customFormat="1" ht="26" customHeight="1" spans="1:23">
      <c r="A72" s="133"/>
      <c r="B72" s="132"/>
      <c r="C72" s="23" t="s">
        <v>329</v>
      </c>
      <c r="D72" s="132"/>
      <c r="E72" s="132"/>
      <c r="F72" s="132"/>
      <c r="G72" s="132"/>
      <c r="H72" s="132"/>
      <c r="I72" s="24">
        <v>2000000</v>
      </c>
      <c r="J72" s="24">
        <v>2000000</v>
      </c>
      <c r="K72" s="24">
        <v>2000000</v>
      </c>
      <c r="L72" s="24"/>
      <c r="M72" s="24"/>
      <c r="N72" s="24"/>
      <c r="O72" s="24"/>
      <c r="P72" s="133"/>
      <c r="Q72" s="24"/>
      <c r="R72" s="24"/>
      <c r="S72" s="24"/>
      <c r="T72" s="24"/>
      <c r="U72" s="24"/>
      <c r="V72" s="24"/>
      <c r="W72" s="24"/>
    </row>
    <row r="73" s="153" customFormat="1" ht="26" customHeight="1" spans="1:23">
      <c r="A73" s="22" t="s">
        <v>267</v>
      </c>
      <c r="B73" s="22" t="s">
        <v>330</v>
      </c>
      <c r="C73" s="23" t="s">
        <v>329</v>
      </c>
      <c r="D73" s="22" t="s">
        <v>48</v>
      </c>
      <c r="E73" s="22" t="s">
        <v>135</v>
      </c>
      <c r="F73" s="22" t="s">
        <v>136</v>
      </c>
      <c r="G73" s="22" t="s">
        <v>331</v>
      </c>
      <c r="H73" s="22" t="s">
        <v>332</v>
      </c>
      <c r="I73" s="24">
        <v>375000</v>
      </c>
      <c r="J73" s="24">
        <v>375000</v>
      </c>
      <c r="K73" s="24">
        <v>375000</v>
      </c>
      <c r="L73" s="24"/>
      <c r="M73" s="24"/>
      <c r="N73" s="24"/>
      <c r="O73" s="24"/>
      <c r="P73" s="133"/>
      <c r="Q73" s="24"/>
      <c r="R73" s="24"/>
      <c r="S73" s="24"/>
      <c r="T73" s="24"/>
      <c r="U73" s="24"/>
      <c r="V73" s="24"/>
      <c r="W73" s="24"/>
    </row>
    <row r="74" s="153" customFormat="1" ht="26" customHeight="1" spans="1:23">
      <c r="A74" s="22" t="s">
        <v>267</v>
      </c>
      <c r="B74" s="22" t="s">
        <v>330</v>
      </c>
      <c r="C74" s="23" t="s">
        <v>329</v>
      </c>
      <c r="D74" s="22" t="s">
        <v>48</v>
      </c>
      <c r="E74" s="22" t="s">
        <v>139</v>
      </c>
      <c r="F74" s="22" t="s">
        <v>140</v>
      </c>
      <c r="G74" s="22" t="s">
        <v>331</v>
      </c>
      <c r="H74" s="22" t="s">
        <v>332</v>
      </c>
      <c r="I74" s="24">
        <v>70000</v>
      </c>
      <c r="J74" s="24">
        <v>70000</v>
      </c>
      <c r="K74" s="24">
        <v>70000</v>
      </c>
      <c r="L74" s="24"/>
      <c r="M74" s="24"/>
      <c r="N74" s="24"/>
      <c r="O74" s="24"/>
      <c r="P74" s="133"/>
      <c r="Q74" s="24"/>
      <c r="R74" s="24"/>
      <c r="S74" s="24"/>
      <c r="T74" s="24"/>
      <c r="U74" s="24"/>
      <c r="V74" s="24"/>
      <c r="W74" s="24"/>
    </row>
    <row r="75" s="153" customFormat="1" ht="26" customHeight="1" spans="1:23">
      <c r="A75" s="22" t="s">
        <v>267</v>
      </c>
      <c r="B75" s="22" t="s">
        <v>330</v>
      </c>
      <c r="C75" s="23" t="s">
        <v>329</v>
      </c>
      <c r="D75" s="22" t="s">
        <v>48</v>
      </c>
      <c r="E75" s="22" t="s">
        <v>139</v>
      </c>
      <c r="F75" s="22" t="s">
        <v>140</v>
      </c>
      <c r="G75" s="22" t="s">
        <v>331</v>
      </c>
      <c r="H75" s="22" t="s">
        <v>332</v>
      </c>
      <c r="I75" s="24">
        <v>730000</v>
      </c>
      <c r="J75" s="24">
        <v>730000</v>
      </c>
      <c r="K75" s="24">
        <v>730000</v>
      </c>
      <c r="L75" s="24"/>
      <c r="M75" s="24"/>
      <c r="N75" s="24"/>
      <c r="O75" s="24"/>
      <c r="P75" s="133"/>
      <c r="Q75" s="24"/>
      <c r="R75" s="24"/>
      <c r="S75" s="24"/>
      <c r="T75" s="24"/>
      <c r="U75" s="24"/>
      <c r="V75" s="24"/>
      <c r="W75" s="24"/>
    </row>
    <row r="76" s="153" customFormat="1" ht="26" customHeight="1" spans="1:23">
      <c r="A76" s="22" t="s">
        <v>267</v>
      </c>
      <c r="B76" s="22" t="s">
        <v>330</v>
      </c>
      <c r="C76" s="23" t="s">
        <v>329</v>
      </c>
      <c r="D76" s="22" t="s">
        <v>48</v>
      </c>
      <c r="E76" s="22" t="s">
        <v>139</v>
      </c>
      <c r="F76" s="22" t="s">
        <v>140</v>
      </c>
      <c r="G76" s="22" t="s">
        <v>331</v>
      </c>
      <c r="H76" s="22" t="s">
        <v>332</v>
      </c>
      <c r="I76" s="24">
        <v>8000</v>
      </c>
      <c r="J76" s="24">
        <v>8000</v>
      </c>
      <c r="K76" s="24">
        <v>8000</v>
      </c>
      <c r="L76" s="24"/>
      <c r="M76" s="24"/>
      <c r="N76" s="24"/>
      <c r="O76" s="24"/>
      <c r="P76" s="133"/>
      <c r="Q76" s="24"/>
      <c r="R76" s="24"/>
      <c r="S76" s="24"/>
      <c r="T76" s="24"/>
      <c r="U76" s="24"/>
      <c r="V76" s="24"/>
      <c r="W76" s="24"/>
    </row>
    <row r="77" s="153" customFormat="1" ht="26" customHeight="1" spans="1:23">
      <c r="A77" s="22" t="s">
        <v>267</v>
      </c>
      <c r="B77" s="22" t="s">
        <v>330</v>
      </c>
      <c r="C77" s="23" t="s">
        <v>329</v>
      </c>
      <c r="D77" s="22" t="s">
        <v>48</v>
      </c>
      <c r="E77" s="22" t="s">
        <v>139</v>
      </c>
      <c r="F77" s="22" t="s">
        <v>140</v>
      </c>
      <c r="G77" s="22" t="s">
        <v>331</v>
      </c>
      <c r="H77" s="22" t="s">
        <v>332</v>
      </c>
      <c r="I77" s="24">
        <v>53200</v>
      </c>
      <c r="J77" s="24">
        <v>53200</v>
      </c>
      <c r="K77" s="24">
        <v>53200</v>
      </c>
      <c r="L77" s="24"/>
      <c r="M77" s="24"/>
      <c r="N77" s="24"/>
      <c r="O77" s="24"/>
      <c r="P77" s="133"/>
      <c r="Q77" s="24"/>
      <c r="R77" s="24"/>
      <c r="S77" s="24"/>
      <c r="T77" s="24"/>
      <c r="U77" s="24"/>
      <c r="V77" s="24"/>
      <c r="W77" s="24"/>
    </row>
    <row r="78" s="153" customFormat="1" ht="26" customHeight="1" spans="1:23">
      <c r="A78" s="22" t="s">
        <v>267</v>
      </c>
      <c r="B78" s="22" t="s">
        <v>330</v>
      </c>
      <c r="C78" s="23" t="s">
        <v>329</v>
      </c>
      <c r="D78" s="22" t="s">
        <v>48</v>
      </c>
      <c r="E78" s="22" t="s">
        <v>139</v>
      </c>
      <c r="F78" s="22" t="s">
        <v>140</v>
      </c>
      <c r="G78" s="22" t="s">
        <v>331</v>
      </c>
      <c r="H78" s="22" t="s">
        <v>332</v>
      </c>
      <c r="I78" s="24">
        <v>10000</v>
      </c>
      <c r="J78" s="24">
        <v>10000</v>
      </c>
      <c r="K78" s="24">
        <v>10000</v>
      </c>
      <c r="L78" s="24"/>
      <c r="M78" s="24"/>
      <c r="N78" s="24"/>
      <c r="O78" s="24"/>
      <c r="P78" s="133"/>
      <c r="Q78" s="24"/>
      <c r="R78" s="24"/>
      <c r="S78" s="24"/>
      <c r="T78" s="24"/>
      <c r="U78" s="24"/>
      <c r="V78" s="24"/>
      <c r="W78" s="24"/>
    </row>
    <row r="79" s="153" customFormat="1" ht="26" customHeight="1" spans="1:23">
      <c r="A79" s="22" t="s">
        <v>267</v>
      </c>
      <c r="B79" s="22" t="s">
        <v>330</v>
      </c>
      <c r="C79" s="23" t="s">
        <v>329</v>
      </c>
      <c r="D79" s="22" t="s">
        <v>48</v>
      </c>
      <c r="E79" s="22" t="s">
        <v>139</v>
      </c>
      <c r="F79" s="22" t="s">
        <v>140</v>
      </c>
      <c r="G79" s="22" t="s">
        <v>331</v>
      </c>
      <c r="H79" s="22" t="s">
        <v>332</v>
      </c>
      <c r="I79" s="24">
        <v>49200</v>
      </c>
      <c r="J79" s="24">
        <v>49200</v>
      </c>
      <c r="K79" s="24">
        <v>49200</v>
      </c>
      <c r="L79" s="24"/>
      <c r="M79" s="24"/>
      <c r="N79" s="24"/>
      <c r="O79" s="24"/>
      <c r="P79" s="133"/>
      <c r="Q79" s="24"/>
      <c r="R79" s="24"/>
      <c r="S79" s="24"/>
      <c r="T79" s="24"/>
      <c r="U79" s="24"/>
      <c r="V79" s="24"/>
      <c r="W79" s="24"/>
    </row>
    <row r="80" s="153" customFormat="1" ht="26" customHeight="1" spans="1:23">
      <c r="A80" s="22" t="s">
        <v>267</v>
      </c>
      <c r="B80" s="22" t="s">
        <v>330</v>
      </c>
      <c r="C80" s="23" t="s">
        <v>329</v>
      </c>
      <c r="D80" s="22" t="s">
        <v>48</v>
      </c>
      <c r="E80" s="22" t="s">
        <v>139</v>
      </c>
      <c r="F80" s="22" t="s">
        <v>140</v>
      </c>
      <c r="G80" s="22" t="s">
        <v>331</v>
      </c>
      <c r="H80" s="22" t="s">
        <v>332</v>
      </c>
      <c r="I80" s="24">
        <v>420000</v>
      </c>
      <c r="J80" s="24">
        <v>420000</v>
      </c>
      <c r="K80" s="24">
        <v>420000</v>
      </c>
      <c r="L80" s="24"/>
      <c r="M80" s="24"/>
      <c r="N80" s="24"/>
      <c r="O80" s="24"/>
      <c r="P80" s="133"/>
      <c r="Q80" s="24"/>
      <c r="R80" s="24"/>
      <c r="S80" s="24"/>
      <c r="T80" s="24"/>
      <c r="U80" s="24"/>
      <c r="V80" s="24"/>
      <c r="W80" s="24"/>
    </row>
    <row r="81" s="153" customFormat="1" ht="26" customHeight="1" spans="1:23">
      <c r="A81" s="22" t="s">
        <v>267</v>
      </c>
      <c r="B81" s="22" t="s">
        <v>330</v>
      </c>
      <c r="C81" s="23" t="s">
        <v>329</v>
      </c>
      <c r="D81" s="22" t="s">
        <v>48</v>
      </c>
      <c r="E81" s="22" t="s">
        <v>139</v>
      </c>
      <c r="F81" s="22" t="s">
        <v>140</v>
      </c>
      <c r="G81" s="22" t="s">
        <v>331</v>
      </c>
      <c r="H81" s="22" t="s">
        <v>332</v>
      </c>
      <c r="I81" s="24">
        <v>284600</v>
      </c>
      <c r="J81" s="24">
        <v>284600</v>
      </c>
      <c r="K81" s="24">
        <v>284600</v>
      </c>
      <c r="L81" s="24"/>
      <c r="M81" s="24"/>
      <c r="N81" s="24"/>
      <c r="O81" s="24"/>
      <c r="P81" s="133"/>
      <c r="Q81" s="24"/>
      <c r="R81" s="24"/>
      <c r="S81" s="24"/>
      <c r="T81" s="24"/>
      <c r="U81" s="24"/>
      <c r="V81" s="24"/>
      <c r="W81" s="24"/>
    </row>
    <row r="82" s="153" customFormat="1" ht="26" customHeight="1" spans="1:23">
      <c r="A82" s="133"/>
      <c r="B82" s="132"/>
      <c r="C82" s="23" t="s">
        <v>333</v>
      </c>
      <c r="D82" s="132"/>
      <c r="E82" s="132"/>
      <c r="F82" s="132"/>
      <c r="G82" s="132"/>
      <c r="H82" s="132"/>
      <c r="I82" s="24">
        <v>1000000</v>
      </c>
      <c r="J82" s="24">
        <v>1000000</v>
      </c>
      <c r="K82" s="24">
        <v>1000000</v>
      </c>
      <c r="L82" s="24"/>
      <c r="M82" s="24"/>
      <c r="N82" s="24"/>
      <c r="O82" s="24"/>
      <c r="P82" s="133"/>
      <c r="Q82" s="24"/>
      <c r="R82" s="24"/>
      <c r="S82" s="24"/>
      <c r="T82" s="24"/>
      <c r="U82" s="24"/>
      <c r="V82" s="24"/>
      <c r="W82" s="24"/>
    </row>
    <row r="83" s="153" customFormat="1" ht="26" customHeight="1" spans="1:23">
      <c r="A83" s="22" t="s">
        <v>267</v>
      </c>
      <c r="B83" s="22" t="s">
        <v>334</v>
      </c>
      <c r="C83" s="23" t="s">
        <v>333</v>
      </c>
      <c r="D83" s="22" t="s">
        <v>48</v>
      </c>
      <c r="E83" s="22" t="s">
        <v>71</v>
      </c>
      <c r="F83" s="22" t="s">
        <v>72</v>
      </c>
      <c r="G83" s="22" t="s">
        <v>335</v>
      </c>
      <c r="H83" s="22" t="s">
        <v>326</v>
      </c>
      <c r="I83" s="24">
        <v>1000000</v>
      </c>
      <c r="J83" s="24">
        <v>1000000</v>
      </c>
      <c r="K83" s="24">
        <v>1000000</v>
      </c>
      <c r="L83" s="24"/>
      <c r="M83" s="24"/>
      <c r="N83" s="24"/>
      <c r="O83" s="24"/>
      <c r="P83" s="133"/>
      <c r="Q83" s="24"/>
      <c r="R83" s="24"/>
      <c r="S83" s="24"/>
      <c r="T83" s="24"/>
      <c r="U83" s="24"/>
      <c r="V83" s="24"/>
      <c r="W83" s="24"/>
    </row>
    <row r="84" s="153" customFormat="1" ht="26" customHeight="1" spans="1:23">
      <c r="A84" s="133"/>
      <c r="B84" s="132"/>
      <c r="C84" s="23" t="s">
        <v>336</v>
      </c>
      <c r="D84" s="132"/>
      <c r="E84" s="132"/>
      <c r="F84" s="132"/>
      <c r="G84" s="132"/>
      <c r="H84" s="132"/>
      <c r="I84" s="24">
        <v>1000000</v>
      </c>
      <c r="J84" s="24">
        <v>1000000</v>
      </c>
      <c r="K84" s="24">
        <v>1000000</v>
      </c>
      <c r="L84" s="24"/>
      <c r="M84" s="24"/>
      <c r="N84" s="24"/>
      <c r="O84" s="24"/>
      <c r="P84" s="133"/>
      <c r="Q84" s="24"/>
      <c r="R84" s="24"/>
      <c r="S84" s="24"/>
      <c r="T84" s="24"/>
      <c r="U84" s="24"/>
      <c r="V84" s="24"/>
      <c r="W84" s="24"/>
    </row>
    <row r="85" s="153" customFormat="1" ht="26" customHeight="1" spans="1:23">
      <c r="A85" s="22" t="s">
        <v>267</v>
      </c>
      <c r="B85" s="22" t="s">
        <v>337</v>
      </c>
      <c r="C85" s="23" t="s">
        <v>336</v>
      </c>
      <c r="D85" s="22" t="s">
        <v>48</v>
      </c>
      <c r="E85" s="22" t="s">
        <v>83</v>
      </c>
      <c r="F85" s="22" t="s">
        <v>84</v>
      </c>
      <c r="G85" s="22" t="s">
        <v>335</v>
      </c>
      <c r="H85" s="22" t="s">
        <v>326</v>
      </c>
      <c r="I85" s="24">
        <v>1000000</v>
      </c>
      <c r="J85" s="24">
        <v>1000000</v>
      </c>
      <c r="K85" s="24">
        <v>1000000</v>
      </c>
      <c r="L85" s="24"/>
      <c r="M85" s="24"/>
      <c r="N85" s="24"/>
      <c r="O85" s="24"/>
      <c r="P85" s="133"/>
      <c r="Q85" s="24"/>
      <c r="R85" s="24"/>
      <c r="S85" s="24"/>
      <c r="T85" s="24"/>
      <c r="U85" s="24"/>
      <c r="V85" s="24"/>
      <c r="W85" s="24"/>
    </row>
    <row r="86" s="153" customFormat="1" ht="26" customHeight="1" spans="1:23">
      <c r="A86" s="133"/>
      <c r="B86" s="132"/>
      <c r="C86" s="23" t="s">
        <v>338</v>
      </c>
      <c r="D86" s="132"/>
      <c r="E86" s="132"/>
      <c r="F86" s="132"/>
      <c r="G86" s="132"/>
      <c r="H86" s="132"/>
      <c r="I86" s="24">
        <v>431200</v>
      </c>
      <c r="J86" s="24">
        <v>431200</v>
      </c>
      <c r="K86" s="24">
        <v>431200</v>
      </c>
      <c r="L86" s="24"/>
      <c r="M86" s="24"/>
      <c r="N86" s="24"/>
      <c r="O86" s="24"/>
      <c r="P86" s="133"/>
      <c r="Q86" s="24"/>
      <c r="R86" s="24"/>
      <c r="S86" s="24"/>
      <c r="T86" s="24"/>
      <c r="U86" s="24"/>
      <c r="V86" s="24"/>
      <c r="W86" s="24"/>
    </row>
    <row r="87" s="153" customFormat="1" ht="26" customHeight="1" spans="1:23">
      <c r="A87" s="22" t="s">
        <v>267</v>
      </c>
      <c r="B87" s="22" t="s">
        <v>339</v>
      </c>
      <c r="C87" s="23" t="s">
        <v>338</v>
      </c>
      <c r="D87" s="22" t="s">
        <v>48</v>
      </c>
      <c r="E87" s="22" t="s">
        <v>69</v>
      </c>
      <c r="F87" s="22" t="s">
        <v>70</v>
      </c>
      <c r="G87" s="22" t="s">
        <v>220</v>
      </c>
      <c r="H87" s="22" t="s">
        <v>221</v>
      </c>
      <c r="I87" s="24">
        <v>1200</v>
      </c>
      <c r="J87" s="24">
        <v>1200</v>
      </c>
      <c r="K87" s="24">
        <v>1200</v>
      </c>
      <c r="L87" s="24"/>
      <c r="M87" s="24"/>
      <c r="N87" s="24"/>
      <c r="O87" s="24"/>
      <c r="P87" s="133"/>
      <c r="Q87" s="24"/>
      <c r="R87" s="24"/>
      <c r="S87" s="24"/>
      <c r="T87" s="24"/>
      <c r="U87" s="24"/>
      <c r="V87" s="24"/>
      <c r="W87" s="24"/>
    </row>
    <row r="88" s="153" customFormat="1" ht="26" customHeight="1" spans="1:23">
      <c r="A88" s="22" t="s">
        <v>267</v>
      </c>
      <c r="B88" s="22" t="s">
        <v>339</v>
      </c>
      <c r="C88" s="23" t="s">
        <v>338</v>
      </c>
      <c r="D88" s="22" t="s">
        <v>48</v>
      </c>
      <c r="E88" s="22" t="s">
        <v>69</v>
      </c>
      <c r="F88" s="22" t="s">
        <v>70</v>
      </c>
      <c r="G88" s="22" t="s">
        <v>220</v>
      </c>
      <c r="H88" s="22" t="s">
        <v>221</v>
      </c>
      <c r="I88" s="24">
        <v>10000</v>
      </c>
      <c r="J88" s="24">
        <v>10000</v>
      </c>
      <c r="K88" s="24">
        <v>10000</v>
      </c>
      <c r="L88" s="24"/>
      <c r="M88" s="24"/>
      <c r="N88" s="24"/>
      <c r="O88" s="24"/>
      <c r="P88" s="133"/>
      <c r="Q88" s="24"/>
      <c r="R88" s="24"/>
      <c r="S88" s="24"/>
      <c r="T88" s="24"/>
      <c r="U88" s="24"/>
      <c r="V88" s="24"/>
      <c r="W88" s="24"/>
    </row>
    <row r="89" s="153" customFormat="1" ht="26" customHeight="1" spans="1:23">
      <c r="A89" s="22" t="s">
        <v>267</v>
      </c>
      <c r="B89" s="22" t="s">
        <v>339</v>
      </c>
      <c r="C89" s="23" t="s">
        <v>338</v>
      </c>
      <c r="D89" s="22" t="s">
        <v>48</v>
      </c>
      <c r="E89" s="22" t="s">
        <v>69</v>
      </c>
      <c r="F89" s="22" t="s">
        <v>70</v>
      </c>
      <c r="G89" s="22" t="s">
        <v>340</v>
      </c>
      <c r="H89" s="22" t="s">
        <v>341</v>
      </c>
      <c r="I89" s="24">
        <v>218000</v>
      </c>
      <c r="J89" s="24">
        <v>218000</v>
      </c>
      <c r="K89" s="24">
        <v>218000</v>
      </c>
      <c r="L89" s="24"/>
      <c r="M89" s="24"/>
      <c r="N89" s="24"/>
      <c r="O89" s="24"/>
      <c r="P89" s="133"/>
      <c r="Q89" s="24"/>
      <c r="R89" s="24"/>
      <c r="S89" s="24"/>
      <c r="T89" s="24"/>
      <c r="U89" s="24"/>
      <c r="V89" s="24"/>
      <c r="W89" s="24"/>
    </row>
    <row r="90" s="153" customFormat="1" ht="26" customHeight="1" spans="1:23">
      <c r="A90" s="22" t="s">
        <v>267</v>
      </c>
      <c r="B90" s="22" t="s">
        <v>339</v>
      </c>
      <c r="C90" s="23" t="s">
        <v>338</v>
      </c>
      <c r="D90" s="22" t="s">
        <v>48</v>
      </c>
      <c r="E90" s="22" t="s">
        <v>69</v>
      </c>
      <c r="F90" s="22" t="s">
        <v>70</v>
      </c>
      <c r="G90" s="22" t="s">
        <v>340</v>
      </c>
      <c r="H90" s="22" t="s">
        <v>341</v>
      </c>
      <c r="I90" s="24">
        <v>120000</v>
      </c>
      <c r="J90" s="24">
        <v>120000</v>
      </c>
      <c r="K90" s="24">
        <v>120000</v>
      </c>
      <c r="L90" s="24"/>
      <c r="M90" s="24"/>
      <c r="N90" s="24"/>
      <c r="O90" s="24"/>
      <c r="P90" s="133"/>
      <c r="Q90" s="24"/>
      <c r="R90" s="24"/>
      <c r="S90" s="24"/>
      <c r="T90" s="24"/>
      <c r="U90" s="24"/>
      <c r="V90" s="24"/>
      <c r="W90" s="24"/>
    </row>
    <row r="91" s="153" customFormat="1" ht="26" customHeight="1" spans="1:23">
      <c r="A91" s="22" t="s">
        <v>267</v>
      </c>
      <c r="B91" s="22" t="s">
        <v>339</v>
      </c>
      <c r="C91" s="23" t="s">
        <v>338</v>
      </c>
      <c r="D91" s="22" t="s">
        <v>48</v>
      </c>
      <c r="E91" s="22" t="s">
        <v>69</v>
      </c>
      <c r="F91" s="22" t="s">
        <v>70</v>
      </c>
      <c r="G91" s="22" t="s">
        <v>340</v>
      </c>
      <c r="H91" s="22" t="s">
        <v>341</v>
      </c>
      <c r="I91" s="24">
        <v>82000</v>
      </c>
      <c r="J91" s="24">
        <v>82000</v>
      </c>
      <c r="K91" s="24">
        <v>82000</v>
      </c>
      <c r="L91" s="24"/>
      <c r="M91" s="24"/>
      <c r="N91" s="24"/>
      <c r="O91" s="24"/>
      <c r="P91" s="133"/>
      <c r="Q91" s="24"/>
      <c r="R91" s="24"/>
      <c r="S91" s="24"/>
      <c r="T91" s="24"/>
      <c r="U91" s="24"/>
      <c r="V91" s="24"/>
      <c r="W91" s="24"/>
    </row>
    <row r="92" s="153" customFormat="1" ht="26" customHeight="1" spans="1:23">
      <c r="A92" s="133"/>
      <c r="B92" s="132"/>
      <c r="C92" s="23" t="s">
        <v>342</v>
      </c>
      <c r="D92" s="132"/>
      <c r="E92" s="132"/>
      <c r="F92" s="132"/>
      <c r="G92" s="132"/>
      <c r="H92" s="132"/>
      <c r="I92" s="24">
        <v>21586.8</v>
      </c>
      <c r="J92" s="24">
        <v>21586.8</v>
      </c>
      <c r="K92" s="24">
        <v>21586.8</v>
      </c>
      <c r="L92" s="24"/>
      <c r="M92" s="24"/>
      <c r="N92" s="24"/>
      <c r="O92" s="24"/>
      <c r="P92" s="133"/>
      <c r="Q92" s="24"/>
      <c r="R92" s="24"/>
      <c r="S92" s="24"/>
      <c r="T92" s="24"/>
      <c r="U92" s="24"/>
      <c r="V92" s="24"/>
      <c r="W92" s="24"/>
    </row>
    <row r="93" s="153" customFormat="1" ht="26" customHeight="1" spans="1:23">
      <c r="A93" s="22" t="s">
        <v>272</v>
      </c>
      <c r="B93" s="22" t="s">
        <v>343</v>
      </c>
      <c r="C93" s="23" t="s">
        <v>342</v>
      </c>
      <c r="D93" s="22" t="s">
        <v>48</v>
      </c>
      <c r="E93" s="22" t="s">
        <v>67</v>
      </c>
      <c r="F93" s="22" t="s">
        <v>68</v>
      </c>
      <c r="G93" s="22" t="s">
        <v>275</v>
      </c>
      <c r="H93" s="22" t="s">
        <v>276</v>
      </c>
      <c r="I93" s="24">
        <v>21586.8</v>
      </c>
      <c r="J93" s="24">
        <v>21586.8</v>
      </c>
      <c r="K93" s="24">
        <v>21586.8</v>
      </c>
      <c r="L93" s="24"/>
      <c r="M93" s="24"/>
      <c r="N93" s="24"/>
      <c r="O93" s="24"/>
      <c r="P93" s="133"/>
      <c r="Q93" s="24"/>
      <c r="R93" s="24"/>
      <c r="S93" s="24"/>
      <c r="T93" s="24"/>
      <c r="U93" s="24"/>
      <c r="V93" s="24"/>
      <c r="W93" s="24"/>
    </row>
    <row r="94" s="153" customFormat="1" ht="26" customHeight="1" spans="1:23">
      <c r="A94" s="133"/>
      <c r="B94" s="132"/>
      <c r="C94" s="23" t="s">
        <v>344</v>
      </c>
      <c r="D94" s="132"/>
      <c r="E94" s="132"/>
      <c r="F94" s="132"/>
      <c r="G94" s="132"/>
      <c r="H94" s="132"/>
      <c r="I94" s="24">
        <v>26131800</v>
      </c>
      <c r="J94" s="24"/>
      <c r="K94" s="24"/>
      <c r="L94" s="24">
        <v>26131800</v>
      </c>
      <c r="M94" s="24"/>
      <c r="N94" s="24"/>
      <c r="O94" s="24"/>
      <c r="P94" s="133"/>
      <c r="Q94" s="24"/>
      <c r="R94" s="24"/>
      <c r="S94" s="24"/>
      <c r="T94" s="24"/>
      <c r="U94" s="24"/>
      <c r="V94" s="24"/>
      <c r="W94" s="24"/>
    </row>
    <row r="95" s="153" customFormat="1" ht="26" customHeight="1" spans="1:23">
      <c r="A95" s="22" t="s">
        <v>267</v>
      </c>
      <c r="B95" s="22" t="s">
        <v>345</v>
      </c>
      <c r="C95" s="23" t="s">
        <v>344</v>
      </c>
      <c r="D95" s="22" t="s">
        <v>48</v>
      </c>
      <c r="E95" s="22" t="s">
        <v>115</v>
      </c>
      <c r="F95" s="22" t="s">
        <v>116</v>
      </c>
      <c r="G95" s="22" t="s">
        <v>331</v>
      </c>
      <c r="H95" s="22" t="s">
        <v>332</v>
      </c>
      <c r="I95" s="24">
        <v>26131800</v>
      </c>
      <c r="J95" s="24"/>
      <c r="K95" s="24"/>
      <c r="L95" s="24">
        <v>26131800</v>
      </c>
      <c r="M95" s="24"/>
      <c r="N95" s="24"/>
      <c r="O95" s="24"/>
      <c r="P95" s="133"/>
      <c r="Q95" s="24"/>
      <c r="R95" s="24"/>
      <c r="S95" s="24"/>
      <c r="T95" s="24"/>
      <c r="U95" s="24"/>
      <c r="V95" s="24"/>
      <c r="W95" s="24"/>
    </row>
    <row r="96" s="154" customFormat="1" ht="18.85" customHeight="1" spans="1:23">
      <c r="A96" s="162" t="s">
        <v>141</v>
      </c>
      <c r="B96" s="163"/>
      <c r="C96" s="163"/>
      <c r="D96" s="163"/>
      <c r="E96" s="163"/>
      <c r="F96" s="163"/>
      <c r="G96" s="163"/>
      <c r="H96" s="164"/>
      <c r="I96" s="165">
        <f>I94+I92+I86+I84+I82+I72+I70+I64+I62+I57+I52+I44+I38+I36+I34+I28+I21+I17+I13+I11+I9</f>
        <v>37625598.84</v>
      </c>
      <c r="J96" s="165">
        <f>J94+J92+J86+J84+J82+J72+J70+J64+J62+J57+J52+J44+J38+J36+J34+J28+J21+J17+J13+J11+J9</f>
        <v>6244545.6</v>
      </c>
      <c r="K96" s="165">
        <f>K94+K92+K86+K84+K82+K72+K70+K64+K62+K57+K52+K44+K38+K36+K34+K28+K21+K17+K13+K11+K9</f>
        <v>6244545.6</v>
      </c>
      <c r="L96" s="165">
        <f>L94+L92+L86+L84+L82+L72+L70+L64+L62+L57+L52+L44+L38+L36+L34+L28+L21+L17+L13+L11+L9</f>
        <v>31381053.24</v>
      </c>
      <c r="M96" s="166"/>
      <c r="N96" s="166"/>
      <c r="O96" s="166"/>
      <c r="P96" s="166"/>
      <c r="Q96" s="166"/>
      <c r="R96" s="166"/>
      <c r="S96" s="166"/>
      <c r="T96" s="166"/>
      <c r="U96" s="167"/>
      <c r="V96" s="166"/>
      <c r="W96" s="166"/>
    </row>
  </sheetData>
  <mergeCells count="28">
    <mergeCell ref="A3:W3"/>
    <mergeCell ref="A4:I4"/>
    <mergeCell ref="J5:M5"/>
    <mergeCell ref="N5:P5"/>
    <mergeCell ref="R5:W5"/>
    <mergeCell ref="J6:K6"/>
    <mergeCell ref="A96:H96"/>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62"/>
  <sheetViews>
    <sheetView showZeros="0" tabSelected="1" workbookViewId="0">
      <pane ySplit="1" topLeftCell="A80" activePane="bottomLeft" state="frozen"/>
      <selection/>
      <selection pane="bottomLeft" activeCell="D167" sqref="D167"/>
    </sheetView>
  </sheetViews>
  <sheetFormatPr defaultColWidth="9.10833333333333" defaultRowHeight="11.95" customHeight="1"/>
  <cols>
    <col min="1" max="1" width="34.2166666666667" customWidth="1"/>
    <col min="2" max="2" width="29"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27.4416666666667" customWidth="1"/>
  </cols>
  <sheetData>
    <row r="1" customHeight="1" spans="1:10">
      <c r="A1" s="2"/>
      <c r="B1" s="2"/>
      <c r="C1" s="2"/>
      <c r="D1" s="2"/>
      <c r="E1" s="2"/>
      <c r="F1" s="2"/>
      <c r="G1" s="2"/>
      <c r="H1" s="2"/>
      <c r="I1" s="2"/>
      <c r="J1" s="2"/>
    </row>
    <row r="2" customHeight="1" spans="10:10">
      <c r="J2" s="58" t="s">
        <v>346</v>
      </c>
    </row>
    <row r="3" ht="28.5" customHeight="1" spans="1:10">
      <c r="A3" s="50" t="s">
        <v>347</v>
      </c>
      <c r="B3" s="32"/>
      <c r="C3" s="32"/>
      <c r="D3" s="32"/>
      <c r="E3" s="32"/>
      <c r="F3" s="51"/>
      <c r="G3" s="32"/>
      <c r="H3" s="51"/>
      <c r="I3" s="51"/>
      <c r="J3" s="32"/>
    </row>
    <row r="4" ht="15.05" customHeight="1" spans="1:1">
      <c r="A4" s="6" t="str">
        <f>'部门财务收支预算总表01-1'!A4</f>
        <v>单位名称：新平彝族傣族自治县发展和改革局</v>
      </c>
    </row>
    <row r="5" ht="14.25" customHeight="1" spans="1:10">
      <c r="A5" s="52" t="s">
        <v>348</v>
      </c>
      <c r="B5" s="52" t="s">
        <v>349</v>
      </c>
      <c r="C5" s="52" t="s">
        <v>350</v>
      </c>
      <c r="D5" s="52" t="s">
        <v>351</v>
      </c>
      <c r="E5" s="52" t="s">
        <v>352</v>
      </c>
      <c r="F5" s="53" t="s">
        <v>353</v>
      </c>
      <c r="G5" s="52" t="s">
        <v>354</v>
      </c>
      <c r="H5" s="53" t="s">
        <v>355</v>
      </c>
      <c r="I5" s="53" t="s">
        <v>356</v>
      </c>
      <c r="J5" s="52" t="s">
        <v>357</v>
      </c>
    </row>
    <row r="6" ht="14.25" customHeight="1" spans="1:10">
      <c r="A6" s="52">
        <v>1</v>
      </c>
      <c r="B6" s="52">
        <v>2</v>
      </c>
      <c r="C6" s="52">
        <v>3</v>
      </c>
      <c r="D6" s="52">
        <v>4</v>
      </c>
      <c r="E6" s="52">
        <v>5</v>
      </c>
      <c r="F6" s="53">
        <v>6</v>
      </c>
      <c r="G6" s="52">
        <v>7</v>
      </c>
      <c r="H6" s="53">
        <v>8</v>
      </c>
      <c r="I6" s="53">
        <v>9</v>
      </c>
      <c r="J6" s="52">
        <v>10</v>
      </c>
    </row>
    <row r="7" ht="15.05" customHeight="1" spans="1:10">
      <c r="A7" s="131" t="s">
        <v>48</v>
      </c>
      <c r="B7" s="132"/>
      <c r="C7" s="133"/>
      <c r="D7" s="131"/>
      <c r="E7" s="134"/>
      <c r="F7" s="134"/>
      <c r="G7" s="134"/>
      <c r="H7" s="134"/>
      <c r="I7" s="134"/>
      <c r="J7" s="134"/>
    </row>
    <row r="8" ht="21" customHeight="1" spans="1:10">
      <c r="A8" s="135" t="s">
        <v>342</v>
      </c>
      <c r="B8" s="132" t="s">
        <v>358</v>
      </c>
      <c r="C8" s="136"/>
      <c r="D8" s="136"/>
      <c r="E8" s="134"/>
      <c r="F8" s="134"/>
      <c r="G8" s="134"/>
      <c r="H8" s="134"/>
      <c r="I8" s="134"/>
      <c r="J8" s="134"/>
    </row>
    <row r="9" ht="21" customHeight="1" spans="1:10">
      <c r="A9" s="133"/>
      <c r="B9" s="132"/>
      <c r="C9" s="133" t="s">
        <v>359</v>
      </c>
      <c r="D9" s="137" t="s">
        <v>360</v>
      </c>
      <c r="E9" s="138" t="s">
        <v>361</v>
      </c>
      <c r="F9" s="139" t="s">
        <v>362</v>
      </c>
      <c r="G9" s="136" t="s">
        <v>363</v>
      </c>
      <c r="H9" s="139" t="s">
        <v>364</v>
      </c>
      <c r="I9" s="139" t="s">
        <v>365</v>
      </c>
      <c r="J9" s="138" t="s">
        <v>366</v>
      </c>
    </row>
    <row r="10" ht="21" customHeight="1" spans="1:10">
      <c r="A10" s="133"/>
      <c r="B10" s="132"/>
      <c r="C10" s="133" t="s">
        <v>359</v>
      </c>
      <c r="D10" s="137" t="s">
        <v>360</v>
      </c>
      <c r="E10" s="138" t="s">
        <v>367</v>
      </c>
      <c r="F10" s="139" t="s">
        <v>362</v>
      </c>
      <c r="G10" s="136" t="s">
        <v>368</v>
      </c>
      <c r="H10" s="139" t="s">
        <v>364</v>
      </c>
      <c r="I10" s="139" t="s">
        <v>365</v>
      </c>
      <c r="J10" s="138" t="s">
        <v>366</v>
      </c>
    </row>
    <row r="11" ht="21" customHeight="1" spans="1:10">
      <c r="A11" s="133"/>
      <c r="B11" s="132"/>
      <c r="C11" s="133" t="s">
        <v>359</v>
      </c>
      <c r="D11" s="137" t="s">
        <v>360</v>
      </c>
      <c r="E11" s="138" t="s">
        <v>369</v>
      </c>
      <c r="F11" s="139" t="s">
        <v>362</v>
      </c>
      <c r="G11" s="136" t="s">
        <v>370</v>
      </c>
      <c r="H11" s="139" t="s">
        <v>364</v>
      </c>
      <c r="I11" s="139" t="s">
        <v>365</v>
      </c>
      <c r="J11" s="138" t="s">
        <v>371</v>
      </c>
    </row>
    <row r="12" ht="21" customHeight="1" spans="1:10">
      <c r="A12" s="133"/>
      <c r="B12" s="132"/>
      <c r="C12" s="133" t="s">
        <v>359</v>
      </c>
      <c r="D12" s="137" t="s">
        <v>372</v>
      </c>
      <c r="E12" s="138" t="s">
        <v>373</v>
      </c>
      <c r="F12" s="139" t="s">
        <v>362</v>
      </c>
      <c r="G12" s="136" t="s">
        <v>374</v>
      </c>
      <c r="H12" s="139" t="s">
        <v>375</v>
      </c>
      <c r="I12" s="139" t="s">
        <v>365</v>
      </c>
      <c r="J12" s="138" t="s">
        <v>376</v>
      </c>
    </row>
    <row r="13" ht="21" customHeight="1" spans="1:10">
      <c r="A13" s="133"/>
      <c r="B13" s="132"/>
      <c r="C13" s="133" t="s">
        <v>377</v>
      </c>
      <c r="D13" s="137" t="s">
        <v>378</v>
      </c>
      <c r="E13" s="138" t="s">
        <v>379</v>
      </c>
      <c r="F13" s="139" t="s">
        <v>362</v>
      </c>
      <c r="G13" s="136" t="s">
        <v>380</v>
      </c>
      <c r="H13" s="139" t="s">
        <v>375</v>
      </c>
      <c r="I13" s="139" t="s">
        <v>381</v>
      </c>
      <c r="J13" s="138" t="s">
        <v>382</v>
      </c>
    </row>
    <row r="14" ht="21" customHeight="1" spans="1:10">
      <c r="A14" s="133"/>
      <c r="B14" s="132"/>
      <c r="C14" s="133" t="s">
        <v>383</v>
      </c>
      <c r="D14" s="137" t="s">
        <v>384</v>
      </c>
      <c r="E14" s="138" t="s">
        <v>385</v>
      </c>
      <c r="F14" s="139" t="s">
        <v>386</v>
      </c>
      <c r="G14" s="136" t="s">
        <v>387</v>
      </c>
      <c r="H14" s="139" t="s">
        <v>375</v>
      </c>
      <c r="I14" s="139" t="s">
        <v>365</v>
      </c>
      <c r="J14" s="138" t="s">
        <v>388</v>
      </c>
    </row>
    <row r="15" ht="21" customHeight="1" spans="1:10">
      <c r="A15" s="135" t="s">
        <v>338</v>
      </c>
      <c r="B15" s="132" t="s">
        <v>389</v>
      </c>
      <c r="C15" s="133"/>
      <c r="D15" s="133"/>
      <c r="E15" s="133"/>
      <c r="F15" s="133"/>
      <c r="G15" s="133"/>
      <c r="H15" s="133"/>
      <c r="I15" s="133"/>
      <c r="J15" s="133"/>
    </row>
    <row r="16" ht="21" customHeight="1" spans="1:10">
      <c r="A16" s="133"/>
      <c r="B16" s="132"/>
      <c r="C16" s="133" t="s">
        <v>359</v>
      </c>
      <c r="D16" s="137" t="s">
        <v>360</v>
      </c>
      <c r="E16" s="138" t="s">
        <v>390</v>
      </c>
      <c r="F16" s="139" t="s">
        <v>362</v>
      </c>
      <c r="G16" s="136" t="s">
        <v>391</v>
      </c>
      <c r="H16" s="139" t="s">
        <v>392</v>
      </c>
      <c r="I16" s="139" t="s">
        <v>365</v>
      </c>
      <c r="J16" s="138" t="s">
        <v>393</v>
      </c>
    </row>
    <row r="17" ht="21" customHeight="1" spans="1:10">
      <c r="A17" s="133"/>
      <c r="B17" s="132"/>
      <c r="C17" s="133" t="s">
        <v>359</v>
      </c>
      <c r="D17" s="137" t="s">
        <v>360</v>
      </c>
      <c r="E17" s="138" t="s">
        <v>394</v>
      </c>
      <c r="F17" s="139" t="s">
        <v>362</v>
      </c>
      <c r="G17" s="136" t="s">
        <v>395</v>
      </c>
      <c r="H17" s="139" t="s">
        <v>396</v>
      </c>
      <c r="I17" s="139" t="s">
        <v>365</v>
      </c>
      <c r="J17" s="138" t="s">
        <v>397</v>
      </c>
    </row>
    <row r="18" ht="21" customHeight="1" spans="1:10">
      <c r="A18" s="133"/>
      <c r="B18" s="132"/>
      <c r="C18" s="133" t="s">
        <v>359</v>
      </c>
      <c r="D18" s="137" t="s">
        <v>360</v>
      </c>
      <c r="E18" s="138" t="s">
        <v>398</v>
      </c>
      <c r="F18" s="139" t="s">
        <v>362</v>
      </c>
      <c r="G18" s="136" t="s">
        <v>160</v>
      </c>
      <c r="H18" s="139" t="s">
        <v>399</v>
      </c>
      <c r="I18" s="139" t="s">
        <v>365</v>
      </c>
      <c r="J18" s="138" t="s">
        <v>400</v>
      </c>
    </row>
    <row r="19" ht="21" customHeight="1" spans="1:10">
      <c r="A19" s="133"/>
      <c r="B19" s="132"/>
      <c r="C19" s="133" t="s">
        <v>377</v>
      </c>
      <c r="D19" s="137" t="s">
        <v>378</v>
      </c>
      <c r="E19" s="138" t="s">
        <v>401</v>
      </c>
      <c r="F19" s="139" t="s">
        <v>362</v>
      </c>
      <c r="G19" s="136" t="s">
        <v>402</v>
      </c>
      <c r="H19" s="139" t="s">
        <v>403</v>
      </c>
      <c r="I19" s="139" t="s">
        <v>381</v>
      </c>
      <c r="J19" s="138" t="s">
        <v>404</v>
      </c>
    </row>
    <row r="20" ht="21" customHeight="1" spans="1:10">
      <c r="A20" s="133"/>
      <c r="B20" s="132"/>
      <c r="C20" s="133" t="s">
        <v>383</v>
      </c>
      <c r="D20" s="137" t="s">
        <v>384</v>
      </c>
      <c r="E20" s="138" t="s">
        <v>405</v>
      </c>
      <c r="F20" s="139" t="s">
        <v>386</v>
      </c>
      <c r="G20" s="136" t="s">
        <v>406</v>
      </c>
      <c r="H20" s="139" t="s">
        <v>375</v>
      </c>
      <c r="I20" s="139" t="s">
        <v>365</v>
      </c>
      <c r="J20" s="138" t="s">
        <v>407</v>
      </c>
    </row>
    <row r="21" ht="21" customHeight="1" spans="1:10">
      <c r="A21" s="135" t="s">
        <v>329</v>
      </c>
      <c r="B21" s="132" t="s">
        <v>408</v>
      </c>
      <c r="C21" s="133"/>
      <c r="D21" s="133"/>
      <c r="E21" s="133"/>
      <c r="F21" s="133"/>
      <c r="G21" s="133"/>
      <c r="H21" s="133"/>
      <c r="I21" s="133"/>
      <c r="J21" s="133"/>
    </row>
    <row r="22" ht="21" customHeight="1" spans="1:10">
      <c r="A22" s="133"/>
      <c r="B22" s="132"/>
      <c r="C22" s="133" t="s">
        <v>359</v>
      </c>
      <c r="D22" s="137" t="s">
        <v>360</v>
      </c>
      <c r="E22" s="138" t="s">
        <v>409</v>
      </c>
      <c r="F22" s="139" t="s">
        <v>362</v>
      </c>
      <c r="G22" s="136" t="s">
        <v>410</v>
      </c>
      <c r="H22" s="139" t="s">
        <v>411</v>
      </c>
      <c r="I22" s="139" t="s">
        <v>365</v>
      </c>
      <c r="J22" s="138" t="s">
        <v>412</v>
      </c>
    </row>
    <row r="23" ht="21" customHeight="1" spans="1:10">
      <c r="A23" s="133"/>
      <c r="B23" s="132"/>
      <c r="C23" s="133" t="s">
        <v>359</v>
      </c>
      <c r="D23" s="137" t="s">
        <v>360</v>
      </c>
      <c r="E23" s="138" t="s">
        <v>413</v>
      </c>
      <c r="F23" s="139" t="s">
        <v>362</v>
      </c>
      <c r="G23" s="136" t="s">
        <v>391</v>
      </c>
      <c r="H23" s="139" t="s">
        <v>411</v>
      </c>
      <c r="I23" s="139" t="s">
        <v>365</v>
      </c>
      <c r="J23" s="138" t="s">
        <v>414</v>
      </c>
    </row>
    <row r="24" ht="21" customHeight="1" spans="1:10">
      <c r="A24" s="133"/>
      <c r="B24" s="132"/>
      <c r="C24" s="133" t="s">
        <v>359</v>
      </c>
      <c r="D24" s="137" t="s">
        <v>360</v>
      </c>
      <c r="E24" s="138" t="s">
        <v>415</v>
      </c>
      <c r="F24" s="139" t="s">
        <v>362</v>
      </c>
      <c r="G24" s="136" t="s">
        <v>160</v>
      </c>
      <c r="H24" s="139" t="s">
        <v>411</v>
      </c>
      <c r="I24" s="139" t="s">
        <v>365</v>
      </c>
      <c r="J24" s="138" t="s">
        <v>416</v>
      </c>
    </row>
    <row r="25" ht="21" customHeight="1" spans="1:10">
      <c r="A25" s="133"/>
      <c r="B25" s="132"/>
      <c r="C25" s="133" t="s">
        <v>359</v>
      </c>
      <c r="D25" s="137" t="s">
        <v>360</v>
      </c>
      <c r="E25" s="138" t="s">
        <v>417</v>
      </c>
      <c r="F25" s="139" t="s">
        <v>362</v>
      </c>
      <c r="G25" s="136" t="s">
        <v>418</v>
      </c>
      <c r="H25" s="139" t="s">
        <v>411</v>
      </c>
      <c r="I25" s="139" t="s">
        <v>365</v>
      </c>
      <c r="J25" s="138" t="s">
        <v>419</v>
      </c>
    </row>
    <row r="26" ht="21" customHeight="1" spans="1:10">
      <c r="A26" s="133"/>
      <c r="B26" s="132"/>
      <c r="C26" s="133" t="s">
        <v>359</v>
      </c>
      <c r="D26" s="137" t="s">
        <v>360</v>
      </c>
      <c r="E26" s="138" t="s">
        <v>420</v>
      </c>
      <c r="F26" s="139" t="s">
        <v>362</v>
      </c>
      <c r="G26" s="136" t="s">
        <v>391</v>
      </c>
      <c r="H26" s="139" t="s">
        <v>411</v>
      </c>
      <c r="I26" s="139" t="s">
        <v>365</v>
      </c>
      <c r="J26" s="138" t="s">
        <v>421</v>
      </c>
    </row>
    <row r="27" ht="21" customHeight="1" spans="1:10">
      <c r="A27" s="133"/>
      <c r="B27" s="132"/>
      <c r="C27" s="133" t="s">
        <v>377</v>
      </c>
      <c r="D27" s="137" t="s">
        <v>378</v>
      </c>
      <c r="E27" s="138" t="s">
        <v>422</v>
      </c>
      <c r="F27" s="139" t="s">
        <v>362</v>
      </c>
      <c r="G27" s="136" t="s">
        <v>423</v>
      </c>
      <c r="H27" s="139" t="s">
        <v>375</v>
      </c>
      <c r="I27" s="139" t="s">
        <v>381</v>
      </c>
      <c r="J27" s="138" t="s">
        <v>424</v>
      </c>
    </row>
    <row r="28" ht="21" customHeight="1" spans="1:10">
      <c r="A28" s="133"/>
      <c r="B28" s="132"/>
      <c r="C28" s="133" t="s">
        <v>377</v>
      </c>
      <c r="D28" s="137" t="s">
        <v>378</v>
      </c>
      <c r="E28" s="138" t="s">
        <v>425</v>
      </c>
      <c r="F28" s="139" t="s">
        <v>362</v>
      </c>
      <c r="G28" s="136" t="s">
        <v>426</v>
      </c>
      <c r="H28" s="139" t="s">
        <v>375</v>
      </c>
      <c r="I28" s="139" t="s">
        <v>381</v>
      </c>
      <c r="J28" s="138" t="s">
        <v>427</v>
      </c>
    </row>
    <row r="29" ht="21" customHeight="1" spans="1:10">
      <c r="A29" s="133"/>
      <c r="B29" s="132"/>
      <c r="C29" s="133" t="s">
        <v>383</v>
      </c>
      <c r="D29" s="137" t="s">
        <v>384</v>
      </c>
      <c r="E29" s="138" t="s">
        <v>428</v>
      </c>
      <c r="F29" s="139" t="s">
        <v>386</v>
      </c>
      <c r="G29" s="136" t="s">
        <v>429</v>
      </c>
      <c r="H29" s="139" t="s">
        <v>375</v>
      </c>
      <c r="I29" s="139" t="s">
        <v>365</v>
      </c>
      <c r="J29" s="138" t="s">
        <v>430</v>
      </c>
    </row>
    <row r="30" ht="21" customHeight="1" spans="1:10">
      <c r="A30" s="135" t="s">
        <v>300</v>
      </c>
      <c r="B30" s="132" t="s">
        <v>431</v>
      </c>
      <c r="C30" s="133"/>
      <c r="D30" s="133"/>
      <c r="E30" s="133"/>
      <c r="F30" s="133"/>
      <c r="G30" s="133"/>
      <c r="H30" s="133"/>
      <c r="I30" s="133"/>
      <c r="J30" s="133"/>
    </row>
    <row r="31" ht="21" customHeight="1" spans="1:10">
      <c r="A31" s="133"/>
      <c r="B31" s="132"/>
      <c r="C31" s="133" t="s">
        <v>359</v>
      </c>
      <c r="D31" s="137" t="s">
        <v>360</v>
      </c>
      <c r="E31" s="138" t="s">
        <v>361</v>
      </c>
      <c r="F31" s="139" t="s">
        <v>362</v>
      </c>
      <c r="G31" s="136" t="s">
        <v>363</v>
      </c>
      <c r="H31" s="139" t="s">
        <v>364</v>
      </c>
      <c r="I31" s="139" t="s">
        <v>365</v>
      </c>
      <c r="J31" s="138" t="s">
        <v>366</v>
      </c>
    </row>
    <row r="32" ht="21" customHeight="1" spans="1:10">
      <c r="A32" s="133"/>
      <c r="B32" s="132"/>
      <c r="C32" s="133" t="s">
        <v>359</v>
      </c>
      <c r="D32" s="137" t="s">
        <v>360</v>
      </c>
      <c r="E32" s="138" t="s">
        <v>367</v>
      </c>
      <c r="F32" s="139" t="s">
        <v>362</v>
      </c>
      <c r="G32" s="136" t="s">
        <v>368</v>
      </c>
      <c r="H32" s="139" t="s">
        <v>364</v>
      </c>
      <c r="I32" s="139" t="s">
        <v>365</v>
      </c>
      <c r="J32" s="138" t="s">
        <v>366</v>
      </c>
    </row>
    <row r="33" ht="21" customHeight="1" spans="1:10">
      <c r="A33" s="133"/>
      <c r="B33" s="132"/>
      <c r="C33" s="133" t="s">
        <v>359</v>
      </c>
      <c r="D33" s="137" t="s">
        <v>360</v>
      </c>
      <c r="E33" s="138" t="s">
        <v>432</v>
      </c>
      <c r="F33" s="139" t="s">
        <v>362</v>
      </c>
      <c r="G33" s="136" t="s">
        <v>162</v>
      </c>
      <c r="H33" s="139" t="s">
        <v>364</v>
      </c>
      <c r="I33" s="139" t="s">
        <v>365</v>
      </c>
      <c r="J33" s="138" t="s">
        <v>433</v>
      </c>
    </row>
    <row r="34" ht="21" customHeight="1" spans="1:10">
      <c r="A34" s="133"/>
      <c r="B34" s="132"/>
      <c r="C34" s="133" t="s">
        <v>359</v>
      </c>
      <c r="D34" s="137" t="s">
        <v>372</v>
      </c>
      <c r="E34" s="138" t="s">
        <v>434</v>
      </c>
      <c r="F34" s="139" t="s">
        <v>362</v>
      </c>
      <c r="G34" s="136" t="s">
        <v>374</v>
      </c>
      <c r="H34" s="139" t="s">
        <v>375</v>
      </c>
      <c r="I34" s="139" t="s">
        <v>365</v>
      </c>
      <c r="J34" s="138" t="s">
        <v>435</v>
      </c>
    </row>
    <row r="35" ht="21" customHeight="1" spans="1:10">
      <c r="A35" s="133"/>
      <c r="B35" s="132"/>
      <c r="C35" s="133" t="s">
        <v>377</v>
      </c>
      <c r="D35" s="137" t="s">
        <v>378</v>
      </c>
      <c r="E35" s="138" t="s">
        <v>379</v>
      </c>
      <c r="F35" s="139" t="s">
        <v>362</v>
      </c>
      <c r="G35" s="136" t="s">
        <v>380</v>
      </c>
      <c r="H35" s="139" t="s">
        <v>375</v>
      </c>
      <c r="I35" s="139" t="s">
        <v>381</v>
      </c>
      <c r="J35" s="138" t="s">
        <v>436</v>
      </c>
    </row>
    <row r="36" ht="21" customHeight="1" spans="1:10">
      <c r="A36" s="133"/>
      <c r="B36" s="132"/>
      <c r="C36" s="133" t="s">
        <v>383</v>
      </c>
      <c r="D36" s="137" t="s">
        <v>384</v>
      </c>
      <c r="E36" s="138" t="s">
        <v>437</v>
      </c>
      <c r="F36" s="139" t="s">
        <v>386</v>
      </c>
      <c r="G36" s="136" t="s">
        <v>387</v>
      </c>
      <c r="H36" s="139" t="s">
        <v>375</v>
      </c>
      <c r="I36" s="139" t="s">
        <v>365</v>
      </c>
      <c r="J36" s="138" t="s">
        <v>438</v>
      </c>
    </row>
    <row r="37" ht="21" customHeight="1" spans="1:10">
      <c r="A37" s="135" t="s">
        <v>266</v>
      </c>
      <c r="B37" s="132" t="s">
        <v>439</v>
      </c>
      <c r="C37" s="133"/>
      <c r="D37" s="133"/>
      <c r="E37" s="133"/>
      <c r="F37" s="133"/>
      <c r="G37" s="133"/>
      <c r="H37" s="133"/>
      <c r="I37" s="133"/>
      <c r="J37" s="133"/>
    </row>
    <row r="38" ht="21" customHeight="1" spans="1:10">
      <c r="A38" s="133"/>
      <c r="B38" s="132"/>
      <c r="C38" s="133" t="s">
        <v>359</v>
      </c>
      <c r="D38" s="137" t="s">
        <v>360</v>
      </c>
      <c r="E38" s="138" t="s">
        <v>440</v>
      </c>
      <c r="F38" s="139" t="s">
        <v>362</v>
      </c>
      <c r="G38" s="136" t="s">
        <v>441</v>
      </c>
      <c r="H38" s="139" t="s">
        <v>442</v>
      </c>
      <c r="I38" s="139" t="s">
        <v>365</v>
      </c>
      <c r="J38" s="138" t="s">
        <v>443</v>
      </c>
    </row>
    <row r="39" ht="21" customHeight="1" spans="1:10">
      <c r="A39" s="133"/>
      <c r="B39" s="132"/>
      <c r="C39" s="133" t="s">
        <v>359</v>
      </c>
      <c r="D39" s="137" t="s">
        <v>372</v>
      </c>
      <c r="E39" s="138" t="s">
        <v>444</v>
      </c>
      <c r="F39" s="139" t="s">
        <v>362</v>
      </c>
      <c r="G39" s="136" t="s">
        <v>374</v>
      </c>
      <c r="H39" s="139" t="s">
        <v>375</v>
      </c>
      <c r="I39" s="139" t="s">
        <v>365</v>
      </c>
      <c r="J39" s="138" t="s">
        <v>445</v>
      </c>
    </row>
    <row r="40" ht="21" customHeight="1" spans="1:10">
      <c r="A40" s="133"/>
      <c r="B40" s="132"/>
      <c r="C40" s="133" t="s">
        <v>359</v>
      </c>
      <c r="D40" s="137" t="s">
        <v>446</v>
      </c>
      <c r="E40" s="138" t="s">
        <v>447</v>
      </c>
      <c r="F40" s="139" t="s">
        <v>448</v>
      </c>
      <c r="G40" s="136" t="s">
        <v>160</v>
      </c>
      <c r="H40" s="139" t="s">
        <v>449</v>
      </c>
      <c r="I40" s="139" t="s">
        <v>365</v>
      </c>
      <c r="J40" s="138" t="s">
        <v>450</v>
      </c>
    </row>
    <row r="41" ht="21" customHeight="1" spans="1:10">
      <c r="A41" s="133"/>
      <c r="B41" s="132"/>
      <c r="C41" s="133" t="s">
        <v>377</v>
      </c>
      <c r="D41" s="137" t="s">
        <v>378</v>
      </c>
      <c r="E41" s="138" t="s">
        <v>451</v>
      </c>
      <c r="F41" s="139" t="s">
        <v>362</v>
      </c>
      <c r="G41" s="136" t="s">
        <v>452</v>
      </c>
      <c r="H41" s="139" t="s">
        <v>403</v>
      </c>
      <c r="I41" s="139" t="s">
        <v>381</v>
      </c>
      <c r="J41" s="138" t="s">
        <v>453</v>
      </c>
    </row>
    <row r="42" ht="21" customHeight="1" spans="1:10">
      <c r="A42" s="133"/>
      <c r="B42" s="132"/>
      <c r="C42" s="133" t="s">
        <v>383</v>
      </c>
      <c r="D42" s="137" t="s">
        <v>384</v>
      </c>
      <c r="E42" s="138" t="s">
        <v>454</v>
      </c>
      <c r="F42" s="139" t="s">
        <v>386</v>
      </c>
      <c r="G42" s="136" t="s">
        <v>387</v>
      </c>
      <c r="H42" s="139" t="s">
        <v>375</v>
      </c>
      <c r="I42" s="139" t="s">
        <v>365</v>
      </c>
      <c r="J42" s="138" t="s">
        <v>455</v>
      </c>
    </row>
    <row r="43" ht="21" customHeight="1" spans="1:10">
      <c r="A43" s="135" t="s">
        <v>302</v>
      </c>
      <c r="B43" s="132" t="s">
        <v>456</v>
      </c>
      <c r="C43" s="133"/>
      <c r="D43" s="133"/>
      <c r="E43" s="133"/>
      <c r="F43" s="133"/>
      <c r="G43" s="133"/>
      <c r="H43" s="133"/>
      <c r="I43" s="133"/>
      <c r="J43" s="133"/>
    </row>
    <row r="44" ht="21" customHeight="1" spans="1:10">
      <c r="A44" s="133"/>
      <c r="B44" s="132"/>
      <c r="C44" s="133" t="s">
        <v>359</v>
      </c>
      <c r="D44" s="137" t="s">
        <v>360</v>
      </c>
      <c r="E44" s="138" t="s">
        <v>367</v>
      </c>
      <c r="F44" s="139" t="s">
        <v>448</v>
      </c>
      <c r="G44" s="136" t="s">
        <v>441</v>
      </c>
      <c r="H44" s="139" t="s">
        <v>457</v>
      </c>
      <c r="I44" s="139" t="s">
        <v>365</v>
      </c>
      <c r="J44" s="138" t="s">
        <v>458</v>
      </c>
    </row>
    <row r="45" ht="21" customHeight="1" spans="1:10">
      <c r="A45" s="133"/>
      <c r="B45" s="132"/>
      <c r="C45" s="133" t="s">
        <v>359</v>
      </c>
      <c r="D45" s="137" t="s">
        <v>360</v>
      </c>
      <c r="E45" s="138" t="s">
        <v>459</v>
      </c>
      <c r="F45" s="139" t="s">
        <v>362</v>
      </c>
      <c r="G45" s="136" t="s">
        <v>460</v>
      </c>
      <c r="H45" s="139" t="s">
        <v>364</v>
      </c>
      <c r="I45" s="139" t="s">
        <v>365</v>
      </c>
      <c r="J45" s="138" t="s">
        <v>461</v>
      </c>
    </row>
    <row r="46" ht="21" customHeight="1" spans="1:10">
      <c r="A46" s="133"/>
      <c r="B46" s="132"/>
      <c r="C46" s="133" t="s">
        <v>359</v>
      </c>
      <c r="D46" s="137" t="s">
        <v>372</v>
      </c>
      <c r="E46" s="138" t="s">
        <v>462</v>
      </c>
      <c r="F46" s="139" t="s">
        <v>386</v>
      </c>
      <c r="G46" s="136" t="s">
        <v>374</v>
      </c>
      <c r="H46" s="139" t="s">
        <v>375</v>
      </c>
      <c r="I46" s="139" t="s">
        <v>365</v>
      </c>
      <c r="J46" s="138" t="s">
        <v>463</v>
      </c>
    </row>
    <row r="47" ht="21" customHeight="1" spans="1:10">
      <c r="A47" s="133"/>
      <c r="B47" s="132"/>
      <c r="C47" s="133" t="s">
        <v>377</v>
      </c>
      <c r="D47" s="137" t="s">
        <v>378</v>
      </c>
      <c r="E47" s="138" t="s">
        <v>379</v>
      </c>
      <c r="F47" s="139" t="s">
        <v>362</v>
      </c>
      <c r="G47" s="136" t="s">
        <v>464</v>
      </c>
      <c r="H47" s="139" t="s">
        <v>403</v>
      </c>
      <c r="I47" s="139" t="s">
        <v>381</v>
      </c>
      <c r="J47" s="138" t="s">
        <v>436</v>
      </c>
    </row>
    <row r="48" ht="21" customHeight="1" spans="1:10">
      <c r="A48" s="133"/>
      <c r="B48" s="132"/>
      <c r="C48" s="133" t="s">
        <v>383</v>
      </c>
      <c r="D48" s="137" t="s">
        <v>384</v>
      </c>
      <c r="E48" s="138" t="s">
        <v>437</v>
      </c>
      <c r="F48" s="139" t="s">
        <v>386</v>
      </c>
      <c r="G48" s="136" t="s">
        <v>429</v>
      </c>
      <c r="H48" s="139" t="s">
        <v>375</v>
      </c>
      <c r="I48" s="139" t="s">
        <v>365</v>
      </c>
      <c r="J48" s="138" t="s">
        <v>438</v>
      </c>
    </row>
    <row r="49" ht="21" customHeight="1" spans="1:10">
      <c r="A49" s="135" t="s">
        <v>336</v>
      </c>
      <c r="B49" s="132" t="s">
        <v>465</v>
      </c>
      <c r="C49" s="133"/>
      <c r="D49" s="133"/>
      <c r="E49" s="133"/>
      <c r="F49" s="133"/>
      <c r="G49" s="133"/>
      <c r="H49" s="133"/>
      <c r="I49" s="133"/>
      <c r="J49" s="133"/>
    </row>
    <row r="50" ht="21" customHeight="1" spans="1:10">
      <c r="A50" s="133"/>
      <c r="B50" s="132"/>
      <c r="C50" s="133" t="s">
        <v>359</v>
      </c>
      <c r="D50" s="137" t="s">
        <v>360</v>
      </c>
      <c r="E50" s="138" t="s">
        <v>466</v>
      </c>
      <c r="F50" s="139" t="s">
        <v>362</v>
      </c>
      <c r="G50" s="136" t="s">
        <v>467</v>
      </c>
      <c r="H50" s="139" t="s">
        <v>468</v>
      </c>
      <c r="I50" s="139" t="s">
        <v>365</v>
      </c>
      <c r="J50" s="138" t="s">
        <v>469</v>
      </c>
    </row>
    <row r="51" ht="21" customHeight="1" spans="1:10">
      <c r="A51" s="133"/>
      <c r="B51" s="132"/>
      <c r="C51" s="133" t="s">
        <v>359</v>
      </c>
      <c r="D51" s="137" t="s">
        <v>360</v>
      </c>
      <c r="E51" s="138" t="s">
        <v>470</v>
      </c>
      <c r="F51" s="139" t="s">
        <v>362</v>
      </c>
      <c r="G51" s="136" t="s">
        <v>467</v>
      </c>
      <c r="H51" s="139" t="s">
        <v>392</v>
      </c>
      <c r="I51" s="139" t="s">
        <v>365</v>
      </c>
      <c r="J51" s="138" t="s">
        <v>469</v>
      </c>
    </row>
    <row r="52" ht="21" customHeight="1" spans="1:10">
      <c r="A52" s="133"/>
      <c r="B52" s="132"/>
      <c r="C52" s="133" t="s">
        <v>359</v>
      </c>
      <c r="D52" s="137" t="s">
        <v>360</v>
      </c>
      <c r="E52" s="138" t="s">
        <v>471</v>
      </c>
      <c r="F52" s="139" t="s">
        <v>362</v>
      </c>
      <c r="G52" s="136" t="s">
        <v>161</v>
      </c>
      <c r="H52" s="139" t="s">
        <v>468</v>
      </c>
      <c r="I52" s="139" t="s">
        <v>365</v>
      </c>
      <c r="J52" s="138" t="s">
        <v>469</v>
      </c>
    </row>
    <row r="53" ht="21" customHeight="1" spans="1:10">
      <c r="A53" s="133"/>
      <c r="B53" s="132"/>
      <c r="C53" s="133" t="s">
        <v>359</v>
      </c>
      <c r="D53" s="137" t="s">
        <v>360</v>
      </c>
      <c r="E53" s="138" t="s">
        <v>472</v>
      </c>
      <c r="F53" s="139" t="s">
        <v>362</v>
      </c>
      <c r="G53" s="136" t="s">
        <v>160</v>
      </c>
      <c r="H53" s="139" t="s">
        <v>473</v>
      </c>
      <c r="I53" s="139" t="s">
        <v>365</v>
      </c>
      <c r="J53" s="138" t="s">
        <v>469</v>
      </c>
    </row>
    <row r="54" ht="21" customHeight="1" spans="1:10">
      <c r="A54" s="133"/>
      <c r="B54" s="132"/>
      <c r="C54" s="133" t="s">
        <v>359</v>
      </c>
      <c r="D54" s="137" t="s">
        <v>372</v>
      </c>
      <c r="E54" s="138" t="s">
        <v>474</v>
      </c>
      <c r="F54" s="139" t="s">
        <v>362</v>
      </c>
      <c r="G54" s="136" t="s">
        <v>374</v>
      </c>
      <c r="H54" s="139" t="s">
        <v>375</v>
      </c>
      <c r="I54" s="139" t="s">
        <v>365</v>
      </c>
      <c r="J54" s="138" t="s">
        <v>475</v>
      </c>
    </row>
    <row r="55" ht="21" customHeight="1" spans="1:10">
      <c r="A55" s="133"/>
      <c r="B55" s="132"/>
      <c r="C55" s="133" t="s">
        <v>359</v>
      </c>
      <c r="D55" s="137" t="s">
        <v>446</v>
      </c>
      <c r="E55" s="138" t="s">
        <v>476</v>
      </c>
      <c r="F55" s="139" t="s">
        <v>386</v>
      </c>
      <c r="G55" s="136" t="s">
        <v>406</v>
      </c>
      <c r="H55" s="139" t="s">
        <v>375</v>
      </c>
      <c r="I55" s="139" t="s">
        <v>365</v>
      </c>
      <c r="J55" s="138" t="s">
        <v>477</v>
      </c>
    </row>
    <row r="56" ht="21" customHeight="1" spans="1:10">
      <c r="A56" s="133"/>
      <c r="B56" s="132"/>
      <c r="C56" s="133" t="s">
        <v>377</v>
      </c>
      <c r="D56" s="137" t="s">
        <v>378</v>
      </c>
      <c r="E56" s="138" t="s">
        <v>478</v>
      </c>
      <c r="F56" s="139" t="s">
        <v>362</v>
      </c>
      <c r="G56" s="136" t="s">
        <v>374</v>
      </c>
      <c r="H56" s="139" t="s">
        <v>375</v>
      </c>
      <c r="I56" s="139" t="s">
        <v>365</v>
      </c>
      <c r="J56" s="138" t="s">
        <v>479</v>
      </c>
    </row>
    <row r="57" ht="21" customHeight="1" spans="1:10">
      <c r="A57" s="133"/>
      <c r="B57" s="132"/>
      <c r="C57" s="133" t="s">
        <v>383</v>
      </c>
      <c r="D57" s="137" t="s">
        <v>384</v>
      </c>
      <c r="E57" s="138" t="s">
        <v>454</v>
      </c>
      <c r="F57" s="139" t="s">
        <v>386</v>
      </c>
      <c r="G57" s="136" t="s">
        <v>387</v>
      </c>
      <c r="H57" s="139" t="s">
        <v>375</v>
      </c>
      <c r="I57" s="139" t="s">
        <v>365</v>
      </c>
      <c r="J57" s="138" t="s">
        <v>480</v>
      </c>
    </row>
    <row r="58" ht="21" customHeight="1" spans="1:10">
      <c r="A58" s="135" t="s">
        <v>344</v>
      </c>
      <c r="B58" s="132" t="s">
        <v>481</v>
      </c>
      <c r="C58" s="133"/>
      <c r="D58" s="133"/>
      <c r="E58" s="133"/>
      <c r="F58" s="133"/>
      <c r="G58" s="133"/>
      <c r="H58" s="133"/>
      <c r="I58" s="133"/>
      <c r="J58" s="133"/>
    </row>
    <row r="59" ht="21" customHeight="1" spans="1:10">
      <c r="A59" s="133"/>
      <c r="B59" s="132"/>
      <c r="C59" s="133" t="s">
        <v>359</v>
      </c>
      <c r="D59" s="137" t="s">
        <v>360</v>
      </c>
      <c r="E59" s="138" t="s">
        <v>482</v>
      </c>
      <c r="F59" s="139" t="s">
        <v>386</v>
      </c>
      <c r="G59" s="136" t="s">
        <v>85</v>
      </c>
      <c r="H59" s="139" t="s">
        <v>411</v>
      </c>
      <c r="I59" s="139" t="s">
        <v>365</v>
      </c>
      <c r="J59" s="138" t="s">
        <v>483</v>
      </c>
    </row>
    <row r="60" ht="21" customHeight="1" spans="1:10">
      <c r="A60" s="133"/>
      <c r="B60" s="132"/>
      <c r="C60" s="133" t="s">
        <v>359</v>
      </c>
      <c r="D60" s="137" t="s">
        <v>360</v>
      </c>
      <c r="E60" s="138" t="s">
        <v>484</v>
      </c>
      <c r="F60" s="139" t="s">
        <v>386</v>
      </c>
      <c r="G60" s="136" t="s">
        <v>485</v>
      </c>
      <c r="H60" s="139" t="s">
        <v>411</v>
      </c>
      <c r="I60" s="139" t="s">
        <v>365</v>
      </c>
      <c r="J60" s="138" t="s">
        <v>486</v>
      </c>
    </row>
    <row r="61" ht="21" customHeight="1" spans="1:10">
      <c r="A61" s="133"/>
      <c r="B61" s="132"/>
      <c r="C61" s="133" t="s">
        <v>359</v>
      </c>
      <c r="D61" s="137" t="s">
        <v>360</v>
      </c>
      <c r="E61" s="138" t="s">
        <v>487</v>
      </c>
      <c r="F61" s="139" t="s">
        <v>386</v>
      </c>
      <c r="G61" s="136" t="s">
        <v>488</v>
      </c>
      <c r="H61" s="139" t="s">
        <v>411</v>
      </c>
      <c r="I61" s="139" t="s">
        <v>365</v>
      </c>
      <c r="J61" s="138" t="s">
        <v>489</v>
      </c>
    </row>
    <row r="62" ht="21" customHeight="1" spans="1:10">
      <c r="A62" s="133"/>
      <c r="B62" s="132"/>
      <c r="C62" s="133" t="s">
        <v>377</v>
      </c>
      <c r="D62" s="137" t="s">
        <v>378</v>
      </c>
      <c r="E62" s="138" t="s">
        <v>490</v>
      </c>
      <c r="F62" s="139" t="s">
        <v>362</v>
      </c>
      <c r="G62" s="136" t="s">
        <v>491</v>
      </c>
      <c r="H62" s="139" t="s">
        <v>403</v>
      </c>
      <c r="I62" s="139" t="s">
        <v>381</v>
      </c>
      <c r="J62" s="138" t="s">
        <v>492</v>
      </c>
    </row>
    <row r="63" ht="21" customHeight="1" spans="1:10">
      <c r="A63" s="133"/>
      <c r="B63" s="132"/>
      <c r="C63" s="133" t="s">
        <v>383</v>
      </c>
      <c r="D63" s="137" t="s">
        <v>384</v>
      </c>
      <c r="E63" s="138" t="s">
        <v>493</v>
      </c>
      <c r="F63" s="139" t="s">
        <v>386</v>
      </c>
      <c r="G63" s="136" t="s">
        <v>406</v>
      </c>
      <c r="H63" s="139" t="s">
        <v>375</v>
      </c>
      <c r="I63" s="139" t="s">
        <v>365</v>
      </c>
      <c r="J63" s="138" t="s">
        <v>494</v>
      </c>
    </row>
    <row r="64" ht="21" customHeight="1" spans="1:10">
      <c r="A64" s="135" t="s">
        <v>333</v>
      </c>
      <c r="B64" s="132" t="s">
        <v>495</v>
      </c>
      <c r="C64" s="133"/>
      <c r="D64" s="133"/>
      <c r="E64" s="133"/>
      <c r="F64" s="133"/>
      <c r="G64" s="133"/>
      <c r="H64" s="133"/>
      <c r="I64" s="133"/>
      <c r="J64" s="133"/>
    </row>
    <row r="65" ht="21" customHeight="1" spans="1:10">
      <c r="A65" s="133"/>
      <c r="B65" s="132"/>
      <c r="C65" s="133" t="s">
        <v>359</v>
      </c>
      <c r="D65" s="137" t="s">
        <v>360</v>
      </c>
      <c r="E65" s="138" t="s">
        <v>496</v>
      </c>
      <c r="F65" s="139" t="s">
        <v>386</v>
      </c>
      <c r="G65" s="136" t="s">
        <v>497</v>
      </c>
      <c r="H65" s="139" t="s">
        <v>498</v>
      </c>
      <c r="I65" s="139" t="s">
        <v>365</v>
      </c>
      <c r="J65" s="138" t="s">
        <v>499</v>
      </c>
    </row>
    <row r="66" ht="21" customHeight="1" spans="1:10">
      <c r="A66" s="133"/>
      <c r="B66" s="132"/>
      <c r="C66" s="133" t="s">
        <v>359</v>
      </c>
      <c r="D66" s="137" t="s">
        <v>360</v>
      </c>
      <c r="E66" s="138" t="s">
        <v>500</v>
      </c>
      <c r="F66" s="139" t="s">
        <v>386</v>
      </c>
      <c r="G66" s="136" t="s">
        <v>160</v>
      </c>
      <c r="H66" s="139" t="s">
        <v>501</v>
      </c>
      <c r="I66" s="139" t="s">
        <v>365</v>
      </c>
      <c r="J66" s="138" t="s">
        <v>502</v>
      </c>
    </row>
    <row r="67" ht="21" customHeight="1" spans="1:10">
      <c r="A67" s="133"/>
      <c r="B67" s="132"/>
      <c r="C67" s="133" t="s">
        <v>359</v>
      </c>
      <c r="D67" s="137" t="s">
        <v>360</v>
      </c>
      <c r="E67" s="138" t="s">
        <v>503</v>
      </c>
      <c r="F67" s="139" t="s">
        <v>386</v>
      </c>
      <c r="G67" s="136" t="s">
        <v>504</v>
      </c>
      <c r="H67" s="139" t="s">
        <v>505</v>
      </c>
      <c r="I67" s="139" t="s">
        <v>365</v>
      </c>
      <c r="J67" s="138" t="s">
        <v>506</v>
      </c>
    </row>
    <row r="68" ht="21" customHeight="1" spans="1:10">
      <c r="A68" s="133"/>
      <c r="B68" s="132"/>
      <c r="C68" s="133" t="s">
        <v>359</v>
      </c>
      <c r="D68" s="137" t="s">
        <v>360</v>
      </c>
      <c r="E68" s="138" t="s">
        <v>507</v>
      </c>
      <c r="F68" s="139" t="s">
        <v>386</v>
      </c>
      <c r="G68" s="136" t="s">
        <v>161</v>
      </c>
      <c r="H68" s="139" t="s">
        <v>501</v>
      </c>
      <c r="I68" s="139" t="s">
        <v>365</v>
      </c>
      <c r="J68" s="138" t="s">
        <v>508</v>
      </c>
    </row>
    <row r="69" ht="21" customHeight="1" spans="1:10">
      <c r="A69" s="133"/>
      <c r="B69" s="132"/>
      <c r="C69" s="133" t="s">
        <v>377</v>
      </c>
      <c r="D69" s="137" t="s">
        <v>378</v>
      </c>
      <c r="E69" s="138" t="s">
        <v>509</v>
      </c>
      <c r="F69" s="139" t="s">
        <v>386</v>
      </c>
      <c r="G69" s="136" t="s">
        <v>510</v>
      </c>
      <c r="H69" s="139" t="s">
        <v>375</v>
      </c>
      <c r="I69" s="139" t="s">
        <v>365</v>
      </c>
      <c r="J69" s="138" t="s">
        <v>511</v>
      </c>
    </row>
    <row r="70" ht="21" customHeight="1" spans="1:10">
      <c r="A70" s="133"/>
      <c r="B70" s="132"/>
      <c r="C70" s="133" t="s">
        <v>377</v>
      </c>
      <c r="D70" s="137" t="s">
        <v>378</v>
      </c>
      <c r="E70" s="138" t="s">
        <v>512</v>
      </c>
      <c r="F70" s="139" t="s">
        <v>386</v>
      </c>
      <c r="G70" s="136" t="s">
        <v>513</v>
      </c>
      <c r="H70" s="139" t="s">
        <v>403</v>
      </c>
      <c r="I70" s="139" t="s">
        <v>381</v>
      </c>
      <c r="J70" s="138" t="s">
        <v>514</v>
      </c>
    </row>
    <row r="71" ht="21" customHeight="1" spans="1:10">
      <c r="A71" s="133"/>
      <c r="B71" s="132"/>
      <c r="C71" s="133" t="s">
        <v>383</v>
      </c>
      <c r="D71" s="137" t="s">
        <v>384</v>
      </c>
      <c r="E71" s="138" t="s">
        <v>515</v>
      </c>
      <c r="F71" s="139" t="s">
        <v>386</v>
      </c>
      <c r="G71" s="136" t="s">
        <v>429</v>
      </c>
      <c r="H71" s="139" t="s">
        <v>375</v>
      </c>
      <c r="I71" s="139" t="s">
        <v>365</v>
      </c>
      <c r="J71" s="138" t="s">
        <v>516</v>
      </c>
    </row>
    <row r="72" ht="21" customHeight="1" spans="1:10">
      <c r="A72" s="135" t="s">
        <v>298</v>
      </c>
      <c r="B72" s="132" t="s">
        <v>517</v>
      </c>
      <c r="C72" s="133"/>
      <c r="D72" s="133"/>
      <c r="E72" s="133"/>
      <c r="F72" s="133"/>
      <c r="G72" s="133"/>
      <c r="H72" s="133"/>
      <c r="I72" s="133"/>
      <c r="J72" s="133"/>
    </row>
    <row r="73" ht="21" customHeight="1" spans="1:10">
      <c r="A73" s="133"/>
      <c r="B73" s="132"/>
      <c r="C73" s="133" t="s">
        <v>359</v>
      </c>
      <c r="D73" s="137" t="s">
        <v>360</v>
      </c>
      <c r="E73" s="138" t="s">
        <v>518</v>
      </c>
      <c r="F73" s="139" t="s">
        <v>362</v>
      </c>
      <c r="G73" s="136" t="s">
        <v>162</v>
      </c>
      <c r="H73" s="139" t="s">
        <v>519</v>
      </c>
      <c r="I73" s="139" t="s">
        <v>365</v>
      </c>
      <c r="J73" s="138" t="s">
        <v>520</v>
      </c>
    </row>
    <row r="74" ht="21" customHeight="1" spans="1:10">
      <c r="A74" s="133"/>
      <c r="B74" s="132"/>
      <c r="C74" s="133" t="s">
        <v>359</v>
      </c>
      <c r="D74" s="137" t="s">
        <v>360</v>
      </c>
      <c r="E74" s="138" t="s">
        <v>521</v>
      </c>
      <c r="F74" s="139" t="s">
        <v>362</v>
      </c>
      <c r="G74" s="136" t="s">
        <v>467</v>
      </c>
      <c r="H74" s="139" t="s">
        <v>522</v>
      </c>
      <c r="I74" s="139" t="s">
        <v>365</v>
      </c>
      <c r="J74" s="138" t="s">
        <v>523</v>
      </c>
    </row>
    <row r="75" ht="21" customHeight="1" spans="1:10">
      <c r="A75" s="133"/>
      <c r="B75" s="132"/>
      <c r="C75" s="133" t="s">
        <v>359</v>
      </c>
      <c r="D75" s="137" t="s">
        <v>360</v>
      </c>
      <c r="E75" s="138" t="s">
        <v>524</v>
      </c>
      <c r="F75" s="139" t="s">
        <v>362</v>
      </c>
      <c r="G75" s="136" t="s">
        <v>467</v>
      </c>
      <c r="H75" s="139" t="s">
        <v>525</v>
      </c>
      <c r="I75" s="139" t="s">
        <v>365</v>
      </c>
      <c r="J75" s="138" t="s">
        <v>526</v>
      </c>
    </row>
    <row r="76" ht="21" customHeight="1" spans="1:10">
      <c r="A76" s="133"/>
      <c r="B76" s="132"/>
      <c r="C76" s="133" t="s">
        <v>359</v>
      </c>
      <c r="D76" s="137" t="s">
        <v>360</v>
      </c>
      <c r="E76" s="138" t="s">
        <v>527</v>
      </c>
      <c r="F76" s="139" t="s">
        <v>362</v>
      </c>
      <c r="G76" s="136" t="s">
        <v>467</v>
      </c>
      <c r="H76" s="139" t="s">
        <v>501</v>
      </c>
      <c r="I76" s="139" t="s">
        <v>365</v>
      </c>
      <c r="J76" s="138" t="s">
        <v>528</v>
      </c>
    </row>
    <row r="77" ht="21" customHeight="1" spans="1:10">
      <c r="A77" s="133"/>
      <c r="B77" s="132"/>
      <c r="C77" s="133" t="s">
        <v>359</v>
      </c>
      <c r="D77" s="137" t="s">
        <v>372</v>
      </c>
      <c r="E77" s="138" t="s">
        <v>529</v>
      </c>
      <c r="F77" s="139" t="s">
        <v>362</v>
      </c>
      <c r="G77" s="136" t="s">
        <v>374</v>
      </c>
      <c r="H77" s="139" t="s">
        <v>375</v>
      </c>
      <c r="I77" s="139" t="s">
        <v>365</v>
      </c>
      <c r="J77" s="138" t="s">
        <v>530</v>
      </c>
    </row>
    <row r="78" ht="21" customHeight="1" spans="1:10">
      <c r="A78" s="133"/>
      <c r="B78" s="132"/>
      <c r="C78" s="133" t="s">
        <v>377</v>
      </c>
      <c r="D78" s="137" t="s">
        <v>378</v>
      </c>
      <c r="E78" s="138" t="s">
        <v>531</v>
      </c>
      <c r="F78" s="139" t="s">
        <v>362</v>
      </c>
      <c r="G78" s="136" t="s">
        <v>532</v>
      </c>
      <c r="H78" s="139" t="s">
        <v>375</v>
      </c>
      <c r="I78" s="139" t="s">
        <v>381</v>
      </c>
      <c r="J78" s="138" t="s">
        <v>533</v>
      </c>
    </row>
    <row r="79" ht="21" customHeight="1" spans="1:10">
      <c r="A79" s="140"/>
      <c r="B79" s="141"/>
      <c r="C79" s="140" t="s">
        <v>383</v>
      </c>
      <c r="D79" s="142" t="s">
        <v>384</v>
      </c>
      <c r="E79" s="143" t="s">
        <v>534</v>
      </c>
      <c r="F79" s="144" t="s">
        <v>386</v>
      </c>
      <c r="G79" s="145" t="s">
        <v>535</v>
      </c>
      <c r="H79" s="144" t="s">
        <v>375</v>
      </c>
      <c r="I79" s="144" t="s">
        <v>365</v>
      </c>
      <c r="J79" s="143" t="s">
        <v>536</v>
      </c>
    </row>
    <row r="80" ht="21" customHeight="1" spans="1:10">
      <c r="A80" s="146" t="s">
        <v>271</v>
      </c>
      <c r="B80" s="147" t="s">
        <v>537</v>
      </c>
      <c r="C80" s="146"/>
      <c r="D80" s="146"/>
      <c r="E80" s="146"/>
      <c r="F80" s="146"/>
      <c r="G80" s="146"/>
      <c r="H80" s="146"/>
      <c r="I80" s="146"/>
      <c r="J80" s="146"/>
    </row>
    <row r="81" ht="21" customHeight="1" spans="1:10">
      <c r="A81" s="146"/>
      <c r="B81" s="147"/>
      <c r="C81" s="148" t="s">
        <v>359</v>
      </c>
      <c r="D81" s="149" t="s">
        <v>360</v>
      </c>
      <c r="E81" s="150" t="s">
        <v>361</v>
      </c>
      <c r="F81" s="150" t="s">
        <v>362</v>
      </c>
      <c r="G81" s="150" t="s">
        <v>538</v>
      </c>
      <c r="H81" s="150" t="s">
        <v>364</v>
      </c>
      <c r="I81" s="150" t="s">
        <v>365</v>
      </c>
      <c r="J81" s="150" t="s">
        <v>366</v>
      </c>
    </row>
    <row r="82" ht="21" customHeight="1" spans="1:10">
      <c r="A82" s="146"/>
      <c r="B82" s="147"/>
      <c r="C82" s="148" t="s">
        <v>359</v>
      </c>
      <c r="D82" s="149" t="s">
        <v>360</v>
      </c>
      <c r="E82" s="150" t="s">
        <v>367</v>
      </c>
      <c r="F82" s="150" t="s">
        <v>362</v>
      </c>
      <c r="G82" s="150" t="s">
        <v>539</v>
      </c>
      <c r="H82" s="150" t="s">
        <v>364</v>
      </c>
      <c r="I82" s="150" t="s">
        <v>365</v>
      </c>
      <c r="J82" s="150" t="s">
        <v>366</v>
      </c>
    </row>
    <row r="83" ht="21" customHeight="1" spans="1:10">
      <c r="A83" s="146"/>
      <c r="B83" s="147"/>
      <c r="C83" s="148" t="s">
        <v>359</v>
      </c>
      <c r="D83" s="149" t="s">
        <v>360</v>
      </c>
      <c r="E83" s="150" t="s">
        <v>369</v>
      </c>
      <c r="F83" s="150" t="s">
        <v>362</v>
      </c>
      <c r="G83" s="150" t="s">
        <v>370</v>
      </c>
      <c r="H83" s="150" t="s">
        <v>364</v>
      </c>
      <c r="I83" s="150" t="s">
        <v>365</v>
      </c>
      <c r="J83" s="150" t="s">
        <v>366</v>
      </c>
    </row>
    <row r="84" ht="21" customHeight="1" spans="1:10">
      <c r="A84" s="146"/>
      <c r="B84" s="147"/>
      <c r="C84" s="148" t="s">
        <v>377</v>
      </c>
      <c r="D84" s="149" t="s">
        <v>378</v>
      </c>
      <c r="E84" s="150" t="s">
        <v>379</v>
      </c>
      <c r="F84" s="150" t="s">
        <v>386</v>
      </c>
      <c r="G84" s="150" t="s">
        <v>464</v>
      </c>
      <c r="H84" s="150" t="s">
        <v>403</v>
      </c>
      <c r="I84" s="152" t="s">
        <v>381</v>
      </c>
      <c r="J84" s="150" t="s">
        <v>382</v>
      </c>
    </row>
    <row r="85" ht="21" customHeight="1" spans="1:10">
      <c r="A85" s="146"/>
      <c r="B85" s="147"/>
      <c r="C85" s="148" t="s">
        <v>383</v>
      </c>
      <c r="D85" s="149" t="s">
        <v>384</v>
      </c>
      <c r="E85" s="150" t="s">
        <v>385</v>
      </c>
      <c r="F85" s="150" t="s">
        <v>386</v>
      </c>
      <c r="G85" s="150" t="s">
        <v>387</v>
      </c>
      <c r="H85" s="150" t="s">
        <v>375</v>
      </c>
      <c r="I85" s="152" t="s">
        <v>365</v>
      </c>
      <c r="J85" s="150" t="s">
        <v>388</v>
      </c>
    </row>
    <row r="86" ht="21" customHeight="1" spans="1:10">
      <c r="A86" s="146" t="s">
        <v>277</v>
      </c>
      <c r="B86" s="147" t="s">
        <v>540</v>
      </c>
      <c r="C86" s="146"/>
      <c r="D86" s="146"/>
      <c r="E86" s="146"/>
      <c r="F86" s="146"/>
      <c r="G86" s="146"/>
      <c r="H86" s="146"/>
      <c r="I86" s="146"/>
      <c r="J86" s="146"/>
    </row>
    <row r="87" ht="21" customHeight="1" spans="1:10">
      <c r="A87" s="125"/>
      <c r="B87" s="147"/>
      <c r="C87" s="148" t="s">
        <v>359</v>
      </c>
      <c r="D87" s="149" t="s">
        <v>360</v>
      </c>
      <c r="E87" s="150" t="s">
        <v>541</v>
      </c>
      <c r="F87" s="151" t="s">
        <v>362</v>
      </c>
      <c r="G87" s="151" t="s">
        <v>542</v>
      </c>
      <c r="H87" s="151" t="s">
        <v>543</v>
      </c>
      <c r="I87" s="150" t="s">
        <v>365</v>
      </c>
      <c r="J87" s="151" t="s">
        <v>544</v>
      </c>
    </row>
    <row r="88" ht="21" customHeight="1" spans="1:10">
      <c r="A88" s="125"/>
      <c r="B88" s="147"/>
      <c r="C88" s="148" t="s">
        <v>359</v>
      </c>
      <c r="D88" s="149" t="s">
        <v>360</v>
      </c>
      <c r="E88" s="150" t="s">
        <v>545</v>
      </c>
      <c r="F88" s="151" t="s">
        <v>362</v>
      </c>
      <c r="G88" s="151" t="s">
        <v>546</v>
      </c>
      <c r="H88" s="151" t="s">
        <v>543</v>
      </c>
      <c r="I88" s="150" t="s">
        <v>365</v>
      </c>
      <c r="J88" s="151" t="s">
        <v>547</v>
      </c>
    </row>
    <row r="89" ht="21" customHeight="1" spans="1:10">
      <c r="A89" s="125"/>
      <c r="B89" s="147"/>
      <c r="C89" s="148" t="s">
        <v>359</v>
      </c>
      <c r="D89" s="149" t="s">
        <v>360</v>
      </c>
      <c r="E89" s="150" t="s">
        <v>548</v>
      </c>
      <c r="F89" s="151" t="s">
        <v>362</v>
      </c>
      <c r="G89" s="151" t="s">
        <v>549</v>
      </c>
      <c r="H89" s="151" t="s">
        <v>543</v>
      </c>
      <c r="I89" s="150" t="s">
        <v>365</v>
      </c>
      <c r="J89" s="151" t="s">
        <v>550</v>
      </c>
    </row>
    <row r="90" ht="21" customHeight="1" spans="1:10">
      <c r="A90" s="125"/>
      <c r="B90" s="147"/>
      <c r="C90" s="148" t="s">
        <v>359</v>
      </c>
      <c r="D90" s="149" t="s">
        <v>360</v>
      </c>
      <c r="E90" s="150" t="s">
        <v>551</v>
      </c>
      <c r="F90" s="151" t="s">
        <v>552</v>
      </c>
      <c r="G90" s="151" t="s">
        <v>553</v>
      </c>
      <c r="H90" s="151" t="s">
        <v>364</v>
      </c>
      <c r="I90" s="150" t="s">
        <v>365</v>
      </c>
      <c r="J90" s="151" t="s">
        <v>554</v>
      </c>
    </row>
    <row r="91" ht="21" customHeight="1" spans="1:10">
      <c r="A91" s="125"/>
      <c r="B91" s="147"/>
      <c r="C91" s="148" t="s">
        <v>359</v>
      </c>
      <c r="D91" s="149" t="s">
        <v>372</v>
      </c>
      <c r="E91" s="150" t="s">
        <v>555</v>
      </c>
      <c r="F91" s="151" t="s">
        <v>386</v>
      </c>
      <c r="G91" s="151" t="s">
        <v>387</v>
      </c>
      <c r="H91" s="151" t="s">
        <v>375</v>
      </c>
      <c r="I91" s="150" t="s">
        <v>365</v>
      </c>
      <c r="J91" s="151" t="s">
        <v>556</v>
      </c>
    </row>
    <row r="92" ht="21" customHeight="1" spans="1:10">
      <c r="A92" s="125"/>
      <c r="B92" s="147"/>
      <c r="C92" s="148" t="s">
        <v>377</v>
      </c>
      <c r="D92" s="149" t="s">
        <v>378</v>
      </c>
      <c r="E92" s="150" t="s">
        <v>557</v>
      </c>
      <c r="F92" s="151" t="s">
        <v>362</v>
      </c>
      <c r="G92" s="151" t="s">
        <v>532</v>
      </c>
      <c r="H92" s="151" t="s">
        <v>403</v>
      </c>
      <c r="I92" s="152" t="s">
        <v>381</v>
      </c>
      <c r="J92" s="151" t="s">
        <v>558</v>
      </c>
    </row>
    <row r="93" ht="21" customHeight="1" spans="1:10">
      <c r="A93" s="125"/>
      <c r="B93" s="147"/>
      <c r="C93" s="148" t="s">
        <v>383</v>
      </c>
      <c r="D93" s="149" t="s">
        <v>384</v>
      </c>
      <c r="E93" s="150" t="s">
        <v>559</v>
      </c>
      <c r="F93" s="151" t="s">
        <v>386</v>
      </c>
      <c r="G93" s="151" t="s">
        <v>387</v>
      </c>
      <c r="H93" s="151" t="s">
        <v>375</v>
      </c>
      <c r="I93" s="152" t="s">
        <v>365</v>
      </c>
      <c r="J93" s="151" t="s">
        <v>560</v>
      </c>
    </row>
    <row r="94" ht="21" customHeight="1" spans="1:10">
      <c r="A94" s="125" t="s">
        <v>289</v>
      </c>
      <c r="B94" s="147" t="s">
        <v>561</v>
      </c>
      <c r="C94" s="146"/>
      <c r="D94" s="146"/>
      <c r="E94" s="146"/>
      <c r="F94" s="146"/>
      <c r="G94" s="146"/>
      <c r="H94" s="146"/>
      <c r="I94" s="146"/>
      <c r="J94" s="146"/>
    </row>
    <row r="95" ht="21" customHeight="1" spans="1:10">
      <c r="A95" s="125"/>
      <c r="B95" s="147"/>
      <c r="C95" s="148" t="s">
        <v>359</v>
      </c>
      <c r="D95" s="149" t="s">
        <v>360</v>
      </c>
      <c r="E95" s="150" t="s">
        <v>562</v>
      </c>
      <c r="F95" s="150" t="s">
        <v>362</v>
      </c>
      <c r="G95" s="150" t="s">
        <v>160</v>
      </c>
      <c r="H95" s="150" t="s">
        <v>473</v>
      </c>
      <c r="I95" s="152" t="s">
        <v>365</v>
      </c>
      <c r="J95" s="150" t="s">
        <v>563</v>
      </c>
    </row>
    <row r="96" ht="21" customHeight="1" spans="1:10">
      <c r="A96" s="125"/>
      <c r="B96" s="147"/>
      <c r="C96" s="148" t="s">
        <v>359</v>
      </c>
      <c r="D96" s="149" t="s">
        <v>360</v>
      </c>
      <c r="E96" s="150" t="s">
        <v>564</v>
      </c>
      <c r="F96" s="150" t="s">
        <v>362</v>
      </c>
      <c r="G96" s="150" t="s">
        <v>467</v>
      </c>
      <c r="H96" s="150" t="s">
        <v>501</v>
      </c>
      <c r="I96" s="152" t="s">
        <v>365</v>
      </c>
      <c r="J96" s="150" t="s">
        <v>565</v>
      </c>
    </row>
    <row r="97" ht="21" customHeight="1" spans="1:10">
      <c r="A97" s="125"/>
      <c r="B97" s="147"/>
      <c r="C97" s="148" t="s">
        <v>359</v>
      </c>
      <c r="D97" s="149" t="s">
        <v>360</v>
      </c>
      <c r="E97" s="150" t="s">
        <v>566</v>
      </c>
      <c r="F97" s="150" t="s">
        <v>386</v>
      </c>
      <c r="G97" s="150" t="s">
        <v>535</v>
      </c>
      <c r="H97" s="150" t="s">
        <v>375</v>
      </c>
      <c r="I97" s="152" t="s">
        <v>365</v>
      </c>
      <c r="J97" s="150" t="s">
        <v>567</v>
      </c>
    </row>
    <row r="98" ht="21" customHeight="1" spans="1:10">
      <c r="A98" s="125"/>
      <c r="B98" s="147"/>
      <c r="C98" s="148" t="s">
        <v>377</v>
      </c>
      <c r="D98" s="149" t="s">
        <v>378</v>
      </c>
      <c r="E98" s="150" t="s">
        <v>568</v>
      </c>
      <c r="F98" s="150" t="s">
        <v>362</v>
      </c>
      <c r="G98" s="150" t="s">
        <v>569</v>
      </c>
      <c r="H98" s="150" t="s">
        <v>403</v>
      </c>
      <c r="I98" s="152" t="s">
        <v>381</v>
      </c>
      <c r="J98" s="150" t="s">
        <v>570</v>
      </c>
    </row>
    <row r="99" ht="21" customHeight="1" spans="1:10">
      <c r="A99" s="125"/>
      <c r="B99" s="147"/>
      <c r="C99" s="148" t="s">
        <v>383</v>
      </c>
      <c r="D99" s="149" t="s">
        <v>384</v>
      </c>
      <c r="E99" s="150" t="s">
        <v>571</v>
      </c>
      <c r="F99" s="150" t="s">
        <v>386</v>
      </c>
      <c r="G99" s="150" t="s">
        <v>429</v>
      </c>
      <c r="H99" s="150" t="s">
        <v>375</v>
      </c>
      <c r="I99" s="152" t="s">
        <v>365</v>
      </c>
      <c r="J99" s="150" t="s">
        <v>572</v>
      </c>
    </row>
    <row r="100" ht="21" customHeight="1" spans="1:10">
      <c r="A100" s="125" t="s">
        <v>306</v>
      </c>
      <c r="B100" s="147" t="s">
        <v>573</v>
      </c>
      <c r="C100" s="146"/>
      <c r="D100" s="146"/>
      <c r="E100" s="146"/>
      <c r="F100" s="146"/>
      <c r="G100" s="146"/>
      <c r="H100" s="146"/>
      <c r="I100" s="146"/>
      <c r="J100" s="146"/>
    </row>
    <row r="101" ht="21" customHeight="1" spans="1:10">
      <c r="A101" s="125"/>
      <c r="B101" s="147"/>
      <c r="C101" s="148" t="s">
        <v>359</v>
      </c>
      <c r="D101" s="149" t="s">
        <v>360</v>
      </c>
      <c r="E101" s="150" t="s">
        <v>574</v>
      </c>
      <c r="F101" s="150" t="s">
        <v>552</v>
      </c>
      <c r="G101" s="150" t="s">
        <v>575</v>
      </c>
      <c r="H101" s="150" t="s">
        <v>576</v>
      </c>
      <c r="I101" s="150" t="s">
        <v>365</v>
      </c>
      <c r="J101" s="150" t="s">
        <v>577</v>
      </c>
    </row>
    <row r="102" ht="21" customHeight="1" spans="1:10">
      <c r="A102" s="125"/>
      <c r="B102" s="147"/>
      <c r="C102" s="148" t="s">
        <v>359</v>
      </c>
      <c r="D102" s="149" t="s">
        <v>360</v>
      </c>
      <c r="E102" s="150" t="s">
        <v>578</v>
      </c>
      <c r="F102" s="150" t="s">
        <v>552</v>
      </c>
      <c r="G102" s="150" t="s">
        <v>579</v>
      </c>
      <c r="H102" s="150" t="s">
        <v>580</v>
      </c>
      <c r="I102" s="150" t="s">
        <v>365</v>
      </c>
      <c r="J102" s="150" t="s">
        <v>581</v>
      </c>
    </row>
    <row r="103" ht="21" customHeight="1" spans="1:10">
      <c r="A103" s="125"/>
      <c r="B103" s="147"/>
      <c r="C103" s="148" t="s">
        <v>359</v>
      </c>
      <c r="D103" s="149" t="s">
        <v>360</v>
      </c>
      <c r="E103" s="150" t="s">
        <v>582</v>
      </c>
      <c r="F103" s="150" t="s">
        <v>362</v>
      </c>
      <c r="G103" s="150" t="s">
        <v>460</v>
      </c>
      <c r="H103" s="150" t="s">
        <v>583</v>
      </c>
      <c r="I103" s="150" t="s">
        <v>365</v>
      </c>
      <c r="J103" s="150" t="s">
        <v>584</v>
      </c>
    </row>
    <row r="104" ht="21" customHeight="1" spans="1:10">
      <c r="A104" s="125"/>
      <c r="B104" s="147"/>
      <c r="C104" s="148" t="s">
        <v>359</v>
      </c>
      <c r="D104" s="149" t="s">
        <v>360</v>
      </c>
      <c r="E104" s="150" t="s">
        <v>585</v>
      </c>
      <c r="F104" s="150" t="s">
        <v>362</v>
      </c>
      <c r="G104" s="150" t="s">
        <v>460</v>
      </c>
      <c r="H104" s="150" t="s">
        <v>586</v>
      </c>
      <c r="I104" s="150" t="s">
        <v>365</v>
      </c>
      <c r="J104" s="150" t="s">
        <v>587</v>
      </c>
    </row>
    <row r="105" ht="21" customHeight="1" spans="1:10">
      <c r="A105" s="125"/>
      <c r="B105" s="147"/>
      <c r="C105" s="148" t="s">
        <v>359</v>
      </c>
      <c r="D105" s="149" t="s">
        <v>360</v>
      </c>
      <c r="E105" s="150" t="s">
        <v>588</v>
      </c>
      <c r="F105" s="150" t="s">
        <v>552</v>
      </c>
      <c r="G105" s="150" t="s">
        <v>579</v>
      </c>
      <c r="H105" s="150" t="s">
        <v>589</v>
      </c>
      <c r="I105" s="150" t="s">
        <v>365</v>
      </c>
      <c r="J105" s="150" t="s">
        <v>590</v>
      </c>
    </row>
    <row r="106" ht="21" customHeight="1" spans="1:10">
      <c r="A106" s="125"/>
      <c r="B106" s="147"/>
      <c r="C106" s="148" t="s">
        <v>359</v>
      </c>
      <c r="D106" s="149" t="s">
        <v>372</v>
      </c>
      <c r="E106" s="150" t="s">
        <v>591</v>
      </c>
      <c r="F106" s="150" t="s">
        <v>386</v>
      </c>
      <c r="G106" s="150" t="s">
        <v>535</v>
      </c>
      <c r="H106" s="150" t="s">
        <v>375</v>
      </c>
      <c r="I106" s="150" t="s">
        <v>365</v>
      </c>
      <c r="J106" s="150" t="s">
        <v>592</v>
      </c>
    </row>
    <row r="107" ht="21" customHeight="1" spans="1:10">
      <c r="A107" s="125"/>
      <c r="B107" s="147"/>
      <c r="C107" s="148" t="s">
        <v>377</v>
      </c>
      <c r="D107" s="149" t="s">
        <v>378</v>
      </c>
      <c r="E107" s="150" t="s">
        <v>593</v>
      </c>
      <c r="F107" s="150" t="s">
        <v>362</v>
      </c>
      <c r="G107" s="150" t="s">
        <v>594</v>
      </c>
      <c r="H107" s="150" t="s">
        <v>403</v>
      </c>
      <c r="I107" s="150" t="s">
        <v>381</v>
      </c>
      <c r="J107" s="150" t="s">
        <v>595</v>
      </c>
    </row>
    <row r="108" ht="21" customHeight="1" spans="1:10">
      <c r="A108" s="125"/>
      <c r="B108" s="147"/>
      <c r="C108" s="148" t="s">
        <v>383</v>
      </c>
      <c r="D108" s="149" t="s">
        <v>384</v>
      </c>
      <c r="E108" s="150" t="s">
        <v>596</v>
      </c>
      <c r="F108" s="150" t="s">
        <v>386</v>
      </c>
      <c r="G108" s="150" t="s">
        <v>406</v>
      </c>
      <c r="H108" s="150" t="s">
        <v>375</v>
      </c>
      <c r="I108" s="150" t="s">
        <v>365</v>
      </c>
      <c r="J108" s="150" t="s">
        <v>597</v>
      </c>
    </row>
    <row r="109" ht="21" customHeight="1" spans="1:10">
      <c r="A109" s="125" t="s">
        <v>598</v>
      </c>
      <c r="B109" s="147" t="s">
        <v>599</v>
      </c>
      <c r="C109" s="146"/>
      <c r="D109" s="146"/>
      <c r="E109" s="146"/>
      <c r="F109" s="146"/>
      <c r="G109" s="146"/>
      <c r="H109" s="146"/>
      <c r="I109" s="146"/>
      <c r="J109" s="146"/>
    </row>
    <row r="110" ht="21" customHeight="1" spans="1:10">
      <c r="A110" s="125"/>
      <c r="B110" s="147"/>
      <c r="C110" s="148" t="s">
        <v>359</v>
      </c>
      <c r="D110" s="149" t="s">
        <v>360</v>
      </c>
      <c r="E110" s="150" t="s">
        <v>600</v>
      </c>
      <c r="F110" s="150" t="s">
        <v>386</v>
      </c>
      <c r="G110" s="257" t="s">
        <v>601</v>
      </c>
      <c r="H110" s="150" t="s">
        <v>364</v>
      </c>
      <c r="I110" s="150" t="s">
        <v>365</v>
      </c>
      <c r="J110" s="150" t="s">
        <v>602</v>
      </c>
    </row>
    <row r="111" ht="21" customHeight="1" spans="1:10">
      <c r="A111" s="125"/>
      <c r="B111" s="147"/>
      <c r="C111" s="148" t="s">
        <v>359</v>
      </c>
      <c r="D111" s="149" t="s">
        <v>360</v>
      </c>
      <c r="E111" s="150" t="s">
        <v>603</v>
      </c>
      <c r="F111" s="150" t="s">
        <v>362</v>
      </c>
      <c r="G111" s="257" t="s">
        <v>604</v>
      </c>
      <c r="H111" s="150" t="s">
        <v>605</v>
      </c>
      <c r="I111" s="150" t="s">
        <v>365</v>
      </c>
      <c r="J111" s="150" t="s">
        <v>606</v>
      </c>
    </row>
    <row r="112" ht="21" customHeight="1" spans="1:10">
      <c r="A112" s="125"/>
      <c r="B112" s="147"/>
      <c r="C112" s="148" t="s">
        <v>359</v>
      </c>
      <c r="D112" s="149" t="s">
        <v>360</v>
      </c>
      <c r="E112" s="150" t="s">
        <v>607</v>
      </c>
      <c r="F112" s="150" t="s">
        <v>386</v>
      </c>
      <c r="G112" s="257" t="s">
        <v>608</v>
      </c>
      <c r="H112" s="150" t="s">
        <v>589</v>
      </c>
      <c r="I112" s="150" t="s">
        <v>365</v>
      </c>
      <c r="J112" s="150" t="s">
        <v>609</v>
      </c>
    </row>
    <row r="113" ht="21" customHeight="1" spans="1:10">
      <c r="A113" s="125"/>
      <c r="B113" s="147"/>
      <c r="C113" s="148" t="s">
        <v>359</v>
      </c>
      <c r="D113" s="149" t="s">
        <v>372</v>
      </c>
      <c r="E113" s="150" t="s">
        <v>610</v>
      </c>
      <c r="F113" s="150" t="s">
        <v>362</v>
      </c>
      <c r="G113" s="257" t="s">
        <v>374</v>
      </c>
      <c r="H113" s="150" t="s">
        <v>375</v>
      </c>
      <c r="I113" s="150" t="s">
        <v>365</v>
      </c>
      <c r="J113" s="150" t="s">
        <v>611</v>
      </c>
    </row>
    <row r="114" ht="21" customHeight="1" spans="1:10">
      <c r="A114" s="125"/>
      <c r="B114" s="147"/>
      <c r="C114" s="148" t="s">
        <v>377</v>
      </c>
      <c r="D114" s="149" t="s">
        <v>378</v>
      </c>
      <c r="E114" s="150" t="s">
        <v>593</v>
      </c>
      <c r="F114" s="150" t="s">
        <v>362</v>
      </c>
      <c r="G114" s="257" t="s">
        <v>594</v>
      </c>
      <c r="H114" s="150" t="s">
        <v>403</v>
      </c>
      <c r="I114" s="150" t="s">
        <v>381</v>
      </c>
      <c r="J114" s="150" t="s">
        <v>595</v>
      </c>
    </row>
    <row r="115" ht="21" customHeight="1" spans="1:10">
      <c r="A115" s="125"/>
      <c r="B115" s="147"/>
      <c r="C115" s="148" t="s">
        <v>383</v>
      </c>
      <c r="D115" s="149" t="s">
        <v>384</v>
      </c>
      <c r="E115" s="150" t="s">
        <v>596</v>
      </c>
      <c r="F115" s="150" t="s">
        <v>386</v>
      </c>
      <c r="G115" s="257" t="s">
        <v>387</v>
      </c>
      <c r="H115" s="150" t="s">
        <v>375</v>
      </c>
      <c r="I115" s="150" t="s">
        <v>365</v>
      </c>
      <c r="J115" s="150" t="s">
        <v>612</v>
      </c>
    </row>
    <row r="116" ht="21" customHeight="1" spans="1:10">
      <c r="A116" s="125" t="s">
        <v>313</v>
      </c>
      <c r="B116" s="147" t="s">
        <v>613</v>
      </c>
      <c r="C116" s="146"/>
      <c r="D116" s="146"/>
      <c r="E116" s="146"/>
      <c r="F116" s="146"/>
      <c r="G116" s="146"/>
      <c r="H116" s="146"/>
      <c r="I116" s="146"/>
      <c r="J116" s="146"/>
    </row>
    <row r="117" ht="21" customHeight="1" spans="1:10">
      <c r="A117" s="125"/>
      <c r="B117" s="147"/>
      <c r="C117" s="148" t="s">
        <v>359</v>
      </c>
      <c r="D117" s="149" t="s">
        <v>360</v>
      </c>
      <c r="E117" s="150" t="s">
        <v>614</v>
      </c>
      <c r="F117" s="150" t="s">
        <v>362</v>
      </c>
      <c r="G117" s="257" t="s">
        <v>615</v>
      </c>
      <c r="H117" s="150" t="s">
        <v>616</v>
      </c>
      <c r="I117" s="150" t="s">
        <v>365</v>
      </c>
      <c r="J117" s="150" t="s">
        <v>617</v>
      </c>
    </row>
    <row r="118" ht="21" customHeight="1" spans="1:10">
      <c r="A118" s="125"/>
      <c r="B118" s="147"/>
      <c r="C118" s="148" t="s">
        <v>359</v>
      </c>
      <c r="D118" s="149" t="s">
        <v>360</v>
      </c>
      <c r="E118" s="150" t="s">
        <v>618</v>
      </c>
      <c r="F118" s="150" t="s">
        <v>362</v>
      </c>
      <c r="G118" s="257" t="s">
        <v>615</v>
      </c>
      <c r="H118" s="150" t="s">
        <v>498</v>
      </c>
      <c r="I118" s="150" t="s">
        <v>365</v>
      </c>
      <c r="J118" s="150" t="s">
        <v>619</v>
      </c>
    </row>
    <row r="119" ht="21" customHeight="1" spans="1:10">
      <c r="A119" s="125"/>
      <c r="B119" s="147"/>
      <c r="C119" s="148" t="s">
        <v>359</v>
      </c>
      <c r="D119" s="149" t="s">
        <v>360</v>
      </c>
      <c r="E119" s="150" t="s">
        <v>620</v>
      </c>
      <c r="F119" s="150" t="s">
        <v>362</v>
      </c>
      <c r="G119" s="257" t="s">
        <v>621</v>
      </c>
      <c r="H119" s="150" t="s">
        <v>498</v>
      </c>
      <c r="I119" s="150" t="s">
        <v>365</v>
      </c>
      <c r="J119" s="150" t="s">
        <v>622</v>
      </c>
    </row>
    <row r="120" ht="21" customHeight="1" spans="1:10">
      <c r="A120" s="125"/>
      <c r="B120" s="147"/>
      <c r="C120" s="148" t="s">
        <v>359</v>
      </c>
      <c r="D120" s="149" t="s">
        <v>360</v>
      </c>
      <c r="E120" s="150" t="s">
        <v>623</v>
      </c>
      <c r="F120" s="150" t="s">
        <v>362</v>
      </c>
      <c r="G120" s="257" t="s">
        <v>624</v>
      </c>
      <c r="H120" s="150" t="s">
        <v>498</v>
      </c>
      <c r="I120" s="150" t="s">
        <v>365</v>
      </c>
      <c r="J120" s="150" t="s">
        <v>625</v>
      </c>
    </row>
    <row r="121" ht="21" customHeight="1" spans="1:10">
      <c r="A121" s="125"/>
      <c r="B121" s="147"/>
      <c r="C121" s="148" t="s">
        <v>359</v>
      </c>
      <c r="D121" s="149" t="s">
        <v>372</v>
      </c>
      <c r="E121" s="150" t="s">
        <v>626</v>
      </c>
      <c r="F121" s="150" t="s">
        <v>386</v>
      </c>
      <c r="G121" s="257" t="s">
        <v>387</v>
      </c>
      <c r="H121" s="150" t="s">
        <v>375</v>
      </c>
      <c r="I121" s="150" t="s">
        <v>365</v>
      </c>
      <c r="J121" s="150" t="s">
        <v>627</v>
      </c>
    </row>
    <row r="122" ht="21" customHeight="1" spans="1:10">
      <c r="A122" s="125"/>
      <c r="B122" s="147"/>
      <c r="C122" s="148" t="s">
        <v>377</v>
      </c>
      <c r="D122" s="149" t="s">
        <v>378</v>
      </c>
      <c r="E122" s="150" t="s">
        <v>628</v>
      </c>
      <c r="F122" s="150" t="s">
        <v>362</v>
      </c>
      <c r="G122" s="257" t="s">
        <v>532</v>
      </c>
      <c r="H122" s="150" t="s">
        <v>375</v>
      </c>
      <c r="I122" s="150" t="s">
        <v>381</v>
      </c>
      <c r="J122" s="150" t="s">
        <v>629</v>
      </c>
    </row>
    <row r="123" ht="21" customHeight="1" spans="1:10">
      <c r="A123" s="125"/>
      <c r="B123" s="147"/>
      <c r="C123" s="148" t="s">
        <v>383</v>
      </c>
      <c r="D123" s="149" t="s">
        <v>384</v>
      </c>
      <c r="E123" s="150" t="s">
        <v>596</v>
      </c>
      <c r="F123" s="150" t="s">
        <v>386</v>
      </c>
      <c r="G123" s="257" t="s">
        <v>429</v>
      </c>
      <c r="H123" s="150" t="s">
        <v>375</v>
      </c>
      <c r="I123" s="150" t="s">
        <v>365</v>
      </c>
      <c r="J123" s="150" t="s">
        <v>630</v>
      </c>
    </row>
    <row r="124" ht="21" customHeight="1" spans="1:10">
      <c r="A124" s="125" t="s">
        <v>316</v>
      </c>
      <c r="B124" s="147" t="s">
        <v>631</v>
      </c>
      <c r="C124" s="146"/>
      <c r="D124" s="146"/>
      <c r="E124" s="146"/>
      <c r="F124" s="146"/>
      <c r="G124" s="146"/>
      <c r="H124" s="146"/>
      <c r="I124" s="146"/>
      <c r="J124" s="146"/>
    </row>
    <row r="125" ht="21" customHeight="1" spans="1:10">
      <c r="A125" s="125"/>
      <c r="B125" s="147"/>
      <c r="C125" s="148" t="s">
        <v>359</v>
      </c>
      <c r="D125" s="149" t="s">
        <v>360</v>
      </c>
      <c r="E125" s="150" t="s">
        <v>632</v>
      </c>
      <c r="F125" s="150" t="s">
        <v>362</v>
      </c>
      <c r="G125" s="257" t="s">
        <v>633</v>
      </c>
      <c r="H125" s="150" t="s">
        <v>473</v>
      </c>
      <c r="I125" s="150" t="s">
        <v>365</v>
      </c>
      <c r="J125" s="150" t="s">
        <v>634</v>
      </c>
    </row>
    <row r="126" ht="21" customHeight="1" spans="1:10">
      <c r="A126" s="125"/>
      <c r="B126" s="147"/>
      <c r="C126" s="148" t="s">
        <v>359</v>
      </c>
      <c r="D126" s="149" t="s">
        <v>360</v>
      </c>
      <c r="E126" s="150" t="s">
        <v>635</v>
      </c>
      <c r="F126" s="150" t="s">
        <v>386</v>
      </c>
      <c r="G126" s="257" t="s">
        <v>579</v>
      </c>
      <c r="H126" s="150" t="s">
        <v>498</v>
      </c>
      <c r="I126" s="150" t="s">
        <v>365</v>
      </c>
      <c r="J126" s="150" t="s">
        <v>636</v>
      </c>
    </row>
    <row r="127" ht="21" customHeight="1" spans="1:10">
      <c r="A127" s="125"/>
      <c r="B127" s="147"/>
      <c r="C127" s="148" t="s">
        <v>359</v>
      </c>
      <c r="D127" s="149" t="s">
        <v>360</v>
      </c>
      <c r="E127" s="150" t="s">
        <v>637</v>
      </c>
      <c r="F127" s="150" t="s">
        <v>386</v>
      </c>
      <c r="G127" s="257" t="s">
        <v>374</v>
      </c>
      <c r="H127" s="150" t="s">
        <v>505</v>
      </c>
      <c r="I127" s="150" t="s">
        <v>365</v>
      </c>
      <c r="J127" s="150" t="s">
        <v>638</v>
      </c>
    </row>
    <row r="128" ht="21" customHeight="1" spans="1:10">
      <c r="A128" s="125"/>
      <c r="B128" s="147"/>
      <c r="C128" s="148" t="s">
        <v>359</v>
      </c>
      <c r="D128" s="149" t="s">
        <v>360</v>
      </c>
      <c r="E128" s="150" t="s">
        <v>639</v>
      </c>
      <c r="F128" s="150" t="s">
        <v>386</v>
      </c>
      <c r="G128" s="257" t="s">
        <v>497</v>
      </c>
      <c r="H128" s="150" t="s">
        <v>501</v>
      </c>
      <c r="I128" s="150" t="s">
        <v>365</v>
      </c>
      <c r="J128" s="150" t="s">
        <v>640</v>
      </c>
    </row>
    <row r="129" ht="21" customHeight="1" spans="1:10">
      <c r="A129" s="125"/>
      <c r="B129" s="147"/>
      <c r="C129" s="148" t="s">
        <v>359</v>
      </c>
      <c r="D129" s="149" t="s">
        <v>446</v>
      </c>
      <c r="E129" s="150" t="s">
        <v>641</v>
      </c>
      <c r="F129" s="150" t="s">
        <v>362</v>
      </c>
      <c r="G129" s="257" t="s">
        <v>159</v>
      </c>
      <c r="H129" s="150" t="s">
        <v>449</v>
      </c>
      <c r="I129" s="150" t="s">
        <v>365</v>
      </c>
      <c r="J129" s="150" t="s">
        <v>642</v>
      </c>
    </row>
    <row r="130" ht="21" customHeight="1" spans="1:10">
      <c r="A130" s="125"/>
      <c r="B130" s="147"/>
      <c r="C130" s="148" t="s">
        <v>377</v>
      </c>
      <c r="D130" s="149" t="s">
        <v>378</v>
      </c>
      <c r="E130" s="150" t="s">
        <v>628</v>
      </c>
      <c r="F130" s="150" t="s">
        <v>362</v>
      </c>
      <c r="G130" s="257" t="s">
        <v>452</v>
      </c>
      <c r="H130" s="150" t="s">
        <v>375</v>
      </c>
      <c r="I130" s="150" t="s">
        <v>381</v>
      </c>
      <c r="J130" s="150" t="s">
        <v>643</v>
      </c>
    </row>
    <row r="131" ht="21" customHeight="1" spans="1:10">
      <c r="A131" s="125"/>
      <c r="B131" s="147"/>
      <c r="C131" s="148" t="s">
        <v>383</v>
      </c>
      <c r="D131" s="149" t="s">
        <v>384</v>
      </c>
      <c r="E131" s="150" t="s">
        <v>644</v>
      </c>
      <c r="F131" s="150" t="s">
        <v>386</v>
      </c>
      <c r="G131" s="257" t="s">
        <v>387</v>
      </c>
      <c r="H131" s="150" t="s">
        <v>375</v>
      </c>
      <c r="I131" s="150" t="s">
        <v>365</v>
      </c>
      <c r="J131" s="150" t="s">
        <v>645</v>
      </c>
    </row>
    <row r="132" ht="21" customHeight="1" spans="1:10">
      <c r="A132" s="125" t="s">
        <v>319</v>
      </c>
      <c r="B132" s="147" t="s">
        <v>646</v>
      </c>
      <c r="C132" s="146"/>
      <c r="D132" s="146"/>
      <c r="E132" s="146"/>
      <c r="F132" s="146"/>
      <c r="G132" s="146"/>
      <c r="H132" s="146"/>
      <c r="I132" s="146"/>
      <c r="J132" s="146"/>
    </row>
    <row r="133" ht="21" customHeight="1" spans="1:10">
      <c r="A133" s="125"/>
      <c r="B133" s="147"/>
      <c r="C133" s="148" t="s">
        <v>359</v>
      </c>
      <c r="D133" s="149" t="s">
        <v>360</v>
      </c>
      <c r="E133" s="150" t="s">
        <v>647</v>
      </c>
      <c r="F133" s="150" t="s">
        <v>362</v>
      </c>
      <c r="G133" s="257" t="s">
        <v>648</v>
      </c>
      <c r="H133" s="150" t="s">
        <v>616</v>
      </c>
      <c r="I133" s="150" t="s">
        <v>365</v>
      </c>
      <c r="J133" s="150" t="s">
        <v>649</v>
      </c>
    </row>
    <row r="134" ht="21" customHeight="1" spans="1:10">
      <c r="A134" s="125"/>
      <c r="B134" s="147"/>
      <c r="C134" s="148" t="s">
        <v>359</v>
      </c>
      <c r="D134" s="149" t="s">
        <v>360</v>
      </c>
      <c r="E134" s="150" t="s">
        <v>650</v>
      </c>
      <c r="F134" s="150" t="s">
        <v>362</v>
      </c>
      <c r="G134" s="257" t="s">
        <v>651</v>
      </c>
      <c r="H134" s="150" t="s">
        <v>498</v>
      </c>
      <c r="I134" s="150" t="s">
        <v>365</v>
      </c>
      <c r="J134" s="150" t="s">
        <v>652</v>
      </c>
    </row>
    <row r="135" ht="21" customHeight="1" spans="1:10">
      <c r="A135" s="125"/>
      <c r="B135" s="147"/>
      <c r="C135" s="148" t="s">
        <v>359</v>
      </c>
      <c r="D135" s="149" t="s">
        <v>360</v>
      </c>
      <c r="E135" s="150" t="s">
        <v>653</v>
      </c>
      <c r="F135" s="150" t="s">
        <v>362</v>
      </c>
      <c r="G135" s="257" t="s">
        <v>608</v>
      </c>
      <c r="H135" s="150" t="s">
        <v>498</v>
      </c>
      <c r="I135" s="150" t="s">
        <v>365</v>
      </c>
      <c r="J135" s="150" t="s">
        <v>654</v>
      </c>
    </row>
    <row r="136" ht="21" customHeight="1" spans="1:10">
      <c r="A136" s="125"/>
      <c r="B136" s="147"/>
      <c r="C136" s="148" t="s">
        <v>377</v>
      </c>
      <c r="D136" s="149" t="s">
        <v>378</v>
      </c>
      <c r="E136" s="150" t="s">
        <v>626</v>
      </c>
      <c r="F136" s="150" t="s">
        <v>386</v>
      </c>
      <c r="G136" s="257" t="s">
        <v>387</v>
      </c>
      <c r="H136" s="150" t="s">
        <v>375</v>
      </c>
      <c r="I136" s="150" t="s">
        <v>365</v>
      </c>
      <c r="J136" s="150" t="s">
        <v>655</v>
      </c>
    </row>
    <row r="137" ht="21" customHeight="1" spans="1:10">
      <c r="A137" s="125"/>
      <c r="B137" s="147"/>
      <c r="C137" s="148" t="s">
        <v>377</v>
      </c>
      <c r="D137" s="149" t="s">
        <v>378</v>
      </c>
      <c r="E137" s="150" t="s">
        <v>628</v>
      </c>
      <c r="F137" s="150" t="s">
        <v>362</v>
      </c>
      <c r="G137" s="257" t="s">
        <v>452</v>
      </c>
      <c r="H137" s="150" t="s">
        <v>375</v>
      </c>
      <c r="I137" s="150" t="s">
        <v>381</v>
      </c>
      <c r="J137" s="150" t="s">
        <v>656</v>
      </c>
    </row>
    <row r="138" ht="21" customHeight="1" spans="1:10">
      <c r="A138" s="125"/>
      <c r="B138" s="147"/>
      <c r="C138" s="148" t="s">
        <v>383</v>
      </c>
      <c r="D138" s="149" t="s">
        <v>384</v>
      </c>
      <c r="E138" s="150" t="s">
        <v>657</v>
      </c>
      <c r="F138" s="150" t="s">
        <v>386</v>
      </c>
      <c r="G138" s="257" t="s">
        <v>387</v>
      </c>
      <c r="H138" s="150" t="s">
        <v>375</v>
      </c>
      <c r="I138" s="150" t="s">
        <v>365</v>
      </c>
      <c r="J138" s="150" t="s">
        <v>658</v>
      </c>
    </row>
    <row r="139" ht="21" customHeight="1" spans="1:10">
      <c r="A139" s="125" t="s">
        <v>321</v>
      </c>
      <c r="B139" s="147" t="s">
        <v>659</v>
      </c>
      <c r="C139" s="146"/>
      <c r="D139" s="146"/>
      <c r="E139" s="146"/>
      <c r="F139" s="146"/>
      <c r="G139" s="146"/>
      <c r="H139" s="146"/>
      <c r="I139" s="146"/>
      <c r="J139" s="146"/>
    </row>
    <row r="140" ht="21" customHeight="1" spans="1:10">
      <c r="A140" s="125"/>
      <c r="B140" s="147"/>
      <c r="C140" s="148" t="s">
        <v>359</v>
      </c>
      <c r="D140" s="149" t="s">
        <v>360</v>
      </c>
      <c r="E140" s="150" t="s">
        <v>660</v>
      </c>
      <c r="F140" s="150" t="s">
        <v>362</v>
      </c>
      <c r="G140" s="257" t="s">
        <v>159</v>
      </c>
      <c r="H140" s="150" t="s">
        <v>586</v>
      </c>
      <c r="I140" s="150" t="s">
        <v>365</v>
      </c>
      <c r="J140" s="150" t="s">
        <v>661</v>
      </c>
    </row>
    <row r="141" ht="21" customHeight="1" spans="1:10">
      <c r="A141" s="125"/>
      <c r="B141" s="147"/>
      <c r="C141" s="148" t="s">
        <v>359</v>
      </c>
      <c r="D141" s="149" t="s">
        <v>360</v>
      </c>
      <c r="E141" s="150" t="s">
        <v>662</v>
      </c>
      <c r="F141" s="150" t="s">
        <v>362</v>
      </c>
      <c r="G141" s="257" t="s">
        <v>663</v>
      </c>
      <c r="H141" s="150" t="s">
        <v>576</v>
      </c>
      <c r="I141" s="150" t="s">
        <v>365</v>
      </c>
      <c r="J141" s="150" t="s">
        <v>664</v>
      </c>
    </row>
    <row r="142" ht="21" customHeight="1" spans="1:10">
      <c r="A142" s="125"/>
      <c r="B142" s="147"/>
      <c r="C142" s="148" t="s">
        <v>359</v>
      </c>
      <c r="D142" s="149" t="s">
        <v>360</v>
      </c>
      <c r="E142" s="150" t="s">
        <v>665</v>
      </c>
      <c r="F142" s="150" t="s">
        <v>362</v>
      </c>
      <c r="G142" s="257" t="s">
        <v>387</v>
      </c>
      <c r="H142" s="150" t="s">
        <v>589</v>
      </c>
      <c r="I142" s="150" t="s">
        <v>365</v>
      </c>
      <c r="J142" s="150" t="s">
        <v>666</v>
      </c>
    </row>
    <row r="143" ht="21" customHeight="1" spans="1:10">
      <c r="A143" s="125"/>
      <c r="B143" s="147"/>
      <c r="C143" s="148" t="s">
        <v>359</v>
      </c>
      <c r="D143" s="149" t="s">
        <v>360</v>
      </c>
      <c r="E143" s="150" t="s">
        <v>667</v>
      </c>
      <c r="F143" s="150" t="s">
        <v>362</v>
      </c>
      <c r="G143" s="257" t="s">
        <v>164</v>
      </c>
      <c r="H143" s="150" t="s">
        <v>392</v>
      </c>
      <c r="I143" s="150" t="s">
        <v>365</v>
      </c>
      <c r="J143" s="150" t="s">
        <v>668</v>
      </c>
    </row>
    <row r="144" ht="21" customHeight="1" spans="1:10">
      <c r="A144" s="125"/>
      <c r="B144" s="147"/>
      <c r="C144" s="148" t="s">
        <v>359</v>
      </c>
      <c r="D144" s="149" t="s">
        <v>360</v>
      </c>
      <c r="E144" s="150" t="s">
        <v>669</v>
      </c>
      <c r="F144" s="150" t="s">
        <v>362</v>
      </c>
      <c r="G144" s="257" t="s">
        <v>648</v>
      </c>
      <c r="H144" s="150" t="s">
        <v>576</v>
      </c>
      <c r="I144" s="150" t="s">
        <v>365</v>
      </c>
      <c r="J144" s="150" t="s">
        <v>670</v>
      </c>
    </row>
    <row r="145" ht="21" customHeight="1" spans="1:10">
      <c r="A145" s="125"/>
      <c r="B145" s="147"/>
      <c r="C145" s="148" t="s">
        <v>359</v>
      </c>
      <c r="D145" s="149" t="s">
        <v>360</v>
      </c>
      <c r="E145" s="150" t="s">
        <v>671</v>
      </c>
      <c r="F145" s="150" t="s">
        <v>362</v>
      </c>
      <c r="G145" s="257" t="s">
        <v>672</v>
      </c>
      <c r="H145" s="150" t="s">
        <v>364</v>
      </c>
      <c r="I145" s="150" t="s">
        <v>365</v>
      </c>
      <c r="J145" s="150" t="s">
        <v>673</v>
      </c>
    </row>
    <row r="146" ht="21" customHeight="1" spans="1:10">
      <c r="A146" s="125"/>
      <c r="B146" s="147"/>
      <c r="C146" s="148" t="s">
        <v>359</v>
      </c>
      <c r="D146" s="149" t="s">
        <v>372</v>
      </c>
      <c r="E146" s="150" t="s">
        <v>674</v>
      </c>
      <c r="F146" s="150" t="s">
        <v>362</v>
      </c>
      <c r="G146" s="257" t="s">
        <v>535</v>
      </c>
      <c r="H146" s="150" t="s">
        <v>375</v>
      </c>
      <c r="I146" s="150" t="s">
        <v>365</v>
      </c>
      <c r="J146" s="150" t="s">
        <v>675</v>
      </c>
    </row>
    <row r="147" ht="21" customHeight="1" spans="1:10">
      <c r="A147" s="125"/>
      <c r="B147" s="147"/>
      <c r="C147" s="148" t="s">
        <v>359</v>
      </c>
      <c r="D147" s="149" t="s">
        <v>446</v>
      </c>
      <c r="E147" s="150" t="s">
        <v>676</v>
      </c>
      <c r="F147" s="150" t="s">
        <v>448</v>
      </c>
      <c r="G147" s="257" t="s">
        <v>504</v>
      </c>
      <c r="H147" s="150" t="s">
        <v>677</v>
      </c>
      <c r="I147" s="150" t="s">
        <v>365</v>
      </c>
      <c r="J147" s="150" t="s">
        <v>678</v>
      </c>
    </row>
    <row r="148" ht="21" customHeight="1" spans="1:10">
      <c r="A148" s="125"/>
      <c r="B148" s="147"/>
      <c r="C148" s="148" t="s">
        <v>377</v>
      </c>
      <c r="D148" s="149" t="s">
        <v>378</v>
      </c>
      <c r="E148" s="150" t="s">
        <v>679</v>
      </c>
      <c r="F148" s="150" t="s">
        <v>362</v>
      </c>
      <c r="G148" s="257" t="s">
        <v>594</v>
      </c>
      <c r="H148" s="150" t="s">
        <v>375</v>
      </c>
      <c r="I148" s="150" t="s">
        <v>381</v>
      </c>
      <c r="J148" s="150" t="s">
        <v>680</v>
      </c>
    </row>
    <row r="149" ht="21" customHeight="1" spans="1:10">
      <c r="A149" s="125"/>
      <c r="B149" s="147"/>
      <c r="C149" s="148" t="s">
        <v>383</v>
      </c>
      <c r="D149" s="149" t="s">
        <v>384</v>
      </c>
      <c r="E149" s="150" t="s">
        <v>596</v>
      </c>
      <c r="F149" s="150" t="s">
        <v>386</v>
      </c>
      <c r="G149" s="257" t="s">
        <v>387</v>
      </c>
      <c r="H149" s="150" t="s">
        <v>375</v>
      </c>
      <c r="I149" s="150" t="s">
        <v>365</v>
      </c>
      <c r="J149" s="150" t="s">
        <v>681</v>
      </c>
    </row>
    <row r="150" ht="21" customHeight="1" spans="1:10">
      <c r="A150" s="125" t="s">
        <v>324</v>
      </c>
      <c r="B150" s="147" t="s">
        <v>682</v>
      </c>
      <c r="C150" s="146"/>
      <c r="D150" s="146"/>
      <c r="E150" s="146"/>
      <c r="F150" s="146"/>
      <c r="G150" s="146"/>
      <c r="H150" s="146"/>
      <c r="I150" s="146"/>
      <c r="J150" s="146"/>
    </row>
    <row r="151" ht="21" customHeight="1" spans="1:10">
      <c r="A151" s="125"/>
      <c r="B151" s="147"/>
      <c r="C151" s="148" t="s">
        <v>359</v>
      </c>
      <c r="D151" s="149" t="s">
        <v>360</v>
      </c>
      <c r="E151" s="150" t="s">
        <v>647</v>
      </c>
      <c r="F151" s="150" t="s">
        <v>362</v>
      </c>
      <c r="G151" s="150" t="s">
        <v>615</v>
      </c>
      <c r="H151" s="150" t="s">
        <v>616</v>
      </c>
      <c r="I151" s="150" t="s">
        <v>365</v>
      </c>
      <c r="J151" s="150" t="s">
        <v>683</v>
      </c>
    </row>
    <row r="152" ht="21" customHeight="1" spans="1:10">
      <c r="A152" s="125"/>
      <c r="B152" s="147"/>
      <c r="C152" s="148" t="s">
        <v>359</v>
      </c>
      <c r="D152" s="149" t="s">
        <v>360</v>
      </c>
      <c r="E152" s="150" t="s">
        <v>650</v>
      </c>
      <c r="F152" s="150" t="s">
        <v>386</v>
      </c>
      <c r="G152" s="150" t="s">
        <v>684</v>
      </c>
      <c r="H152" s="150" t="s">
        <v>498</v>
      </c>
      <c r="I152" s="150" t="s">
        <v>365</v>
      </c>
      <c r="J152" s="150" t="s">
        <v>685</v>
      </c>
    </row>
    <row r="153" ht="21" customHeight="1" spans="1:10">
      <c r="A153" s="125"/>
      <c r="B153" s="147"/>
      <c r="C153" s="148" t="s">
        <v>359</v>
      </c>
      <c r="D153" s="149" t="s">
        <v>360</v>
      </c>
      <c r="E153" s="150" t="s">
        <v>653</v>
      </c>
      <c r="F153" s="150" t="s">
        <v>386</v>
      </c>
      <c r="G153" s="150" t="s">
        <v>621</v>
      </c>
      <c r="H153" s="150" t="s">
        <v>498</v>
      </c>
      <c r="I153" s="150" t="s">
        <v>365</v>
      </c>
      <c r="J153" s="150" t="s">
        <v>686</v>
      </c>
    </row>
    <row r="154" ht="21" customHeight="1" spans="1:10">
      <c r="A154" s="125"/>
      <c r="B154" s="147"/>
      <c r="C154" s="148" t="s">
        <v>377</v>
      </c>
      <c r="D154" s="149" t="s">
        <v>378</v>
      </c>
      <c r="E154" s="150" t="s">
        <v>626</v>
      </c>
      <c r="F154" s="150" t="s">
        <v>386</v>
      </c>
      <c r="G154" s="150" t="s">
        <v>387</v>
      </c>
      <c r="H154" s="150" t="s">
        <v>375</v>
      </c>
      <c r="I154" s="150" t="s">
        <v>365</v>
      </c>
      <c r="J154" s="150" t="s">
        <v>655</v>
      </c>
    </row>
    <row r="155" ht="21" customHeight="1" spans="1:10">
      <c r="A155" s="125"/>
      <c r="B155" s="147"/>
      <c r="C155" s="148" t="s">
        <v>377</v>
      </c>
      <c r="D155" s="149" t="s">
        <v>378</v>
      </c>
      <c r="E155" s="150" t="s">
        <v>687</v>
      </c>
      <c r="F155" s="150" t="s">
        <v>362</v>
      </c>
      <c r="G155" s="150" t="s">
        <v>452</v>
      </c>
      <c r="H155" s="150" t="s">
        <v>403</v>
      </c>
      <c r="I155" s="150" t="s">
        <v>381</v>
      </c>
      <c r="J155" s="150" t="s">
        <v>688</v>
      </c>
    </row>
    <row r="156" ht="21" customHeight="1" spans="1:10">
      <c r="A156" s="125"/>
      <c r="B156" s="147"/>
      <c r="C156" s="148" t="s">
        <v>383</v>
      </c>
      <c r="D156" s="149" t="s">
        <v>384</v>
      </c>
      <c r="E156" s="150" t="s">
        <v>689</v>
      </c>
      <c r="F156" s="150" t="s">
        <v>386</v>
      </c>
      <c r="G156" s="150" t="s">
        <v>406</v>
      </c>
      <c r="H156" s="150" t="s">
        <v>375</v>
      </c>
      <c r="I156" s="150" t="s">
        <v>365</v>
      </c>
      <c r="J156" s="150" t="s">
        <v>690</v>
      </c>
    </row>
    <row r="157" ht="21" customHeight="1" spans="1:10">
      <c r="A157" s="125" t="s">
        <v>327</v>
      </c>
      <c r="B157" s="147" t="s">
        <v>691</v>
      </c>
      <c r="C157" s="146"/>
      <c r="D157" s="146"/>
      <c r="E157" s="146"/>
      <c r="F157" s="146"/>
      <c r="G157" s="146"/>
      <c r="H157" s="146"/>
      <c r="I157" s="146"/>
      <c r="J157" s="146"/>
    </row>
    <row r="158" ht="21" customHeight="1" spans="1:10">
      <c r="A158" s="146"/>
      <c r="B158" s="147"/>
      <c r="C158" s="148" t="s">
        <v>359</v>
      </c>
      <c r="D158" s="149" t="s">
        <v>360</v>
      </c>
      <c r="E158" s="150" t="s">
        <v>692</v>
      </c>
      <c r="F158" s="150" t="s">
        <v>362</v>
      </c>
      <c r="G158" s="150" t="s">
        <v>693</v>
      </c>
      <c r="H158" s="150" t="s">
        <v>364</v>
      </c>
      <c r="I158" s="150" t="s">
        <v>365</v>
      </c>
      <c r="J158" s="150" t="s">
        <v>694</v>
      </c>
    </row>
    <row r="159" ht="21" customHeight="1" spans="1:10">
      <c r="A159" s="146"/>
      <c r="B159" s="147"/>
      <c r="C159" s="148" t="s">
        <v>359</v>
      </c>
      <c r="D159" s="149" t="s">
        <v>360</v>
      </c>
      <c r="E159" s="150" t="s">
        <v>695</v>
      </c>
      <c r="F159" s="150" t="s">
        <v>362</v>
      </c>
      <c r="G159" s="150" t="s">
        <v>497</v>
      </c>
      <c r="H159" s="150" t="s">
        <v>392</v>
      </c>
      <c r="I159" s="150" t="s">
        <v>365</v>
      </c>
      <c r="J159" s="150" t="s">
        <v>696</v>
      </c>
    </row>
    <row r="160" ht="21" customHeight="1" spans="1:10">
      <c r="A160" s="146"/>
      <c r="B160" s="147"/>
      <c r="C160" s="148" t="s">
        <v>359</v>
      </c>
      <c r="D160" s="149" t="s">
        <v>372</v>
      </c>
      <c r="E160" s="150" t="s">
        <v>697</v>
      </c>
      <c r="F160" s="150" t="s">
        <v>362</v>
      </c>
      <c r="G160" s="150" t="s">
        <v>374</v>
      </c>
      <c r="H160" s="150" t="s">
        <v>375</v>
      </c>
      <c r="I160" s="150" t="s">
        <v>365</v>
      </c>
      <c r="J160" s="150" t="s">
        <v>698</v>
      </c>
    </row>
    <row r="161" ht="21" customHeight="1" spans="1:10">
      <c r="A161" s="146"/>
      <c r="B161" s="147"/>
      <c r="C161" s="148" t="s">
        <v>377</v>
      </c>
      <c r="D161" s="149" t="s">
        <v>378</v>
      </c>
      <c r="E161" s="150" t="s">
        <v>593</v>
      </c>
      <c r="F161" s="150" t="s">
        <v>362</v>
      </c>
      <c r="G161" s="150" t="s">
        <v>594</v>
      </c>
      <c r="H161" s="150" t="s">
        <v>403</v>
      </c>
      <c r="I161" s="150" t="s">
        <v>381</v>
      </c>
      <c r="J161" s="150" t="s">
        <v>595</v>
      </c>
    </row>
    <row r="162" ht="21" customHeight="1" spans="1:10">
      <c r="A162" s="146"/>
      <c r="B162" s="147"/>
      <c r="C162" s="148" t="s">
        <v>383</v>
      </c>
      <c r="D162" s="149" t="s">
        <v>384</v>
      </c>
      <c r="E162" s="150" t="s">
        <v>596</v>
      </c>
      <c r="F162" s="150" t="s">
        <v>386</v>
      </c>
      <c r="G162" s="150" t="s">
        <v>387</v>
      </c>
      <c r="H162" s="150" t="s">
        <v>375</v>
      </c>
      <c r="I162" s="150" t="s">
        <v>365</v>
      </c>
      <c r="J162" s="150" t="s">
        <v>612</v>
      </c>
    </row>
  </sheetData>
  <mergeCells count="2">
    <mergeCell ref="A3:J3"/>
    <mergeCell ref="A4:H4"/>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2025-01-21T02:50:00Z</dcterms:created>
  <cp:lastPrinted>2025-02-13T02:07:00Z</cp:lastPrinted>
  <dcterms:modified xsi:type="dcterms:W3CDTF">2025-03-04T07:22:57Z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2052-12.1.0.20305</vt:lpwstr>
  </property>
</Properties>
</file>