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7" hidden="1">'部门项目支出预算表05-1'!$A$6:$W$135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<sst xmlns="http://schemas.openxmlformats.org/spreadsheetml/2006/main" count="4443" uniqueCount="1022">
  <si>
    <t>预算01-1表</t>
  </si>
  <si>
    <t>2025年财务收支预算总表</t>
  </si>
  <si>
    <t>单位名称：新平彝族傣族自治县水塘镇人民政府</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</si>
  <si>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</si>
  <si>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</si>
  <si>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</si>
  <si>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</si>
  <si>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</si>
  <si>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</si>
  <si>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</si>
  <si>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</si>
  <si>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</si>
  <si>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</si>
  <si>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</si>
  <si>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</si>
  <si>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</si>
  <si>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</si>
  <si>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</si>
  <si>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</si>
  <si>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</si>
  <si>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</si>
  <si>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</si>
  <si>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</si>
  <si>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</si>
  <si>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</si>
  <si>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</si>
  <si>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</si>
  <si>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</si>
  <si>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</si>
  <si>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</si>
  <si>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</si>
  <si>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</si>
  <si>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</si>
  <si>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</si>
  <si>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</si>
  <si>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</si>
  <si>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</si>
  <si>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</si>
  <si>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</si>
  <si>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</si>
  <si>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</si>
  <si>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</si>
  <si>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</si>
  <si>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</si>
  <si>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</si>
  <si>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</si>
  <si>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576</t>
  </si>
  <si>
    <t>水塘镇</t>
  </si>
  <si>
    <t>576001</t>
  </si>
  <si>
    <t>新平彝族傣族自治县水塘镇人民政府</t>
  </si>
  <si>
    <t>576005</t>
  </si>
  <si>
    <t>新平彝族傣族自治县水塘镇党群服务中心</t>
  </si>
  <si>
    <t>576011</t>
  </si>
  <si>
    <t>新平彝族傣族自治县水塘镇综合行政执法队</t>
  </si>
  <si>
    <t>576012</t>
  </si>
  <si>
    <t>新平彝族傣族自治县水塘镇农业农村发展服务中心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</si>
  <si>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</si>
  <si>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</si>
  <si>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</si>
  <si>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</si>
  <si>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</si>
  <si>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</si>
  <si>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</si>
  <si>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</si>
  <si>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</si>
  <si>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</si>
  <si>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</si>
  <si>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</si>
  <si>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</si>
  <si>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</si>
  <si>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</si>
  <si>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20101</t>
  </si>
  <si>
    <t>人大事务</t>
  </si>
  <si>
    <t>2010107</t>
  </si>
  <si>
    <t>人大代表履职能力提升</t>
  </si>
  <si>
    <t>2010108</t>
  </si>
  <si>
    <t>代表工作</t>
  </si>
  <si>
    <t>其他人大事务支出</t>
  </si>
  <si>
    <t>政协事务</t>
  </si>
  <si>
    <t>一般行政管理事务</t>
  </si>
  <si>
    <t>20103</t>
  </si>
  <si>
    <t>政府办公厅（室）及相关机构事务</t>
  </si>
  <si>
    <t>2010301</t>
  </si>
  <si>
    <t>行政运行</t>
  </si>
  <si>
    <t xml:space="preserve"> 财政事务</t>
  </si>
  <si>
    <t xml:space="preserve"> 其他财政事务支出</t>
  </si>
  <si>
    <t>纪检监察事务</t>
  </si>
  <si>
    <t>20132</t>
  </si>
  <si>
    <t>组织事务</t>
  </si>
  <si>
    <t>2013202</t>
  </si>
  <si>
    <t>2013299</t>
  </si>
  <si>
    <t>其他组织事务支出</t>
  </si>
  <si>
    <t>20136</t>
  </si>
  <si>
    <t>其他共产党事务支出</t>
  </si>
  <si>
    <t>2013650</t>
  </si>
  <si>
    <t>事业运行</t>
  </si>
  <si>
    <t>207</t>
  </si>
  <si>
    <t>文化旅游体育与传媒支出</t>
  </si>
  <si>
    <t>20701</t>
  </si>
  <si>
    <t>文化和旅游</t>
  </si>
  <si>
    <t>2070199</t>
  </si>
  <si>
    <t>其他文化和旅游支出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</si>
  <si>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</si>
  <si>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</si>
  <si>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</si>
  <si>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</si>
  <si>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</si>
  <si>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</si>
  <si>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</si>
  <si>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</si>
  <si>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</si>
  <si>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</si>
  <si>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</si>
  <si>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</si>
  <si>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</si>
  <si>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</si>
  <si>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社会福利</t>
  </si>
  <si>
    <t>养老服务</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</si>
  <si>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</si>
  <si>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</si>
  <si>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</si>
  <si>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</si>
  <si>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</si>
  <si>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</si>
  <si>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</si>
  <si>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</si>
  <si>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</si>
  <si>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</si>
  <si>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</si>
  <si>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</si>
  <si>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其他卫生健康支出</t>
  </si>
  <si>
    <t>212</t>
  </si>
  <si>
    <t>城乡社区支出</t>
  </si>
  <si>
    <t>21201</t>
  </si>
  <si>
    <t>城乡社区管理事务</t>
  </si>
  <si>
    <t>2120199</t>
  </si>
  <si>
    <t>其他城乡社区管理事务支出</t>
  </si>
  <si>
    <t>其他城乡社区支出</t>
  </si>
  <si>
    <t>213</t>
  </si>
  <si>
    <t>农林水支出</t>
  </si>
  <si>
    <t>21301</t>
  </si>
  <si>
    <t>农业农村</t>
  </si>
  <si>
    <t>2130104</t>
  </si>
  <si>
    <t>农业生产发展</t>
  </si>
  <si>
    <t xml:space="preserve"> 农村社会事业</t>
  </si>
  <si>
    <t>其他农业农村支出</t>
  </si>
  <si>
    <t>林业和草原</t>
  </si>
  <si>
    <t>森林生态效益补偿</t>
  </si>
  <si>
    <t>林业草原防灾减灾</t>
  </si>
  <si>
    <t>21303</t>
  </si>
  <si>
    <t>水利</t>
  </si>
  <si>
    <t>水利工程建设</t>
  </si>
  <si>
    <t>2130399</t>
  </si>
  <si>
    <t>其他水利支出</t>
  </si>
  <si>
    <t>巩固脱贫衔接乡村振兴</t>
  </si>
  <si>
    <t>其他巩固脱贫攻坚成果衔接乡村振兴支出</t>
  </si>
  <si>
    <t>21307</t>
  </si>
  <si>
    <t>农村综合改革</t>
  </si>
  <si>
    <t xml:space="preserve"> 对村级公益事业建设的补助</t>
  </si>
  <si>
    <t>2130705</t>
  </si>
  <si>
    <t>对村民委员会和村党支部的补助</t>
  </si>
  <si>
    <t>交通运输支出</t>
  </si>
  <si>
    <t>公路水路运输</t>
  </si>
  <si>
    <t>公路养护</t>
  </si>
  <si>
    <t>220</t>
  </si>
  <si>
    <t>自然资源海洋气象等支出</t>
  </si>
  <si>
    <t>22001</t>
  </si>
  <si>
    <t>自然资源事务</t>
  </si>
  <si>
    <t>2200106</t>
  </si>
  <si>
    <t>自然资源利用与保护</t>
  </si>
  <si>
    <t>221</t>
  </si>
  <si>
    <t>住房保障支出</t>
  </si>
  <si>
    <t>22102</t>
  </si>
  <si>
    <t>住房改革支出</t>
  </si>
  <si>
    <t>2210201</t>
  </si>
  <si>
    <t>住房公积金</t>
  </si>
  <si>
    <t xml:space="preserve">   彩票公益金安排的支出</t>
  </si>
  <si>
    <t>用于社会福利的彩票公益金支出</t>
  </si>
  <si>
    <t>用于体育事业的彩票公益金支出</t>
  </si>
  <si>
    <t xml:space="preserve">     用于其他社会公益事业的彩票公益金支出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</si>
  <si>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</si>
  <si>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</si>
  <si>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</si>
  <si>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</si>
  <si>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</si>
  <si>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</si>
  <si>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</si>
  <si>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</si>
  <si>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</si>
  <si>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</si>
  <si>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</si>
  <si>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</si>
  <si>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</si>
  <si>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</si>
  <si>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</si>
  <si>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</si>
  <si>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</si>
  <si>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</si>
  <si>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</si>
  <si>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</si>
  <si>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</si>
  <si>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</si>
  <si>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</si>
  <si>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</si>
  <si>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</si>
  <si>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</si>
  <si>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</si>
  <si>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</si>
  <si>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</si>
  <si>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</si>
  <si>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</si>
  <si>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</si>
  <si>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</si>
  <si>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</si>
  <si>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</si>
  <si>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</si>
  <si>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</si>
  <si>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</si>
  <si>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</si>
  <si>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</si>
  <si>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</si>
  <si>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</si>
  <si>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</si>
  <si>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</si>
  <si>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</si>
  <si>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</si>
  <si>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</si>
  <si>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</si>
  <si>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</si>
  <si>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530427210000000014665</t>
  </si>
  <si>
    <t>一般公用经费</t>
  </si>
  <si>
    <t>30229</t>
  </si>
  <si>
    <t>福利费</t>
  </si>
  <si>
    <t>530427210000000016439</t>
  </si>
  <si>
    <t>行政人员工资支出</t>
  </si>
  <si>
    <t>30101</t>
  </si>
  <si>
    <t>基本工资</t>
  </si>
  <si>
    <t>30102</t>
  </si>
  <si>
    <t>津贴补贴</t>
  </si>
  <si>
    <t>530427210000000016441</t>
  </si>
  <si>
    <t>社会保障缴费</t>
  </si>
  <si>
    <t>30110</t>
  </si>
  <si>
    <t>职工基本医疗保险缴费</t>
  </si>
  <si>
    <t>530427210000000016442</t>
  </si>
  <si>
    <t>30113</t>
  </si>
  <si>
    <t>530427210000000016445</t>
  </si>
  <si>
    <t>行政人员公务交通补贴</t>
  </si>
  <si>
    <t>30239</t>
  </si>
  <si>
    <t>其他交通费用</t>
  </si>
  <si>
    <t>530427210000000016446</t>
  </si>
  <si>
    <t>工会经费</t>
  </si>
  <si>
    <t>30228</t>
  </si>
  <si>
    <t>530427231100001446004</t>
  </si>
  <si>
    <t>公务员基础绩效奖</t>
  </si>
  <si>
    <t>30103</t>
  </si>
  <si>
    <t>奖金</t>
  </si>
  <si>
    <t>530427231100001446005</t>
  </si>
  <si>
    <t>部门临聘人员支出</t>
  </si>
  <si>
    <t>30199</t>
  </si>
  <si>
    <t>其他工资福利支出</t>
  </si>
  <si>
    <t>530427231100001446029</t>
  </si>
  <si>
    <t>退休干部公用经费</t>
  </si>
  <si>
    <t>30201</t>
  </si>
  <si>
    <t>办公费</t>
  </si>
  <si>
    <t>530427241100002364086</t>
  </si>
  <si>
    <t>人均公用经费</t>
  </si>
  <si>
    <t>530427241100002365161</t>
  </si>
  <si>
    <t>公务用车运行维护费补助经费</t>
  </si>
  <si>
    <t>30231</t>
  </si>
  <si>
    <t>公务用车运行维护费</t>
  </si>
  <si>
    <t>530427241100002408954</t>
  </si>
  <si>
    <t>社会保险缴费经费</t>
  </si>
  <si>
    <t>30108</t>
  </si>
  <si>
    <t>机关事业单位基本养老保险缴费</t>
  </si>
  <si>
    <t>30111</t>
  </si>
  <si>
    <t>公务员医疗补助缴费</t>
  </si>
  <si>
    <t>30112</t>
  </si>
  <si>
    <t>其他社会保障缴费</t>
  </si>
  <si>
    <t>530427231100001288815</t>
  </si>
  <si>
    <t>事业人员工资支出</t>
  </si>
  <si>
    <t>30107</t>
  </si>
  <si>
    <t>绩效工资</t>
  </si>
  <si>
    <t>530427231100001288816</t>
  </si>
  <si>
    <t>530427231100001288833</t>
  </si>
  <si>
    <t>530427231100001288834</t>
  </si>
  <si>
    <t>530427231100001288835</t>
  </si>
  <si>
    <t>530427231100001446111</t>
  </si>
  <si>
    <t>奖励性绩效工资(地方)</t>
  </si>
  <si>
    <t>530427251100003730476</t>
  </si>
  <si>
    <t>社会保障缴费经费</t>
  </si>
  <si>
    <t>530427241100002226089</t>
  </si>
  <si>
    <t>530427241100002226100</t>
  </si>
  <si>
    <t>530427241100002226106</t>
  </si>
  <si>
    <t>530427241100002226108</t>
  </si>
  <si>
    <t>530427241100002226113</t>
  </si>
  <si>
    <t>530427241100002226136</t>
  </si>
  <si>
    <t>530427251100003730989</t>
  </si>
  <si>
    <t>530427251100003730540</t>
  </si>
  <si>
    <t>530427251100003789890</t>
  </si>
  <si>
    <t>530427251100003789891</t>
  </si>
  <si>
    <t>530427251100003789892</t>
  </si>
  <si>
    <t>530427251100003789893</t>
  </si>
  <si>
    <t>530427251100003789896</t>
  </si>
  <si>
    <t>530427251100003789898</t>
  </si>
  <si>
    <t>预算05-1表</t>
  </si>
  <si>
    <t>2025年部门项目支出预算表</t>
  </si>
  <si>
    <t>项目分类</t>
  </si>
  <si>
    <t>项目单位</t>
  </si>
  <si>
    <t>本年拨款</t>
  </si>
  <si>
    <t>其中：本次下达</t>
  </si>
  <si>
    <t>2023一2025年计算机更新项目资金</t>
  </si>
  <si>
    <t>313 事业发展类</t>
  </si>
  <si>
    <t>530427241100003188348</t>
  </si>
  <si>
    <t>31002</t>
  </si>
  <si>
    <t>办公设备购置</t>
  </si>
  <si>
    <t>村（社区）人员补助经费</t>
  </si>
  <si>
    <t>312 民生类</t>
  </si>
  <si>
    <t>530427241100002190948</t>
  </si>
  <si>
    <t>30305</t>
  </si>
  <si>
    <t>生活补助</t>
  </si>
  <si>
    <t>村（社区）小组运转补助经费</t>
  </si>
  <si>
    <t>530427241100002199642</t>
  </si>
  <si>
    <t>定额补助公用经费</t>
  </si>
  <si>
    <t>530427241100002277012</t>
  </si>
  <si>
    <t>30205</t>
  </si>
  <si>
    <t>水费</t>
  </si>
  <si>
    <t>30206</t>
  </si>
  <si>
    <t>电费</t>
  </si>
  <si>
    <t>30207</t>
  </si>
  <si>
    <t>邮电费</t>
  </si>
  <si>
    <t>30211</t>
  </si>
  <si>
    <t>差旅费</t>
  </si>
  <si>
    <t>30213</t>
  </si>
  <si>
    <t>维修（护）费</t>
  </si>
  <si>
    <t>30215</t>
  </si>
  <si>
    <t>会议费</t>
  </si>
  <si>
    <t>30216</t>
  </si>
  <si>
    <t>培训费</t>
  </si>
  <si>
    <t>30217</t>
  </si>
  <si>
    <t>30299</t>
  </si>
  <si>
    <t>其他商品和服务支出</t>
  </si>
  <si>
    <t>耕地流出项目整改经费</t>
  </si>
  <si>
    <t>530427241100003038517</t>
  </si>
  <si>
    <t>30218</t>
  </si>
  <si>
    <t>专用材料费</t>
  </si>
  <si>
    <t>农村困难党员关爱行动补助资金</t>
  </si>
  <si>
    <t>530427241100002270439</t>
  </si>
  <si>
    <t>其他村社区、小组干部待遇补助经费</t>
  </si>
  <si>
    <t>530427241100002197690</t>
  </si>
  <si>
    <t>人大代表通讯、交通补贴经费</t>
  </si>
  <si>
    <t>530427241100002270047</t>
  </si>
  <si>
    <t>人大代表务工补贴经费</t>
  </si>
  <si>
    <t>530427241100002270325</t>
  </si>
  <si>
    <t>水塘镇2025年文化站免费开放工作补助资金</t>
  </si>
  <si>
    <t>530427251100003679645</t>
  </si>
  <si>
    <t>水塘镇春节、七一慰问困难党员工作经费</t>
  </si>
  <si>
    <t>530427251100003795439</t>
  </si>
  <si>
    <t>水塘镇离退休党支部工作经费、党支部书记补助、委员补助经费</t>
  </si>
  <si>
    <t>530427251100003798646</t>
  </si>
  <si>
    <t>水塘镇两新党建工作经费</t>
  </si>
  <si>
    <t>530427251100003976929</t>
  </si>
  <si>
    <t>水塘镇人大代表活动补助经费</t>
  </si>
  <si>
    <t>530427251100003794895</t>
  </si>
  <si>
    <t>水塘镇水库及坝塘管护人员补助经费</t>
  </si>
  <si>
    <t>530427251100003794484</t>
  </si>
  <si>
    <t>遗属生活补助经费</t>
  </si>
  <si>
    <t>530427241100002198875</t>
  </si>
  <si>
    <t>水塘镇2024年离退休党支部工作经费、党支部书记补助、委员补助经费</t>
  </si>
  <si>
    <t xml:space="preserve"> 办公费</t>
  </si>
  <si>
    <t>2024年县人大代表建议办理（大口村农业灌溉设施建设项目）专项资金</t>
  </si>
  <si>
    <t>基础设施建设</t>
  </si>
  <si>
    <t>水塘镇金厂村“老年大学”阵地提升资金</t>
  </si>
  <si>
    <t>水塘镇纪委清廉单元创建工作资金补助经费</t>
  </si>
  <si>
    <t>2024年市级人大代表活动阵地规范化建设补助资金</t>
  </si>
  <si>
    <t>2023年人大代表活动阵地规范化建设补助资金</t>
  </si>
  <si>
    <t>2024年农村困难党员关爱行动补助经费</t>
  </si>
  <si>
    <t>水塘镇水塘社区多功能运动场建设专项经费</t>
  </si>
  <si>
    <t>水塘镇2023年拉博村居家养老服务中心建设第二批省级福利彩票公益金补助资金</t>
  </si>
  <si>
    <t>水塘镇2024年第四批市级福利彩票（邦迈村老年活动建设、旧哈村公墓扩建）资金</t>
  </si>
  <si>
    <t xml:space="preserve"> 用于社会福利的彩票公益金支出</t>
  </si>
  <si>
    <t>水塘镇2024年居家养老服务中心运营补助经费</t>
  </si>
  <si>
    <t>劳务费</t>
  </si>
  <si>
    <t>水塘镇2024年河湖绿化美化资金</t>
  </si>
  <si>
    <t>2024年水塘镇农村公路日常养护省级补助资金</t>
  </si>
  <si>
    <t>水塘镇2024年省级森林草原防灭火经费</t>
  </si>
  <si>
    <t>林业草原防灾救灾</t>
  </si>
  <si>
    <t>水塘镇2023年河湖绿化美化省级财政奖补资金</t>
  </si>
  <si>
    <t>水塘镇“三三”制森林草原防火市级补助经费</t>
  </si>
  <si>
    <t>水塘镇2024年省级公益林森林生态效益补偿资金</t>
  </si>
  <si>
    <t>水塘镇茶叶产业培训补助资金</t>
  </si>
  <si>
    <t>2024年水塘镇现刀村麻秧小组第三批农村公益事业建设财政奖补资金</t>
  </si>
  <si>
    <t>对村级公益事业建设的补助</t>
  </si>
  <si>
    <t>水塘镇现刀村人居环境整治工作补助经费</t>
  </si>
  <si>
    <t>农村社会事业</t>
  </si>
  <si>
    <t>水塘镇现刀村“千万工程”乡村振兴建设补助经费</t>
  </si>
  <si>
    <t>水塘镇邦迈村邦迈自然村农村公益事业财政奖补资金</t>
  </si>
  <si>
    <t>水塘镇2024年中央水利救灾专项资金</t>
  </si>
  <si>
    <t>水塘镇2024年抗旱应急拉水和设备费补助工程资金</t>
  </si>
  <si>
    <t>水塘镇水塘社区小河边小组人居环境提升改造专项资金</t>
  </si>
  <si>
    <t>用于其他社会公益事业的彩票公益金支出</t>
  </si>
  <si>
    <t>水塘镇2024年第一批市级专项彩票公益金（现刀村丙坡小组、曼便小组）项目资金</t>
  </si>
  <si>
    <t>水塘镇南达村、旧哈村2024年市级专项彩票公益金（第二批）项目资金</t>
  </si>
  <si>
    <t>水塘镇提升公共服务能力项目专项资金</t>
  </si>
  <si>
    <t>其他财政事务支出</t>
  </si>
  <si>
    <t>新平县水塘镇政府现刀村委会工作业务经费的通知</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</si>
  <si>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</si>
  <si>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</si>
  <si>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</si>
  <si>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</si>
  <si>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</si>
  <si>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</si>
  <si>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</si>
  <si>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</si>
  <si>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</si>
  <si>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</si>
  <si>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</si>
  <si>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</si>
  <si>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一、项目开展时间
6月：水塘镇2025年上半年人大代表交通通讯补贴发放
12月：水塘镇2025年下半年人大代表交通通讯补贴发放
二、项目资金安排
（一）资金来源：上级补助72000.00元。
（二）资金使用情况：
1.2025年6月发放上半年镇人大代表通讯、交通补贴，预计发放代表60人，一次性发放6个月，一个月100元/人，小计36000元；
2.2025年12月发放下半年镇人大代表通讯、交通补贴，预计发放代表60人，一次性发放6个月，一个月100元/人，小计36000元。
三、具体实施内容或措施
（一）实施内容
6月：水塘镇2025年上半年人大代表通讯、交通补贴发放
12月：水塘镇2025年下半年人大代表通讯、交通补贴发放
（二）实施措施
报账人员认真核对发放代表的相关信息，及时报账，确保项目顺利实施。
四、分月用款计划和支出目标
该项目为按月付清款项。2025年6月支付36000元；2025年12月支付36000元。
五、项目预期效果
积极组织鼓励60名镇人大代表进行学习视察和调研，广泛听取选民意见和建议，通过深入群众家中进行走访和调查，进行群众的来访和接待等方式，认真听取和收集群众意见建议，向上反映群众意见建议，在提升代表履职能力的同时发挥代表作用，切实做到“民有所呼，我有所应”，为推动水塘的高质量发展贡献人大力量。</t>
  </si>
  <si>
    <t>产出指标</t>
  </si>
  <si>
    <t>数量指标</t>
  </si>
  <si>
    <t>获补代表数</t>
  </si>
  <si>
    <t>=</t>
  </si>
  <si>
    <t>60</t>
  </si>
  <si>
    <t>人</t>
  </si>
  <si>
    <t>定量指标</t>
  </si>
  <si>
    <t>反映发放人大代表60人。</t>
  </si>
  <si>
    <t>质量指标</t>
  </si>
  <si>
    <t>兑现准确率</t>
  </si>
  <si>
    <t>100</t>
  </si>
  <si>
    <t>%</t>
  </si>
  <si>
    <t>反映项目的兑现准确率</t>
  </si>
  <si>
    <t>时效指标</t>
  </si>
  <si>
    <t>资金到位支付时效</t>
  </si>
  <si>
    <t>&lt;=</t>
  </si>
  <si>
    <t>30</t>
  </si>
  <si>
    <t>天</t>
  </si>
  <si>
    <t>反映发放单位及时发放补助资金的情况。
发放及时率=在时限内发放资金/应发放资金*100%</t>
  </si>
  <si>
    <t>效益指标</t>
  </si>
  <si>
    <t>社会效益</t>
  </si>
  <si>
    <t>人大代表履职能力</t>
  </si>
  <si>
    <t>提高</t>
  </si>
  <si>
    <t>是/否</t>
  </si>
  <si>
    <t>定性指标</t>
  </si>
  <si>
    <t>人大代表的履职能力得到提高。</t>
  </si>
  <si>
    <t>满意度指标</t>
  </si>
  <si>
    <t>服务对象满意度</t>
  </si>
  <si>
    <t>受益对象满意度</t>
  </si>
  <si>
    <t>&gt;=</t>
  </si>
  <si>
    <t>90</t>
  </si>
  <si>
    <t>反映获补助受益对象的满意程度。</t>
  </si>
  <si>
    <t>一、项目开展时间
1.2025年1月至12月按时发放村干部工资；
2.2025年12月31 日前完成村干部年底绩效考核。
二、项目资金安排
本项目申请资金共计2956200元，具体是：
1.社区正职每人每年63200元，1名社区正职共计 63200元；
2.社区副职每人每年50200元，3名社区副职共计 150600元；
3.村委会正职每人每年63200 元，8名村委会正职共 计505600元；
4.村委会副职每人每年50200元，24名村委会副职共 计1204800元；
5.村(居)民小组党支部书记每人每年6000元，86名村 (居)民小组党支部书记共计516000元；
6.村(居)民小组长每人每年6000元，86名村(居)民小组长共计516000元。
三、项目开展的具体内容和措施
每月由各中心站所按照日常考核加扣分，党委会议审核 通过后按时发放村干部工资，年底按照水塘镇村干部绩效考 核方案考核后，根据考核结果发放村干部绩效。
四、分月用款计划和支出目标
根据相关规定按月发放工资，该经费计划于2025年12月底完全全额兑付。
五、项目预期效果
充分调动村干部积极性、主动性，为推进乡村治理体系 和治理能力现代化、巩固脱贫攻坚成果、全面实施乡村振兴 战略提供坚强的组织保障和干部人才支持。</t>
  </si>
  <si>
    <t>村（社区）正职人数</t>
  </si>
  <si>
    <t>9</t>
  </si>
  <si>
    <t>反映部门（单位）实际发放工资人员数量。</t>
  </si>
  <si>
    <t>村（社区）副职人数</t>
  </si>
  <si>
    <t>27</t>
  </si>
  <si>
    <t>村（居）民小组党支部书记人数</t>
  </si>
  <si>
    <t>86</t>
  </si>
  <si>
    <t>村（居）民小组长人数</t>
  </si>
  <si>
    <t>反映兑付准确情况</t>
  </si>
  <si>
    <t>项目实施时间</t>
  </si>
  <si>
    <t>12</t>
  </si>
  <si>
    <t>月</t>
  </si>
  <si>
    <t>反映补贴发放的时限</t>
  </si>
  <si>
    <t>部门运转</t>
  </si>
  <si>
    <t>正常运转</t>
  </si>
  <si>
    <t>单位（部门）正常运转</t>
  </si>
  <si>
    <t>单位人员满意度</t>
  </si>
  <si>
    <t>反映部门（单位）人员的满意度</t>
  </si>
  <si>
    <t>社区运转经费按不低于50000元/年/各保障；村委会运转经费按不低于30000元/年/个保障；小组运转经费按不低于1000元/年/个保障。
一、项目开展时间
2025年1月至12月按需发放村（社区）、小组运转补助经费。
二、项目资金安排
本项目申请资金共计377000.00元，具体是：
1.社区运转经费50000.00元；
2.村委会运转经费240000.00元；
3.小组运转经费87000.00元。
三、项目开展的具体内容和措施
各村（社区）、小组根据实际支出，党委会议审核通过后按时发放村干部工资，年底按照水塘镇村干部绩效考核方案考核后，根据考核结果发放村干部绩效。
四、分月用款计划和支出目标
2025年1月至12月根据各村（社区）、小组实际支出支付。
五、项目预期效果
充分调动村干部积极性、主动性，为推进乡村治理体系和治理能力现代化、巩固脱贫攻坚成果、全面实施乡村振兴战略提供坚强的组织保障和干部人才支持。</t>
  </si>
  <si>
    <t>水塘镇村（社区）数量</t>
  </si>
  <si>
    <t>个</t>
  </si>
  <si>
    <t>反映水塘镇村（社区）数量</t>
  </si>
  <si>
    <t>水塘镇小组数量</t>
  </si>
  <si>
    <t>87</t>
  </si>
  <si>
    <t>反映水塘镇小组数量</t>
  </si>
  <si>
    <t>反映资金兑现准确率</t>
  </si>
  <si>
    <t>项目实施完成时间</t>
  </si>
  <si>
    <t>反映项目实施完成时间</t>
  </si>
  <si>
    <t>部门正常运转</t>
  </si>
  <si>
    <t>反映部门（单位）人员对准云运转费的满意程度</t>
  </si>
  <si>
    <t>一、项目开展时间
1月：召开水塘镇人民代表大会
2月：开展人大代表履职能力提升培训第一期
4月：组织部分代表考察学习楚雄州、普洱市、腾冲市产业发展情况
7月：开展人大代表履职能力提升培训第二期
9月：组织部分代表视察镇域重点工作
10月：组织部分代表考察学习华宁县、江川区、澄江市产业发展情况
二、项目资金安排
（一）资金来源：上级补助5000元。
（二）资金使用情况：
1.召开水塘镇人民代表大会两天，预计参与无固定收入代表10人，100元/人，2天小计2000元；
2.人大代表履职能力提升培训第一期，预计参与无固定收入代表15余人次，50元/人，小计750元。
3.组织部分代表考察学习楚雄州、普洱市、腾冲市产业发展情况，预计参与无固定收入代表5余人次，50元/人，3天小计750元。
4.开展人大代表履职能力提升培训第二期，预计参与无固定收入代表15余人次，50元/人，小计750元。
5.组织部分代表考察学习华宁县、江川区、澄江市产业发展情况，预计参与无固定收入代表5余人次，50元/人，3天小计750元。
三、具体实施内容或措施
（一）实施内容
1月：召开水塘镇人民代表大会
2月：开展人大代表履职能力提升培训第一期
4月：组织部分代表考察学习楚雄州、普洱市、腾冲市产业发展情况
7月：开展人大代表履职能力提升培训第二期
10月：组织部分代表考察学习华宁县、江川区、澄江市产业发展情况
（二）实施措施
主要采取集中教学的形势开展履职能力提升培训，采用现场观摩的形式进行视察调研学习。
四、分月用款计划和支出目标
该项目为按月付清款项。2025年1月支付2000元；2月支付750元，4月支750元；7月支付750元；10月支付750元；
五、项目预期效果
激发代表履职热情，使人大代表积极作为，强化对国家政权体制和运行机制、撰写意见建议和审议发言、调查研究、做好群众工作等方面能力的了解和提升，当好党和政府与人民群众的桥梁纽带，做到“民有所呼、我有所应”，充分吸收群众意见建议，为建设好美丽水塘贡献力量。</t>
  </si>
  <si>
    <t>履职能力提升培训</t>
  </si>
  <si>
    <t>期</t>
  </si>
  <si>
    <t>反映履职能力提升培训期数</t>
  </si>
  <si>
    <t>召开水塘镇人民代表大会</t>
  </si>
  <si>
    <t>反映召开水塘镇人民代表大会天数</t>
  </si>
  <si>
    <t>考察学习</t>
  </si>
  <si>
    <t>次</t>
  </si>
  <si>
    <t>反映考察学习次数</t>
  </si>
  <si>
    <t>参与无固定收入代表</t>
  </si>
  <si>
    <t>15</t>
  </si>
  <si>
    <t>反映无固定收入代表人数</t>
  </si>
  <si>
    <t>无固定收入代表发放准准率</t>
  </si>
  <si>
    <t>反映补助准确发放的情况。
补助兑现准确率=补助兑付额/应付额*100%</t>
  </si>
  <si>
    <t>提升</t>
  </si>
  <si>
    <t>人大代表的履职能力得到提升</t>
  </si>
  <si>
    <t>人大代表人员满意度</t>
  </si>
  <si>
    <t>反映人大代表人员满意度</t>
  </si>
  <si>
    <t>一、项目开展时间
慰问活动在2025年1月13日至2025年1月24日开展春节走访慰问；2025年6月26日至7月7日开展“七一”走访慰问。
二、项目资金安排
1.2025年春节慰问困难党员：9个村（社区）共计14人，每人600元慰问金和120元慰问品，共计10080元
2.2025年“七一”慰问困难党员：9个村（社区）共计14人，每人500元，共计7000元。总共合计17080.00元
三、项目开展的具体内容和措施
春节前夕、七一前夕镇党政班子成员亲自到所联系的村(社 区)走访慰问，同时在7月1日举办表彰大会，两种形式为符合 条件的困难党员、老党员、老骨干颁发奖状或送上慰问金。
走访慰问前，做足准备，精心组织。深入全面摸底党员情况， 精准掌握慰问对象存在的实际困难。走访慰问并非只是买点营养 品、带着慰问金过去挨家走一下，而是应该精准解决慰问对象存 在的实际困难，一家一策、精准落实，只有这样，慰问对象才会 真正感受到党组织的关怀和温暖。
走访慰问时，通过真诚交流，“慰”老党员的内心，“问”老党员的实际困难，向其转达和各级党组织对他们的关怀，对他们为党的事业作出的贡献表达谢意，宣传我们党百年奋斗的光辉历 程、取得的伟大成就。
走访慰问后，结合党史学习教育和“我为群众办实事”实践 活动，将慰问常态化，“一把钥匙开一把锁”“因材施教”,定期 看望慰问对象，帮助解决实际困难，鼓励他们建言献策，发挥老 同志的积极性和主动性。
四、分月用款计划和支出目标
1.水塘镇2025年春节慰问困难党员项目预计1月份一次性支出预算，慰问14人，每人600元慰问金和120元慰问品，共计支出10080元。
2.水塘镇2025年“七一”慰问困难党员项目预计6月或7月 一次性支出预算，慰问14人，每人500元慰问金，共计支出7000元。
五、项目预期效果
通过走访慰问，倾听红色故事和革命英雄事迹，重温党的百 年波澜壮阔，深刻领悟党史学习教育的重大意义。此外，要通过 走访慰问树立模范形象，加强宣传党内功勋荣誉表彰获得者和老 党员、老干部、烈士、因公殉职党员干部等为党和国家事业作出 的贡献，宣传他们的先进事迹和崇高精神，引导广大党员干部群 众在新时代新征程中奋勇争先建功立业。</t>
  </si>
  <si>
    <t>春节慰问困难党员</t>
  </si>
  <si>
    <t>14</t>
  </si>
  <si>
    <t>反映春节慰问困难党员的人数</t>
  </si>
  <si>
    <t>“七一”慰问困难党员</t>
  </si>
  <si>
    <t>反映“七一”慰问困难党员的人数</t>
  </si>
  <si>
    <t>反映补助发放的准确率。</t>
  </si>
  <si>
    <t>资金到位支付时限</t>
  </si>
  <si>
    <t xml:space="preserve">天 </t>
  </si>
  <si>
    <t>反映项目资金指标到位后的支付时效。</t>
  </si>
  <si>
    <t>改善困难党员的生活状况</t>
  </si>
  <si>
    <t>改善</t>
  </si>
  <si>
    <t>受补助困难党员的生活状况得到改善</t>
  </si>
  <si>
    <t>受助困难党员满意度</t>
  </si>
  <si>
    <t>反映受助困难党员满意度情况。</t>
  </si>
  <si>
    <t>近年来由于工作方式变化，现有的办公设备已不能满足办公需求，为适应新时代办公需求，提高工作人员办公环境，我单位计划采购一批性能稳定、性价比高的国产办公设备，优化办公环境，提升工作效率。</t>
  </si>
  <si>
    <t>采购办公设备数量</t>
  </si>
  <si>
    <t>77</t>
  </si>
  <si>
    <t>台/套</t>
  </si>
  <si>
    <t>反映采购办公设备数量。</t>
  </si>
  <si>
    <t>采购设备验收合格率</t>
  </si>
  <si>
    <t>反映采购设备验收合格率</t>
  </si>
  <si>
    <t>工作开展时间</t>
  </si>
  <si>
    <t>1.00</t>
  </si>
  <si>
    <t>年</t>
  </si>
  <si>
    <t xml:space="preserve">反映项目按计划开展情况。
</t>
  </si>
  <si>
    <t>工作效率</t>
  </si>
  <si>
    <t>反映工作效率提升情况。</t>
  </si>
  <si>
    <t>受益人群满意度</t>
  </si>
  <si>
    <t>95</t>
  </si>
  <si>
    <t>反映受益对象满意度。</t>
  </si>
  <si>
    <t>一、项目开展时间
1.2025年1月至12月按时发放其他村社区、小组干部待遇；
2.2025年12月31日前完成村干部年底绩效考核。
二、项目资金安排
本项目申请资金共计2116500元，具体是：
1.村(社区)委员1116000元;
2.村(居)民小组副组长412800元;
3.村(社区) 干部绩效291600元;
4.动物检疫协检员71100元；
5.食品安全信息员51600元；
6.小组计生信息员52200元；
7.村（社区）干部薪级补贴121200元。
三、项目开展的具体内容和措施
每月由各中心站所按照日常考核加扣分，党委会议审核通过后按时发放村干部工资，年底按照水塘镇村干部绩效考核方案考核后，根据考核结果发放村干部绩效。
四、分月用款计划和支出目标
1.2025年12月31日前根据村干部绩效考核方案，按“正职”每人每月5000元、“副职”每人每月4000元、“委员”每人每月3000元标准核定村(社区)干部绩效补贴(10%)，“正职”每人每月500元, “副职”每人每月400, “委员”每人每月300元。全年共计291600元; 
2.1月至12月发放村(居) 民小组副组长86人，每人每月400元, 全年共计412800元; 
3.1月至12月发放食品安全信息员86人，每人每月50元，全年共计51600元; 
4.1月至12月发放小组计生信息员87人，每人每月50元，全年共计52200元; 
5.1月至12月发放村(社区)委员30人，每人每月3100元，全年共计1116000元; 
6.1月至12月发放动物检疫协检员9人，每人每月658.33元,全年共计71100元；
7.村（社区）干部薪级补贴42人，正职25200元，副职60000元，委员36000元，共计121200元。
五、项目预期效果
充分调动村干部积极性、主动性，为推进乡村治理体系和治理能力现代化、巩固脱贫攻坚成果、全面实施乡村振兴战略提供坚强的组织保障和干部人才支持。</t>
  </si>
  <si>
    <t>村（社区）委员</t>
  </si>
  <si>
    <t>反映部门（单位）实际发放工资人员数量</t>
  </si>
  <si>
    <t>村（居)民小组副组长</t>
  </si>
  <si>
    <t>小组计生信息员</t>
  </si>
  <si>
    <t>食品安全信息员</t>
  </si>
  <si>
    <t>动物检疫协检员</t>
  </si>
  <si>
    <t>反映兑现准确率</t>
  </si>
  <si>
    <t>反映部门（单位）运转情况。</t>
  </si>
  <si>
    <t>反映部门（单位）人员对工资福利发放的满意程度。</t>
  </si>
  <si>
    <t>一、项目开展时间
2025年全年。
二、项目资金安排
(一)资金来源：上级补助51678.00元。
(二)资金使用情况：
1.机关参公死亡人员遗属1人，每人享受遗属困难生活补助标准为693元/月，2024年调标补发234元，小计8550.00元；
2.事业单位死亡人员遗属4人，其中3人享受城镇户口遗属困难生活补助标准为956元/月，2024年调标补发162.00元，小计34578.00元；1人享受农村户口遗属困难生活补助标准为693元/月，2024年调标补发234.00元，小计8550.00元。共计51678.00元。
三、项目开展的具体内容和措施
根据财政通知按月或按季度发放，每次发放前认真核实领取人员是否死亡、是否还符合领取条件。
四、分月用款计划和支出目标
该项目按财政具体通知发放，按月或按季度付清款项。2025年全年支付51678.00元。
五、项目预期效果
严格按照文件要求标准发放遗属困难生活补助，切实帮助遗属度过困难时期，减轻家庭的经济负担。</t>
  </si>
  <si>
    <t>遗属补助人员</t>
  </si>
  <si>
    <t>反映遗属补助人员的数量</t>
  </si>
  <si>
    <t>补助精准率</t>
  </si>
  <si>
    <t>反映补助精准情况</t>
  </si>
  <si>
    <t>遗属补助发放时限</t>
  </si>
  <si>
    <t>反映遗属补助发放时限</t>
  </si>
  <si>
    <t>家属生活状况</t>
  </si>
  <si>
    <t>反映部门（单位）运转情况</t>
  </si>
  <si>
    <t>遗属补助人员满意度</t>
  </si>
  <si>
    <t>反映遗属补助人员的满意度</t>
  </si>
  <si>
    <t>一、项目开展时间
2025年1月1日至2025年12月31日止。2025年1月29日春节;2025年2月12日元宵节;2025年3月8日礼仪培训;2025年5月31日端午节;2025年8月29日七夕节”;2025年10月6日中秋节”;2025年10月29日重阳节”;文明讲堂2期;全民阅读活动2期;舞台灯光、音响设备的购买，书架及书购置，水电费、维修维护费、网络费，办公费用品(笔墨纸张)购买。
二、项目资金安排(一)免费开放活动经费:春节预计2000.00元;元宵节预计2000.00元;妇女节预计2000.00元;端午节预计2000.00元;七夕节预计2000.00元;中秋节预计2000.00元;重阳节预计2000.00元;文明讲2期，预计2000.00元;全民阅读活动2期，预计4000.00元;以上活动总合计20000.00元。(二)文化站运转经费:用于舞台灯光、音响设备的购买，书架及书购置，预计25000.00元;水电费、维修维护费、网络费、办公费用品(笔墨纸张)购买,预计5000.00元。以上总合计30000.00元。
三、项目开展的具体内容和措施
固定电影放映室、图书阅览室、辅导培训室、电子阅览室、书画创作室、多功能活动室、露天活动场地实行免费开放，各类文化活动演出及培训。加大免费开放的宣传力度，认真安排免费开放的管理工作，文化站免费开放功能齐全，完全具备项目开展实施。
四、分月用款计划和支出目标
(一)免费开放活动经费:2025年1月29日“我们的节日·春节”;2025 年 2月12日“我们的节日·元宵节”;2025年3月8日礼仪培训;2025年5月31日“我们的节日·端午节”;以上4 项活动计划于6月30日前完成支付;2025年8月29日“我们的节日·七夕节”;2025年10月6日“我们的节日·中秋节”;2025 年10月29日“我们的节日·重阳节”;文明讲堂2期;全民阅读活动2期;以上3项活动，1项培训，2期阅读活动相关工作经费计划于11月31日前完成支付。
(二)文化站运转经费:用于舞台灯光、音响设备的购买，书架及书购置;水电费、维修维护费、网络费、办公费用品(笔墨纸张 ) 购买。以上根据实际支出情况于2025年12月10日前完成支出。
五、项目预期效果
该项目的开展，丰富了人民群众的文化活动内容，同时也提升了水塘文化活动服务能力水平。</t>
  </si>
  <si>
    <t>开展节日活动</t>
  </si>
  <si>
    <t>7</t>
  </si>
  <si>
    <t>反映预算部门（单位）组织开展各类节日活动的次数。</t>
  </si>
  <si>
    <t>开展文明讲堂</t>
  </si>
  <si>
    <t>反映预算部门（单位）组织开展文明讲堂的期数。</t>
  </si>
  <si>
    <t>开展全民阅读活动</t>
  </si>
  <si>
    <t>反映预算部门（单位）组织开展全民阅读活动的期数。</t>
  </si>
  <si>
    <t>活动人员到位率</t>
  </si>
  <si>
    <t>反映参加活动人员的到位情况。</t>
  </si>
  <si>
    <t>群众文化生活质量</t>
  </si>
  <si>
    <t>水塘镇人民群众的文化生活质量得到提高。</t>
  </si>
  <si>
    <t>参训人员满意度</t>
  </si>
  <si>
    <t>反映参训人员对培训内容、教师授课、课程设置和培训效果等的满意度。</t>
  </si>
  <si>
    <t>一、项目开展时间
1月：召开水塘镇人民代表大会
2月：开展人大代表履职能力提升培训第一期
4月：组织部分代表考察学习楚雄州、普洱市、腾冲市产业发展情况
7月：开展人大代表履职能力提升培训第二期
9月：组织部分代表视察镇域重点工作
10月：组织部分代表考察学习华宁县、江川区、澄江市产业发展情况
二、项目资金安排
（一）资金来源：本级补助6万元。
（二）资金使用情况：
1.召开人代会2天29000元；
2.组织代表开展培训2期10000元；
3.组织部分代表视察镇域重点工作3期3000元；
4.组织代表外出考察学习2天9000元；
5.组织代表外出考察学习2天9000元。
总共合计：60000元。
三、具体实施内容或措施
（一）实施内容
1月：召开水塘镇人民代表大会
2月：开展人大代表履职能力提升培训第一期
4月：组织部分代表考察学习楚雄州、普洱市、腾冲市产业发展情况
7月：开展人大代表履职能力提升培训第二期
9月：组织部分代表视察镇域重点工作
10月：组织部分代表考察学习华宁县、江川区、澄江市产业发展情况
（二）实施措施
主要采取集中教学的形势开展履职能力提升培训，采用现场观摩的形式进行视察调研学习。
四、分月用款计划和支出目标
该项目为按月付清款项。2025年1月支付29000元；2025年2月支付5000元；2025年4月支付3000元；2025年7月支付5000元；2025年9月支付9000元；2025年10月支付9000元。
五、项目预期效果
进一步丰富代表知识，拓宽人大代表眼界，更好地为水塘发展出谋划策，切实提升代表履职能力。</t>
  </si>
  <si>
    <t>人大代表会议培训人数</t>
  </si>
  <si>
    <t>50</t>
  </si>
  <si>
    <t>反映预算部门（单位）组织开展各类培训的人数。</t>
  </si>
  <si>
    <t>外出考察学习次数</t>
  </si>
  <si>
    <t>反映组织代表外出考察学习的次数。</t>
  </si>
  <si>
    <t>培训参训人员到位率</t>
  </si>
  <si>
    <t>反映培训参训人员的到位率情况。</t>
  </si>
  <si>
    <t>镇人民代表大会召开天数</t>
  </si>
  <si>
    <t>反映镇人民代表大会召开的天数。</t>
  </si>
  <si>
    <t>人大代表的履职能力得到提升。</t>
  </si>
  <si>
    <t>反映参训人员对培训内容、讲师授课、课程设置和培训效果的满意度。</t>
  </si>
  <si>
    <t>水塘镇位于新平县境西北部，哀牢山中段东麓，距县城86公里。东至戛洒江与老厂乡隔江相望，南连戛洒镇，西邻镇沅县西北与者竜乡接壤。全镇辖9个村(居)委会87个村(居)民小组，108个自然村，6163户21788人，辖区面积302平方公里。以第三次全国国土调查成果，水塘镇耕地面积21157.95亩；三区三线划定成果，永久基本农田面积13737.77亩。
为深入贯彻落实党中央、国务院和省市县委关于耕地保护工作的决策部署，根据县级下达2023-2024年耕地流出问题整改图斑情况，水塘镇进一步加强耕地保护工作，严守耕地红线。在整改图斑过程中，产生了耕地流出整改复耕、栽种农作物等费用，但水塘镇财政困难，无力解决该费用，特恳请新平县人民政府给予解决水塘镇2023-2024年耕地流出整改费用共计27280.00元，计划用耕地流出整改补助资金支付20812.00元，不足部分6468.00元由镇政府自筹。</t>
  </si>
  <si>
    <t>涉及耕地流出问题整改数</t>
  </si>
  <si>
    <t>村社区</t>
  </si>
  <si>
    <t>反映涉及耕地流出问题整改的村社区数量</t>
  </si>
  <si>
    <t>政策宣传次数</t>
  </si>
  <si>
    <t>反映补助政策的宣传力度情况。即通过门户网站、报刊、通信、电视、户外广告等对补助政策进行宣传的次数。</t>
  </si>
  <si>
    <t>发放及时率</t>
  </si>
  <si>
    <t>综合使用率</t>
  </si>
  <si>
    <t xml:space="preserve">反映设施整改后的利用、使用的情况。
</t>
  </si>
  <si>
    <t>一、项目开展时间
2025年1月至2025年12月
二、项目资金安排
水塘镇2025年定额补助公用经费项目资金预算843000元，
资金安排入如下：
1、集镇维护费和绿化费320000元；
2、党建工作经费20000元；
3、办公费133636元；
4、水费60000元；
5、电费84000元；
6、邮电费12250元；
7、培训费60000元；
8、会议费100000元；
9、差旅费25000元；
10、接待费5000元；
11.其他商品和服务支出23114元。
三、项目开展的具体内容和措施
1、集镇维护费及绿化费：用于水塘镇集镇环境卫生及绿化、集镇卫生日常垃圾清运、环卫人员工资等费用；
2、党建工作经费：用于党建党务报刊读物购买及党建办公费用；
3、办公费：用于统筹乡镇各项事务1-12月政府日常开支、办公耗材等费用；
4、水费：用于乡镇1-12月日常用水支出费用；
5、电费：用于乡镇1-12月用电支出费用；
6、邮电费：用于乡镇1-12月电话费和网络费支出费用；
7、差旅费：用于乡镇1-12月出差人员报销交通费、住宿费、伙食费等费用；
8、会议费：用于乡镇1-12月开展各工作会议支出费用；
9、培训费：用于乡镇1-12月开展各工作培训支出费用；
10、接待费：用于乡镇1-12月招商引资及本县区单位以外的人员接待；
11、其他商品和服务支出：用于残疾人保障金支出。
四、分月用款计划和支出目标
2025年1月至12月根据镇级报账实际支出支付。
五、项目预期效果
1、 提高工作效率：通过现代化的技术和手段，项目实施可以提高公共服务的工作效率，减少人力成本，提高服务质量和效率。
2、改善服务质量：项目实施可以改善公共服务的质量，为公众提供更好的服务，提高公众的满意度。
3、 提升社会形象：项目实施可以提升组织的社会形象，增强公众对组织的信任和认可，有利于组织的长期发展。</t>
  </si>
  <si>
    <t>行政单位工作人员</t>
  </si>
  <si>
    <t>反映行政单位工作人员</t>
  </si>
  <si>
    <t>事业单位工作人员</t>
  </si>
  <si>
    <t>40</t>
  </si>
  <si>
    <t>反映行政事业工作人员</t>
  </si>
  <si>
    <t>中心办公室</t>
  </si>
  <si>
    <t>反映下设中心办公室、站、所数量</t>
  </si>
  <si>
    <t>培训到位率</t>
  </si>
  <si>
    <t>反映会议培训到位率</t>
  </si>
  <si>
    <t>反映资金到位后支付时效</t>
  </si>
  <si>
    <t>反映部门（单位）人员对公用经费的满意程度。</t>
  </si>
  <si>
    <t>一、项目开展时间
2025年1月至2025年12月。
二、项目资金安排
水塘镇离退休党支部工作经费、党支部书记补助、委员补助项目6120元，由县级财政下拨。
1.离退休党支部工作经费3000元。水塘镇党委有1个离退休党支部。该笔经费用于党支部党员教育培训，开展党支部规范化建设和争创“五有五好”示范党支部等；
2.离退休党支部书记补助1200元，用于发放离退休党支部书记补助；支部委员补助1920元，每人每年补助960元，离退休支部有2名支部委员。
三、项目开展的具体内容和措施
水塘镇离退休党支部有1名党支部书记和2名支委委员。党支部书记主持每月定期开展三会一课和多形式多主题的主题党日；党支部书记每季度对本支部党员开展一次培训，争创“五有五好”党支部。通过对离退休党支部工作经费、党支部书记补助、委员补助项目的补助，有助于支部党员聚焦“银发增辉”，着力在乡村振兴、志愿服务、服务发展、建言献策等工作上，模范带头，发挥余热，真正体现离退休党支部老党员“为霞尚满天”的奋进精神。强化平台搭建，健全交流机制，为离退休老干部积极返乡助力乡村振兴建设构建平台。深入乡村开展指导服务，充分发挥离退休老干部党支部书记和党员骨干、老科技工作者的带头作用，带动更多社会力量参与进来、行动起来。切实落实离退休老干部各项政治待遇和知情权、参与权、监督权等权益，注重政治理论、政策时事、政治纪律教育，教育引导广大离退休老干部立场坚定、旗帜鲜明、顾全大局、支持乡村振兴发展。
四、用款计划和支出目标
水塘镇离退休党支部工作经费、党支部书记补助、委员补助项目6120元。根据支部工作学习实际，每季度开展报账工作，全年共3000元工作经费；支部书记、委员每人每月度拨付100元、80元，采取每月拨付的形式。
1.离退休党支部工作经费3000元。水塘镇党委有1个离退休党支部。该笔经费用于党支部党员教育培训，开展党支部规范化建设和争创“五有五好”示范党支部等；
2.离退休党支部书记补助1200元，用于发放离退休党支部书记补助；支部委员补助1920元，每人每年补助960元，离退休支部有2名支部委员。
五、项目预期效果
离退休党支部工作经费、党支部书记补助、委员补助项目的实施，加强离退休党支部政治建设起到示范，思想建设起到示范，组织建设起到示范，作风纪律带头执行好，作用发挥好，做到退休不褪色，离岗不离党。</t>
  </si>
  <si>
    <t>党支部工作经费（集中学习）</t>
  </si>
  <si>
    <t>反映党支部集中学习的次数。</t>
  </si>
  <si>
    <t>离退休党支部书记补贴</t>
  </si>
  <si>
    <t>反映补贴离退休党支部书记的人数。</t>
  </si>
  <si>
    <t>离退休党支部委员补助</t>
  </si>
  <si>
    <t>24</t>
  </si>
  <si>
    <t>反映补助离退休党支部委员的人数</t>
  </si>
  <si>
    <t>学习参与率</t>
  </si>
  <si>
    <t>反映离退休党支部集中学习的参与率</t>
  </si>
  <si>
    <t>离退休党支部干部的政治思想建设</t>
  </si>
  <si>
    <t>离退休党支部干部的政治思想建设得到提高</t>
  </si>
  <si>
    <t>离退休党支部干部的满意度</t>
  </si>
  <si>
    <t>反映离退休党支部干部的满意度</t>
  </si>
  <si>
    <t>一、项目开展时间
2025年1月至2025年12月。
二、项目资金来源及安排
项目资金由县级“两新”组织党工委按乡镇两新党组织人数分类别核拨。
资金支出安排：
本次水塘镇共下达资金5000.00元。
资金使用方向：用于水塘镇两新党总支统筹各项事务
项目受益对象：水塘镇两新党总支
三、用款计划和支出目标
该项目为按年付清款项。2025年内支付5000元。其中支付1000元用作“两新”组织党务公开日常费用，支付4000元用作“两新”组织党员培训、召开会议。
四、项目实施预期效果
力争两新组织党建全区域统筹、多方面联动、各领域融合的工作格局进一步形成，党的全面领导在非公经济组织和社会组织中进一步落实，党的组织体系进一步织密建强，党的执政根基进一步筑牢夯实，非公经济组织和社会组织党组织的战斗堡垒作用和党员的先锋模范作用充分彰显，党的组织和工作覆盖质量全面提升，党领导非公经济组织和社会组织的能力不断提高，组织有活力、党员起作用、群众得实惠的实际成效体现更充分，为实现新时代新平高质量跨越式发展提供坚强组织保证。</t>
  </si>
  <si>
    <t>会议培训会</t>
  </si>
  <si>
    <t>项</t>
  </si>
  <si>
    <t>小个专党总支开展党务培训。</t>
  </si>
  <si>
    <t>党组织运转</t>
  </si>
  <si>
    <t>正常</t>
  </si>
  <si>
    <t>小个专党总支正常运转和服务。</t>
  </si>
  <si>
    <t>受益人员满意度</t>
  </si>
  <si>
    <t>反映受益人员的满意度情况</t>
  </si>
  <si>
    <t>一、项目开展时间
项目实施具体时间为2025年整年。
二、项目资金安排
水塘镇围绕2025年度水库及坝塘管护人员补助项目资金，支付水塘镇坝塘管护人员工资。水塘镇拥有小坝塘7座，管理人员7名，按：7人×12个月×50元／人·月=4200元计算，2025年预算资金规模为4200元。
三、项目开展的具体内容和措施
水塘镇水库及小坝塘管护人员补助项目，补助资金主要用于支付水塘镇7座坝塘管护人员工资，坝塘补助标准600元/年/人。
项目要求库坝管理员需要具备一定的技术知识和管理能力，并认真履行职责，做好库坝的运行管理、安全保障和维护工作，以确保库坝的安全稳定运行。
四、用款计划和支出目标
由县财政局下达资金，一次性支付给坝塘管护人员。
五、项目预期效果
加强水资源节约管理与保护，增强水利基础设施管理，保证我镇库坝运行安全，满足旱期居民日常生产和生活用水，保障汛期居民生命安全和财产安全，提升群众生活质量,为国民经济持续健康发展和社会稳定提供安全保障,促进地区生态和谐发展，实现人水和谐共生。
经济、可持续效益：实施库坝管护，能有效保障库坝长期稳定运行，发挥其最大效益，有利于及时发现库坝隐患、落实防护措施，避免水灾害突发性事件发生，使汛期水灾害处于可控状态，最大限度的减少人员伤亡和财产损失，保障乡村基础设施正常运行，为国民经济持续健康发展和社会稳定提供安全保障，有利于地区经济的正常持续发展。
社会效益：满足旱期居民日常生产和生活用水，保障汛期居民生命安全和财产安全，使发生中等干旱不受严重影响，保证抗旱供水安全，维护居民社会生活平稳，提升群众生活质量，促进经济社会全面、协调、可持续发展。
生态效益：节约水资源，保护河湖生态环境，保障河湖生态用水，退还河湖生态空间，复苏河湖水生态环境，维护河湖健康生命，促进地区生态和谐发展，实现人水和谐共生。</t>
  </si>
  <si>
    <t>坝塘管护人员</t>
  </si>
  <si>
    <t>反映水塘镇坝塘管护人员的人数</t>
  </si>
  <si>
    <t>获补对象准确率</t>
  </si>
  <si>
    <t>反映获补对象的准确率。</t>
  </si>
  <si>
    <t>生产生活能力提高</t>
  </si>
  <si>
    <t>补助对象的生产生活能力得到提高</t>
  </si>
  <si>
    <t>反映受益对象的满意度</t>
  </si>
  <si>
    <t>一、项目开展时间
2025年3月31日前发放第一季度补助资金；2025年6月30日前发放第二季度补助资金；2025年9月30日前发放第三季度补助资金；2025年12月31日前发放第四季度补助资金。
二、项目资金安排
2025年3月31日前发放第一季度补助资金，预计补助215人，市级补助资金6450元(215x10x3),县级补助资金19350元(215x30x3),总计25800元；
2025年6月30日前发放第二季度补助资金，预计补助225人，市级补助资金6750元(225x10x3),县级补助资金20250元(225x30x3),总计27000元；
2025年9月30日前发放第三季度补助资金，预计补助225人，市级补助资金6750元(225x10x3),县级补助资金20250元(225x30x3),总计27000元；
2025年12月31日前发放第四季度补助资金，预计补助230人，市级补助资金6900元(230x10x3),县级补助资金20700元(230x30x3),总计27600元；
三、项目开展的具体内容和措施
对年龄在60岁以上的农村困难老党员，每人每月按标准给予补助，对特别困难和遭受重大自然灾害、疾病的农村困难党员，可根据实际情况给予慰问补助。
四、分月用款计划和支出目标
年初，根据预算情况，拨付水塘镇2025年农村困难党员关爱行动补助资金107400元，市级资金26850元，县级资金80550元，每月市级补助资金10元/人，县级补助资金30元/人，具体安排如下：
2025年3月31日前发放第一季度补助资金，预计补助215人，市级补助资金6450元，县级补助资金19350元，总计25800元；
2025年6月30日前发放第二季度补助资金，预计补助225人，市级补助资金6750元，县级补助资金20250元，总计27000元；
2025年9月30日前发放第三季度补助资金，预计补助225人，市级补助资金6750元，县级补助资金20250元，总计27000元；
2025年12月31日前发放第四季度补助资金，预计补助230人，市级补助资金6900元，县级补助资金20700元，总计27600元；
五、项目预期效果
通过对农村困难党员关爱行动补助，切实帮助农村困难党员解决了生产、生活中的实际困难，生活状态得到改善，使农村困难党员感受到党的关怀，促进农村社会和谐。</t>
  </si>
  <si>
    <t>农村困难党员补助发放次数</t>
  </si>
  <si>
    <t>反映农村困难党员补助发放次数</t>
  </si>
  <si>
    <t>农村困难党员人数</t>
  </si>
  <si>
    <t>215</t>
  </si>
  <si>
    <t>反映农村困难党员补助人数（一季度215人、二季度225人、三季度225人、四季度230人）</t>
  </si>
  <si>
    <t>兑现精准率</t>
  </si>
  <si>
    <t>反映兑现资金准确率</t>
  </si>
  <si>
    <t>项目补助时限</t>
  </si>
  <si>
    <t>反映项目补助时限</t>
  </si>
  <si>
    <t>困难党员生活条件</t>
  </si>
  <si>
    <t>困难党员的生活条件得到改善。</t>
  </si>
  <si>
    <t>困难党员满意度</t>
  </si>
  <si>
    <t>一、项目开展时间
2024年1月至2024年12月。
二、项目资金安排
水塘镇离退休党支部工作经费、党支部书记补助、委员补助项目6120元，由县级财政下拨。
1.离退休党支部工作经费3000元。水塘镇党委有1个离退休党支部。该笔经费用于党支部党员教育培训，开展党支部规范化建设和争创“五有五好”示范党支部等；
2.离退休党支部书记补助1200元，用于发放离退休党支部书记补助；支部委员补助1920元，每人每年补助960元，水塘镇党委有2名支部委员。
三、项目开展的具体内容和措施
水塘镇离退休党支部有1名党支部书记和2名支委委员。党支部书记主持每月定期开展三会一课和多形式多主题的主题党日；党支部书记每季度对本支部党员开展一次培训，争创“五有五好”党支部。通过对离退休党支部工作经费、党支部书记补助、委员补助项目的补助，有助于支部党员聚焦“银发增辉”，着力在乡村振兴、志愿服务、服务发展、建言献策等工作上，模范带头，发挥余热，真正体现离退休党支部老党员“为霞尚满天”的奋进精神。强
四、用款计划和支出目标
水塘镇离退休党支部工作经费、党支部书记补助、委员补助项目6120元。根据支部工作学习实际，每季度开展报账工作，全年共3000元工作经费；支部书记、委员每人每月度拨付100元、80元，采取每月拨付的形式。
1.离退休党支部工作经费3000元。水塘镇党委有1个离退休党支部。该笔经费用于党支部党员教育培训，开展党支部规范化建设和争创“五有五好”示范党支部等；
2.离退休党支部书记补助1200元，用于发放离退休党支部书记补助；支部委员补助1920元，每人每年补助960元，水塘镇党委有2名支部委员。
五、项目预期效果
离退休党支部工作经费、党支部书记补助、委员补助项目的实施，加强离退休党支部政治建设起到示范，思想建设起到示范，组织建设起到示范，作风纪律带头执行好，作用发挥好，做到退休不褪色，离岗不离党。</t>
  </si>
  <si>
    <t>党支部集中学习</t>
  </si>
  <si>
    <t>反映获补助人员、企业的数量情况，也适用补贴、资助等形式的补助。</t>
  </si>
  <si>
    <t>支部书记补贴</t>
  </si>
  <si>
    <t>委员补助</t>
  </si>
  <si>
    <t>反映委员补助人数</t>
  </si>
  <si>
    <t>反映获补助对象认定的准确性情况。获补对象准确率=抽检符合标准的补助对象数/抽检实际补助对象数*100%</t>
  </si>
  <si>
    <t>≤</t>
  </si>
  <si>
    <t>反映发放单位及时发放补助资金的情况。发放及时率=在时限内发放资金/应发放资金*100%</t>
  </si>
  <si>
    <t>社会效益指标</t>
  </si>
  <si>
    <t>离退休干部的政治思想建设</t>
  </si>
  <si>
    <t>得到提高</t>
  </si>
  <si>
    <t>反映补助促进受助对象生产生活能力提高的情况。</t>
  </si>
  <si>
    <t>离退休支委委员满意度</t>
  </si>
  <si>
    <t>≥</t>
  </si>
  <si>
    <t>一、项目开展时间
水塘镇2024年县人大代表建议办理专项资金实施方案计划于2024年7月开工，2024年8月完工交付使用。
二、项目资金安排
强化项目资金管理。建设资金实行统一管理，由财务单独立账、核算、并加强财务审计。严格按照规定，管理和使用项目资金，专款专用，杜绝截留、挪用，由镇财政所负责项目资金的拨付和监督管理，并按项目实施进度拨付工程款，并接受上级有关部门的监督和检查。严格财务规章制度，严防违规违纪行为发生，做好事先预防、事中监督和事后审核。
1.搭建DN100镀锌钢管24米，单价97.32元，合计2335.75元。 
2.搭建DN50镀锌钢管1793米，单价51.40元，合计92160.20元（含配件）。
3.搭建DN25镀锌钢管49米，单价33.25元，合计1629.05元（含配件）。
4.搭建DN100铸铁闸阀1套，单价350.00元，合计350.00元。 
5.搭建DN50铸铁闸阀5套，单价120.00元，合计600.00元。
6.搭建DN25铸铁闸阀65套，单价45.00元，合计2925.00元。 
总合计100000.00 
三、项目开展的具体内容和措施
（一）筹备阶段
1.确定建设计划，召开会议，制定实施方案。结合大口村目前的实际情况制定大口村农业灌溉设施建设项目实施方案。
2.水塘镇人民政府、大口村委会根据《中华人民共和国招标投标法》《政府采购法》负责办理手续公开招标建设。
（二）组织实施阶段
按照公开招标低价中标原则确定施工单位，进行施工建设，建设过程中及时上报建设进展情况，施工过程组织相关人员对工程质量及建设进度进行阶段性督查检查。
项目建设全部完成后，大口村委会负责收集相关资料并上报镇人民政府，镇人民政府统一组织相关部门进行竣工验收，竣工验收合格后，找第三方进行结算，结算后及时兑现支付相关项目资金。
四、分月用款计划和支出目标
按施工进度拨付进度款，拨款额度按照施工合同进行。计划2024年7月工程进度超过75％，支付第一次进度款；8月中上旬，工程推进达到100％，支付第二次进度款。待工程收方验收、审计结束后，根据实际结果向施工单位拨付至97％进度款，剩余3％为项目工程保证金。
五、项目预期效果
实现农业的现代化，完善农业灌溉设施管网建设，提高农产品的质量和产量，提高农民收入水平，助力乡村振兴战略。完善大口村农业灌溉设施管网建设，保障人民群众灌溉用水。</t>
  </si>
  <si>
    <t>DN100镀锌钢管</t>
  </si>
  <si>
    <t>米</t>
  </si>
  <si>
    <t>反映新建、改造、修缮工程量完成情况。</t>
  </si>
  <si>
    <t>DN50镀锌钢管</t>
  </si>
  <si>
    <t>DN25镀锌钢管</t>
  </si>
  <si>
    <t>DN100铸铁闸阀</t>
  </si>
  <si>
    <t>套</t>
  </si>
  <si>
    <t>DN50铸铁闸阀</t>
  </si>
  <si>
    <t>DN25铸铁闸阀</t>
  </si>
  <si>
    <t>项目（工程）验收合格率</t>
  </si>
  <si>
    <t>反映项目验收情况。竣工验收合格率=（验收合格单元工程数量/完工单元工程总数）*100%</t>
  </si>
  <si>
    <t>项目（工程）完成及时率</t>
  </si>
  <si>
    <t>反映工程按计划完工情况。计划完工率=实际完工工程项目个数/按计划应完成工程个数</t>
  </si>
  <si>
    <t>反映设施建成后利用、使用的情况。</t>
  </si>
  <si>
    <t>反映受益人群的满意度</t>
  </si>
  <si>
    <t>一、项目开展时间
工程计划实施于2024年8月01日-2024年8月31日，总工期31天。
二、项目资金安排
项目投资概算总额60195.5元，资金来源为新平县政协十届三次会议提案办理专项经费6万元，不足部分由金厂村自筹。
三、项目开展的具体内容和措施
1.拆除吊顶、石棉瓦屋顶，完成集成吊顶，内墙抹灰涂料，按照钢结构青灰色铝瓦，电路改造，安装安全护栏、楼梯踏步、铝合金卷帘门、连排不锈钢长椅子等工程。
2.采购数码复合机、戴尔台式机、松下投影机等办公设备配置，为老年人提供良好的学习环境。
四、分月用款计划和支出目标
项目计划于2024年8月01日开工，并于2024年8月01日前兑付工程进度款的30%,所有工作完成提交成果资料后 15天内付清余款，按照合同约定支付后续相应工程款。
五、项目预期效果
通过本次项目，整合老年大学阵地资源，将极大地改善金厂村老年教育办学条件，为老年人提供良好的学习环境，不断提升金厂村老年教育水平，确保老年教育可持续发展。</t>
  </si>
  <si>
    <t>修缮工程</t>
  </si>
  <si>
    <t>反映修缮工程的完成数。</t>
  </si>
  <si>
    <t>反映办公设备的购置情况。</t>
  </si>
  <si>
    <t>竣工验收合格率</t>
  </si>
  <si>
    <t>反映工程按计划支付情况。</t>
  </si>
  <si>
    <t>反映项目建成后利用、使用的情况。</t>
  </si>
  <si>
    <t>可持续影响</t>
  </si>
  <si>
    <t>使用年限</t>
  </si>
  <si>
    <t>反映工程的可使用年限。</t>
  </si>
  <si>
    <t>反映受益人员的满意程度。</t>
  </si>
  <si>
    <t>一、项目开展时间
2023年12月-2024年3月
二、项目资金安排
本项目计划安排资金5万元，其中：人员经费0.5万元，宣传教育经费0.5万元，廉政文化建设经费2万元，制度建设经费1.5万元，其他经费0.5万元。具体资金使用计划见附表。
三、项目开展的具体内容和措施
1. 人员培训：组织全镇党员干部开展清廉教育，提高廉洁自律意识。计划邀请专家学者进行授课，讲解党风廉政建设和反腐败斗争的重要性和紧迫性，引导党员干部树立正确的世界观、人生观和价值观。
2. 宣传教育：通过多种形式宣传清廉建设的重要性和必要性，营造风清气正的政治生态。计划在镇政府门户网站、微信公众号等媒体平台开设专栏，发布清廉建设相关内容；同时组织开展主题党日活动和廉政文化进校园、进社区等活动。
3. 廉政文化建设：加强廉政文化建设，弘扬廉洁自律的优良传统。计划在镇政府办公楼内设置廉政文化墙，展示廉政警句格言、廉政故事等；同时组织开展廉政文化征文比赛、廉政文艺演出等活动。
4. 制度建设：完善制度体系，强化制度执行。计划制定《水塘镇党委落实党风廉政建设主体责任实施细则》等相关制度文件，明确责任分工和考核标准；同时加强制度执行情况的监督检查，确保各项制度落到实处。
5. 其他工作：根据实际情况安排其他必要的工作措施，如组织开展廉政谈话、廉政风险排查等。
四、分月用款计划和支出目标
该项目计划于2024年2月8日前完成5万元资金分兑付
五、项目预期效果
通过本项目的实施，预期将取得以下效果：
1. 全镇党员干部廉洁自律意识明显提高，风清气正的政治生态基本形成；
2. 宣传教育工作取得显著成效，人民群众对清廉建设的知晓率和满意度大幅提升；
3. 廉政文化建设深入人心，廉洁自律成为全社会的共同价值追求；
4. 制度体系更加完善，制度执行力度得到进一步加强；
5. 其他工作取得明显成效，为推动全镇经济社会发展提供有力保障。</t>
  </si>
  <si>
    <t>培训人数</t>
  </si>
  <si>
    <t>宣传教育横幅</t>
  </si>
  <si>
    <t>条</t>
  </si>
  <si>
    <t>铁艺插牌</t>
  </si>
  <si>
    <t>块</t>
  </si>
  <si>
    <t>竹簸箕挂件</t>
  </si>
  <si>
    <t>平方</t>
  </si>
  <si>
    <t>反映项目验收情况。竣工验收合格率=（验收合格单元工程数量/完工单元工程总数）×100%。</t>
  </si>
  <si>
    <t>反映工程按计划开工情况。项目按计划开工率=实际开工项目个数/按计划应开工项目个数×100%。</t>
  </si>
  <si>
    <t>廉洁自律意识</t>
  </si>
  <si>
    <t>反映设施建成后的利用、使用的情况。综合使用率=（投入使用的基础建设工程建设内容/完成建设内容）*100%</t>
  </si>
  <si>
    <t>可持续影响指标</t>
  </si>
  <si>
    <t>通过工程设计使用年限反映可持续的效果。</t>
  </si>
  <si>
    <t>服务对象满意度指标</t>
  </si>
  <si>
    <t>调查人群中对设施建设或设施运行的满意度。受益人群覆盖率=（调查人群中对设施建设或设施运行的人数/问卷调查人数）*100%</t>
  </si>
  <si>
    <t>一、项目开展时间
2024年7月-8月。
二、项目资金安排
强化项目资金管理。建设资金实行统一管理，由财务单独立账、核算、并加强财务审计。严格按照规定，管理和使用项目资金，专款专用，杜绝截留、挪用，由镇财政所负责项目资金的拨付和监督管理，并按项目实施进度拨付工程款，并接受上级有关部门的监督和检查。严格财务规章制度，严防违规违纪行为发生，做好事先预防、事中监督和事后审核。
（一）资金来源：上级补助8000.00元。
（二）资金使用情况：
1.购买照片二维码75张，7元/张，小计525元；
2.购买活动剪影7套，435元/套，小计3045元； 
3.购买桌椅1套，4430/套，小计4430元。
三、项目开展的具体内容和措施
（一）实施内容
人大代表联络室制度上墙缺口资金、站（室）桌椅配备。
（二）实施措施
由印象广告公司对7个联络室进行设计，制作上墙的照片二维码等，并进行安装；走访多家家具公司做质量价格对比，择优物美价廉的桌椅进行购置。
四、分月用款计划和支出目标
预计2024年7月-8月期间支付8000元。
五、项目预期效果
人大代表活动阵地规范化建设是推进基层民主政治建设和全过程人民民主的重要举措，建好工作站和联络室，为人大代表履行职责、服务群众提供更好的平台和保障，对激发代表履职热情、使人大代表积极作为具有重要作用，让代表当好党和政府与人民群众的桥梁纽带，做到“民有所呼、我有所应”，充分吸收群众意见建议，为建设好美丽水塘贡献力量。</t>
  </si>
  <si>
    <t>购买照片二维码</t>
  </si>
  <si>
    <t>张</t>
  </si>
  <si>
    <t>反映单位购买完成的情况，购买完成率=在时限内购买资金/应购买资金*100%</t>
  </si>
  <si>
    <t>购买活动剪影</t>
  </si>
  <si>
    <t>购买完成率</t>
  </si>
  <si>
    <t>项目完成时间</t>
  </si>
  <si>
    <t>反映项目完成的情况。</t>
  </si>
  <si>
    <t>人大代表履职能力得到提升</t>
  </si>
  <si>
    <t>反映人大代表对工作环境的满意度</t>
  </si>
  <si>
    <t>一、项目开展时间
2024年11月-12月。
二、项目资金安排
1.“一站九室”完善升级1400.00元； 
2.多功能会议一体机1套8600.00元；总合计10000.00元。
强化项目资金管理。建设资金实行统一管理，由财务单独立账、核算、并加强财务审计。严格按照规定，管理和使用项目资金，专款专用，杜绝截留、挪用，由镇财政所负责项目资金的拨付和监督管理，并按项目实施进度拨付工程款，并接受上级有关部门的监督和检查。严格财务规章制度，严防违规违纪行为发生，做好事先预防、事中监督和事后审核。
三、项目开展的具体内容和措施
（一）实施内容
人大代表联络室完善升级缺口资金、多功能会议一体机。
（二）实施措施
由印象广告公司对“一站九室”进行完善升级，制作和更换上墙的照片等，并进行安装；走访多家做质量价格对比，择优物美价廉的多功能会议一体机进行购置。
四、分月用款计划和支出目标
预计2024年11月-12月期间支付10000.00元。
五、项目预期效果
人大代表活动阵地规范化建设是推进基层民主政治建设和全过程人民民主的重要举措，建好管好用好工作站和联络室，为人大代表履行职责、服务群众提供更好的平台和保障，对激发代表履职热情、使人大代表积极作为具有重要作用，让代表当好党和政府与人民群众的桥梁纽带，做到“民有所呼、我有所应”，充分吸收群众意见建议，为建设好美丽水塘贡献力量。</t>
  </si>
  <si>
    <t>“一站九室”完善升级</t>
  </si>
  <si>
    <t>人大代表活动阵地“一站九室”得到完善升级。</t>
  </si>
  <si>
    <t>多功能会议一体机</t>
  </si>
  <si>
    <t>反映购买多功能会议一体机的数量。</t>
  </si>
  <si>
    <t>反映受益人群的满意度。</t>
  </si>
  <si>
    <t>一、项目开展时间
2024年3月31日前发放第一季度补助资金；
2024年6月30日前发放第二季度补助资金；
2024年9月30日前发放第三季度补助资金；
2024年12月31日前发放第四季度补助资金。
二、项目资金安排
本项目2024年度预算资金23400元，市级资金23400元，每月市级补助资金10元/人，，具体如下：
2024年3月31日前发放第一季度补助资金，预计补助190人，市级补助资金5850元（195x10x3），
2024年6月30日前发放第二季度补助资金，预计补助190人，市级补助资金5850元（195x10x3），
2024年9月30日前发放第三季度补助资金，预计补助190人，市级补助资金5850元（195x10x3），
2024年12月31日前发放第四季度补助资金，预计补助190人，市级补助资金5850元（195x10x3），
三、项目开展的具体内容和措施
1.切实提高认识，精心组织实施。坚持把开展“农村困难党员关爱行动”作为贯彻落实省第九次党代会和市第四次党代会精神的一项重要工作来抓，制定措施，精心组织。对年龄在60岁以上的农村困难老党员，每人每月按标准给予补助，对特别困难和遭受重大自然灾害、疾病的农村困难党员，可根据实际情况给予慰问补助。
四、分月用款计划和支出目标
年初，根据预算情况，拨付水塘镇2024年农村困难党员关爱行动补助资金23400元
五、项目预期效果
通过对农村困难党员关爱行动补助，切实帮助农村困难党员解决了生产、生活中的实际困难，生活状态得到改善，使农村困难党员感受到党的关怀，促进农村社会和谐。</t>
  </si>
  <si>
    <t>人/人次</t>
  </si>
  <si>
    <t>反映补助准确发放的情况。补助兑现准确率=补助兑付额/应付额*100%</t>
  </si>
  <si>
    <t>反映发放单位及时发放补助资金的情况。发放及时率=在时限内发放资金/应发放资金*101%</t>
  </si>
  <si>
    <t>反映补助促进受助对象生活状况改善的情况。</t>
  </si>
  <si>
    <t>一、项目开始时间
2023年7月20日至2023年12月31日止。2023年7月20日-10月31日，完成切割拆除地板拆除清运、7米高彩钢瓦大棚建盖。2023年11月至12月5日，完成运动场地面上铺胶垫。
二、项目资金安排
项目资金按照本单位《内控制度》全面落实各项经费开支符合相关规定，对于专项经费绝对到专款专用，严格专项支出管理，保证专款专用，单独设帐、专门核算，及时监督资金支出、结算等情况。新平县水塘镇2023年社区多功能运动场建设项目资金20万,具体使用情况如下：
（一）切割拆除地板拆除清运
1.8×450元/m3=810.00元
（二）7米高彩钢瓦大棚
 680×198元/m2=134640.00元
（三）运动场地面上铺胶垫
529.2×122元/m2=64562.4元
以上合计200012.40元，20万资金来源于新平县水塘镇2023年社区多功能运动场建设项目专项资金，剩余部分12.40元依法依规统筹使用其他经费支付。
三、项目开展的具体内容和措施
根据项目预算情况，2023年7月20日至2023年12月31日止。2023年7月20日-10月31日，完成切割拆除地板拆除清运、7米高彩钢瓦大棚建盖。2023年11月至12月5日，完成运动场地面上铺胶垫。
五、分月用款计划和支出目标
所有项目资金共计20万元计划于2023年12月31日前完成支付。
六、项目预期效果
项目的实施按照国家、省、市有关部署开展实施，有利于加强地方体育基础设施建设，推进地方体育活动的开展，繁荣活跃地方文化体育事业，并促进经济社会的全面和谐发展，满足人民群众开展文化体育活动的基本需求。提升文化体育公共服务水平，不断满足人民群众对美好生活的新期待，增强人民群众获得感、幸福感和安全感。改善基层公共文化体育设施条件≧95%，基本公共文化体育服务水平逐年提高，群众对文化体育建设满意度 90%以上。</t>
  </si>
  <si>
    <t>切割拆除地板拆除清运</t>
  </si>
  <si>
    <t>立方米</t>
  </si>
  <si>
    <t>7米高彩钢瓦大棚</t>
  </si>
  <si>
    <t>平方米</t>
  </si>
  <si>
    <t>运动场地面上铺胶垫</t>
  </si>
  <si>
    <t>资金支付时效</t>
  </si>
  <si>
    <t>公共体育基础设施</t>
  </si>
  <si>
    <t>完善</t>
  </si>
  <si>
    <t>人民群众获得感、幸福感</t>
  </si>
  <si>
    <t>人民群众获得感、幸福感得到提高</t>
  </si>
  <si>
    <t>一、项目开展时间
2023年9月至2024年6月底，由县财政及时拨付给水塘镇拉博村居家养老服务中心建设项目经费，用作居家养老服务中心建设的各项开支。
二、项目资金安排
根据《云南省财政厅 云南省民政厅关于下达2023年第二批福利彩票公益金的通知》（云财社〔2023〕120号）文件精神，水塘镇拉博村居家养老服务中心建设项目资金预算60万元，公益性彩票基金应配套60万元。
本项目占地面积0.8亩，总建筑面积400平方米，设计床位10张。具体建设内容包括：农村养老互助站业务用房建筑面积400平方米；农村养老互助站院内场地、道路、绿化工程、水、电、通信等配套工程；农村养老互助站院内生活、办公、医疗、娱乐设施配置。
（二）水塘镇拉博村居家养老服务中心建设项目，总建设项目需上级拨款60万元。
三、分月用款计划和支出目标
（一）2023年，水塘镇拉博村居家养老服务中心建设项目，上级需配套资金60万元，共分10个月来完成，主要是用于水塘镇拉博村居家养老服务中心建设项目
四、项目预期效果
水塘镇拉博村居家养老服务中心建成后，将配备完善的生活服务、保健、娱乐设施，由经过专门培训的服务人员，为老人提供住、养、学、乐等综合服务，使当地老年人的生活得到较大改善。</t>
  </si>
  <si>
    <t>安装窗户工程总量</t>
  </si>
  <si>
    <t>扇</t>
  </si>
  <si>
    <t>安装门工程数量</t>
  </si>
  <si>
    <t>新增床位</t>
  </si>
  <si>
    <t>购入沙发</t>
  </si>
  <si>
    <t>购入按摩椅</t>
  </si>
  <si>
    <t>台</t>
  </si>
  <si>
    <t>购入商品合格率</t>
  </si>
  <si>
    <t>项目验收合格率</t>
  </si>
  <si>
    <t>养老服务中心基础设施</t>
  </si>
  <si>
    <t>一、项目开展时间
1.2024年1月至12月按时发放其他村社区、小组干部待遇；
2.2024年12月31日前完成村干部年底绩效考核。
二、项目资金安排
本项目申请资金共计1995300元，具体是：
1.村（社区）委员1116000元；
2.村（居）民小组副组长412800元；
3.村（社区）干部绩效291600元；
4.动物检疫协检员71100元；
5.食品安全信息员51600元；
6.小组计生信息员52200元。
三、项目开展的具体内容和措施
每月由各中心站所按照日常考核加扣分，党委会议审核通过后按时发放村干部工资，年底按照水塘镇村干部绩效考核方案考核后，根据考核结果发放村干部绩效。
四、分月用款计划和支出目标
1.2024年12月31日前根据村干部绩效考核方案，按“正职”每人每月5000元、“副职”每人每月4000元、“委员”每人每月3000元标准核定村（社区）干部绩效补贴（10%），“正职”每人每月500元，“副职”每人每月400，“委员”每人每月300元。全年共计1195300元；
2.1月至12月发放村（居）民小组副组长86人，每人每月400元，全年共计412800元；
3.1月至12月发放食品安全信息员86人，每人每月50元，全年共计51600元；
4.1月至12月发放小组计生信息员87人，每人每月50元，全年共计52200元；
5.1月至12月发放村（社区）委员30人，每人每月3100元，全年共计1116000元；
6.1月至12月发放动物检疫协检员9人，每人每月658.33元，全年共计71100元。
五、项目预期效果
充分调动村干部积极性、主动性，为推进乡村治理体系和治理能力现代化、巩固脱贫攻坚成果、全面实施乡村振兴战略提供坚强的组织保障和干部人才支持。</t>
  </si>
  <si>
    <t>一、项目基本情况
本次玉溪市财政局、玉溪市民政局下达2024年第四批市级福利彩票公益金共计200000.00元，其中，水塘镇邦迈村曼卡小组老年活动室建设项目资金50000.00元，持续推动养老服务工作，做好已建成居家养老服务中心运营，改善老年人精神生活，提高老年人生活质量；水塘镇旧哈村邱家坟公墓改扩建建设项目资金150000.00元，为加快建立建设农村公益性公墓，推进旧哈村邱家坟农村公益性公墓项目的建设，本项目共计占地面积1.9亩，总建筑面积1266.7平方米，设墓穴200个。具体建设内容包括：墓穴、排水沟、绿化区、人行道、进场道路等。
二、项目开展时间
1.2024年10月至12月，由县财政及时拨付给邦迈村曼卡小组老年活动室建设项目经费，用作机构建设的各项开支。
2.2024年10月至2025年1月，由县财政及时拨付给水塘镇旧哈村邱家坟公墓改扩建建设项目经费，用作公墓建设的各项开支。
三、项目预期效果
1.2024年水塘镇邦迈村曼卡小组老年活动室建设项目实施可服务37余名老人，老年活动室实现无偿、抵偿、有偿服务相结合。项目对辖区内享受政府居家养老服务补贴的老年人，按照有关政策，提供无偿服务；对其他老年人，按照市场价格，提供有偿服务。充分发挥志愿者的积极性，为老年人提供志愿者服务，实现志愿者服务、政府购买服务和市场化有偿服务相结合，切实降低养老成本，减轻养老负担。
2.水塘镇旧哈村农村公益性公墓建设项目实施可服务3144余名群众，水塘镇旧哈村农村公益性公墓实现无偿服务。项目对辖区内老百姓，按照有关政策，提供无偿服务。</t>
  </si>
  <si>
    <t>防盗门</t>
  </si>
  <si>
    <t>反映老年活动室防盗门的安装数量。</t>
  </si>
  <si>
    <t>桌子板凳</t>
  </si>
  <si>
    <t>反映老年活动室购买桌子板凳的数量。</t>
  </si>
  <si>
    <t>墓穴</t>
  </si>
  <si>
    <t>反映建设旧哈村邱家坟公墓墓穴的个数。</t>
  </si>
  <si>
    <t>树苗</t>
  </si>
  <si>
    <t>株</t>
  </si>
  <si>
    <t>反映栽种旧哈村邱家坟公墓树苗的棵树。</t>
  </si>
  <si>
    <t>焚烧池</t>
  </si>
  <si>
    <t>反映修建旧哈村邱家坟公墓焚烧池的数量。</t>
  </si>
  <si>
    <t>反映设施建成后的利用、使用情况。</t>
  </si>
  <si>
    <t>反映受益人群的满意程度。</t>
  </si>
  <si>
    <t>一、项目开展时间
2024年7月至12月，由县财政及时拨付给水塘社区、邦迈村居家养老服务中心、旧哈村农村养老互助站运营项目经费，用作机构建设运营的各项开支。
二、项目资金安排
(一)根据《玉溪市人民政府关于进一步加强老龄工作的意见》(玉政发【2013]243号)和《玉溪市人民政府关于加快发展养老服务业的实施意见》(玉政发【2015]229号)文件精神，为持续推动养老服务工作，做好已建成居家养老服务中心运营，改善老年人精神生活，提高老人生活质量。
水塘镇养老服务机构运营补贴实施项目,按照玉财社【2024]78号玉溪市财政局、玉溪市民政局关于下达2024年第一批民政事业专项资金:水塘镇养老服务机构运营补贴实施项目文件精神，省级配套资金4万元，,共计上级配套资金4万元。
(二)水塘镇水塘镇社区、邦迈村居家养老服务中心、旧哈村农村养老互助站，总运营项目需上级拨款4万元。
三、项目开展的具体内容和措施
根据《云南省老龄工作委员会办公室关于2012 年居家养老服务中心建设项目的通知》(云老办明电[2012]4号)的通知精神，以《云南省人民政府村委会居家养老服务中心建设标准》为依据,加快推进以改善民生为重点的社会建设,建立以生活照料、老人就餐送餐、医疗康复、休闲娱乐、精神慰藉为主要功能，以白天无人照顾、生活困难、行动不便、空巢老人为主要服务对象的村(社区)居家养老服务体系，坚持“政府搭建服务平台、专业化管理、村(社区)经营、志愿者参与”的建设经营模式，坚持探索以“服务今天、享受明天”为口号的义工服务队伍建设，解决老年人最紧迫、最直接、最现实的服务需求。居家养老服务中心实现无偿、低偿、有偿服务相结合。对辖区内享受政府居家养老服务补贴的老年人，按照有关政策，提供无偿服务;对其他老年人，按照市场价格，提供有偿服务。充分发挥志愿者的积极性，为老年人提供志愿者服务，实现志愿者服务、政府购买服务和市场化有偿服务相结合，切实降低养老成本，减轻养老负担。
四、分月用款计划和支出目标
2024年水塘镇养老服务机构运营补贴实施项目，上级需配套资金4万元，共分6个月来运营开支，主要是用于本机构老年人日常饮食开支、设施建设、办公开支、业务培训、服务人员薪酬、设备的购买和维修、水电气费用、无障碍设施改造等与本机构建设、运营相关的事务。</t>
  </si>
  <si>
    <t>运营数量</t>
  </si>
  <si>
    <t>人次</t>
  </si>
  <si>
    <t>反映运营费用的具体情况</t>
  </si>
  <si>
    <t>设备维修数量</t>
  </si>
  <si>
    <t>个/标段</t>
  </si>
  <si>
    <t>反映设备维修的数量</t>
  </si>
  <si>
    <t>委托管理</t>
  </si>
  <si>
    <t>反映委托管理的具体内容</t>
  </si>
  <si>
    <t>反映资金到位支付情况</t>
  </si>
  <si>
    <t>空反映设施建成后的利用、使用情况。</t>
  </si>
  <si>
    <t>一、项目开展时间
项目从前期准备工作—项目施工—项目竣工验收，时间预计从2024年6月至2024年8月，共3个月：
（1）2024年6月-7月：可行性分析、规划编制、施工招标等项目前期准备工作；
（2）2024年8月-2024年8月中旬项目施工；
（3）2024年8月底项目竣工验收。
二、项目资金安排
工程投资概算总额11万元，新平县2022年度城乡绿化美化标杆典型省级财政直接奖补资金11万元。项目资金全部用于水塘镇2024年河湖绿化美化工程项目建设。
三、项目开展的具体内容和措施
建设内容和规模分别为：红河第一湾植绿补绿、红河水塘镇大春河交汇口段植绿补绿。
四、分月用款计划和支出目标
项目计划于2024年8月1日开工，施工期间每月按照合同清单和付款约定支付进度款，所有工程款项于2024年8月30日前经竣工验收合格并通过结算审核后，按照合同约定支付后续相应工程款。
五、项目预期效果
水塘镇2024年河湖绿化美化工程项目围绕绿色发展理念更加深入人心、农村人居环境更加生态宜居、城乡融合发展更加深入推进、优势特色产业更加发展壮大、农村精神文明更加协调发展为建设目标，改善河流生态环境，促进旅游等产业发展，增加农民人均收入，让更多外出打工者回乡创业，解决本村及周边群众就业问题；改善人居环境，满足其周边居民的生产、生活需要，对建设富裕文明的新农村有重要作用。
水塘镇2024年河湖绿化美化工程项目是一项全面推进经济建设、社会建设、文化建设、生态保护、民生保障的系统工程，对提升生态系统稳定性和生态服务功能，改善生活环境，增加群众收入具有十分重要的意义。</t>
  </si>
  <si>
    <t>凤凰树苗</t>
  </si>
  <si>
    <t>棵</t>
  </si>
  <si>
    <t>反映种植凤凰树苗的棵树。</t>
  </si>
  <si>
    <t>树苗成活率</t>
  </si>
  <si>
    <t>反映树苗的成活情况</t>
  </si>
  <si>
    <t>资金到位支付率</t>
  </si>
  <si>
    <t>公民环保意识</t>
  </si>
  <si>
    <t>提高公民的绿色环保意识</t>
  </si>
  <si>
    <t>生态指标</t>
  </si>
  <si>
    <t>植树区生态环境</t>
  </si>
  <si>
    <t>生态环境得到明显改善</t>
  </si>
  <si>
    <t>参与群众满意度</t>
  </si>
  <si>
    <t>反映参与活动群众的满意程度</t>
  </si>
  <si>
    <t>一、项目开展时间
2024年1月至2024年12月。
二、项目资金安排
项目资金按照本单位《内控制度》全面落实各项经费开支符合相关规定，对于专项经费绝对到专款专用，严格专项支出管理，保证专款专用，单独设帐、专门核算，及时监督资金支出、结算等情况。具体使用情况如下： 
1.养护工资23.39万元，总计283.93公里：分别为省道3.20公里、县道1.93公里、乡道43.50公里，村道235.30公里；
2.以奖代补5.85万元；
3.应急保通9.41万元，总合计38.65万元。新平县水塘镇2024年农村公路日常养护省级补助资金项目安排资金38.65万元，全部资金为省级财政补助资金。
三、项目开展的具体内容
本项目主要任务是新平县水塘镇2024年农村公路日常养护省级补助资金支付工作，项目建设内容为： 2024年列养总里程283.93公里，其中：省道3.2公里，县道1.93公里，乡道43.5公里，村道235.30公里。
四、用款计划和支出目标
按季度支付农村公路日常养护经费，其中第一次于3月支付、第二次于6月支付、第三次于9月支付、第四次于12月支付。
五、项目预期效果
通过实施新平县水塘镇2024年农村公路日常养护项目，持续推进了我镇农村公路管养常态化、规范化、制度化，巩固和提升农村公路管理水平和路况质量，实现“畅、安、舒、美”的农村公路养护工作目标，使农村公路能更好地服务于国民经济和社会发展，服务于社会主义新农村建设，服务于人民群众安全便捷出行，为建设富裕文明生态和谐水塘做出贡献。</t>
  </si>
  <si>
    <t>省道日常维护</t>
  </si>
  <si>
    <t>公里</t>
  </si>
  <si>
    <t>县道日常维护</t>
  </si>
  <si>
    <t>乡道日常维护</t>
  </si>
  <si>
    <t>村道日常维护</t>
  </si>
  <si>
    <t>工期完工时间</t>
  </si>
  <si>
    <t>经济效益</t>
  </si>
  <si>
    <t>促进经济发展</t>
  </si>
  <si>
    <t>促进</t>
  </si>
  <si>
    <t>促进当地的经济发展。</t>
  </si>
  <si>
    <t>公路安全水平</t>
  </si>
  <si>
    <t>提升公路的安全水平</t>
  </si>
  <si>
    <t>改善通行服务水平群众满意度</t>
  </si>
  <si>
    <t>一、项目开展时间
水塘镇2024年省级森林草原防灭火经费项目开展时间为：2024年2月8日-2024年3月6日（2月8日-2月29日，各村社区进行防火道路修缮并验收；3月1日-3月8日完成资金支付。
二、项目资金安排
根据新平彝族傣族自治县林业和草原局《新平彝族傣族自治县林业和草原局关于给于分配2024年省级森林防火经费的请示》分配至水塘镇2024年省级森林草原防灭火补助资金2.5万元，专项用于道路修缮。波村0.3万元，现刀0.4万元，大口0.25万元，南达0.25万元，拉博0.3万元，旧哈0.25万元，金厂0.25万元，邦迈0.25万元，水塘社区0.25万元。
三、项目开展的具体内容和措施
项目主要开展森林防灭火道路修缮，重点整治塌方、巨型炮弹坑等严重受损路段。修缮单价为1000元/每公里，由各村（社区）组织施工，水塘镇农业农村综合服务中心（林业）组织验收。严格按照资金管理文件要求，管好、用好资金，加强项目和资金管理，加快项目实施和预算执行进度；严禁挤占、截留、挪用，确保资金安全规范有效。镇财政所、镇人民政府将加强对资金使用和管理的监督检查，对资金的投向和使用等环节要认真审查、严格把关、追踪考核，发现问题必须立即纠正，并按有关规定严肃处理。
四、分月用款计划和支出目标
项目用款计划和支出目标：项目预算2.5万元，用于水塘镇各村社区森林草原防灭火道路修缮，计划2024年2月29日前验收完成，3月8日前完成付款。
五、项目预期效果
（一）社会效益
自然灾害的发生对群众的生产生活影响较大，同时也制约了社会的进步和发展。该项目的实施，保障了各村社区森林草原防灭火道路的畅通。在发生突发事件时，救援能力和水平得到有效提高，能更快速有效的处置突发事件，切实保障人民群众的生命财产安全。</t>
  </si>
  <si>
    <t>森林防火道路修缮</t>
  </si>
  <si>
    <t>反映森林防火道路修缮情况。</t>
  </si>
  <si>
    <t>涉及村（社区）</t>
  </si>
  <si>
    <t>反映项目（工程）验收合格情况。竣工验收合格率=（验收合格单元工程数量/完工单元工程总数）×100%。</t>
  </si>
  <si>
    <t>资金到位支付期限</t>
  </si>
  <si>
    <t>反映发放单位及时发放救助资金的情况。</t>
  </si>
  <si>
    <t>应急处突能力</t>
  </si>
  <si>
    <t>反映受益村民应急处突能力的改善情况。</t>
  </si>
  <si>
    <t>反映受益对象的满意程度。受益对象满意度=调查中满意和较满意的人员数/调查总人数*100%</t>
  </si>
  <si>
    <t>一、项目开展时间
项目从前期准备工作—项目施工—项目竣工验收，时间预计从2024年10月至2024年12月，共3个月：
（1）2024年10月-11月：可行性分析、规划编制、施工招标等项目前期准备工作；
（2）2024年12月-2024年12月中旬项目施工；
（3）2024年12月底项目竣工验收。
二、项目资金安排
工程投资概算总额3万元，新平县2023年度城乡绿化美化标杆典型省级财政直接奖补资金3万元。项目资金全部用于水塘镇河湖绿化美化工程2023年度省级资金项目建设。
三、项目开展的具体内容和措施
建设内容和规模为：红河水塘镇大春河交汇口段植绿补绿。
四、分月用款计划和支出目标
项目计划于2024年12月1日开工，施工期间每月按照合同清单和付款约定支付进度款，所有工程款项于2024年12月30日前经竣工验收合格并通过结算审核后，按照合同约定支付后续相应工程款。
五、项目预期效果
水塘镇河湖绿化美化工程2023年度省级资金项目围绕绿色发展理念更加深入人心、农村人居环境更加生态宜居、城乡融合发展更加深入推进、优势特色产业更加发展壮大、农村精神文明更加协调发展为建设目标，改善河流生态环境，促进旅游等产业发展，增加农民人均收入，让更多外出打工者回乡创业，解决本村及周边群众就业问题；改善人居环境，满足其周边居民的生产、生活需要，对建设富裕文明的新农村有重要作用。
水塘镇河湖绿化美化工程2023年度省级资金项目是一项全面推进经济建设、社会建设、文化建设、生态保护、民生保障的系统工程，对提升生态系统稳定性和生态服务功能，改善生活环境，增加群众收入具有十分重要的意义。</t>
  </si>
  <si>
    <t>反映树苗的成活情况。</t>
  </si>
  <si>
    <t>带动增加收入</t>
  </si>
  <si>
    <t>增加</t>
  </si>
  <si>
    <t>促进周边群众增收，推动农文旅融合发展。</t>
  </si>
  <si>
    <t>发动群众参与义务植树活动</t>
  </si>
  <si>
    <t>大力发动群众参与义务植树活动</t>
  </si>
  <si>
    <t>生态效益</t>
  </si>
  <si>
    <t>人居环境</t>
  </si>
  <si>
    <t>城乡人居环境得到持续明显改善</t>
  </si>
  <si>
    <t>一、项目开展时间
水塘镇市级“三三”制森林草原防火补助经费项目开展时间为：
2024年5月21日-2024年6月21日购买森林草原防火办公及灭火设备；
2024年6月21日-2024年7月21日完成资金支付。
二、项目资金安排
按照玉财资环〔2024〕30号《玉溪市财政局关于下达资环口2024年度一季度市级项目经费的通知》和新林请〔2024〕33号《新平彝族傣族自治县林业和草原局关于分配市级下达“三三”制森林草原防火补助经费的请示》分配至水塘镇2.5万元，专项用于森林草原防灭火工作，提升森林草原防灭火应急处置能力。
三、项目开展的具体内容和措施
项目用于购买森林草原防火办公设备，便于森林草原防灭火工作开展。严格按照资金管理文件要求，管好、用好资金，加强项目和资金管理，加快项目实施和预算执行进度；严禁挤占、截留、挪用，确保资金安全规范有效。镇财政所、镇人民政府将加强对资金使用和管理的监督检查，对资金的投向和使用等环节要认真审查、严格把关、追踪考核，发现问题必须立即纠正，并按有关规定严肃处理。
四、分月用款计划和支出目标
项目用款计划和支出目标：项目预算2.5万元，用于购买森林草原防火办公及灭火设备，计划2024年6月21日前验收完成，7月21日前完成付款。
五、项目预期效果
（一）社会效益
加强森林草原防灭火工作，坚持建强基础、补齐短板，把基础设施作为有力支撑，系统谋划、扬长补短、整体推进，有效预防和扑救森林火灾，保障人民生命财产安全，保护森林资源和生物多样性。
（二）经济效益
通过项目的实施，为森林草原防灭火工作提供保障，加强森林草原防灭火工作力度，提高应急处置能力，对森林火灾的“打早、打小、打了”将起到关键作用，严控火灾源头，有利于维持社会的稳定，促进社会经济的可持续发展。</t>
  </si>
  <si>
    <t>购买集思宝林调通GPS数量</t>
  </si>
  <si>
    <t>台（套）</t>
  </si>
  <si>
    <t>反映购置数量完成情况。</t>
  </si>
  <si>
    <t>购买电动灭火喷雾器</t>
  </si>
  <si>
    <t>验收通过率</t>
  </si>
  <si>
    <t>反映设备购置的产品质量情况。验收通过率=（通过验收的购置数量/购置总数量）*100%。</t>
  </si>
  <si>
    <t>设备使用年限</t>
  </si>
  <si>
    <t>反映新投入设备使用年限情况。</t>
  </si>
  <si>
    <t>使用人员满意度</t>
  </si>
  <si>
    <t>反映使用对象对购置设备的整体满意情况。使用人员满意度=（对购置设备满意的人数/问卷调查人数）*100%。</t>
  </si>
  <si>
    <t>一、项目开展时间
该项目于2024年6月开展实施，结合实际工作情况，力争于2025年3月31日前完成。
二、项目资金安排
水塘镇2024年省级公益林森林生态效益补偿资金39.78万元，其中:专职护林员管护费34.02万元、脱贫护林员管护费5.76万元。
三、项目开展的具体内容和措施   
（一）完成2024年省级公益林森林生态效益补偿资金的发放。严格按照省级公益林护林员管理办法，公开公平公正选聘护林员。对护林员进行岗前培训，按照考核办法对护林员进行年终考评，依照考评发放绩效，每月按时发放护林员工资。
（二）管护措施
一是加强组织领导，我镇把森林生态效益补偿建设工作纳入到森林资源保护建设目标责任制进行考核。实行政府负总责，主要领导亲自抓，分管领导具体抓，林业部门具体实施，相关部门密切配合的工作机制，真正实现对森林生态效益补偿的齐抓共管；二是成立机构、确定专人，全面负责森林生态效益补偿建设的项目实施、组织管理和协调指导工作，成立水塘镇森林生态效益补偿建设领导小组，在农业农村综合服务中心设立森林生态效益管护办公室，抽调人员专抓此项工作；三是加强监督检查，对重点公益林管护责任制是否落实、补偿资金是否落实到位等情况开展定期不定期的检查。通过以上工作的落实提高有效投入的能力,取得经济效益和社会效益的综合平衡。
四、分月用款计划和支出目标
（一）专职护林员管护费：主要用于管护人员管护费、绩效等支出。每月计划发放34020元，自2024年6月至25年3月共计划发放34.02万元。
（二）生态护林员管护费：主要用于生态护林员的支出。每月计划发放5760元，自2024年6月至25年3月共计划发放5.76万元。
五、项目预期效果
（一）项目实施的经济效益。
严格执行资金管理的有关规定。建立健全补偿资金管理制度，强化资金的管理、监督、稽查，实行专帐核算，专款专用，安全运行。按时上报年度实施检查报告和当年补偿资金申请报告。通过实施省级公益林森林生态效益补偿资金兑现工作，保障了我镇山山有人管，森林资源有人护，从而创造出更多潜在的森林经济效益。
（二）项目实施的社会效益。
提升我镇实施森林生态效益补偿的政策影响力。全镇对森林生态效益补偿工作认识到位,措施有力，工作扎实，取得了显著成绩。一是解决了公益林管护经费短缺的问题，让广大公益林所有者和经营者得到一定补偿，实现管护和经营有机结合。</t>
  </si>
  <si>
    <t>全镇省级公益林面积</t>
  </si>
  <si>
    <t>万亩</t>
  </si>
  <si>
    <t>反映省级公益林生态效益补偿面积</t>
  </si>
  <si>
    <t>聘请专职护林员人数</t>
  </si>
  <si>
    <t>反映公益林护林员（队员）人数</t>
  </si>
  <si>
    <t>聘请脱贫护林员人数</t>
  </si>
  <si>
    <t>公益林获补对象准确率</t>
  </si>
  <si>
    <t>反映兑付标准准确率。兑付标准准确率=抽检符合标准的对象数/抽检实际对象数*100%</t>
  </si>
  <si>
    <t>资金兑付完成率</t>
  </si>
  <si>
    <t>森林资源管护能力</t>
  </si>
  <si>
    <t>反映森林资源管护能力的情况。</t>
  </si>
  <si>
    <t>反映获补助受益对象的满意程度。受益对象满意度=调查中满意和较满意的受益对象数/调查总人数*100%</t>
  </si>
  <si>
    <t>一、项目开展时间
2024年3月31日前发放第一季度补助资金；
2024年6月30日前发放第二季度补助资金；
2024年9月30日前发放第三季度补助资金；
2024年12月31日前发放第四季度补助资金。
二、项目资金安排
本项目2024年度预算资金91200元，市级资金22800元，县级资金68400元，每月市级补助资金10元/人，县级补助资金30元/人，具体如下：
2024年3月31日前发放第一季度补助资金，预计补助190人，市级补助资金5700元（190x10x3），县级补助资金17100元(190x30x3),总计22800元；
2024年6月30日前发放第二季度补助资金，预计补助190人，市级补助资金5700元（190x10x3），县级补助资金17100元(190x30x3),总计22800元；
2024年9月30日前发放第三季度补助资金，预计补助190人，市级补助资金5700元（190x10x3），县级补助资金17100元(190x30x3),总计22800元；
2024年12月31日前发放第四季度补助资金，预计补助190人，市级补助资金5700元（190x10x3），县级补助资金17100元(190x30x3),总计22800元；
三、项目开展的具体内容和措施
1.切实提高认识，精心组织实施。坚持把开展“农村困难党员关爱行动”作为贯彻落实省第九次党代会和市第四次党代会精神的一项重要工作来抓，制定措施，精心组织。对年龄在60岁以上的农村困难老党员，每人每月按标准给予补助，对特别困难和遭受重大自然灾害、疾病的农村困难党员，可根据实际情况给予慰问补助。
四、分月用款计划和支出目标
年初，根据预算情况，拨付水塘镇2024年农村困难党员关爱行动补助资金91200元
五、项目预期效果
通过对农村困难党员关爱行动补助，切实帮助农村困难党员解决了生产、生活中的实际困难，生活状态得到改善，使农村困难党员感受到党的关怀，促进农村社会和谐。</t>
  </si>
  <si>
    <t xml:space="preserve">反映农村困难党员补助发放次数
</t>
  </si>
  <si>
    <t xml:space="preserve">农村困难党员人数
</t>
  </si>
  <si>
    <t>190</t>
  </si>
  <si>
    <t>反映农村困难党员补助发放人数</t>
  </si>
  <si>
    <t xml:space="preserve">反映项目预期效果
</t>
  </si>
  <si>
    <t xml:space="preserve">一、项目开展时间计划为2021-2023年。1.2022年5-12月进行办公区域改扩建。2.2022年8-10月在政采云平台进行办公设备的采购；为使水塘镇财政所能够更好的提升完善财政所的办公环境，消除安全隐患，我单位计划使用40万元资金，主要用于三个方面：
（一）改造办公区域共需33.14万元 ；（二）信息化建设共需1.9万元；（三）设备购置共需5.22万元；
二、具体实施内容或措施
1.办公区域改造及专修事项按照《中华人民共和国招标投标法》委托招标代理服务公司进行；
2.按照云政办函〔2020〕25号云南省2021年政府集中采购目录及标准的通知及玉财资〔2019〕100号玉溪市市级行政事业单位国有资产配置的标准的要求在政采云平台上进行政府购买。
三、预期效果
通过本次项目的实施，办公区域改造504㎡；办公室更换防滑瓷砖地板360㎡；更换防盗门窗1套；优化办公环境绿化建设；新增电子显示屏10×0.6㎡1套；完善制度牌、工号牌等公示信息牌制作；更新宣传公示栏4个；采购办公设备办公桌4套、储物柜4个、茶几2个、凉椅2套、窗帘7套、饮水机2台；对办公场地功能进行完善与提升，能满足日常工作运行功能，到2023年底我镇财政将全面达到服务能力提升要求，将全面达到防火防盗防潮功能，优化办公环境，来访办事人员，实现财政为民服务优质、资金使用及时安全、财政运行全面规范、财政管理高效有为，能够更好提升完善财政所的办公环境，消除安全隐患，为提高财政公共服务和保障乡村振兴的作用显著发挥。     </t>
  </si>
  <si>
    <t>办公区域改造</t>
  </si>
  <si>
    <t>504</t>
  </si>
  <si>
    <t>反映办公区域改造面积。</t>
  </si>
  <si>
    <t xml:space="preserve">更新宣传公示栏
</t>
  </si>
  <si>
    <t>反映更新内容项目。</t>
  </si>
  <si>
    <t>更换门窗</t>
  </si>
  <si>
    <t>反映项目验收情况。 竣工验收</t>
  </si>
  <si>
    <t>反映项目完成的时限</t>
  </si>
  <si>
    <t>一、项目基本情况
本次水塘镇2024年市级专项彩票公益金（第二批）项目资金奖补800000.00元，其中水塘镇南达村委会松树林小组人居环境提升改造项目300000.00元，水塘镇旧哈村小团山片区人居环境提升改造项目500000.00元。为丰富人民群众的文化生活和进一步加快新农村现代基础设施建设，国家加大了公益福利事业建设力度。由于缺少项目建设资金，水塘镇南达村委会松树林小组、旧哈村小团山片区社会事业发展滞后，基础设施薄弱，如南达村松树林小组缺乏公厕导致环境卫生状况恶化，垃圾和排泄物随意丢弃，增加疾病传播的风险；旧哈村小团山片区雨污分流设施损坏严重且缺乏污水处理设施。为了丰富群众的精神文化生活，完善小组基础设施，改变南达村委会松树林小组、旧哈村小团山片区村容村貌农村基础设施建设势在必行。
二、项目预期效果
1.新平县水塘镇南达村委会松树林小组人居环境提升改造项目建成后，有有利于满足新平县南达村松树林小组群众的日常需要，小组通过新建公厕、完善村庄基础设施建设和增设农村综合性活动场所，为村庄带来了全面的积极影响。这些举措不仅显著改善了村庄的环境卫生状况，减少了疾病传播的风险，还提升了村庄的整体形象和居住质量。同时，基础设施的完善为村民提供了更安全、更便捷的出行和生活条件，增强了村庄的现代化和吸引力。农村综合性活动场所的建设则丰富了村民的文化娱乐生活，增强了村民之间的交流和联系，为青少年提供了健康成长的平台。此外，这些举措还提供了更多就业岗位，为村庄的经济发展注入了新的活力。这些举措共同推动了新平县水塘镇南达村委会松树林小组人居环境提升改造项目的全面提升，为村庄的可持续发展奠定了坚实基础，展现了项目深远的经济效益与社会价值。
2.新平县水塘镇旧哈村小团山片区人居环境提升改造项目建成后，有利于满足水塘镇旧哈村小团山片区群众的日常需要，路面恢复彻底解决了出行安全问题，优化交通环境，提升村庄整体形象，为村民生活带来便利。综合性活动场所的打造，为村民提供了休闲娱乐、文化交流的多元化空间，增强了社区活力与凝聚力，丰富了村民的精神生活。村庄内污水收集管网改造不仅消除了安全隐患，还提升了公共服务水平，让村民在舒适的环境中享受更优质的服务。这些举措共同推动了水塘镇旧哈村小团山片区的全面提升，为村庄的可持续发展奠定了坚实基础，展现了项目深远的经济效益与社会价值。</t>
  </si>
  <si>
    <t>公厕建设</t>
  </si>
  <si>
    <t>反映公厕建设的数量。</t>
  </si>
  <si>
    <t xml:space="preserve">路面修复
</t>
  </si>
  <si>
    <t>反映路面修复情况</t>
  </si>
  <si>
    <t xml:space="preserve">基本公共服务均等化水平
</t>
  </si>
  <si>
    <t>持续提高农村基本公共服务均等</t>
  </si>
  <si>
    <t>反映群众的满意程度</t>
  </si>
  <si>
    <t>一、项目基本情况
本次水塘镇2024年市级专项彩票公益金（第一批）项目资金奖补800000.00元，其中水塘镇现刀存丙坡小组人居环境提升改造项目500000.00元，曼便小组人居环境提升改造项目300000.00元。为丰富人民群众的文化生活和进一步加快新农村现代基础设施建设，国家加大了公益福利事业建设力度。由于缺少项目建设资金，水塘镇现刀村丙坡小组、曼便小组社会事业发展滞后，基础设施薄弱，如丙破小组人畜未分离、公厕设施落后、村庄道路未硬化，曼便小组停车问题日益突出、公测设施简陋等，难以满足群众生产生活、开展群众文体活动等需要。为了丰富群众的精神文化生活，完善小组基础设施，改变小组村容村貌，现刀村丙坡小组、曼便小组农村基础设施建设势在必行。
二、项目预期效果
1.新平县水塘镇现刀村丙坡小组农村基础设施建设项目，项目的建设建直接改善了村庄的卫生环境，通过新建公厕和人畜分离两个项目，降低了疾病传播的风险，提升了村民的生活质量和健康水平;减少人畜共患病的发生，保障村民的生命安全。
本工程为一项人居环境改善项目，其本身不能产生直接产生经济效益，但由于各项工程施工建成后可提高项目所在村庄的人居环境，减少人居卫生安全风险和牲畜的患病风险，从而保障村民的人身健康与生产工作稳定，由此产生的间接经济效益虽无法作定量计算，但其间接经济效益将是可观的。通过实施本项目，农村公厕和人畜分离点设施的建设和维护管理可为当地提供就业机会，增加农民收入，养殖业的稳步发展可有效促进新平县当地的产业发展，助力当地的乡村振兴。
2.新平县水塘镇现刀村曼便小组人居环境提升改造项目建成后，有利于满足新平县水塘镇现刀村曼便小组群众的日常需要，停车场建设彻底解决了停车难题，优化交通环境，提升村庄整体形象，为村民生活带来便利。综合性活动场所的打造，为村民提供了休闲娱乐、文化交流的多元化空间，增强了社区活力与凝聚力，丰富了村民的精神生活。公房修缮不仅消除了安全隐患，还提升了公共服务水平，让村民在舒适的环境中享受更优质的服务。而新建公厕的投入使用，更是大大改善了村庄的公共卫生环境，提高了村民的生活质量与健康水平。这些举措共同推动了曼便小组人居环境的全面提升，为村庄的可持续发展奠定7坚实基础，展现了项目深远的经济效益与社会价值。</t>
  </si>
  <si>
    <t xml:space="preserve">挡土墙建设
</t>
  </si>
  <si>
    <t>20*0.8*2.5</t>
  </si>
  <si>
    <t>反映挡土墙的建设大小</t>
  </si>
  <si>
    <t>砼沙碎砂石料</t>
  </si>
  <si>
    <t>吨</t>
  </si>
  <si>
    <t>反映砂石的数量</t>
  </si>
  <si>
    <t xml:space="preserve">石材
</t>
  </si>
  <si>
    <t>39</t>
  </si>
  <si>
    <t>反映石材耗材</t>
  </si>
  <si>
    <t xml:space="preserve">竣工验收合格率
</t>
  </si>
  <si>
    <t>反映项目验收情况。竣工验收</t>
  </si>
  <si>
    <t xml:space="preserve">居民生活质量
</t>
  </si>
  <si>
    <t>居民生活质量得到提升</t>
  </si>
  <si>
    <t>生态环境</t>
  </si>
  <si>
    <t>反映群众满意度</t>
  </si>
  <si>
    <t xml:space="preserve">一、项目开展时间
2024年11月至2025年1月，宣传动员，编制完善项目实施方案及项目审批；
2025年1月底，完成项目建设任务；
2025年2月底，组织项目总结及验收工作。
二、项目资金安排
2024年项目资金安排如下：
1.人居环境人畜分离点勘测费26000.00元；
2.修建石挡土墙66.67m3，小计24000.00元；总合计50000.00元。
三、项目开展的具体内容和措施
1、人居环境人畜分离点勘测费。
2、石挡土墙。
四、分月用款计划和支出目标
本项目申请农村人居环境整治补助资金5万元，补助方式：资金计划于2025年3月31日前拨付施工单位。
五、项目预期效果
1、建成目标
通过农村人居环境整治示范村建设项目实施，促进丙坡小组产业聚集发展，改善人居环境，将新村丙坡小组建设成“村庄秀美、环境优美、生活甜美、社会和美”的宜居、宜业、宜游的美丽乡。
2、社会效益与村庄治理
村庄、道路、宅旁院落实现绿化美化，绿化覆盖率明显提高。通过建设村庄公共活动场所，使群众的生活环境得到改善，当地群众参加文化活动的条件会得到提升，还提高小组的生活质量创造了基本条件，对改善小组公共服务设施，改善生活环境具有十分重要的意义。
3、生态效益与可持续发展
项目建成后将改善小组居住环境和居住条件，促进社会和谐，维护社会稳定团结的局面。不仅为小组美化了居住环境和提供休闲娱乐的场所，并且解决了危害居民人身安全的安全隐患，保证了村民在村庄中正常的生产、娱乐、生活，也为水塘镇增添了一道亮丽的风景。 </t>
  </si>
  <si>
    <t xml:space="preserve">人居环境人畜分离点勘测
</t>
  </si>
  <si>
    <t>反映人居环境人畜分离点勘测</t>
  </si>
  <si>
    <t xml:space="preserve">石挡土墙
</t>
  </si>
  <si>
    <t>66.67</t>
  </si>
  <si>
    <t>反映石挡土墙面积</t>
  </si>
  <si>
    <t>反映项目验收合格率。</t>
  </si>
  <si>
    <t xml:space="preserve">人居环境
</t>
  </si>
  <si>
    <t>人居环境得到改善</t>
  </si>
  <si>
    <t>受益群众</t>
  </si>
  <si>
    <t>反映群众满意度情况。</t>
  </si>
  <si>
    <t>一、项目开展时间
该项目于2024年6月30日—2024年9月30日开展实施，计划工期为90天。
四、项目资金安排
中央农业防灾减灾和水利救灾资金水塘镇旧哈村人畜饮水及灌溉用水水源点建设工程资金7万元；中央农业防灾减灾和水利救灾资金水塘镇棉花河流域抗旱应急水源综合利用工程资金20万元
五、项目开展的具体内容和措施   
（一）建设内容
本项目在旧哈村老八队坝塘基础上建设水源点。建设具体内容包括土石方开挖、回填，C25埋石砼，C25钢筋砼，钢筋制安，C20砼垫层，普通模板架设。
（二）实施措施
一是加强组织领导，我镇把水塘镇旧哈村人畜饮水及灌溉用水水源点建设工程纳入到水利抗旱设施进行考核。实行政府负总责，主要领导亲自抓，分管领导具体抓，镇农业农村综合服务中心（水管）部门具体实施，相关部门密切配合的工作机制，真正实现对工程的齐抓共管；二是确定专人全面负责水塘镇旧哈村人畜饮水及灌溉用水水源点建设工程的项目实施、组织管理和协调指导工作，成立工作专班，办公室下设在镇农业农村综合服务中心（水管），抽调人员专抓此项工作；三是加强监督检查，严格按照施工实施方案要求进行，保证工程质量；按照合同相关法律签订施工合同，确保项目合法性。对工程安全生产责任制是否落实、农民工工资是否落实到位等情况开展定期不定期的检查。通过以上工作的落实提高有效投入的能力,确保工程顺利进行，取得经济效益和社会效益的综合平衡。
六、分月用款计划和支出目标
6月30日工程开始实施后，拨付工程预支款10000元；9月29日通过对工程项目组织验收收方、结算后，根据实际验收结果向施工承包单位拨付剩余工程款60000元。中央农业防灾减灾和水利救灾资金水塘镇棉花河流域抗旱应急水源综合利用工程资金20万元。
七、项目预期效果
（一）项目实施的经济效益。
严格执行资金管理的有关规定。建立健全补偿资金管理制度，强化资金的管理、监督、稽查，实行专帐核算，专款专用，安全运行。通过实施水塘镇旧哈村人畜饮水及灌溉用水水源点建设工程，提升我镇水利基础设施能力，提高了水资源利用率，提升旧哈片区的农业灌溉经济效益。</t>
  </si>
  <si>
    <t>50方水池建设</t>
  </si>
  <si>
    <t>座</t>
  </si>
  <si>
    <t>反映水池建设数量。</t>
  </si>
  <si>
    <t xml:space="preserve">架设管道工程数量
</t>
  </si>
  <si>
    <t>780</t>
  </si>
  <si>
    <t>反映架设管道工程数量</t>
  </si>
  <si>
    <t xml:space="preserve">反映项目竣工验收合格率。
</t>
  </si>
  <si>
    <t xml:space="preserve">使用年限
</t>
  </si>
  <si>
    <t>10</t>
  </si>
  <si>
    <t>反映使用年限情况。</t>
  </si>
  <si>
    <t>一、项目开展时间
工程实施于2024年7月1日—2024年10月30日，工期计划为121天。
二、项目资金安排
中央农业防灾减灾和水利救灾资金水塘镇2024年抗旱应急拉水和设备费补助工程资金2万元，详见概算表。
三、项目开展的具体内容和措施   
（一）建设内容
本项目在水塘镇现刀村丙额小组建设水泵站，建设内容包括水泵安装，C20砼垫层，管道架设等。
（二）实施措施
一是加强组织领导，我镇把水塘镇2024年抗旱应急拉水和设备费补助工程纳入到水利抗旱设施进行考核。实行政府负总责，主要领导亲自抓，分管领导具体抓，镇农业农村综合服务中心（水管）部门具体实施，相关部门密切配合的工作机制，真正实现对工程的齐抓共管；二是确定专人全面负责水塘镇2024年抗旱应急拉水和设备费补助工程的项目实施、组织管理和协调指导工作，成立工作专班，办公室下设在镇农业农村综合服务中心（水管），抽调人员专抓此项工作；三是加强监督检查，严格按照施工实施方案要求进行，保证工程质量；按照合同相关法律签订施工合同，确保项目合法性。对工程安全生产责任制是否落实、农民工工资是否落实到位等情况开展定期不定期的检查。通过以上工作的落实提高有效投入的能力，确保工程顺利进行，取得经济效益和社会效益的综合平衡。
四、分月用款计划和支出目标
7月1日项目开始实施后，施工期间每月按照合同清单和付款约定支付进度款，所有工程款于2024年10月30日前经竣工验收合格并通过结算审核后，按照合同约定支付后续相应工程款。
五、项目预期效果
（一）项目实施的经济效益。
严格执行资金管理的有关规定。建立健全补偿资金管理制度，强化资金的管理、监督、稽查，实行专帐核算，专款专用，安全运行。通过实施水塘镇2024年抗旱应急拉水和设备费补助工程，提升我镇水利基础设施能力，提高了水资源利用率，提升大春河水塘镇现刀村流域片区的农业灌溉经济效益。
（二）项目实施的社会效益。
提升我镇实施抗旱保供水的政策影响力。全镇对抗旱保供工作认识到位，措施有力工作扎实，项目实施有利于达到的社会效益：解决了大春河水塘镇现刀村河流域片区人畜饮水及农业灌溉用水紧缺的问题，切实保障流域内农户的生活生产用水，鼓励和引导群众节约用水，爱护流域水资源及水利基础设施，保障社会的和谐稳定发展。</t>
  </si>
  <si>
    <t>DN50热镀锌管管材购买</t>
  </si>
  <si>
    <t>反映新建、改造、修缮工程量完</t>
  </si>
  <si>
    <t xml:space="preserve">C20埋石砼基础建设
</t>
  </si>
  <si>
    <t>反映验收合格率</t>
  </si>
  <si>
    <t xml:space="preserve">资金到位支付时效
</t>
  </si>
  <si>
    <t>反映资金兑现时效率</t>
  </si>
  <si>
    <t>反映使用情况。</t>
  </si>
  <si>
    <t xml:space="preserve">受益人群满意度
</t>
  </si>
  <si>
    <t>反映群众满意程度。</t>
  </si>
  <si>
    <t>一、项目开展时间
工程计划实施于2024年7月1日－2024年9月30日，总工期60天。
二、项目资金安排
工程投资概算总额55万元，其中2024年省级专项彩票公益金（第二批）项目资金40万元，村小组自筹15万元，并将本次资金55万元全部用于水塘镇水塘社区小河边小组人居环境提升改造项目。
三、项目开展的具体内容和措施
1.M7.5砂浆毛石支砌路边挡墙和防洪沟（含挡墙土方开挖和挡墙面勾平缝）810m3；2.C25砼防洪沟沟底 31.50m3；3.M7.5砂浆页岩砖墙支砌 23.82m3；4.砖墙抹灰100㎡；5.旧挡墙、旧砖墙抹灰后刷水泥浆 39.00㎡；6.道路路基整形（平整） 2,767.44㎡；7.道路砂夹石垫层 435.44m3；8.200mm厚C25砼车行道面层浇筑 1,380.44㎡；9.150mm厚C25砼人行道面层浇筑200㎡；10.20t压路机拖车费1项;11.20t压路机台班费2台班;12.旧公厕拆除清运1项;13.旧毛石挡墙勾缝 52.00㎡;14.土方回填 22.02m3;15.DN400涵管（平口管接头处包管）42m;16.C25毛石砼排水沟（含土方开挖和支模） 20.40m3;17.80型挖机拆除村内残檐断壁和临危房台班4台班;18.本地果树1项;19.旧公房修缮1项。
四、分月用款计划和支出目标
项目计划于2024年7月1日开工，施工期间每月按照合同清单和付款约定支付进度款，所有工程款项于2024年9月30日前经竣工验收合格并通过结算审核后，按照合同约定支付后续相应工程款。
五、项目预期效果
水塘镇水塘社区小河边小组人居环境提升改造项目的实施，建设顺民心，合民意，是改善小组人居环境的关键举措，是满足居民不断提高的生活质量水平迫切的需要，为水塘镇实现乡村振兴奠定了基础。项目的建设将为小河边小组提供更多增收的机会，为少数贫困群众脱贫致富创造条件，发挥更大的经济和社会效益，推进“三化”进程，促进城乡经济和社会全面发展，为全面健康小康社会、提高人民群众生活水平和质量，提供更畅通、更快捷、更安全的交通运输和生活条件等有着重大意义。</t>
  </si>
  <si>
    <t xml:space="preserve">砂浆毛石支砌路边挡墙和防洪沟工程量
</t>
  </si>
  <si>
    <t>810</t>
  </si>
  <si>
    <t>反映砂浆毛石支砌路边挡墙和防洪沟工程量</t>
  </si>
  <si>
    <t>反映竣工验收合格率</t>
  </si>
  <si>
    <t>反映使用情况</t>
  </si>
  <si>
    <t>群众满意度</t>
  </si>
  <si>
    <t>反映受益群众的满意度</t>
  </si>
  <si>
    <t>为坚决贯彻落实县委、政府决策部署，按照“拆得彻底、清得干净、改得美观、管得规范”十六字方针要求，把破解农村危房闲置旧房难题作为推进美丽乡村建设的重要抓手，作为全面改善民生的重要内容，进一步盘活利用村庄闲置土地资源，扶持壮大村级集体经济，增加农民财产性收入，推进美丽乡村建设，促进乡村全面振兴。同时改善人居环境, 建设美丽乡村是事关广大人民群众根本福祉，解决群众对美好生活条件的诉求和期盼，是实现“村容整洁、管理民主”,着力解决村容村貌,提升群众幸福感的有力举措特制定本方案：
一、项目开展时间
 2024年1月至2024年12月
二、项目资金安排
所有项目均已完工并验收合格，相关报账材料已在财政所资金待拨付，本项目内容为：项目总资金206万元.主要用于玉溪市2016-2017年“百村示范、千村整治”行动新平县水塘镇邦迈村老糯租村小组示范村建设项目二标段20万，水塘镇水塘社区龙洞潭海滔家地块整治工程16.48万，2019年林区道路建设项目44万，2020年林区道路建设22万，2017林区道路建设12.63万，2020年林区道路建设22万，水塘镇2022年核桃竹子林区路建设14.5万，旧哈村新挖林果路15万，水塘镇南达松树林小型地质灾害新建防洪沟工程7万等（详细查看明细表）。
三、项目开展的具体内容和措施
本项目内容为：项目总资金206万元.主要用于玉溪市2016-2017年“百村示范、千村整治”行动新平县水塘镇邦迈村老糯租村小组示范村建设项目二标段20万，水塘镇水塘社区龙洞潭海滔家地块整治工程16.48万，2019年林区道路建设项目44万，2020年林区道路建设22万，2017林区道路建设12.63万，2020年林区道路建设22万，水塘镇2022年核桃竹子林区路建设14.5万，旧哈村新挖林果路15万，水塘镇南达松树林小型地质灾害新建防洪沟工程7万等（详细查看明细表）。
四、分月用款计划和支出目标
资金到位后30日内完成兑付工作，计划于2024年12月20日完成兑付工作。
七、项目预期效果
通过实施该项目,及时完成资金支付,减轻中小企业负担,结清农民工工资,营造践诺守信的营商环境,提高政府公信力,减少群众上访。</t>
  </si>
  <si>
    <t>工程总量</t>
  </si>
  <si>
    <t xml:space="preserve">配套设施完成率
</t>
  </si>
  <si>
    <t>反映配套设施完成率</t>
  </si>
  <si>
    <t>反映群众满意度。</t>
  </si>
  <si>
    <t xml:space="preserve">一、项目开展时间
项目从前期准备工作—项目施工—项目竣工验收，时间预计从2024年6月至2024年9月，共4个月：
（1）2024年6月-7月：可研编制、规划编制、施工图设计、招标等项目前期准备工作；
（2）2024年7月-2024年8月项目施工；
（3）2024年9月项目竣工验收。
二、项目资金安排
工程投资概算总额111.10万元，2024年第二批中央财政衔接推进乡村振兴补助资金110万元，其余由水塘政府自筹。项目资金全部用于水塘镇2024年“千万工程”乡村振兴示范村人居环境整治提升建设项目建设。
三、项目共有小河边、小麻浪、大麻浪、水塘、十二道湾5个项目点，建设内容和规模分别为：
（1）小河边小组：①80型挖机拆除原村内老养殖小区和临危设施及清理：4台班；②养殖小区M7.5砂浆支砌毛石挡墙：333m3；③场地土方开挖及平整：2800m3；④土方弃置（运距≤1公里）：530m3；⑤DN40热镀锌管：300m；⑥DN25热镀锌管：150m；⑦DN160pvc污水管：300m；⑧200mm厚砂夹石道路基层：760m2；⑨C20毛石混凝土水沟（立模）：51m3；⑩100立方化粪池：1个。
（2）小麻浪小组：①80型挖机拆除临危设施及清理：2台班；②养殖小区M7.5砂浆毛石挡墙支砌：1130m3；③场地土方开挖及平整：4500m3；④DN40热镀锌管：350m；⑤DN25热镀锌管：150m；⑥DN160pvc污水管：350m；⑦200mm厚砂夹石道路基层：950m2；⑧C20毛石混凝土水沟（立模）：55m3；⑨100立方化粪池：1个；⑩场地边红砖支砌：5m3；？场地硬化（100mm厚砂夹石垫层，150mm厚砂夹石垫层C25砼面层）：25m2。
（3）大麻浪小组：①80型挖机拆除临危设施及清理：1台班；②20T压路机压实场地台班：1台班；③M7.5砂浆毛挡墙支砌：245m3；④土方开挖：300m3；⑤土方弃置（运距≤1公里）：100m3；⑥C20毛石混凝土水沟（立模）：38m3；⑦场地硬化（100mm厚砂夹石垫层，150mm厚C25砼面层）：260m2；⑧M7.5砂浆页岩砖支砌：40m3；⑨土方人工回填：80m3；⑩本地果树种植：1项；？沟盖板和沟壁支模：175m2；？C25砼沟盖板和沟壁浇筑：31m3；？沟盖板钢筋：1400kg。
</t>
  </si>
  <si>
    <t>场地土方开挖及平整</t>
  </si>
  <si>
    <t>2000</t>
  </si>
  <si>
    <t>反映场地土方开挖及平整</t>
  </si>
  <si>
    <t>新建化粪池</t>
  </si>
  <si>
    <t>反映新建化粪池</t>
  </si>
  <si>
    <t>反映资金到位支付时效</t>
  </si>
  <si>
    <t>反映群众的满意度。</t>
  </si>
  <si>
    <t xml:space="preserve">一、项目开展时间
2024年11月至2025年1月，宣传动员，编制完善项目实施方案及项目审批；2025年1月底，完成项目建设任务；2025年2月底，组织项目总结及验收工作。
二、项目资金安排
2024年项目资金安排如下：
1.人居环境人畜分离点勘测费26000.00元；2.修建石挡土墙66.67m3，小计24000.00元；总合计50000.00元。
三、项目开展的具体内容和措施
1、人居环境人畜分离点勘测费。2、石挡土墙。
四、分月用款计划和支出目标
本项目申请农村人居环境整治补助资金5万元，补助方式：资金计划于2025年3月31日前拨付施工单位。
五、项目预期效果
1、建成目标
通过农村人居环境整治示范村建设项目实施，促进丙坡小组产业聚集发展，改善人居环境，将新村丙坡小组建设成“村庄秀美、环境优美、生活甜美、社会和美”的宜居、宜业、宜游的美丽乡。
2、社会效益与村庄治理
村庄、道路、宅旁院落实现绿化美化，绿化覆盖率明显提高。通过建设村庄公共活动场所，使群众的生活环境得到改善，当地群众参加文化活动的条件会得到提升，还提高小组的生活质量创造了基本条件，对改善小组公共服务设施，改善生活环境具有十分重要的意义。
3、生态效益与可持续发展
项目建成后将改善小组居住环境和居住条件，促进社会和谐，维护社会稳定团结的局面。不仅为小组美化了居住环境和提供休闲娱乐的场所，并且解决了危害居民人身安全的安全隐患，保证了村民在村庄中正常的生产、娱乐、生活，也为水塘镇增添了一道亮丽的风景。 </t>
  </si>
  <si>
    <t>、项目开展时间
1.时间要求：2024年9月1日至12月31 日
2.第一阶段：2024年9月1日至9月30日：宣传、组织发动群众、制定实施方案、工程招投标工作；
3.第二阶段：2024年10月1日至11月30日：组织专业施工队进行施工；
4.第三阶段：总结验收，2024年12月1日至12月31日，镇级初验，迎接省、市、县验收。
二、项目资金安排
项目总投资70.9万元，申请省级以上财政奖补资金68万元，村集体资金2万元，村民投劳折资0.9万元。项目资金全部用于2024年玉溪市新平县水塘镇现刀村麻秧小组农村公益事业建设财政奖补项目。
三、项目开展的具体内容和措施
（一）雨污分流管网290,976.06元
（二）新建公厕104,652.50元
（三）村庄主干道路硬化299,871.44元
（四）项目管理费13,500.00元
四、分月用款计划和支出目标
1、项目计划于2024年10月1日开工，施工期间每月按照合同清单和付款约定支付进度款，所有工程款项于2024年12月31日前经竣工验收合格并通过结算审核后，按照合同约定支付后续相应工程款关于进度付款申请单编制的约定：按工程进度每月25日前编制送达 。
2、预付款的支付
预付款支付比例或金额 ：30％
预付款支付期限：开工后15日内。
预付款扣回的方式：工程款中逐期扣回.
五、项目预期效果
2024年玉溪市新平县水塘镇现刀村麻秧小组农村公益事业建设财政奖补项目建设完成后，可以使现刀村麻秧小组34户159名群众受益，不仅改善其生产生活条件，还有利于项目所在自然村就优势产业进行产业延伸，增加群众收入，并带动周边群众受益。同时，本项目实施深入的贯彻了“十三五”规划中“加快生态文明建设”的发展要求，通过雨污分流的实施控制污染源，项目建设后麻秧小组生活污水收集率达到100%，改变农村“脏乱差”的现象，从本质上提高群众的生活质量；通过进村道路硬化建设保障麻秧小组以及道路沿线丙坡、丙额、岔河共4各小组127户623个村民的出行安全、促进农业发展；为村庄的可持续发展奠定了坚实基础，展现了项目深远的经济效益与社会价值。</t>
  </si>
  <si>
    <t>DN300排污管埋设</t>
  </si>
  <si>
    <t>260</t>
  </si>
  <si>
    <t>反映DN300排污管埋设情况</t>
  </si>
  <si>
    <t xml:space="preserve">村庄主干道路硬化
</t>
  </si>
  <si>
    <t>2644.29</t>
  </si>
  <si>
    <t>反映村庄主干道路硬化面积</t>
  </si>
  <si>
    <t xml:space="preserve">DN700圆形砖砌检查井
</t>
  </si>
  <si>
    <t>口</t>
  </si>
  <si>
    <t>反映检查井数量</t>
  </si>
  <si>
    <t xml:space="preserve">资金到位支付时限
</t>
  </si>
  <si>
    <t xml:space="preserve">基础设施水平
</t>
  </si>
  <si>
    <t>反映基础设施水平提升情况。</t>
  </si>
  <si>
    <t>反映群众的满意程度。</t>
  </si>
  <si>
    <t>一、项目开展时间
2024年9月-11月。
二、项目资金安排
（一）2024年9月：组织开展水塘镇茶叶产业培训（第一期）。主要用于培训期间产生的伙食费、住宿费等的支出。
（二）2024年11月：组织开展水塘镇茶叶产业培训（第二期）。主要用于培训期间产生的伙食费、住宿费等的支出。
三、项目开展的具体内容和措施
项目开展前期做好相关方案和日程安排，与相关部门统筹协调做好会务保障，确保培训的音响设备等能够正常使用，确保培训活动顺利开展。
四、分月用款计划和支出目标
1.水塘镇茶叶产业培训（第一期），共计50人，伙食费单价100元/天，住宿费单价100元/天，培训一天，共计10000.00元。 
2.水塘镇茶叶产业培训（第二期），共计50人，伙食费单价100元/天，住宿费单价100元/天，培训一天，共计10000.00元。合计：20000.00元。
五、项目预期效果
充分发挥人大代表在水塘镇茶叶产业发展中的带动作用，进一步加强与茶农、茶企、部门之间的联动，在助推茶叶产业发展上破难题、创新机，带头服务茶叶产业高质量发展，做好茶产业发展的宣传者、践行者、代言者、监督者，持续推动茶企、茶农增收，为助力水塘镇茶叶产业发展贡献人大代表力量。</t>
  </si>
  <si>
    <t>茶叶产业培训（第一期）人数</t>
  </si>
  <si>
    <t>反映茶叶产业培训（第一期）人数</t>
  </si>
  <si>
    <t>茶叶产业培训（第二期）人数</t>
  </si>
  <si>
    <t>反映茶叶产业培训（第二期）人数</t>
  </si>
  <si>
    <t>参训人员到位率</t>
  </si>
  <si>
    <t>反映参训人员的参与率</t>
  </si>
  <si>
    <t>茶叶种植区生态环境</t>
  </si>
  <si>
    <t>参训人员的满意度</t>
  </si>
  <si>
    <t>反映参训人员的满意度</t>
  </si>
  <si>
    <t>一、项目开展时间
2025年1月至2025年4月，宣传动员，编制完善项目实施方案及项目审批。
二、项目资金安排
2025年项目资金安排如下：
1.购买打印机1台，单价15000.00元，共计15000.00元；
2.购买电脑2台，单价6700.00元，共计13400.00元；
3.购买空调1台，单价2550.00元，共计2550.00元。
总合计30950.00元，其中30000.00元由上级领导拨付，950元由村委会集体资金支付。
三、项目开展的具体内容和措施
1.购买一台打印机。
2.购买两台电脑。
3.购买一台空调。
四、分月用款计划和支出目标
本项目申请办公工作经费共计30950.00元，其中30000.00元由上级领导拨付，950.00元为村委会集体资金。资金根据实际购买进度计划于2025年3月31日前拨付。
五、项目预期效果
充分调动村干部积极性、主动性，为推进乡村治理体系和治理能力现代化、巩固脱贫攻坚成果、全面实施乡村振兴战略提供坚强的组织保障，提升工作效率和服务水平。</t>
  </si>
  <si>
    <t>电脑</t>
  </si>
  <si>
    <t>反映购买数量</t>
  </si>
  <si>
    <t>打印机</t>
  </si>
  <si>
    <t>空调</t>
  </si>
  <si>
    <t>提高现刀村委会的工作效率</t>
  </si>
  <si>
    <t>预算06表</t>
  </si>
  <si>
    <t>2025年部门政府性基金预算支出预算表</t>
  </si>
  <si>
    <t>政府性基金预算支出</t>
  </si>
  <si>
    <t>备注：本单位无此事项。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</si>
  <si>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</si>
  <si>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</si>
  <si>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</si>
  <si>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</si>
  <si>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</si>
  <si>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</si>
  <si>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</si>
  <si>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</si>
  <si>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</si>
  <si>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</si>
  <si>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</si>
  <si>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</si>
  <si>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</si>
  <si>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</si>
  <si>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</si>
  <si>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</si>
  <si>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</si>
  <si>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</si>
  <si>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</si>
  <si>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</si>
  <si>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</si>
  <si>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</si>
  <si>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</si>
  <si>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</si>
  <si>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</si>
  <si>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</si>
  <si>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</si>
  <si>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</si>
  <si>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</si>
  <si>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</si>
  <si>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</si>
  <si>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</si>
  <si>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</si>
  <si>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</si>
  <si>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</si>
  <si>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</si>
  <si>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</si>
  <si>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</si>
  <si>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</si>
  <si>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</si>
  <si>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</si>
  <si>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</si>
  <si>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</si>
  <si>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8</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</si>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</sst>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00_ "/>
    <numFmt numFmtId="182" formatCode="0_ "/>
  </numFmts>
  <fonts count="44">
    <font>
      <sz val="11"/>
      <color theme="1"/>
      <name val="宋体"/>
      <charset val="134"/>
      <scheme val="minor"/>
    </font>
    <font>
      <sz val="11"/>
      <color rgb="FF000000"/>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9"/>
      <color theme="1"/>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2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2" fillId="0" borderId="0" applyNumberFormat="0" applyFill="0" applyBorder="0" applyAlignment="0" applyProtection="0">
      <alignment vertical="center"/>
    </xf>
    <xf numFmtId="0" fontId="33" fillId="3" borderId="23" applyNumberFormat="0" applyAlignment="0" applyProtection="0">
      <alignment vertical="center"/>
    </xf>
    <xf numFmtId="0" fontId="34" fillId="4" borderId="24" applyNumberFormat="0" applyAlignment="0" applyProtection="0">
      <alignment vertical="center"/>
    </xf>
    <xf numFmtId="0" fontId="35" fillId="4" borderId="23" applyNumberFormat="0" applyAlignment="0" applyProtection="0">
      <alignment vertical="center"/>
    </xf>
    <xf numFmtId="0" fontId="36" fillId="5" borderId="25" applyNumberFormat="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10" fillId="0" borderId="7">
      <alignment horizontal="right" vertical="center"/>
    </xf>
    <xf numFmtId="177" fontId="10" fillId="0" borderId="7">
      <alignment horizontal="right" vertical="center"/>
    </xf>
    <xf numFmtId="178" fontId="10" fillId="0" borderId="7">
      <alignment horizontal="right" vertical="center"/>
    </xf>
    <xf numFmtId="179" fontId="10" fillId="0" borderId="7">
      <alignment horizontal="right" vertical="center"/>
    </xf>
    <xf numFmtId="179" fontId="10" fillId="0" borderId="7">
      <alignment horizontal="right" vertical="center"/>
    </xf>
    <xf numFmtId="10" fontId="10" fillId="0" borderId="7">
      <alignment horizontal="right" vertical="center"/>
    </xf>
    <xf numFmtId="49" fontId="10" fillId="0" borderId="7">
      <alignment horizontal="left" vertical="center" wrapText="1"/>
    </xf>
    <xf numFmtId="180" fontId="10" fillId="0" borderId="7">
      <alignment horizontal="right" vertical="center"/>
    </xf>
    <xf numFmtId="0" fontId="10" fillId="0" borderId="0">
      <alignment vertical="top"/>
      <protection locked="0"/>
    </xf>
  </cellStyleXfs>
  <cellXfs count="231">
    <xf numFmtId="0" fontId="0" fillId="0" borderId="0" xfId="0"/>
    <xf numFmtId="0" fontId="1" fillId="0" borderId="0" xfId="0" applyFont="1" applyFill="1" applyAlignment="1">
      <alignment vertical="top"/>
    </xf>
    <xf numFmtId="0" fontId="0" fillId="0" borderId="0" xfId="0" applyAlignment="1">
      <alignment horizontal="center" vertical="center"/>
    </xf>
    <xf numFmtId="49" fontId="2"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2"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6" fillId="0" borderId="7" xfId="0" applyNumberFormat="1" applyFont="1" applyFill="1" applyBorder="1" applyAlignment="1">
      <alignment horizontal="right" vertical="center"/>
    </xf>
    <xf numFmtId="0" fontId="6" fillId="0" borderId="7" xfId="0" applyFont="1" applyFill="1" applyBorder="1" applyAlignment="1">
      <alignment horizontal="center" vertical="center"/>
    </xf>
    <xf numFmtId="0" fontId="7" fillId="0" borderId="0" xfId="0" applyFont="1" applyAlignment="1">
      <alignment horizontal="center" vertical="center"/>
    </xf>
    <xf numFmtId="0" fontId="5" fillId="0" borderId="5"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9" fontId="8"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7" xfId="0" applyFont="1" applyBorder="1" applyAlignment="1" applyProtection="1">
      <alignment horizontal="center" vertical="center"/>
      <protection locked="0"/>
    </xf>
    <xf numFmtId="0" fontId="9" fillId="0" borderId="0" xfId="0" applyFont="1" applyAlignment="1">
      <alignment horizontal="center" vertical="center"/>
    </xf>
    <xf numFmtId="49" fontId="10" fillId="0" borderId="0" xfId="55" applyBorder="1">
      <alignment horizontal="left" vertical="center" wrapText="1"/>
    </xf>
    <xf numFmtId="49" fontId="10" fillId="0" borderId="0" xfId="55" applyBorder="1" applyAlignment="1">
      <alignment horizontal="right" vertical="center" wrapText="1"/>
    </xf>
    <xf numFmtId="49" fontId="11" fillId="0" borderId="0" xfId="55" applyFont="1" applyBorder="1" applyAlignment="1">
      <alignment horizontal="center" vertical="center" wrapText="1"/>
    </xf>
    <xf numFmtId="0" fontId="10" fillId="0" borderId="0" xfId="55" applyNumberFormat="1" applyBorder="1">
      <alignment horizontal="left" vertical="center" wrapText="1"/>
    </xf>
    <xf numFmtId="49" fontId="12" fillId="0" borderId="7" xfId="55" applyFont="1" applyAlignment="1">
      <alignment horizontal="center" vertical="center" wrapText="1"/>
    </xf>
    <xf numFmtId="49" fontId="6" fillId="0" borderId="7" xfId="55" applyFont="1" applyAlignment="1">
      <alignment horizontal="center" vertical="center" wrapText="1"/>
    </xf>
    <xf numFmtId="49" fontId="12" fillId="0" borderId="7" xfId="55" applyFont="1">
      <alignment horizontal="left" vertical="center" wrapText="1"/>
    </xf>
    <xf numFmtId="178" fontId="10" fillId="0" borderId="7" xfId="51">
      <alignment horizontal="right" vertical="center"/>
    </xf>
    <xf numFmtId="179" fontId="10" fillId="0" borderId="7" xfId="52">
      <alignment horizontal="right" vertical="center"/>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2" fillId="0" borderId="0" xfId="0" applyFont="1" applyAlignment="1">
      <alignment horizontal="right" vertical="center"/>
    </xf>
    <xf numFmtId="0" fontId="1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horizontal="right" wrapText="1"/>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7" xfId="57" applyFont="1" applyFill="1" applyBorder="1" applyAlignment="1" applyProtection="1">
      <alignment horizontal="center" vertical="center"/>
    </xf>
    <xf numFmtId="0" fontId="5" fillId="0" borderId="7" xfId="0" applyFont="1" applyBorder="1" applyAlignment="1">
      <alignment horizontal="center" vertical="center"/>
    </xf>
    <xf numFmtId="179" fontId="8" fillId="0" borderId="7" xfId="52" applyFont="1">
      <alignment horizontal="right" vertical="center"/>
    </xf>
    <xf numFmtId="0" fontId="4" fillId="0" borderId="0" xfId="0" applyFont="1" applyAlignment="1" applyProtection="1">
      <alignment horizontal="right"/>
      <protection locked="0"/>
    </xf>
    <xf numFmtId="0" fontId="5" fillId="0" borderId="10"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4" fontId="4" fillId="0" borderId="13" xfId="0" applyNumberFormat="1" applyFont="1" applyBorder="1" applyAlignment="1" applyProtection="1">
      <alignment horizontal="right" vertical="center"/>
      <protection locked="0"/>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5" fillId="0" borderId="13" xfId="0" applyFont="1" applyBorder="1" applyAlignment="1">
      <alignment horizontal="center" vertical="center"/>
    </xf>
    <xf numFmtId="0" fontId="5" fillId="0" borderId="13" xfId="0" applyFont="1" applyBorder="1" applyAlignment="1" applyProtection="1">
      <alignment horizontal="center" vertical="center"/>
      <protection locked="0"/>
    </xf>
    <xf numFmtId="0" fontId="4" fillId="0" borderId="13" xfId="0" applyFont="1" applyBorder="1" applyAlignment="1">
      <alignment horizontal="right" vertical="center"/>
    </xf>
    <xf numFmtId="0" fontId="4" fillId="0" borderId="13" xfId="0" applyFont="1" applyBorder="1" applyAlignment="1">
      <alignment horizontal="center" vertical="center" wrapText="1"/>
    </xf>
    <xf numFmtId="178" fontId="8" fillId="0" borderId="7" xfId="51"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2" fillId="0" borderId="0" xfId="0" applyFont="1" applyAlignment="1">
      <alignment horizontal="right"/>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0" fillId="0" borderId="0" xfId="0" applyAlignment="1">
      <alignment vertical="center"/>
    </xf>
    <xf numFmtId="49" fontId="10" fillId="0" borderId="7" xfId="55" applyNumberFormat="1" applyFont="1" applyBorder="1">
      <alignment horizontal="left" vertical="center" wrapText="1"/>
    </xf>
    <xf numFmtId="179" fontId="10" fillId="0" borderId="7" xfId="55" applyNumberFormat="1" applyFont="1" applyBorder="1" applyAlignment="1">
      <alignment horizontal="right" vertical="center" wrapText="1"/>
    </xf>
    <xf numFmtId="49" fontId="10" fillId="0" borderId="7" xfId="55" applyNumberFormat="1" applyFont="1" applyBorder="1" applyAlignment="1">
      <alignment horizontal="left" vertical="center" wrapText="1" indent="1"/>
    </xf>
    <xf numFmtId="49" fontId="10" fillId="0" borderId="7" xfId="55" applyNumberFormat="1" applyFont="1" applyBorder="1" applyAlignment="1">
      <alignment horizontal="center" vertical="center" wrapText="1"/>
    </xf>
    <xf numFmtId="179" fontId="10" fillId="0" borderId="7" xfId="0" applyNumberFormat="1" applyFont="1" applyFill="1" applyBorder="1" applyAlignment="1">
      <alignment horizontal="left" vertical="center" wrapText="1"/>
    </xf>
    <xf numFmtId="179" fontId="10" fillId="0" borderId="7" xfId="55" applyNumberFormat="1" applyFont="1" applyBorder="1">
      <alignment horizontal="left" vertical="center" wrapText="1"/>
    </xf>
    <xf numFmtId="179" fontId="10" fillId="0" borderId="7" xfId="55" applyNumberFormat="1" applyFont="1" applyBorder="1" applyAlignment="1">
      <alignment horizontal="center" vertical="center" wrapText="1"/>
    </xf>
    <xf numFmtId="49" fontId="10" fillId="0" borderId="16" xfId="55" applyNumberFormat="1" applyFont="1" applyBorder="1" applyAlignment="1">
      <alignment horizontal="left" vertical="center" wrapText="1" indent="1"/>
    </xf>
    <xf numFmtId="49" fontId="10" fillId="0" borderId="16" xfId="55" applyNumberFormat="1" applyFont="1" applyBorder="1" applyAlignment="1">
      <alignment horizontal="left" vertical="center" wrapText="1"/>
    </xf>
    <xf numFmtId="0" fontId="0" fillId="0" borderId="16" xfId="0" applyBorder="1" applyAlignment="1">
      <alignment wrapText="1"/>
    </xf>
    <xf numFmtId="0" fontId="0" fillId="0" borderId="17" xfId="0" applyBorder="1" applyAlignment="1">
      <alignment vertical="center" wrapText="1"/>
    </xf>
    <xf numFmtId="0" fontId="15" fillId="0" borderId="17" xfId="0" applyFont="1" applyBorder="1" applyAlignment="1">
      <alignment vertical="center" wrapText="1"/>
    </xf>
    <xf numFmtId="179" fontId="10" fillId="0" borderId="17" xfId="55" applyNumberFormat="1" applyFont="1" applyBorder="1" applyAlignment="1">
      <alignment horizontal="center" vertical="center" wrapText="1"/>
    </xf>
    <xf numFmtId="0" fontId="15" fillId="0" borderId="17" xfId="0" applyFont="1" applyBorder="1" applyAlignment="1">
      <alignment horizontal="center" vertical="center" wrapText="1"/>
    </xf>
    <xf numFmtId="179" fontId="10" fillId="0" borderId="17" xfId="55" applyNumberFormat="1" applyFont="1" applyBorder="1" applyAlignment="1">
      <alignment horizontal="left" vertical="center" wrapText="1"/>
    </xf>
    <xf numFmtId="181" fontId="15" fillId="0" borderId="17" xfId="0" applyNumberFormat="1" applyFont="1" applyBorder="1" applyAlignment="1">
      <alignment horizontal="center" vertical="center" wrapText="1"/>
    </xf>
    <xf numFmtId="182" fontId="15" fillId="0" borderId="17" xfId="0" applyNumberFormat="1" applyFont="1" applyBorder="1" applyAlignment="1">
      <alignment horizontal="center" vertical="center" wrapText="1"/>
    </xf>
    <xf numFmtId="0" fontId="15" fillId="0" borderId="17" xfId="0" applyFont="1" applyBorder="1" applyAlignment="1">
      <alignment vertical="center"/>
    </xf>
    <xf numFmtId="0" fontId="15" fillId="0" borderId="17" xfId="0" applyFont="1" applyBorder="1" applyAlignment="1">
      <alignment horizontal="center" vertical="center"/>
    </xf>
    <xf numFmtId="49" fontId="10" fillId="0" borderId="17" xfId="55" applyNumberFormat="1" applyFont="1" applyBorder="1" applyAlignment="1">
      <alignment horizontal="left" vertical="center" wrapText="1" indent="1"/>
    </xf>
    <xf numFmtId="0" fontId="0" fillId="0" borderId="17" xfId="0" applyBorder="1" applyAlignment="1">
      <alignment vertical="center"/>
    </xf>
    <xf numFmtId="181" fontId="15" fillId="0" borderId="17" xfId="0" applyNumberFormat="1" applyFont="1" applyBorder="1" applyAlignment="1">
      <alignment horizontal="center" vertical="center"/>
    </xf>
    <xf numFmtId="0" fontId="15" fillId="0" borderId="17" xfId="0" applyFont="1" applyBorder="1" applyAlignment="1">
      <alignment horizontal="left" vertical="center" wrapText="1"/>
    </xf>
    <xf numFmtId="0" fontId="0" fillId="0" borderId="17" xfId="0" applyBorder="1"/>
    <xf numFmtId="49" fontId="10" fillId="0" borderId="7" xfId="55" applyNumberFormat="1" applyFont="1" applyBorder="1" applyAlignment="1">
      <alignment horizontal="left" vertical="center" wrapText="1"/>
    </xf>
    <xf numFmtId="179" fontId="10" fillId="0" borderId="7" xfId="55" applyNumberFormat="1" applyFont="1" applyBorder="1" applyAlignment="1">
      <alignment horizontal="left" vertical="center" wrapText="1"/>
    </xf>
    <xf numFmtId="0" fontId="0" fillId="0" borderId="0" xfId="0" applyAlignment="1">
      <alignment horizontal="left"/>
    </xf>
    <xf numFmtId="0" fontId="0" fillId="0" borderId="0" xfId="0" applyAlignment="1">
      <alignment horizontal="left" wrapText="1"/>
    </xf>
    <xf numFmtId="0" fontId="0" fillId="0" borderId="0" xfId="0" applyAlignment="1"/>
    <xf numFmtId="0" fontId="0" fillId="0" borderId="0" xfId="0" applyAlignment="1">
      <alignment horizontal="left" vertical="center"/>
    </xf>
    <xf numFmtId="0" fontId="0" fillId="0" borderId="0" xfId="0" applyAlignment="1">
      <alignment horizontal="left" vertical="center" wrapText="1"/>
    </xf>
    <xf numFmtId="49" fontId="2" fillId="0" borderId="0" xfId="0" applyNumberFormat="1" applyFont="1" applyAlignment="1">
      <alignment horizontal="left"/>
    </xf>
    <xf numFmtId="49" fontId="2" fillId="0" borderId="0" xfId="0" applyNumberFormat="1" applyFont="1" applyAlignment="1">
      <alignment horizontal="left" wrapText="1"/>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vertical="center"/>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lignment horizontal="left" vertical="center" wrapText="1"/>
    </xf>
    <xf numFmtId="0" fontId="5" fillId="0" borderId="5" xfId="0" applyFont="1" applyBorder="1" applyAlignment="1" applyProtection="1">
      <alignment horizontal="left" vertical="center" wrapText="1"/>
      <protection locked="0"/>
    </xf>
    <xf numFmtId="0" fontId="5" fillId="0" borderId="5" xfId="0" applyFont="1" applyBorder="1" applyAlignment="1" applyProtection="1">
      <alignment vertical="center" wrapText="1"/>
      <protection locked="0"/>
    </xf>
    <xf numFmtId="0" fontId="5" fillId="0" borderId="5" xfId="0" applyFont="1" applyBorder="1" applyAlignment="1">
      <alignment horizontal="left" vertical="center" wrapText="1"/>
    </xf>
    <xf numFmtId="0" fontId="5" fillId="0" borderId="6" xfId="0" applyFont="1" applyBorder="1" applyAlignment="1" applyProtection="1">
      <alignment horizontal="left" vertical="center" wrapText="1"/>
      <protection locked="0"/>
    </xf>
    <xf numFmtId="0" fontId="5" fillId="0" borderId="6" xfId="0" applyFont="1" applyBorder="1" applyAlignment="1" applyProtection="1">
      <alignment vertical="center" wrapText="1"/>
      <protection locked="0"/>
    </xf>
    <xf numFmtId="0" fontId="5"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7" xfId="0" applyFont="1" applyBorder="1" applyAlignment="1">
      <alignment vertical="center"/>
    </xf>
    <xf numFmtId="0" fontId="6" fillId="0" borderId="7" xfId="0" applyFont="1" applyFill="1" applyBorder="1" applyAlignment="1">
      <alignment vertical="center"/>
    </xf>
    <xf numFmtId="49" fontId="10" fillId="0" borderId="7" xfId="55" applyNumberFormat="1" applyFont="1" applyBorder="1" applyAlignment="1">
      <alignment vertical="center" wrapText="1"/>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0" fontId="2" fillId="0" borderId="0" xfId="0" applyFont="1" applyAlignment="1">
      <alignment vertical="top"/>
    </xf>
    <xf numFmtId="0" fontId="6" fillId="0" borderId="7" xfId="0" applyFont="1" applyFill="1" applyBorder="1" applyAlignment="1">
      <alignment horizontal="center" vertical="center" wrapText="1"/>
    </xf>
    <xf numFmtId="0" fontId="17" fillId="0" borderId="7" xfId="0" applyFont="1" applyBorder="1" applyAlignment="1">
      <alignment horizontal="center"/>
    </xf>
    <xf numFmtId="179" fontId="10" fillId="0" borderId="7" xfId="52" applyNumberFormat="1" applyFont="1" applyBorder="1">
      <alignment horizontal="right" vertical="center"/>
    </xf>
    <xf numFmtId="0" fontId="6" fillId="0" borderId="7" xfId="0" applyFont="1" applyFill="1" applyBorder="1" applyAlignment="1">
      <alignment horizontal="left" vertical="center" indent="1"/>
    </xf>
    <xf numFmtId="0" fontId="16" fillId="0" borderId="7" xfId="0" applyFont="1" applyBorder="1" applyAlignment="1">
      <alignment horizontal="center" vertical="center" wrapText="1"/>
    </xf>
    <xf numFmtId="0" fontId="2" fillId="0" borderId="0" xfId="0" applyFont="1" applyAlignment="1">
      <alignment horizontal="center" wrapText="1"/>
    </xf>
    <xf numFmtId="0" fontId="18"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1"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10" fillId="0" borderId="7" xfId="0" applyFont="1" applyFill="1" applyBorder="1" applyAlignment="1">
      <alignment horizontal="left" vertical="center" wrapText="1"/>
    </xf>
    <xf numFmtId="0" fontId="10" fillId="0" borderId="7" xfId="0" applyFont="1" applyFill="1" applyBorder="1" applyAlignment="1">
      <alignment horizontal="left" vertical="center" wrapText="1" indent="1"/>
    </xf>
    <xf numFmtId="0" fontId="10" fillId="0" borderId="7" xfId="0" applyFont="1" applyFill="1" applyBorder="1" applyAlignment="1">
      <alignment horizontal="left" vertical="center" wrapText="1" indent="2"/>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179" fontId="10" fillId="0" borderId="17" xfId="52" applyNumberFormat="1" applyFont="1" applyBorder="1">
      <alignment horizontal="right" vertical="center"/>
    </xf>
    <xf numFmtId="0" fontId="20" fillId="0" borderId="0" xfId="0" applyFont="1" applyAlignment="1">
      <alignment horizontal="center" vertical="center"/>
    </xf>
    <xf numFmtId="0" fontId="21"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22" fillId="0" borderId="7" xfId="0" applyFont="1" applyBorder="1" applyAlignment="1">
      <alignment vertical="center"/>
    </xf>
    <xf numFmtId="0" fontId="10" fillId="0" borderId="7" xfId="0" applyFont="1" applyFill="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4" fontId="22" fillId="0" borderId="7" xfId="0" applyNumberFormat="1" applyFont="1" applyBorder="1" applyAlignment="1">
      <alignment horizontal="right" vertical="center"/>
    </xf>
    <xf numFmtId="4" fontId="4" fillId="0" borderId="7" xfId="0" applyNumberFormat="1" applyFont="1" applyBorder="1" applyAlignment="1">
      <alignment horizontal="right" vertical="center"/>
    </xf>
    <xf numFmtId="0" fontId="8" fillId="0" borderId="7" xfId="0" applyFont="1" applyBorder="1" applyAlignment="1">
      <alignment horizontal="left" vertical="center"/>
    </xf>
    <xf numFmtId="0" fontId="22" fillId="0" borderId="7" xfId="0" applyFont="1" applyBorder="1" applyAlignment="1" applyProtection="1">
      <alignment horizontal="center" vertical="center"/>
      <protection locked="0"/>
    </xf>
    <xf numFmtId="179" fontId="23" fillId="0" borderId="7" xfId="0" applyNumberFormat="1" applyFont="1" applyFill="1" applyBorder="1" applyAlignment="1">
      <alignment horizontal="right" vertical="center"/>
    </xf>
    <xf numFmtId="0" fontId="22" fillId="0" borderId="7" xfId="0" applyFont="1" applyBorder="1" applyAlignment="1">
      <alignment horizontal="center" vertical="center"/>
    </xf>
    <xf numFmtId="179" fontId="8" fillId="0" borderId="7" xfId="52" applyNumberFormat="1" applyFont="1" applyBorder="1">
      <alignment horizontal="right" vertical="center"/>
    </xf>
    <xf numFmtId="179" fontId="8" fillId="0" borderId="0" xfId="0" applyNumberFormat="1" applyFont="1" applyBorder="1" applyAlignment="1">
      <alignment horizontal="right" vertical="center"/>
    </xf>
    <xf numFmtId="0" fontId="13"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Protection="1">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pplyProtection="1">
      <alignment horizontal="center" vertical="center"/>
      <protection locked="0"/>
    </xf>
    <xf numFmtId="0" fontId="2" fillId="0" borderId="13" xfId="0" applyFont="1" applyBorder="1" applyAlignment="1">
      <alignment horizontal="center" vertical="center" wrapText="1"/>
    </xf>
    <xf numFmtId="0" fontId="24" fillId="0" borderId="1" xfId="0" applyFont="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7" fillId="0" borderId="0" xfId="0" applyFont="1" applyAlignment="1">
      <alignment horizontal="center" vertical="top"/>
    </xf>
    <xf numFmtId="0" fontId="4" fillId="0" borderId="7" xfId="0" applyFont="1" applyBorder="1" applyAlignment="1">
      <alignment horizontal="left" vertical="center"/>
    </xf>
    <xf numFmtId="0" fontId="4" fillId="0" borderId="6" xfId="0" applyFont="1" applyBorder="1" applyAlignment="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179" fontId="22" fillId="0" borderId="7" xfId="0" applyNumberFormat="1" applyFont="1" applyBorder="1" applyAlignment="1">
      <alignment horizontal="right" vertical="center"/>
    </xf>
    <xf numFmtId="0" fontId="8" fillId="0" borderId="6" xfId="0" applyFont="1" applyBorder="1" applyAlignment="1">
      <alignment horizontal="left" vertical="center"/>
    </xf>
    <xf numFmtId="0" fontId="22" fillId="0" borderId="6" xfId="0" applyFont="1" applyBorder="1" applyAlignment="1" applyProtection="1">
      <alignment horizontal="center" vertical="center"/>
      <protection locked="0"/>
    </xf>
    <xf numFmtId="4" fontId="22" fillId="0" borderId="7" xfId="0" applyNumberFormat="1" applyFont="1" applyBorder="1" applyAlignment="1" applyProtection="1">
      <alignment horizontal="righ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D10" sqref="D10"/>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2"/>
      <c r="B1" s="2"/>
      <c r="C1" s="2"/>
      <c r="D1" s="2"/>
    </row>
    <row r="2" ht="11.95" customHeight="1" spans="4:4">
      <c r="D2" s="102" t="s">
        <v>0</v>
      </c>
    </row>
    <row r="3" ht="36" customHeight="1" spans="1:4">
      <c r="A3" s="45" t="s">
        <v>1</v>
      </c>
      <c r="B3" s="221"/>
      <c r="C3" s="221"/>
      <c r="D3" s="221"/>
    </row>
    <row r="4" ht="20.95" customHeight="1" spans="1:4">
      <c r="A4" s="95" t="s">
        <v>2</v>
      </c>
      <c r="B4" s="187"/>
      <c r="C4" s="187"/>
      <c r="D4" s="101" t="s">
        <v>3</v>
      </c>
    </row>
    <row r="5" ht="19.5" customHeight="1" spans="1:4">
      <c r="A5" s="12" t="s">
        <v>4</v>
      </c>
      <c r="B5" s="14"/>
      <c r="C5" s="12" t="s">
        <v>5</v>
      </c>
      <c r="D5" s="14"/>
    </row>
    <row r="6" ht="19.5" customHeight="1" spans="1:4">
      <c r="A6" s="17" t="s">
        <v>6</v>
      </c>
      <c r="B6" s="17" t="s">
        <v>7</v>
      </c>
      <c r="C6" s="17" t="s">
        <v>8</v>
      </c>
      <c r="D6" s="17" t="s">
        <v>7</v>
      </c>
    </row>
    <row r="7" ht="19.5" customHeight="1" spans="1:4">
      <c r="A7" s="20"/>
      <c r="B7" s="20"/>
      <c r="C7" s="20"/>
      <c r="D7" s="20"/>
    </row>
    <row r="8" ht="25.4" customHeight="1" spans="1:4">
      <c r="A8" s="222" t="s">
        <v>9</v>
      </c>
      <c r="B8" s="194">
        <v>21142057.36</v>
      </c>
      <c r="C8" s="190" t="str">
        <f>"一"&amp;"、"&amp;"一般公共服务支出"</f>
        <v>一、一般公共服务支出</v>
      </c>
      <c r="D8" s="164">
        <v>6099093</v>
      </c>
    </row>
    <row r="9" ht="25.4" customHeight="1" spans="1:4">
      <c r="A9" s="222" t="s">
        <v>10</v>
      </c>
      <c r="B9" s="194">
        <v>2600000</v>
      </c>
      <c r="C9" s="190" t="str">
        <f>"二"&amp;"、"&amp;"文化旅游体育与传媒支出"</f>
        <v>二、文化旅游体育与传媒支出</v>
      </c>
      <c r="D9" s="164">
        <v>1800</v>
      </c>
    </row>
    <row r="10" ht="25.4" customHeight="1" spans="1:4">
      <c r="A10" s="222" t="s">
        <v>11</v>
      </c>
      <c r="B10" s="194"/>
      <c r="C10" s="190" t="str">
        <f>"三"&amp;"、"&amp;"社会保障和就业支出"</f>
        <v>三、社会保障和就业支出</v>
      </c>
      <c r="D10" s="164">
        <v>1231634.8</v>
      </c>
    </row>
    <row r="11" ht="25.4" customHeight="1" spans="1:4">
      <c r="A11" s="222" t="s">
        <v>12</v>
      </c>
      <c r="B11" s="94"/>
      <c r="C11" s="190" t="str">
        <f>"四"&amp;"、"&amp;"卫生健康支出"</f>
        <v>四、卫生健康支出</v>
      </c>
      <c r="D11" s="164">
        <v>880010.6</v>
      </c>
    </row>
    <row r="12" ht="25.4" customHeight="1" spans="1:4">
      <c r="A12" s="222" t="s">
        <v>13</v>
      </c>
      <c r="B12" s="194"/>
      <c r="C12" s="190" t="str">
        <f>"五"&amp;"、"&amp;"城乡社区支出"</f>
        <v>五、城乡社区支出</v>
      </c>
      <c r="D12" s="164">
        <v>1045735.08</v>
      </c>
    </row>
    <row r="13" ht="25.4" customHeight="1" spans="1:4">
      <c r="A13" s="222" t="s">
        <v>14</v>
      </c>
      <c r="B13" s="94"/>
      <c r="C13" s="190" t="str">
        <f>"六"&amp;"、"&amp;"农林水支出"</f>
        <v>六、农林水支出</v>
      </c>
      <c r="D13" s="164">
        <v>10123879.88</v>
      </c>
    </row>
    <row r="14" ht="25.4" customHeight="1" spans="1:4">
      <c r="A14" s="222" t="s">
        <v>15</v>
      </c>
      <c r="B14" s="94"/>
      <c r="C14" s="190" t="str">
        <f>"七"&amp;"、"&amp;"交通运输支出"</f>
        <v>七、交通运输支出</v>
      </c>
      <c r="D14" s="164">
        <v>386500</v>
      </c>
    </row>
    <row r="15" ht="25.4" customHeight="1" spans="1:4">
      <c r="A15" s="222" t="s">
        <v>16</v>
      </c>
      <c r="B15" s="94"/>
      <c r="C15" s="190" t="str">
        <f>"八"&amp;"、"&amp;"自然资源海洋气象等支出"</f>
        <v>八、自然资源海洋气象等支出</v>
      </c>
      <c r="D15" s="164">
        <v>20812</v>
      </c>
    </row>
    <row r="16" ht="25.4" customHeight="1" spans="1:4">
      <c r="A16" s="223" t="s">
        <v>17</v>
      </c>
      <c r="B16" s="94"/>
      <c r="C16" s="190" t="str">
        <f>"九"&amp;"、"&amp;"住房保障支出"</f>
        <v>九、住房保障支出</v>
      </c>
      <c r="D16" s="164">
        <v>1352592</v>
      </c>
    </row>
    <row r="17" ht="25.4" customHeight="1" spans="1:4">
      <c r="A17" s="223" t="s">
        <v>18</v>
      </c>
      <c r="B17" s="194"/>
      <c r="C17" s="190" t="str">
        <f>"十"&amp;"、"&amp;"其他支出"</f>
        <v>十、其他支出</v>
      </c>
      <c r="D17" s="194">
        <v>2600000</v>
      </c>
    </row>
    <row r="18" ht="25.4" customHeight="1" spans="1:4">
      <c r="A18" s="224" t="s">
        <v>19</v>
      </c>
      <c r="B18" s="193">
        <f>SUM(B8:B17)</f>
        <v>23742057.36</v>
      </c>
      <c r="C18" s="198" t="s">
        <v>20</v>
      </c>
      <c r="D18" s="193">
        <f>SUM(D8:D17)</f>
        <v>23742057.36</v>
      </c>
    </row>
    <row r="19" ht="25.4" customHeight="1" spans="1:4">
      <c r="A19" s="225" t="s">
        <v>21</v>
      </c>
      <c r="B19" s="193"/>
      <c r="C19" s="226" t="s">
        <v>22</v>
      </c>
      <c r="D19" s="227"/>
    </row>
    <row r="20" ht="25.4" customHeight="1" spans="1:4">
      <c r="A20" s="228" t="s">
        <v>23</v>
      </c>
      <c r="B20" s="194"/>
      <c r="C20" s="195" t="s">
        <v>23</v>
      </c>
      <c r="D20" s="94"/>
    </row>
    <row r="21" ht="25.4" customHeight="1" spans="1:4">
      <c r="A21" s="228" t="s">
        <v>24</v>
      </c>
      <c r="B21" s="194"/>
      <c r="C21" s="195" t="s">
        <v>25</v>
      </c>
      <c r="D21" s="94"/>
    </row>
    <row r="22" ht="25.4" customHeight="1" spans="1:4">
      <c r="A22" s="229" t="s">
        <v>26</v>
      </c>
      <c r="B22" s="193">
        <f>B18</f>
        <v>23742057.36</v>
      </c>
      <c r="C22" s="198" t="s">
        <v>27</v>
      </c>
      <c r="D22" s="230">
        <f>D18</f>
        <v>23742057.36</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
    </sheetView>
  </sheetViews>
  <sheetFormatPr defaultColWidth="9.10833333333333" defaultRowHeight="14.25" customHeight="1" outlineLevelCol="5"/>
  <cols>
    <col min="1" max="1" width="34.5" customWidth="1"/>
    <col min="2" max="2" width="28.55" customWidth="1"/>
    <col min="3" max="3" width="31.55" customWidth="1"/>
    <col min="4" max="6" width="33.4416666666667" customWidth="1"/>
  </cols>
  <sheetData>
    <row r="1" customHeight="1" spans="1:6">
      <c r="A1" s="2"/>
      <c r="B1" s="2"/>
      <c r="C1" s="2"/>
      <c r="D1" s="2"/>
      <c r="E1" s="2"/>
      <c r="F1" s="2"/>
    </row>
    <row r="2" ht="15.75" customHeight="1" spans="6:6">
      <c r="F2" s="55" t="s">
        <v>964</v>
      </c>
    </row>
    <row r="3" ht="28.5" customHeight="1" spans="1:6">
      <c r="A3" s="26" t="s">
        <v>965</v>
      </c>
      <c r="B3" s="26"/>
      <c r="C3" s="26"/>
      <c r="D3" s="26"/>
      <c r="E3" s="26"/>
      <c r="F3" s="26"/>
    </row>
    <row r="4" ht="15.05" customHeight="1" spans="1:6">
      <c r="A4" s="103" t="str">
        <f>'部门财务收支预算总表01-1'!A4</f>
        <v>单位名称：新平彝族傣族自治县水塘镇人民政府</v>
      </c>
      <c r="B4" s="104"/>
      <c r="C4" s="104"/>
      <c r="D4" s="58"/>
      <c r="E4" s="58"/>
      <c r="F4" s="105" t="s">
        <v>3</v>
      </c>
    </row>
    <row r="5" ht="18.85" customHeight="1" spans="1:6">
      <c r="A5" s="11" t="s">
        <v>214</v>
      </c>
      <c r="B5" s="11" t="s">
        <v>58</v>
      </c>
      <c r="C5" s="11" t="s">
        <v>59</v>
      </c>
      <c r="D5" s="17" t="s">
        <v>966</v>
      </c>
      <c r="E5" s="63"/>
      <c r="F5" s="63"/>
    </row>
    <row r="6" ht="29.95" customHeight="1" spans="1:6">
      <c r="A6" s="20"/>
      <c r="B6" s="20"/>
      <c r="C6" s="20"/>
      <c r="D6" s="17" t="s">
        <v>32</v>
      </c>
      <c r="E6" s="63" t="s">
        <v>67</v>
      </c>
      <c r="F6" s="63" t="s">
        <v>68</v>
      </c>
    </row>
    <row r="7" ht="16.55" customHeight="1" spans="1:6">
      <c r="A7" s="63">
        <v>1</v>
      </c>
      <c r="B7" s="63">
        <v>2</v>
      </c>
      <c r="C7" s="63">
        <v>3</v>
      </c>
      <c r="D7" s="63">
        <v>4</v>
      </c>
      <c r="E7" s="63">
        <v>5</v>
      </c>
      <c r="F7" s="63">
        <v>6</v>
      </c>
    </row>
    <row r="8" ht="20.3" customHeight="1" spans="1:6">
      <c r="A8" s="28"/>
      <c r="B8" s="28"/>
      <c r="C8" s="28"/>
      <c r="D8" s="64"/>
      <c r="E8" s="64"/>
      <c r="F8" s="64"/>
    </row>
    <row r="9" ht="17.2" customHeight="1" spans="1:6">
      <c r="A9" s="106" t="s">
        <v>180</v>
      </c>
      <c r="B9" s="107"/>
      <c r="C9" s="107"/>
      <c r="D9" s="64"/>
      <c r="E9" s="64"/>
      <c r="F9" s="64"/>
    </row>
    <row r="10" customHeight="1" spans="1:1">
      <c r="A10" t="s">
        <v>967</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A15" sqref="A15"/>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2"/>
      <c r="B1" s="2"/>
      <c r="C1" s="2"/>
      <c r="D1" s="2"/>
      <c r="E1" s="2"/>
      <c r="F1" s="2"/>
      <c r="G1" s="2"/>
      <c r="H1" s="2"/>
      <c r="I1" s="2"/>
      <c r="J1" s="2"/>
      <c r="K1" s="2"/>
      <c r="L1" s="2"/>
      <c r="M1" s="2"/>
      <c r="N1" s="2"/>
      <c r="O1" s="2"/>
      <c r="P1" s="2"/>
      <c r="Q1" s="2"/>
    </row>
    <row r="2" ht="13.6" customHeight="1" spans="15:17">
      <c r="O2" s="54"/>
      <c r="P2" s="54"/>
      <c r="Q2" s="101" t="s">
        <v>968</v>
      </c>
    </row>
    <row r="3" ht="27.85" customHeight="1" spans="1:17">
      <c r="A3" s="56" t="s">
        <v>969</v>
      </c>
      <c r="B3" s="26"/>
      <c r="C3" s="26"/>
      <c r="D3" s="26"/>
      <c r="E3" s="26"/>
      <c r="F3" s="26"/>
      <c r="G3" s="26"/>
      <c r="H3" s="26"/>
      <c r="I3" s="26"/>
      <c r="J3" s="26"/>
      <c r="K3" s="46"/>
      <c r="L3" s="26"/>
      <c r="M3" s="26"/>
      <c r="N3" s="26"/>
      <c r="O3" s="46"/>
      <c r="P3" s="46"/>
      <c r="Q3" s="26"/>
    </row>
    <row r="4" ht="18.85" customHeight="1" spans="1:17">
      <c r="A4" s="95" t="str">
        <f>'部门财务收支预算总表01-1'!A4</f>
        <v>单位名称：新平彝族傣族自治县水塘镇人民政府</v>
      </c>
      <c r="B4" s="8"/>
      <c r="C4" s="8"/>
      <c r="D4" s="8"/>
      <c r="E4" s="8"/>
      <c r="F4" s="8"/>
      <c r="G4" s="8"/>
      <c r="H4" s="8"/>
      <c r="I4" s="8"/>
      <c r="J4" s="8"/>
      <c r="O4" s="65"/>
      <c r="P4" s="65"/>
      <c r="Q4" s="102" t="s">
        <v>205</v>
      </c>
    </row>
    <row r="5" ht="15.75" customHeight="1" spans="1:17">
      <c r="A5" s="11" t="s">
        <v>970</v>
      </c>
      <c r="B5" s="71" t="s">
        <v>971</v>
      </c>
      <c r="C5" s="71" t="s">
        <v>972</v>
      </c>
      <c r="D5" s="71" t="s">
        <v>973</v>
      </c>
      <c r="E5" s="71" t="s">
        <v>974</v>
      </c>
      <c r="F5" s="71" t="s">
        <v>975</v>
      </c>
      <c r="G5" s="72" t="s">
        <v>221</v>
      </c>
      <c r="H5" s="72"/>
      <c r="I5" s="72"/>
      <c r="J5" s="72"/>
      <c r="K5" s="73"/>
      <c r="L5" s="72"/>
      <c r="M5" s="72"/>
      <c r="N5" s="72"/>
      <c r="O5" s="88"/>
      <c r="P5" s="73"/>
      <c r="Q5" s="89"/>
    </row>
    <row r="6" ht="17.2" customHeight="1" spans="1:17">
      <c r="A6" s="16"/>
      <c r="B6" s="74"/>
      <c r="C6" s="74"/>
      <c r="D6" s="74"/>
      <c r="E6" s="74"/>
      <c r="F6" s="74"/>
      <c r="G6" s="74" t="s">
        <v>32</v>
      </c>
      <c r="H6" s="74" t="s">
        <v>35</v>
      </c>
      <c r="I6" s="74" t="s">
        <v>976</v>
      </c>
      <c r="J6" s="74" t="s">
        <v>977</v>
      </c>
      <c r="K6" s="75" t="s">
        <v>978</v>
      </c>
      <c r="L6" s="90" t="s">
        <v>979</v>
      </c>
      <c r="M6" s="90"/>
      <c r="N6" s="90"/>
      <c r="O6" s="91"/>
      <c r="P6" s="92"/>
      <c r="Q6" s="76"/>
    </row>
    <row r="7" ht="54" customHeight="1" spans="1:17">
      <c r="A7" s="19"/>
      <c r="B7" s="76"/>
      <c r="C7" s="76"/>
      <c r="D7" s="76"/>
      <c r="E7" s="76"/>
      <c r="F7" s="76"/>
      <c r="G7" s="76"/>
      <c r="H7" s="76" t="s">
        <v>34</v>
      </c>
      <c r="I7" s="76"/>
      <c r="J7" s="76"/>
      <c r="K7" s="77"/>
      <c r="L7" s="76" t="s">
        <v>34</v>
      </c>
      <c r="M7" s="76" t="s">
        <v>45</v>
      </c>
      <c r="N7" s="76" t="s">
        <v>228</v>
      </c>
      <c r="O7" s="93" t="s">
        <v>41</v>
      </c>
      <c r="P7" s="77" t="s">
        <v>42</v>
      </c>
      <c r="Q7" s="76" t="s">
        <v>43</v>
      </c>
    </row>
    <row r="8" ht="15.05" customHeight="1" spans="1:17">
      <c r="A8" s="20">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20.95" customHeight="1" spans="1:17">
      <c r="A9" s="78"/>
      <c r="B9" s="79"/>
      <c r="C9" s="79"/>
      <c r="D9" s="79"/>
      <c r="E9" s="98"/>
      <c r="F9" s="64"/>
      <c r="G9" s="64"/>
      <c r="H9" s="64"/>
      <c r="I9" s="64"/>
      <c r="J9" s="64"/>
      <c r="K9" s="64"/>
      <c r="L9" s="64"/>
      <c r="M9" s="64"/>
      <c r="N9" s="64"/>
      <c r="O9" s="64"/>
      <c r="P9" s="64"/>
      <c r="Q9" s="64"/>
    </row>
    <row r="10" ht="20.95" customHeight="1" spans="1:17">
      <c r="A10" s="78"/>
      <c r="B10" s="79"/>
      <c r="C10" s="79"/>
      <c r="D10" s="99"/>
      <c r="E10" s="100"/>
      <c r="F10" s="64"/>
      <c r="G10" s="64"/>
      <c r="H10" s="64"/>
      <c r="I10" s="64"/>
      <c r="J10" s="64"/>
      <c r="K10" s="64"/>
      <c r="L10" s="64"/>
      <c r="M10" s="64"/>
      <c r="N10" s="64"/>
      <c r="O10" s="64"/>
      <c r="P10" s="64"/>
      <c r="Q10" s="64"/>
    </row>
    <row r="11" ht="20.95" customHeight="1" spans="1:17">
      <c r="A11" s="81" t="s">
        <v>180</v>
      </c>
      <c r="B11" s="82"/>
      <c r="C11" s="82"/>
      <c r="D11" s="82"/>
      <c r="E11" s="98"/>
      <c r="F11" s="64"/>
      <c r="G11" s="64"/>
      <c r="H11" s="64"/>
      <c r="I11" s="64"/>
      <c r="J11" s="64"/>
      <c r="K11" s="64"/>
      <c r="L11" s="64"/>
      <c r="M11" s="64"/>
      <c r="N11" s="64"/>
      <c r="O11" s="64"/>
      <c r="P11" s="64"/>
      <c r="Q11" s="64"/>
    </row>
    <row r="12" customHeight="1" spans="1:1">
      <c r="A12" t="s">
        <v>967</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0833333333333" defaultRowHeight="14.25" customHeight="1"/>
  <cols>
    <col min="1" max="1" width="32.5" customWidth="1"/>
    <col min="2" max="2" width="21.6583333333333" customWidth="1"/>
    <col min="3" max="3" width="26.6583333333333" customWidth="1"/>
    <col min="4" max="14" width="16.55" customWidth="1"/>
  </cols>
  <sheetData>
    <row r="1" customHeight="1" spans="1:14">
      <c r="A1" s="2"/>
      <c r="B1" s="2"/>
      <c r="C1" s="2"/>
      <c r="D1" s="2"/>
      <c r="E1" s="2"/>
      <c r="F1" s="2"/>
      <c r="G1" s="2"/>
      <c r="H1" s="2"/>
      <c r="I1" s="2"/>
      <c r="J1" s="2"/>
      <c r="K1" s="2"/>
      <c r="L1" s="2"/>
      <c r="M1" s="2"/>
      <c r="N1" s="2"/>
    </row>
    <row r="2" ht="13.6" customHeight="1" spans="1:14">
      <c r="A2" s="67"/>
      <c r="B2" s="67"/>
      <c r="C2" s="67"/>
      <c r="D2" s="67"/>
      <c r="E2" s="67"/>
      <c r="F2" s="67"/>
      <c r="G2" s="67"/>
      <c r="H2" s="68"/>
      <c r="I2" s="67"/>
      <c r="J2" s="67"/>
      <c r="K2" s="67"/>
      <c r="L2" s="54"/>
      <c r="M2" s="84"/>
      <c r="N2" s="85" t="s">
        <v>980</v>
      </c>
    </row>
    <row r="3" ht="27.85" customHeight="1" spans="1:14">
      <c r="A3" s="56" t="s">
        <v>981</v>
      </c>
      <c r="B3" s="69"/>
      <c r="C3" s="69"/>
      <c r="D3" s="69"/>
      <c r="E3" s="69"/>
      <c r="F3" s="69"/>
      <c r="G3" s="69"/>
      <c r="H3" s="70"/>
      <c r="I3" s="69"/>
      <c r="J3" s="69"/>
      <c r="K3" s="69"/>
      <c r="L3" s="46"/>
      <c r="M3" s="70"/>
      <c r="N3" s="69"/>
    </row>
    <row r="4" ht="18.85" customHeight="1" spans="1:14">
      <c r="A4" s="57" t="str">
        <f>'部门财务收支预算总表01-1'!A4</f>
        <v>单位名称：新平彝族傣族自治县水塘镇人民政府</v>
      </c>
      <c r="B4" s="58"/>
      <c r="C4" s="58"/>
      <c r="D4" s="58"/>
      <c r="E4" s="58"/>
      <c r="F4" s="58"/>
      <c r="G4" s="58"/>
      <c r="H4" s="68"/>
      <c r="I4" s="67"/>
      <c r="J4" s="67"/>
      <c r="K4" s="67"/>
      <c r="L4" s="65"/>
      <c r="M4" s="86"/>
      <c r="N4" s="87" t="s">
        <v>205</v>
      </c>
    </row>
    <row r="5" ht="15.75" customHeight="1" spans="1:14">
      <c r="A5" s="11" t="s">
        <v>970</v>
      </c>
      <c r="B5" s="71" t="s">
        <v>982</v>
      </c>
      <c r="C5" s="71" t="s">
        <v>983</v>
      </c>
      <c r="D5" s="72" t="s">
        <v>221</v>
      </c>
      <c r="E5" s="72"/>
      <c r="F5" s="72"/>
      <c r="G5" s="72"/>
      <c r="H5" s="73"/>
      <c r="I5" s="72"/>
      <c r="J5" s="72"/>
      <c r="K5" s="72"/>
      <c r="L5" s="88"/>
      <c r="M5" s="73"/>
      <c r="N5" s="89"/>
    </row>
    <row r="6" ht="17.2" customHeight="1" spans="1:14">
      <c r="A6" s="16"/>
      <c r="B6" s="74"/>
      <c r="C6" s="74"/>
      <c r="D6" s="74" t="s">
        <v>32</v>
      </c>
      <c r="E6" s="74" t="s">
        <v>35</v>
      </c>
      <c r="F6" s="74" t="s">
        <v>976</v>
      </c>
      <c r="G6" s="74" t="s">
        <v>977</v>
      </c>
      <c r="H6" s="75" t="s">
        <v>978</v>
      </c>
      <c r="I6" s="90" t="s">
        <v>979</v>
      </c>
      <c r="J6" s="90"/>
      <c r="K6" s="90"/>
      <c r="L6" s="91"/>
      <c r="M6" s="92"/>
      <c r="N6" s="76"/>
    </row>
    <row r="7" ht="54" customHeight="1" spans="1:14">
      <c r="A7" s="19"/>
      <c r="B7" s="76"/>
      <c r="C7" s="76"/>
      <c r="D7" s="76"/>
      <c r="E7" s="76"/>
      <c r="F7" s="76"/>
      <c r="G7" s="76"/>
      <c r="H7" s="77"/>
      <c r="I7" s="76" t="s">
        <v>34</v>
      </c>
      <c r="J7" s="76" t="s">
        <v>45</v>
      </c>
      <c r="K7" s="76" t="s">
        <v>228</v>
      </c>
      <c r="L7" s="93" t="s">
        <v>41</v>
      </c>
      <c r="M7" s="77" t="s">
        <v>42</v>
      </c>
      <c r="N7" s="76" t="s">
        <v>43</v>
      </c>
    </row>
    <row r="8" ht="15.05" customHeight="1" spans="1:14">
      <c r="A8" s="19">
        <v>1</v>
      </c>
      <c r="B8" s="76">
        <v>2</v>
      </c>
      <c r="C8" s="76">
        <v>3</v>
      </c>
      <c r="D8" s="77">
        <v>4</v>
      </c>
      <c r="E8" s="77">
        <v>5</v>
      </c>
      <c r="F8" s="77">
        <v>6</v>
      </c>
      <c r="G8" s="77">
        <v>7</v>
      </c>
      <c r="H8" s="77">
        <v>8</v>
      </c>
      <c r="I8" s="77">
        <v>9</v>
      </c>
      <c r="J8" s="77">
        <v>10</v>
      </c>
      <c r="K8" s="77">
        <v>11</v>
      </c>
      <c r="L8" s="77">
        <v>12</v>
      </c>
      <c r="M8" s="77">
        <v>13</v>
      </c>
      <c r="N8" s="77">
        <v>14</v>
      </c>
    </row>
    <row r="9" ht="20.95" customHeight="1" spans="1:14">
      <c r="A9" s="78"/>
      <c r="B9" s="79"/>
      <c r="C9" s="79"/>
      <c r="D9" s="80"/>
      <c r="E9" s="80"/>
      <c r="F9" s="80"/>
      <c r="G9" s="80"/>
      <c r="H9" s="80"/>
      <c r="I9" s="80"/>
      <c r="J9" s="80"/>
      <c r="K9" s="80"/>
      <c r="L9" s="94"/>
      <c r="M9" s="80"/>
      <c r="N9" s="80"/>
    </row>
    <row r="10" ht="20.95" customHeight="1" spans="1:14">
      <c r="A10" s="78"/>
      <c r="B10" s="79"/>
      <c r="C10" s="79"/>
      <c r="D10" s="80"/>
      <c r="E10" s="80"/>
      <c r="F10" s="80"/>
      <c r="G10" s="80"/>
      <c r="H10" s="80"/>
      <c r="I10" s="80"/>
      <c r="J10" s="80"/>
      <c r="K10" s="80"/>
      <c r="L10" s="94"/>
      <c r="M10" s="80"/>
      <c r="N10" s="80"/>
    </row>
    <row r="11" ht="20.95" customHeight="1" spans="1:14">
      <c r="A11" s="81" t="s">
        <v>180</v>
      </c>
      <c r="B11" s="82"/>
      <c r="C11" s="83"/>
      <c r="D11" s="80"/>
      <c r="E11" s="80"/>
      <c r="F11" s="80"/>
      <c r="G11" s="80"/>
      <c r="H11" s="80"/>
      <c r="I11" s="80"/>
      <c r="J11" s="80"/>
      <c r="K11" s="80"/>
      <c r="L11" s="94"/>
      <c r="M11" s="80"/>
      <c r="N11" s="80"/>
    </row>
    <row r="12" customHeight="1" spans="1:1">
      <c r="A12" t="s">
        <v>967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zoomScale="70" zoomScaleNormal="70" workbookViewId="0">
      <pane ySplit="1" topLeftCell="A2" activePane="bottomLeft" state="frozen"/>
      <selection/>
      <selection pane="bottomLeft" activeCell="A18" sqref="A18"/>
    </sheetView>
  </sheetViews>
  <sheetFormatPr defaultColWidth="9.10833333333333" defaultRowHeight="14.25" customHeight="1"/>
  <cols>
    <col min="1" max="1" width="42" customWidth="1"/>
    <col min="2" max="8" width="17.2166666666667" customWidth="1"/>
    <col min="9" max="16" width="17" customWidth="1"/>
  </cols>
  <sheetData>
    <row r="1" customHeight="1" spans="1:16">
      <c r="A1" s="2"/>
      <c r="B1" s="2"/>
      <c r="C1" s="2"/>
      <c r="D1" s="2"/>
      <c r="E1" s="2"/>
      <c r="F1" s="2"/>
      <c r="G1" s="2"/>
      <c r="H1" s="2"/>
      <c r="I1" s="2"/>
      <c r="J1" s="2"/>
      <c r="K1" s="2"/>
      <c r="L1" s="2"/>
      <c r="M1" s="2"/>
      <c r="N1" s="2"/>
      <c r="O1" s="2"/>
      <c r="P1" s="2"/>
    </row>
    <row r="2" ht="13.6" customHeight="1" spans="4:16">
      <c r="D2" s="55"/>
      <c r="P2" s="54" t="s">
        <v>984</v>
      </c>
    </row>
    <row r="3" ht="27.85" customHeight="1" spans="1:16">
      <c r="A3" s="56" t="s">
        <v>985</v>
      </c>
      <c r="B3" s="26"/>
      <c r="C3" s="26"/>
      <c r="D3" s="26"/>
      <c r="E3" s="26"/>
      <c r="F3" s="26"/>
      <c r="G3" s="26"/>
      <c r="H3" s="26"/>
      <c r="I3" s="26"/>
      <c r="J3" s="26"/>
      <c r="K3" s="26"/>
      <c r="L3" s="26"/>
      <c r="M3" s="26"/>
      <c r="N3" s="26"/>
      <c r="O3" s="26"/>
      <c r="P3" s="26"/>
    </row>
    <row r="4" ht="18" customHeight="1" spans="1:16">
      <c r="A4" s="57" t="str">
        <f>'部门财务收支预算总表01-1'!A4</f>
        <v>单位名称：新平彝族傣族自治县水塘镇人民政府</v>
      </c>
      <c r="B4" s="58"/>
      <c r="C4" s="58"/>
      <c r="D4" s="59"/>
      <c r="P4" s="65" t="s">
        <v>205</v>
      </c>
    </row>
    <row r="5" ht="19.5" customHeight="1" spans="1:16">
      <c r="A5" s="17" t="s">
        <v>986</v>
      </c>
      <c r="B5" s="12" t="s">
        <v>221</v>
      </c>
      <c r="C5" s="13"/>
      <c r="D5" s="13"/>
      <c r="E5" s="60" t="s">
        <v>987</v>
      </c>
      <c r="F5" s="60"/>
      <c r="G5" s="60"/>
      <c r="H5" s="60"/>
      <c r="I5" s="60"/>
      <c r="J5" s="60"/>
      <c r="K5" s="60"/>
      <c r="L5" s="60"/>
      <c r="M5" s="60"/>
      <c r="N5" s="60"/>
      <c r="O5" s="60"/>
      <c r="P5" s="60"/>
    </row>
    <row r="6" ht="40.6" customHeight="1" spans="1:16">
      <c r="A6" s="20"/>
      <c r="B6" s="27" t="s">
        <v>32</v>
      </c>
      <c r="C6" s="11" t="s">
        <v>35</v>
      </c>
      <c r="D6" s="61" t="s">
        <v>988</v>
      </c>
      <c r="E6" s="62" t="s">
        <v>989</v>
      </c>
      <c r="F6" s="62" t="s">
        <v>990</v>
      </c>
      <c r="G6" s="62" t="s">
        <v>991</v>
      </c>
      <c r="H6" s="62" t="s">
        <v>992</v>
      </c>
      <c r="I6" s="62" t="s">
        <v>993</v>
      </c>
      <c r="J6" s="62" t="s">
        <v>994</v>
      </c>
      <c r="K6" s="62" t="s">
        <v>995</v>
      </c>
      <c r="L6" s="62" t="s">
        <v>47</v>
      </c>
      <c r="M6" s="62" t="s">
        <v>996</v>
      </c>
      <c r="N6" s="62" t="s">
        <v>997</v>
      </c>
      <c r="O6" s="62" t="s">
        <v>998</v>
      </c>
      <c r="P6" s="62" t="s">
        <v>999</v>
      </c>
    </row>
    <row r="7" ht="19.5" customHeight="1" spans="1:16">
      <c r="A7" s="63">
        <v>1</v>
      </c>
      <c r="B7" s="63">
        <v>2</v>
      </c>
      <c r="C7" s="63">
        <v>3</v>
      </c>
      <c r="D7" s="12">
        <v>4</v>
      </c>
      <c r="E7" s="63">
        <v>5</v>
      </c>
      <c r="F7" s="12">
        <v>6</v>
      </c>
      <c r="G7" s="63">
        <v>7</v>
      </c>
      <c r="H7" s="12">
        <v>8</v>
      </c>
      <c r="I7" s="63">
        <v>9</v>
      </c>
      <c r="J7" s="12">
        <v>10</v>
      </c>
      <c r="K7" s="63">
        <v>11</v>
      </c>
      <c r="L7" s="12">
        <v>12</v>
      </c>
      <c r="M7" s="63">
        <v>13</v>
      </c>
      <c r="N7" s="12">
        <v>14</v>
      </c>
      <c r="O7" s="63">
        <v>15</v>
      </c>
      <c r="P7" s="66">
        <v>16</v>
      </c>
    </row>
    <row r="8" ht="28.5" customHeight="1" spans="1:16">
      <c r="A8" s="28"/>
      <c r="B8" s="64"/>
      <c r="C8" s="64"/>
      <c r="D8" s="64"/>
      <c r="E8" s="64"/>
      <c r="F8" s="64"/>
      <c r="G8" s="64"/>
      <c r="H8" s="64"/>
      <c r="I8" s="64"/>
      <c r="J8" s="64"/>
      <c r="K8" s="64"/>
      <c r="L8" s="64"/>
      <c r="M8" s="64"/>
      <c r="N8" s="64"/>
      <c r="O8" s="64"/>
      <c r="P8" s="64"/>
    </row>
    <row r="9" ht="29.95" customHeight="1" spans="1:16">
      <c r="A9" s="28"/>
      <c r="B9" s="64"/>
      <c r="C9" s="64"/>
      <c r="D9" s="64"/>
      <c r="E9" s="64"/>
      <c r="F9" s="64"/>
      <c r="G9" s="64"/>
      <c r="H9" s="64"/>
      <c r="I9" s="64"/>
      <c r="J9" s="64"/>
      <c r="K9" s="64"/>
      <c r="L9" s="64"/>
      <c r="M9" s="64"/>
      <c r="N9" s="64"/>
      <c r="O9" s="64"/>
      <c r="P9" s="64"/>
    </row>
    <row r="10" customHeight="1" spans="1:1">
      <c r="A10" t="s">
        <v>967</v>
      </c>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7" sqref="B17"/>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2"/>
      <c r="B1" s="2"/>
      <c r="C1" s="2"/>
      <c r="D1" s="2"/>
      <c r="E1" s="2"/>
      <c r="F1" s="2"/>
      <c r="G1" s="2"/>
      <c r="H1" s="2"/>
      <c r="I1" s="2"/>
      <c r="J1" s="2"/>
    </row>
    <row r="2" customHeight="1" spans="10:10">
      <c r="J2" s="54" t="s">
        <v>1000</v>
      </c>
    </row>
    <row r="3" ht="28.5" customHeight="1" spans="1:10">
      <c r="A3" s="45" t="s">
        <v>1001</v>
      </c>
      <c r="B3" s="26"/>
      <c r="C3" s="26"/>
      <c r="D3" s="26"/>
      <c r="E3" s="26"/>
      <c r="F3" s="46"/>
      <c r="G3" s="26"/>
      <c r="H3" s="46"/>
      <c r="I3" s="46"/>
      <c r="J3" s="26"/>
    </row>
    <row r="4" ht="17.2" customHeight="1" spans="1:1">
      <c r="A4" s="6" t="str">
        <f>'部门财务收支预算总表01-1'!A4</f>
        <v>单位名称：新平彝族傣族自治县水塘镇人民政府</v>
      </c>
    </row>
    <row r="5" ht="44.2" customHeight="1" spans="1:10">
      <c r="A5" s="47" t="s">
        <v>407</v>
      </c>
      <c r="B5" s="47" t="s">
        <v>408</v>
      </c>
      <c r="C5" s="47" t="s">
        <v>409</v>
      </c>
      <c r="D5" s="47" t="s">
        <v>410</v>
      </c>
      <c r="E5" s="47" t="s">
        <v>411</v>
      </c>
      <c r="F5" s="48" t="s">
        <v>412</v>
      </c>
      <c r="G5" s="47" t="s">
        <v>413</v>
      </c>
      <c r="H5" s="48" t="s">
        <v>414</v>
      </c>
      <c r="I5" s="48" t="s">
        <v>415</v>
      </c>
      <c r="J5" s="47" t="s">
        <v>416</v>
      </c>
    </row>
    <row r="6" ht="14.25" customHeight="1" spans="1:10">
      <c r="A6" s="47">
        <v>1</v>
      </c>
      <c r="B6" s="47">
        <v>2</v>
      </c>
      <c r="C6" s="47">
        <v>3</v>
      </c>
      <c r="D6" s="47">
        <v>4</v>
      </c>
      <c r="E6" s="47">
        <v>5</v>
      </c>
      <c r="F6" s="48">
        <v>6</v>
      </c>
      <c r="G6" s="47">
        <v>7</v>
      </c>
      <c r="H6" s="48">
        <v>8</v>
      </c>
      <c r="I6" s="48">
        <v>9</v>
      </c>
      <c r="J6" s="47">
        <v>10</v>
      </c>
    </row>
    <row r="7" ht="42.05" customHeight="1" spans="1:10">
      <c r="A7" s="49"/>
      <c r="B7" s="50"/>
      <c r="C7" s="50"/>
      <c r="D7" s="50"/>
      <c r="E7" s="51"/>
      <c r="F7" s="52"/>
      <c r="G7" s="51"/>
      <c r="H7" s="52"/>
      <c r="I7" s="52"/>
      <c r="J7" s="51"/>
    </row>
    <row r="8" ht="42.05" customHeight="1" spans="1:10">
      <c r="A8" s="49"/>
      <c r="B8" s="53"/>
      <c r="C8" s="53"/>
      <c r="D8" s="53"/>
      <c r="E8" s="49"/>
      <c r="F8" s="53"/>
      <c r="G8" s="49"/>
      <c r="H8" s="53"/>
      <c r="I8" s="53"/>
      <c r="J8" s="49"/>
    </row>
    <row r="9" customHeight="1" spans="1:1">
      <c r="A9" t="s">
        <v>967</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B16" sqref="B16"/>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5"/>
      <c r="B1" s="35"/>
      <c r="C1" s="35"/>
      <c r="D1" s="35"/>
      <c r="E1" s="35"/>
      <c r="F1" s="35"/>
      <c r="G1" s="35"/>
      <c r="H1" s="35"/>
    </row>
    <row r="2" ht="18.85" customHeight="1" spans="1:8">
      <c r="A2" s="36"/>
      <c r="B2" s="36"/>
      <c r="C2" s="36"/>
      <c r="D2" s="36"/>
      <c r="E2" s="36"/>
      <c r="F2" s="36"/>
      <c r="G2" s="36"/>
      <c r="H2" s="37" t="s">
        <v>1002</v>
      </c>
    </row>
    <row r="3" ht="30.6" customHeight="1" spans="1:8">
      <c r="A3" s="38" t="s">
        <v>1003</v>
      </c>
      <c r="B3" s="38"/>
      <c r="C3" s="38"/>
      <c r="D3" s="38"/>
      <c r="E3" s="38"/>
      <c r="F3" s="38"/>
      <c r="G3" s="38"/>
      <c r="H3" s="38"/>
    </row>
    <row r="4" ht="18.85" customHeight="1" spans="1:8">
      <c r="A4" s="39" t="str">
        <f>'部门财务收支预算总表01-1'!A4</f>
        <v>单位名称：新平彝族傣族自治县水塘镇人民政府</v>
      </c>
      <c r="B4" s="36"/>
      <c r="C4" s="36"/>
      <c r="D4" s="36"/>
      <c r="E4" s="36"/>
      <c r="F4" s="36"/>
      <c r="G4" s="36"/>
      <c r="H4" s="36"/>
    </row>
    <row r="5" ht="18.85" customHeight="1" spans="1:8">
      <c r="A5" s="40" t="s">
        <v>214</v>
      </c>
      <c r="B5" s="40" t="s">
        <v>1004</v>
      </c>
      <c r="C5" s="40" t="s">
        <v>1005</v>
      </c>
      <c r="D5" s="40" t="s">
        <v>1006</v>
      </c>
      <c r="E5" s="40" t="s">
        <v>1007</v>
      </c>
      <c r="F5" s="40" t="s">
        <v>1008</v>
      </c>
      <c r="G5" s="40"/>
      <c r="H5" s="40"/>
    </row>
    <row r="6" ht="18.85" customHeight="1" spans="1:8">
      <c r="A6" s="40"/>
      <c r="B6" s="40"/>
      <c r="C6" s="40"/>
      <c r="D6" s="40"/>
      <c r="E6" s="40"/>
      <c r="F6" s="40" t="s">
        <v>974</v>
      </c>
      <c r="G6" s="40" t="s">
        <v>1009</v>
      </c>
      <c r="H6" s="40" t="s">
        <v>1010</v>
      </c>
    </row>
    <row r="7" ht="18.85" customHeight="1" spans="1:8">
      <c r="A7" s="41" t="s">
        <v>197</v>
      </c>
      <c r="B7" s="41" t="s">
        <v>198</v>
      </c>
      <c r="C7" s="41" t="s">
        <v>199</v>
      </c>
      <c r="D7" s="41" t="s">
        <v>200</v>
      </c>
      <c r="E7" s="41" t="s">
        <v>201</v>
      </c>
      <c r="F7" s="41" t="s">
        <v>202</v>
      </c>
      <c r="G7" s="41" t="s">
        <v>553</v>
      </c>
      <c r="H7" s="41" t="s">
        <v>1011</v>
      </c>
    </row>
    <row r="8" ht="29.95" customHeight="1" spans="1:8">
      <c r="A8" s="42"/>
      <c r="B8" s="42"/>
      <c r="C8" s="42"/>
      <c r="D8" s="42"/>
      <c r="E8" s="40"/>
      <c r="F8" s="43"/>
      <c r="G8" s="44"/>
      <c r="H8" s="44"/>
    </row>
    <row r="9" ht="20.15" customHeight="1" spans="1:8">
      <c r="A9" s="40" t="s">
        <v>32</v>
      </c>
      <c r="B9" s="40"/>
      <c r="C9" s="40"/>
      <c r="D9" s="40"/>
      <c r="E9" s="40"/>
      <c r="F9" s="43"/>
      <c r="G9" s="44"/>
      <c r="H9" s="44"/>
    </row>
    <row r="10" customHeight="1" spans="1:1">
      <c r="A10" t="s">
        <v>967</v>
      </c>
    </row>
  </sheetData>
  <mergeCells count="8">
    <mergeCell ref="A3:H3"/>
    <mergeCell ref="F5:H5"/>
    <mergeCell ref="A9:E9"/>
    <mergeCell ref="A5:A6"/>
    <mergeCell ref="B5:B6"/>
    <mergeCell ref="C5:C6"/>
    <mergeCell ref="D5:D6"/>
    <mergeCell ref="E5:E6"/>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opLeftCell="B1" workbookViewId="0">
      <pane ySplit="1" topLeftCell="A2" activePane="bottomLeft" state="frozen"/>
      <selection/>
      <selection pane="bottomLeft" activeCell="D20" sqref="D20"/>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2"/>
      <c r="B1" s="2"/>
      <c r="C1" s="2"/>
      <c r="D1" s="2"/>
      <c r="E1" s="2"/>
      <c r="F1" s="2"/>
      <c r="G1" s="2"/>
      <c r="H1" s="2"/>
      <c r="I1" s="2"/>
      <c r="J1" s="2"/>
      <c r="K1" s="2"/>
    </row>
    <row r="2" ht="13.6" customHeight="1" spans="4:11">
      <c r="D2" s="3"/>
      <c r="E2" s="3"/>
      <c r="F2" s="3"/>
      <c r="G2" s="3"/>
      <c r="K2" s="4" t="s">
        <v>1012</v>
      </c>
    </row>
    <row r="3" ht="27.85" customHeight="1" spans="1:11">
      <c r="A3" s="26" t="s">
        <v>1013</v>
      </c>
      <c r="B3" s="26"/>
      <c r="C3" s="26"/>
      <c r="D3" s="26"/>
      <c r="E3" s="26"/>
      <c r="F3" s="26"/>
      <c r="G3" s="26"/>
      <c r="H3" s="26"/>
      <c r="I3" s="26"/>
      <c r="J3" s="26"/>
      <c r="K3" s="26"/>
    </row>
    <row r="4" ht="13.6" customHeight="1" spans="1:11">
      <c r="A4" s="6" t="str">
        <f>'部门财务收支预算总表01-1'!A4</f>
        <v>单位名称：新平彝族傣族自治县水塘镇人民政府</v>
      </c>
      <c r="B4" s="7"/>
      <c r="C4" s="7"/>
      <c r="D4" s="7"/>
      <c r="E4" s="7"/>
      <c r="F4" s="7"/>
      <c r="G4" s="7"/>
      <c r="H4" s="8"/>
      <c r="I4" s="8"/>
      <c r="J4" s="8"/>
      <c r="K4" s="9" t="s">
        <v>205</v>
      </c>
    </row>
    <row r="5" ht="21.8" customHeight="1" spans="1:11">
      <c r="A5" s="10" t="s">
        <v>306</v>
      </c>
      <c r="B5" s="10" t="s">
        <v>216</v>
      </c>
      <c r="C5" s="10" t="s">
        <v>307</v>
      </c>
      <c r="D5" s="11" t="s">
        <v>217</v>
      </c>
      <c r="E5" s="11" t="s">
        <v>218</v>
      </c>
      <c r="F5" s="11" t="s">
        <v>219</v>
      </c>
      <c r="G5" s="11" t="s">
        <v>220</v>
      </c>
      <c r="H5" s="17" t="s">
        <v>32</v>
      </c>
      <c r="I5" s="12" t="s">
        <v>1014</v>
      </c>
      <c r="J5" s="13"/>
      <c r="K5" s="14"/>
    </row>
    <row r="6" ht="21.8" customHeight="1" spans="1:11">
      <c r="A6" s="15"/>
      <c r="B6" s="15"/>
      <c r="C6" s="15"/>
      <c r="D6" s="16"/>
      <c r="E6" s="16"/>
      <c r="F6" s="16"/>
      <c r="G6" s="16"/>
      <c r="H6" s="27"/>
      <c r="I6" s="11" t="s">
        <v>35</v>
      </c>
      <c r="J6" s="11" t="s">
        <v>36</v>
      </c>
      <c r="K6" s="11" t="s">
        <v>37</v>
      </c>
    </row>
    <row r="7" ht="40.6" customHeight="1" spans="1:11">
      <c r="A7" s="18"/>
      <c r="B7" s="18"/>
      <c r="C7" s="18"/>
      <c r="D7" s="19"/>
      <c r="E7" s="19"/>
      <c r="F7" s="19"/>
      <c r="G7" s="19"/>
      <c r="H7" s="20"/>
      <c r="I7" s="19" t="s">
        <v>34</v>
      </c>
      <c r="J7" s="19"/>
      <c r="K7" s="19"/>
    </row>
    <row r="8" ht="15.05" customHeight="1" spans="1:11">
      <c r="A8" s="21">
        <v>1</v>
      </c>
      <c r="B8" s="21">
        <v>2</v>
      </c>
      <c r="C8" s="21">
        <v>3</v>
      </c>
      <c r="D8" s="21">
        <v>4</v>
      </c>
      <c r="E8" s="21">
        <v>5</v>
      </c>
      <c r="F8" s="21">
        <v>6</v>
      </c>
      <c r="G8" s="21">
        <v>7</v>
      </c>
      <c r="H8" s="21">
        <v>8</v>
      </c>
      <c r="I8" s="21">
        <v>9</v>
      </c>
      <c r="J8" s="34">
        <v>10</v>
      </c>
      <c r="K8" s="34">
        <v>11</v>
      </c>
    </row>
    <row r="9" ht="30.6" customHeight="1" spans="1:11">
      <c r="A9" s="28"/>
      <c r="B9" s="29"/>
      <c r="C9" s="28"/>
      <c r="D9" s="28"/>
      <c r="E9" s="28"/>
      <c r="F9" s="28"/>
      <c r="G9" s="28"/>
      <c r="H9" s="30"/>
      <c r="I9" s="30"/>
      <c r="J9" s="30"/>
      <c r="K9" s="30"/>
    </row>
    <row r="10" ht="30.6" customHeight="1" spans="1:11">
      <c r="A10" s="29"/>
      <c r="B10" s="29"/>
      <c r="C10" s="29"/>
      <c r="D10" s="29"/>
      <c r="E10" s="29"/>
      <c r="F10" s="29"/>
      <c r="G10" s="29"/>
      <c r="H10" s="30"/>
      <c r="I10" s="30"/>
      <c r="J10" s="30"/>
      <c r="K10" s="30"/>
    </row>
    <row r="11" ht="18.85" customHeight="1" spans="1:11">
      <c r="A11" s="31" t="s">
        <v>180</v>
      </c>
      <c r="B11" s="32"/>
      <c r="C11" s="32"/>
      <c r="D11" s="32"/>
      <c r="E11" s="32"/>
      <c r="F11" s="32"/>
      <c r="G11" s="33"/>
      <c r="H11" s="30"/>
      <c r="I11" s="30"/>
      <c r="J11" s="30"/>
      <c r="K11" s="30"/>
    </row>
    <row r="12" customHeight="1" spans="2:2">
      <c r="B12" t="s">
        <v>967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7"/>
  <sheetViews>
    <sheetView showZeros="0" workbookViewId="0">
      <pane ySplit="1" topLeftCell="A2" activePane="bottomLeft" state="frozen"/>
      <selection/>
      <selection pane="bottomLeft" activeCell="E48" sqref="E48"/>
    </sheetView>
  </sheetViews>
  <sheetFormatPr defaultColWidth="9.10833333333333" defaultRowHeight="14.25" customHeight="1" outlineLevelCol="6"/>
  <cols>
    <col min="1" max="1" width="37.7833333333333" customWidth="1"/>
    <col min="2" max="2" width="28" customWidth="1"/>
    <col min="3" max="3" width="37.875" customWidth="1"/>
    <col min="4" max="4" width="17" customWidth="1"/>
    <col min="5" max="7" width="27" customWidth="1"/>
  </cols>
  <sheetData>
    <row r="1" customHeight="1" spans="1:7">
      <c r="A1" s="2"/>
      <c r="B1" s="2"/>
      <c r="C1" s="2"/>
      <c r="D1" s="2"/>
      <c r="E1" s="2"/>
      <c r="F1" s="2"/>
      <c r="G1" s="2"/>
    </row>
    <row r="2" ht="13.6" customHeight="1" spans="4:7">
      <c r="D2" s="3"/>
      <c r="G2" s="4" t="s">
        <v>1015</v>
      </c>
    </row>
    <row r="3" ht="27.85" customHeight="1" spans="1:7">
      <c r="A3" s="5" t="s">
        <v>1016</v>
      </c>
      <c r="B3" s="5"/>
      <c r="C3" s="5"/>
      <c r="D3" s="5"/>
      <c r="E3" s="5"/>
      <c r="F3" s="5"/>
      <c r="G3" s="5"/>
    </row>
    <row r="4" ht="13.6" customHeight="1" spans="1:7">
      <c r="A4" s="6" t="str">
        <f>'部门财务收支预算总表01-1'!A4</f>
        <v>单位名称：新平彝族傣族自治县水塘镇人民政府</v>
      </c>
      <c r="B4" s="7"/>
      <c r="C4" s="7"/>
      <c r="D4" s="7"/>
      <c r="E4" s="8"/>
      <c r="F4" s="8"/>
      <c r="G4" s="9" t="s">
        <v>205</v>
      </c>
    </row>
    <row r="5" ht="21.8" customHeight="1" spans="1:7">
      <c r="A5" s="10" t="s">
        <v>307</v>
      </c>
      <c r="B5" s="10" t="s">
        <v>306</v>
      </c>
      <c r="C5" s="10" t="s">
        <v>216</v>
      </c>
      <c r="D5" s="11" t="s">
        <v>1017</v>
      </c>
      <c r="E5" s="12" t="s">
        <v>35</v>
      </c>
      <c r="F5" s="13"/>
      <c r="G5" s="14"/>
    </row>
    <row r="6" ht="21.8" customHeight="1" spans="1:7">
      <c r="A6" s="15"/>
      <c r="B6" s="15"/>
      <c r="C6" s="15"/>
      <c r="D6" s="16"/>
      <c r="E6" s="17" t="s">
        <v>1018</v>
      </c>
      <c r="F6" s="11" t="s">
        <v>1019</v>
      </c>
      <c r="G6" s="11" t="s">
        <v>1020</v>
      </c>
    </row>
    <row r="7" ht="40.6" customHeight="1" spans="1:7">
      <c r="A7" s="18"/>
      <c r="B7" s="18"/>
      <c r="C7" s="18"/>
      <c r="D7" s="19"/>
      <c r="E7" s="20"/>
      <c r="F7" s="19" t="s">
        <v>34</v>
      </c>
      <c r="G7" s="19"/>
    </row>
    <row r="8" ht="15.05" customHeight="1" spans="1:7">
      <c r="A8" s="21">
        <v>1</v>
      </c>
      <c r="B8" s="21">
        <v>2</v>
      </c>
      <c r="C8" s="21">
        <v>3</v>
      </c>
      <c r="D8" s="21">
        <v>4</v>
      </c>
      <c r="E8" s="21">
        <v>5</v>
      </c>
      <c r="F8" s="21">
        <v>6</v>
      </c>
      <c r="G8" s="21">
        <v>7</v>
      </c>
    </row>
    <row r="9" s="1" customFormat="1" ht="20.25" customHeight="1" spans="1:7">
      <c r="A9" s="22" t="s">
        <v>49</v>
      </c>
      <c r="B9" s="22" t="s">
        <v>311</v>
      </c>
      <c r="C9" s="23" t="s">
        <v>310</v>
      </c>
      <c r="D9" s="22" t="s">
        <v>1021</v>
      </c>
      <c r="E9" s="24">
        <v>179800</v>
      </c>
      <c r="F9" s="24"/>
      <c r="G9" s="24"/>
    </row>
    <row r="10" s="1" customFormat="1" ht="20.25" customHeight="1" spans="1:7">
      <c r="A10" s="22" t="s">
        <v>49</v>
      </c>
      <c r="B10" s="22" t="s">
        <v>316</v>
      </c>
      <c r="C10" s="23" t="s">
        <v>315</v>
      </c>
      <c r="D10" s="22" t="s">
        <v>1021</v>
      </c>
      <c r="E10" s="24">
        <v>2956200</v>
      </c>
      <c r="F10" s="24"/>
      <c r="G10" s="24"/>
    </row>
    <row r="11" s="1" customFormat="1" ht="20.25" customHeight="1" spans="1:7">
      <c r="A11" s="22" t="s">
        <v>49</v>
      </c>
      <c r="B11" s="22" t="s">
        <v>316</v>
      </c>
      <c r="C11" s="23" t="s">
        <v>320</v>
      </c>
      <c r="D11" s="22" t="s">
        <v>1021</v>
      </c>
      <c r="E11" s="24">
        <v>377000</v>
      </c>
      <c r="F11" s="24"/>
      <c r="G11" s="24"/>
    </row>
    <row r="12" s="1" customFormat="1" ht="20.25" customHeight="1" spans="1:7">
      <c r="A12" s="22" t="s">
        <v>49</v>
      </c>
      <c r="B12" s="22" t="s">
        <v>311</v>
      </c>
      <c r="C12" s="23" t="s">
        <v>322</v>
      </c>
      <c r="D12" s="22" t="s">
        <v>1021</v>
      </c>
      <c r="E12" s="24">
        <v>843000</v>
      </c>
      <c r="F12" s="24"/>
      <c r="G12" s="24"/>
    </row>
    <row r="13" s="1" customFormat="1" ht="20.25" customHeight="1" spans="1:7">
      <c r="A13" s="22" t="s">
        <v>49</v>
      </c>
      <c r="B13" s="22" t="s">
        <v>311</v>
      </c>
      <c r="C13" s="23" t="s">
        <v>341</v>
      </c>
      <c r="D13" s="22" t="s">
        <v>1021</v>
      </c>
      <c r="E13" s="24">
        <v>20812</v>
      </c>
      <c r="F13" s="24"/>
      <c r="G13" s="24"/>
    </row>
    <row r="14" s="1" customFormat="1" ht="20.25" customHeight="1" spans="1:7">
      <c r="A14" s="22" t="s">
        <v>49</v>
      </c>
      <c r="B14" s="22" t="s">
        <v>311</v>
      </c>
      <c r="C14" s="23" t="s">
        <v>345</v>
      </c>
      <c r="D14" s="22" t="s">
        <v>1021</v>
      </c>
      <c r="E14" s="24">
        <v>82800</v>
      </c>
      <c r="F14" s="24"/>
      <c r="G14" s="24"/>
    </row>
    <row r="15" s="1" customFormat="1" ht="20.25" customHeight="1" spans="1:7">
      <c r="A15" s="22" t="s">
        <v>49</v>
      </c>
      <c r="B15" s="22" t="s">
        <v>316</v>
      </c>
      <c r="C15" s="23" t="s">
        <v>347</v>
      </c>
      <c r="D15" s="22" t="s">
        <v>1021</v>
      </c>
      <c r="E15" s="24">
        <v>2012700</v>
      </c>
      <c r="F15" s="24"/>
      <c r="G15" s="24"/>
    </row>
    <row r="16" s="1" customFormat="1" ht="20.25" customHeight="1" spans="1:7">
      <c r="A16" s="22" t="s">
        <v>49</v>
      </c>
      <c r="B16" s="22" t="s">
        <v>311</v>
      </c>
      <c r="C16" s="23" t="s">
        <v>349</v>
      </c>
      <c r="D16" s="22" t="s">
        <v>1021</v>
      </c>
      <c r="E16" s="24">
        <v>72000</v>
      </c>
      <c r="F16" s="24"/>
      <c r="G16" s="24"/>
    </row>
    <row r="17" s="1" customFormat="1" ht="20.25" customHeight="1" spans="1:7">
      <c r="A17" s="22" t="s">
        <v>49</v>
      </c>
      <c r="B17" s="22" t="s">
        <v>311</v>
      </c>
      <c r="C17" s="23" t="s">
        <v>351</v>
      </c>
      <c r="D17" s="22" t="s">
        <v>1021</v>
      </c>
      <c r="E17" s="24">
        <v>5000</v>
      </c>
      <c r="F17" s="24"/>
      <c r="G17" s="24"/>
    </row>
    <row r="18" s="1" customFormat="1" ht="20.25" customHeight="1" spans="1:7">
      <c r="A18" s="22" t="s">
        <v>49</v>
      </c>
      <c r="B18" s="22" t="s">
        <v>311</v>
      </c>
      <c r="C18" s="23" t="s">
        <v>353</v>
      </c>
      <c r="D18" s="22" t="s">
        <v>1021</v>
      </c>
      <c r="E18" s="24">
        <v>1800</v>
      </c>
      <c r="F18" s="24"/>
      <c r="G18" s="24"/>
    </row>
    <row r="19" s="1" customFormat="1" ht="20.25" customHeight="1" spans="1:7">
      <c r="A19" s="22" t="s">
        <v>49</v>
      </c>
      <c r="B19" s="22" t="s">
        <v>311</v>
      </c>
      <c r="C19" s="23" t="s">
        <v>355</v>
      </c>
      <c r="D19" s="22" t="s">
        <v>1021</v>
      </c>
      <c r="E19" s="24">
        <v>21280</v>
      </c>
      <c r="F19" s="24"/>
      <c r="G19" s="24"/>
    </row>
    <row r="20" s="1" customFormat="1" ht="29" customHeight="1" spans="1:7">
      <c r="A20" s="22" t="s">
        <v>49</v>
      </c>
      <c r="B20" s="22" t="s">
        <v>311</v>
      </c>
      <c r="C20" s="23" t="s">
        <v>357</v>
      </c>
      <c r="D20" s="22" t="s">
        <v>1021</v>
      </c>
      <c r="E20" s="24">
        <v>4920</v>
      </c>
      <c r="F20" s="24"/>
      <c r="G20" s="24"/>
    </row>
    <row r="21" s="1" customFormat="1" ht="20.25" customHeight="1" spans="1:7">
      <c r="A21" s="22" t="s">
        <v>49</v>
      </c>
      <c r="B21" s="22" t="s">
        <v>311</v>
      </c>
      <c r="C21" s="23" t="s">
        <v>359</v>
      </c>
      <c r="D21" s="22" t="s">
        <v>1021</v>
      </c>
      <c r="E21" s="24">
        <v>5000</v>
      </c>
      <c r="F21" s="24"/>
      <c r="G21" s="24"/>
    </row>
    <row r="22" s="1" customFormat="1" ht="20.25" customHeight="1" spans="1:7">
      <c r="A22" s="22" t="s">
        <v>49</v>
      </c>
      <c r="B22" s="22" t="s">
        <v>311</v>
      </c>
      <c r="C22" s="23" t="s">
        <v>361</v>
      </c>
      <c r="D22" s="22" t="s">
        <v>1021</v>
      </c>
      <c r="E22" s="24">
        <v>60000</v>
      </c>
      <c r="F22" s="24"/>
      <c r="G22" s="24"/>
    </row>
    <row r="23" s="1" customFormat="1" ht="20.25" customHeight="1" spans="1:7">
      <c r="A23" s="22" t="s">
        <v>49</v>
      </c>
      <c r="B23" s="22" t="s">
        <v>311</v>
      </c>
      <c r="C23" s="23" t="s">
        <v>363</v>
      </c>
      <c r="D23" s="22" t="s">
        <v>1021</v>
      </c>
      <c r="E23" s="24">
        <v>4200</v>
      </c>
      <c r="F23" s="24"/>
      <c r="G23" s="24"/>
    </row>
    <row r="24" s="1" customFormat="1" ht="20.25" customHeight="1" spans="1:7">
      <c r="A24" s="22" t="s">
        <v>49</v>
      </c>
      <c r="B24" s="22" t="s">
        <v>316</v>
      </c>
      <c r="C24" s="23" t="s">
        <v>365</v>
      </c>
      <c r="D24" s="22" t="s">
        <v>1021</v>
      </c>
      <c r="E24" s="24">
        <v>51678</v>
      </c>
      <c r="F24" s="24"/>
      <c r="G24" s="24"/>
    </row>
    <row r="25" s="1" customFormat="1" ht="30" customHeight="1" spans="1:7">
      <c r="A25" s="22" t="s">
        <v>49</v>
      </c>
      <c r="B25" s="22" t="s">
        <v>311</v>
      </c>
      <c r="C25" s="23" t="s">
        <v>367</v>
      </c>
      <c r="D25" s="22" t="s">
        <v>1021</v>
      </c>
      <c r="E25" s="24">
        <v>4520</v>
      </c>
      <c r="F25" s="24"/>
      <c r="G25" s="24"/>
    </row>
    <row r="26" s="1" customFormat="1" ht="30" customHeight="1" spans="1:7">
      <c r="A26" s="22" t="s">
        <v>49</v>
      </c>
      <c r="B26" s="22" t="s">
        <v>311</v>
      </c>
      <c r="C26" s="23" t="s">
        <v>369</v>
      </c>
      <c r="D26" s="22" t="s">
        <v>1021</v>
      </c>
      <c r="E26" s="24">
        <v>100000</v>
      </c>
      <c r="F26" s="24"/>
      <c r="G26" s="24"/>
    </row>
    <row r="27" s="1" customFormat="1" ht="20.25" customHeight="1" spans="1:7">
      <c r="A27" s="22" t="s">
        <v>49</v>
      </c>
      <c r="B27" s="22" t="s">
        <v>311</v>
      </c>
      <c r="C27" s="23" t="s">
        <v>371</v>
      </c>
      <c r="D27" s="22" t="s">
        <v>1021</v>
      </c>
      <c r="E27" s="24">
        <v>60000</v>
      </c>
      <c r="F27" s="24"/>
      <c r="G27" s="24"/>
    </row>
    <row r="28" s="1" customFormat="1" ht="20.25" customHeight="1" spans="1:7">
      <c r="A28" s="22" t="s">
        <v>49</v>
      </c>
      <c r="B28" s="22" t="s">
        <v>311</v>
      </c>
      <c r="C28" s="23" t="s">
        <v>372</v>
      </c>
      <c r="D28" s="22" t="s">
        <v>1021</v>
      </c>
      <c r="E28" s="24">
        <v>50000</v>
      </c>
      <c r="F28" s="24"/>
      <c r="G28" s="24"/>
    </row>
    <row r="29" s="1" customFormat="1" ht="20.25" customHeight="1" spans="1:7">
      <c r="A29" s="22" t="s">
        <v>49</v>
      </c>
      <c r="B29" s="22" t="s">
        <v>311</v>
      </c>
      <c r="C29" s="23" t="s">
        <v>373</v>
      </c>
      <c r="D29" s="22" t="s">
        <v>1021</v>
      </c>
      <c r="E29" s="24">
        <v>8000</v>
      </c>
      <c r="F29" s="24"/>
      <c r="G29" s="24"/>
    </row>
    <row r="30" s="1" customFormat="1" ht="20.25" customHeight="1" spans="1:7">
      <c r="A30" s="22" t="s">
        <v>49</v>
      </c>
      <c r="B30" s="22" t="s">
        <v>311</v>
      </c>
      <c r="C30" s="23" t="s">
        <v>374</v>
      </c>
      <c r="D30" s="22" t="s">
        <v>1021</v>
      </c>
      <c r="E30" s="24">
        <v>10000</v>
      </c>
      <c r="F30" s="24"/>
      <c r="G30" s="24"/>
    </row>
    <row r="31" s="1" customFormat="1" ht="20.25" customHeight="1" spans="1:7">
      <c r="A31" s="22" t="s">
        <v>49</v>
      </c>
      <c r="B31" s="22" t="s">
        <v>311</v>
      </c>
      <c r="C31" s="23" t="s">
        <v>375</v>
      </c>
      <c r="D31" s="22" t="s">
        <v>1021</v>
      </c>
      <c r="E31" s="24">
        <v>23400</v>
      </c>
      <c r="F31" s="24"/>
      <c r="G31" s="24"/>
    </row>
    <row r="32" s="1" customFormat="1" ht="20.25" customHeight="1" spans="1:7">
      <c r="A32" s="22" t="s">
        <v>49</v>
      </c>
      <c r="B32" s="22" t="s">
        <v>311</v>
      </c>
      <c r="C32" s="23" t="s">
        <v>376</v>
      </c>
      <c r="D32" s="22" t="s">
        <v>1021</v>
      </c>
      <c r="E32" s="24">
        <v>200000</v>
      </c>
      <c r="F32" s="24"/>
      <c r="G32" s="24"/>
    </row>
    <row r="33" s="1" customFormat="1" ht="30" customHeight="1" spans="1:7">
      <c r="A33" s="22" t="s">
        <v>49</v>
      </c>
      <c r="B33" s="22" t="s">
        <v>311</v>
      </c>
      <c r="C33" s="23" t="s">
        <v>377</v>
      </c>
      <c r="D33" s="22" t="s">
        <v>1021</v>
      </c>
      <c r="E33" s="24">
        <v>200000</v>
      </c>
      <c r="F33" s="24"/>
      <c r="G33" s="24"/>
    </row>
    <row r="34" s="1" customFormat="1" ht="20.25" customHeight="1" spans="1:7">
      <c r="A34" s="22" t="s">
        <v>49</v>
      </c>
      <c r="B34" s="22" t="s">
        <v>316</v>
      </c>
      <c r="C34" s="23" t="s">
        <v>347</v>
      </c>
      <c r="D34" s="22" t="s">
        <v>1021</v>
      </c>
      <c r="E34" s="24">
        <v>8100</v>
      </c>
      <c r="F34" s="24"/>
      <c r="G34" s="24"/>
    </row>
    <row r="35" s="1" customFormat="1" ht="29" customHeight="1" spans="1:7">
      <c r="A35" s="22" t="s">
        <v>49</v>
      </c>
      <c r="B35" s="22" t="s">
        <v>311</v>
      </c>
      <c r="C35" s="23" t="s">
        <v>378</v>
      </c>
      <c r="D35" s="22" t="s">
        <v>1021</v>
      </c>
      <c r="E35" s="24">
        <v>200000</v>
      </c>
      <c r="F35" s="24"/>
      <c r="G35" s="24"/>
    </row>
    <row r="36" s="1" customFormat="1" ht="20.25" customHeight="1" spans="1:7">
      <c r="A36" s="22" t="s">
        <v>49</v>
      </c>
      <c r="B36" s="22" t="s">
        <v>311</v>
      </c>
      <c r="C36" s="23" t="s">
        <v>380</v>
      </c>
      <c r="D36" s="22" t="s">
        <v>1021</v>
      </c>
      <c r="E36" s="24">
        <v>3340</v>
      </c>
      <c r="F36" s="24"/>
      <c r="G36" s="24"/>
    </row>
    <row r="37" s="1" customFormat="1" ht="20.25" customHeight="1" spans="1:7">
      <c r="A37" s="22" t="s">
        <v>49</v>
      </c>
      <c r="B37" s="22" t="s">
        <v>311</v>
      </c>
      <c r="C37" s="23" t="s">
        <v>382</v>
      </c>
      <c r="D37" s="22" t="s">
        <v>1021</v>
      </c>
      <c r="E37" s="24">
        <v>110000</v>
      </c>
      <c r="F37" s="24"/>
      <c r="G37" s="24"/>
    </row>
    <row r="38" s="1" customFormat="1" ht="20.25" customHeight="1" spans="1:7">
      <c r="A38" s="22" t="s">
        <v>49</v>
      </c>
      <c r="B38" s="22" t="s">
        <v>311</v>
      </c>
      <c r="C38" s="23" t="s">
        <v>383</v>
      </c>
      <c r="D38" s="22" t="s">
        <v>1021</v>
      </c>
      <c r="E38" s="24">
        <v>386500</v>
      </c>
      <c r="F38" s="24"/>
      <c r="G38" s="24"/>
    </row>
    <row r="39" s="1" customFormat="1" ht="20.25" customHeight="1" spans="1:7">
      <c r="A39" s="22" t="s">
        <v>49</v>
      </c>
      <c r="B39" s="22" t="s">
        <v>311</v>
      </c>
      <c r="C39" s="23" t="s">
        <v>384</v>
      </c>
      <c r="D39" s="22" t="s">
        <v>1021</v>
      </c>
      <c r="E39" s="24">
        <v>25000</v>
      </c>
      <c r="F39" s="24"/>
      <c r="G39" s="24"/>
    </row>
    <row r="40" s="1" customFormat="1" ht="20.25" customHeight="1" spans="1:7">
      <c r="A40" s="22" t="s">
        <v>49</v>
      </c>
      <c r="B40" s="22" t="s">
        <v>311</v>
      </c>
      <c r="C40" s="23" t="s">
        <v>386</v>
      </c>
      <c r="D40" s="22" t="s">
        <v>1021</v>
      </c>
      <c r="E40" s="24">
        <v>30000</v>
      </c>
      <c r="F40" s="24"/>
      <c r="G40" s="24"/>
    </row>
    <row r="41" s="1" customFormat="1" ht="20.25" customHeight="1" spans="1:7">
      <c r="A41" s="22" t="s">
        <v>49</v>
      </c>
      <c r="B41" s="22" t="s">
        <v>311</v>
      </c>
      <c r="C41" s="23" t="s">
        <v>387</v>
      </c>
      <c r="D41" s="22" t="s">
        <v>1021</v>
      </c>
      <c r="E41" s="24">
        <v>25000</v>
      </c>
      <c r="F41" s="24"/>
      <c r="G41" s="24"/>
    </row>
    <row r="42" s="1" customFormat="1" ht="20.25" customHeight="1" spans="1:7">
      <c r="A42" s="22" t="s">
        <v>49</v>
      </c>
      <c r="B42" s="22" t="s">
        <v>311</v>
      </c>
      <c r="C42" s="23" t="s">
        <v>388</v>
      </c>
      <c r="D42" s="22" t="s">
        <v>1021</v>
      </c>
      <c r="E42" s="24">
        <v>397800</v>
      </c>
      <c r="F42" s="24"/>
      <c r="G42" s="24"/>
    </row>
    <row r="43" s="1" customFormat="1" ht="20.25" customHeight="1" spans="1:7">
      <c r="A43" s="22" t="s">
        <v>49</v>
      </c>
      <c r="B43" s="22" t="s">
        <v>311</v>
      </c>
      <c r="C43" s="23" t="s">
        <v>389</v>
      </c>
      <c r="D43" s="22" t="s">
        <v>1021</v>
      </c>
      <c r="E43" s="24">
        <v>20000</v>
      </c>
      <c r="F43" s="24"/>
      <c r="G43" s="24"/>
    </row>
    <row r="44" s="1" customFormat="1" ht="30" customHeight="1" spans="1:7">
      <c r="A44" s="22" t="s">
        <v>49</v>
      </c>
      <c r="B44" s="22" t="s">
        <v>311</v>
      </c>
      <c r="C44" s="23" t="s">
        <v>390</v>
      </c>
      <c r="D44" s="22" t="s">
        <v>1021</v>
      </c>
      <c r="E44" s="24">
        <v>680000</v>
      </c>
      <c r="F44" s="24"/>
      <c r="G44" s="24"/>
    </row>
    <row r="45" s="1" customFormat="1" ht="20.25" customHeight="1" spans="1:7">
      <c r="A45" s="22" t="s">
        <v>49</v>
      </c>
      <c r="B45" s="22" t="s">
        <v>311</v>
      </c>
      <c r="C45" s="23" t="s">
        <v>392</v>
      </c>
      <c r="D45" s="22" t="s">
        <v>1021</v>
      </c>
      <c r="E45" s="24">
        <v>24000</v>
      </c>
      <c r="F45" s="24"/>
      <c r="G45" s="24"/>
    </row>
    <row r="46" s="1" customFormat="1" ht="20.25" customHeight="1" spans="1:7">
      <c r="A46" s="22" t="s">
        <v>49</v>
      </c>
      <c r="B46" s="22" t="s">
        <v>311</v>
      </c>
      <c r="C46" s="23" t="s">
        <v>394</v>
      </c>
      <c r="D46" s="22" t="s">
        <v>1021</v>
      </c>
      <c r="E46" s="24">
        <v>50000</v>
      </c>
      <c r="F46" s="24"/>
      <c r="G46" s="24"/>
    </row>
    <row r="47" s="1" customFormat="1" ht="20.25" customHeight="1" spans="1:7">
      <c r="A47" s="22" t="s">
        <v>49</v>
      </c>
      <c r="B47" s="22" t="s">
        <v>311</v>
      </c>
      <c r="C47" s="23" t="s">
        <v>395</v>
      </c>
      <c r="D47" s="22" t="s">
        <v>1021</v>
      </c>
      <c r="E47" s="24">
        <v>78000</v>
      </c>
      <c r="F47" s="24"/>
      <c r="G47" s="24"/>
    </row>
    <row r="48" s="1" customFormat="1" ht="20.25" customHeight="1" spans="1:7">
      <c r="A48" s="22" t="s">
        <v>49</v>
      </c>
      <c r="B48" s="22" t="s">
        <v>311</v>
      </c>
      <c r="C48" s="23" t="s">
        <v>396</v>
      </c>
      <c r="D48" s="22" t="s">
        <v>1021</v>
      </c>
      <c r="E48" s="24">
        <v>70000</v>
      </c>
      <c r="F48" s="24"/>
      <c r="G48" s="24"/>
    </row>
    <row r="49" s="1" customFormat="1" ht="20.25" customHeight="1" spans="1:7">
      <c r="A49" s="22" t="s">
        <v>49</v>
      </c>
      <c r="B49" s="22" t="s">
        <v>311</v>
      </c>
      <c r="C49" s="23" t="s">
        <v>397</v>
      </c>
      <c r="D49" s="22" t="s">
        <v>1021</v>
      </c>
      <c r="E49" s="24">
        <v>20000</v>
      </c>
      <c r="F49" s="24"/>
      <c r="G49" s="24"/>
    </row>
    <row r="50" s="1" customFormat="1" ht="20.25" customHeight="1" spans="1:7">
      <c r="A50" s="22" t="s">
        <v>49</v>
      </c>
      <c r="B50" s="22" t="s">
        <v>311</v>
      </c>
      <c r="C50" s="23" t="s">
        <v>396</v>
      </c>
      <c r="D50" s="22" t="s">
        <v>1021</v>
      </c>
      <c r="E50" s="24">
        <v>200000</v>
      </c>
      <c r="F50" s="24"/>
      <c r="G50" s="24"/>
    </row>
    <row r="51" s="1" customFormat="1" ht="20.25" customHeight="1" spans="1:7">
      <c r="A51" s="22" t="s">
        <v>49</v>
      </c>
      <c r="B51" s="22" t="s">
        <v>311</v>
      </c>
      <c r="C51" s="23" t="s">
        <v>398</v>
      </c>
      <c r="D51" s="22" t="s">
        <v>1021</v>
      </c>
      <c r="E51" s="24">
        <v>400000</v>
      </c>
      <c r="F51" s="24"/>
      <c r="G51" s="24"/>
    </row>
    <row r="52" s="1" customFormat="1" ht="30" customHeight="1" spans="1:7">
      <c r="A52" s="22" t="s">
        <v>49</v>
      </c>
      <c r="B52" s="22" t="s">
        <v>311</v>
      </c>
      <c r="C52" s="23" t="s">
        <v>400</v>
      </c>
      <c r="D52" s="22" t="s">
        <v>1021</v>
      </c>
      <c r="E52" s="24">
        <v>800000</v>
      </c>
      <c r="F52" s="24"/>
      <c r="G52" s="24"/>
    </row>
    <row r="53" s="1" customFormat="1" ht="27" customHeight="1" spans="1:7">
      <c r="A53" s="22" t="s">
        <v>49</v>
      </c>
      <c r="B53" s="22" t="s">
        <v>311</v>
      </c>
      <c r="C53" s="23" t="s">
        <v>401</v>
      </c>
      <c r="D53" s="22" t="s">
        <v>1021</v>
      </c>
      <c r="E53" s="24">
        <v>800000</v>
      </c>
      <c r="F53" s="24"/>
      <c r="G53" s="24"/>
    </row>
    <row r="54" s="1" customFormat="1" ht="27" customHeight="1" spans="1:7">
      <c r="A54" s="22" t="s">
        <v>49</v>
      </c>
      <c r="B54" s="22" t="s">
        <v>311</v>
      </c>
      <c r="C54" s="23" t="s">
        <v>402</v>
      </c>
      <c r="D54" s="22" t="s">
        <v>1021</v>
      </c>
      <c r="E54" s="24">
        <v>300000</v>
      </c>
      <c r="F54" s="24"/>
      <c r="G54" s="24"/>
    </row>
    <row r="55" s="1" customFormat="1" ht="20.25" customHeight="1" spans="1:7">
      <c r="A55" s="22" t="s">
        <v>49</v>
      </c>
      <c r="B55" s="22" t="s">
        <v>311</v>
      </c>
      <c r="C55" s="23" t="s">
        <v>345</v>
      </c>
      <c r="D55" s="22" t="s">
        <v>1021</v>
      </c>
      <c r="E55" s="24">
        <v>68400</v>
      </c>
      <c r="F55" s="24"/>
      <c r="G55" s="24"/>
    </row>
    <row r="56" s="1" customFormat="1" ht="20.25" customHeight="1" spans="1:7">
      <c r="A56" s="22" t="s">
        <v>49</v>
      </c>
      <c r="B56" s="22" t="s">
        <v>311</v>
      </c>
      <c r="C56" s="22" t="s">
        <v>404</v>
      </c>
      <c r="D56" s="22" t="s">
        <v>1021</v>
      </c>
      <c r="E56" s="24">
        <v>30000</v>
      </c>
      <c r="F56" s="24"/>
      <c r="G56" s="24"/>
    </row>
    <row r="57" s="1" customFormat="1" ht="20.25" customHeight="1" spans="1:7">
      <c r="A57" s="25" t="s">
        <v>32</v>
      </c>
      <c r="B57" s="25"/>
      <c r="C57" s="25"/>
      <c r="D57" s="25"/>
      <c r="E57" s="24">
        <f>SUM(E9:E56)</f>
        <v>12080250</v>
      </c>
      <c r="F57" s="24"/>
      <c r="G57" s="24"/>
    </row>
  </sheetData>
  <mergeCells count="11">
    <mergeCell ref="A3:G3"/>
    <mergeCell ref="A4:D4"/>
    <mergeCell ref="E5:G5"/>
    <mergeCell ref="A57:D57"/>
    <mergeCell ref="A5:A7"/>
    <mergeCell ref="B5:B7"/>
    <mergeCell ref="C5:C7"/>
    <mergeCell ref="D5:D7"/>
    <mergeCell ref="E6:E7"/>
    <mergeCell ref="F6:F7"/>
    <mergeCell ref="G6:G7"/>
  </mergeCells>
  <pageMargins left="0.75" right="0.75" top="1" bottom="1" header="0.5" footer="0.5"/>
  <pageSetup paperSize="9" scale="4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F12" sqref="F12"/>
    </sheetView>
  </sheetViews>
  <sheetFormatPr defaultColWidth="8" defaultRowHeight="14.25" customHeight="1"/>
  <cols>
    <col min="1" max="1" width="19.75" customWidth="1"/>
    <col min="2" max="2" width="38.125" customWidth="1"/>
    <col min="3" max="19" width="16.2166666666667" customWidth="1"/>
  </cols>
  <sheetData>
    <row r="1" customHeight="1" spans="1:19">
      <c r="A1" s="2"/>
      <c r="B1" s="2"/>
      <c r="C1" s="2"/>
      <c r="D1" s="2"/>
      <c r="E1" s="2"/>
      <c r="F1" s="2"/>
      <c r="G1" s="2"/>
      <c r="H1" s="2"/>
      <c r="I1" s="2"/>
      <c r="J1" s="2"/>
      <c r="K1" s="2"/>
      <c r="L1" s="2"/>
      <c r="M1" s="2"/>
      <c r="N1" s="2"/>
      <c r="O1" s="2"/>
      <c r="P1" s="2"/>
      <c r="Q1" s="2"/>
      <c r="R1" s="2"/>
      <c r="S1" s="2"/>
    </row>
    <row r="2" ht="11.95" customHeight="1" spans="1:18">
      <c r="A2" s="200"/>
      <c r="J2" s="211"/>
      <c r="R2" s="4" t="s">
        <v>28</v>
      </c>
    </row>
    <row r="3" ht="36" customHeight="1" spans="1:19">
      <c r="A3" s="201" t="s">
        <v>29</v>
      </c>
      <c r="B3" s="26"/>
      <c r="C3" s="26"/>
      <c r="D3" s="26"/>
      <c r="E3" s="26"/>
      <c r="F3" s="26"/>
      <c r="G3" s="26"/>
      <c r="H3" s="26"/>
      <c r="I3" s="26"/>
      <c r="J3" s="46"/>
      <c r="K3" s="26"/>
      <c r="L3" s="26"/>
      <c r="M3" s="26"/>
      <c r="N3" s="26"/>
      <c r="O3" s="26"/>
      <c r="P3" s="26"/>
      <c r="Q3" s="26"/>
      <c r="R3" s="26"/>
      <c r="S3" s="26"/>
    </row>
    <row r="4" ht="20.3" customHeight="1" spans="1:19">
      <c r="A4" s="95" t="str">
        <f>'部门财务收支预算总表01-1'!A4</f>
        <v>单位名称：新平彝族傣族自治县水塘镇人民政府</v>
      </c>
      <c r="B4" s="8"/>
      <c r="C4" s="8"/>
      <c r="D4" s="8"/>
      <c r="E4" s="8"/>
      <c r="F4" s="8"/>
      <c r="G4" s="8"/>
      <c r="H4" s="8"/>
      <c r="I4" s="8"/>
      <c r="J4" s="212"/>
      <c r="K4" s="8"/>
      <c r="L4" s="8"/>
      <c r="M4" s="8"/>
      <c r="N4" s="9"/>
      <c r="O4" s="9"/>
      <c r="P4" s="9"/>
      <c r="Q4" s="9"/>
      <c r="R4" s="9" t="s">
        <v>3</v>
      </c>
      <c r="S4" s="9" t="s">
        <v>3</v>
      </c>
    </row>
    <row r="5" ht="18.85" customHeight="1" spans="1:19">
      <c r="A5" s="202" t="s">
        <v>30</v>
      </c>
      <c r="B5" s="203" t="s">
        <v>31</v>
      </c>
      <c r="C5" s="203" t="s">
        <v>32</v>
      </c>
      <c r="D5" s="204" t="s">
        <v>33</v>
      </c>
      <c r="E5" s="205"/>
      <c r="F5" s="205"/>
      <c r="G5" s="205"/>
      <c r="H5" s="205"/>
      <c r="I5" s="205"/>
      <c r="J5" s="213"/>
      <c r="K5" s="205"/>
      <c r="L5" s="205"/>
      <c r="M5" s="205"/>
      <c r="N5" s="214"/>
      <c r="O5" s="214" t="s">
        <v>21</v>
      </c>
      <c r="P5" s="214"/>
      <c r="Q5" s="214"/>
      <c r="R5" s="214"/>
      <c r="S5" s="214"/>
    </row>
    <row r="6" ht="18" customHeight="1" spans="1:19">
      <c r="A6" s="206"/>
      <c r="B6" s="207"/>
      <c r="C6" s="207"/>
      <c r="D6" s="207" t="s">
        <v>34</v>
      </c>
      <c r="E6" s="207" t="s">
        <v>35</v>
      </c>
      <c r="F6" s="207" t="s">
        <v>36</v>
      </c>
      <c r="G6" s="207" t="s">
        <v>37</v>
      </c>
      <c r="H6" s="207" t="s">
        <v>38</v>
      </c>
      <c r="I6" s="215" t="s">
        <v>39</v>
      </c>
      <c r="J6" s="216"/>
      <c r="K6" s="215" t="s">
        <v>40</v>
      </c>
      <c r="L6" s="215" t="s">
        <v>41</v>
      </c>
      <c r="M6" s="215" t="s">
        <v>42</v>
      </c>
      <c r="N6" s="217" t="s">
        <v>43</v>
      </c>
      <c r="O6" s="218" t="s">
        <v>34</v>
      </c>
      <c r="P6" s="218" t="s">
        <v>35</v>
      </c>
      <c r="Q6" s="218" t="s">
        <v>36</v>
      </c>
      <c r="R6" s="218" t="s">
        <v>37</v>
      </c>
      <c r="S6" s="218" t="s">
        <v>44</v>
      </c>
    </row>
    <row r="7" ht="29.3" customHeight="1" spans="1:19">
      <c r="A7" s="208"/>
      <c r="B7" s="209"/>
      <c r="C7" s="209"/>
      <c r="D7" s="209"/>
      <c r="E7" s="209"/>
      <c r="F7" s="209"/>
      <c r="G7" s="209"/>
      <c r="H7" s="209"/>
      <c r="I7" s="219" t="s">
        <v>34</v>
      </c>
      <c r="J7" s="219" t="s">
        <v>45</v>
      </c>
      <c r="K7" s="219" t="s">
        <v>40</v>
      </c>
      <c r="L7" s="219" t="s">
        <v>41</v>
      </c>
      <c r="M7" s="219" t="s">
        <v>42</v>
      </c>
      <c r="N7" s="219" t="s">
        <v>43</v>
      </c>
      <c r="O7" s="219"/>
      <c r="P7" s="219"/>
      <c r="Q7" s="219"/>
      <c r="R7" s="219"/>
      <c r="S7" s="219"/>
    </row>
    <row r="8" ht="16.55" customHeight="1" spans="1:19">
      <c r="A8" s="210">
        <v>1</v>
      </c>
      <c r="B8" s="21">
        <v>2</v>
      </c>
      <c r="C8" s="21">
        <v>3</v>
      </c>
      <c r="D8" s="21">
        <v>4</v>
      </c>
      <c r="E8" s="210">
        <v>5</v>
      </c>
      <c r="F8" s="21">
        <v>6</v>
      </c>
      <c r="G8" s="21">
        <v>7</v>
      </c>
      <c r="H8" s="210">
        <v>8</v>
      </c>
      <c r="I8" s="21">
        <v>9</v>
      </c>
      <c r="J8" s="34">
        <v>10</v>
      </c>
      <c r="K8" s="34">
        <v>11</v>
      </c>
      <c r="L8" s="220">
        <v>12</v>
      </c>
      <c r="M8" s="34">
        <v>13</v>
      </c>
      <c r="N8" s="34">
        <v>14</v>
      </c>
      <c r="O8" s="34">
        <v>15</v>
      </c>
      <c r="P8" s="34">
        <v>16</v>
      </c>
      <c r="Q8" s="34">
        <v>17</v>
      </c>
      <c r="R8" s="34">
        <v>18</v>
      </c>
      <c r="S8" s="34">
        <v>19</v>
      </c>
    </row>
    <row r="9" ht="22" customHeight="1" spans="1:19">
      <c r="A9" s="177" t="s">
        <v>46</v>
      </c>
      <c r="B9" s="177" t="s">
        <v>47</v>
      </c>
      <c r="C9" s="164">
        <f>SUM(C10:C13)</f>
        <v>23742057.36</v>
      </c>
      <c r="D9" s="164">
        <f>SUM(D10:D13)</f>
        <v>23742057.36</v>
      </c>
      <c r="E9" s="164">
        <f>SUM(E10:E13)</f>
        <v>21142057.36</v>
      </c>
      <c r="F9" s="164">
        <f>SUM(F10:F13)</f>
        <v>2600000</v>
      </c>
      <c r="G9" s="94"/>
      <c r="H9" s="94"/>
      <c r="I9" s="94"/>
      <c r="J9" s="94"/>
      <c r="K9" s="94"/>
      <c r="L9" s="94"/>
      <c r="M9" s="94"/>
      <c r="N9" s="94"/>
      <c r="O9" s="94"/>
      <c r="P9" s="94"/>
      <c r="Q9" s="94"/>
      <c r="R9" s="94"/>
      <c r="S9" s="94"/>
    </row>
    <row r="10" ht="16.55" customHeight="1" spans="1:19">
      <c r="A10" s="178" t="s">
        <v>48</v>
      </c>
      <c r="B10" s="178" t="s">
        <v>49</v>
      </c>
      <c r="C10" s="164">
        <f>D10</f>
        <v>16779222.52</v>
      </c>
      <c r="D10" s="164">
        <f>SUM(E10:F10)</f>
        <v>16779222.52</v>
      </c>
      <c r="E10" s="164">
        <v>14179222.52</v>
      </c>
      <c r="F10" s="164">
        <v>2600000</v>
      </c>
      <c r="G10" s="94"/>
      <c r="H10" s="94"/>
      <c r="I10" s="94"/>
      <c r="J10" s="94"/>
      <c r="K10" s="94"/>
      <c r="L10" s="94"/>
      <c r="M10" s="94"/>
      <c r="N10" s="94"/>
      <c r="O10" s="94"/>
      <c r="P10" s="94"/>
      <c r="Q10" s="94"/>
      <c r="R10" s="94"/>
      <c r="S10" s="94"/>
    </row>
    <row r="11" ht="16.55" customHeight="1" spans="1:19">
      <c r="A11" s="178" t="s">
        <v>50</v>
      </c>
      <c r="B11" s="178" t="s">
        <v>51</v>
      </c>
      <c r="C11" s="164">
        <v>1364998.16</v>
      </c>
      <c r="D11" s="164">
        <v>1364998.16</v>
      </c>
      <c r="E11" s="164">
        <v>1364998.16</v>
      </c>
      <c r="F11" s="164"/>
      <c r="G11" s="94"/>
      <c r="H11" s="94"/>
      <c r="I11" s="94"/>
      <c r="J11" s="94"/>
      <c r="K11" s="94"/>
      <c r="L11" s="94"/>
      <c r="M11" s="94"/>
      <c r="N11" s="94"/>
      <c r="O11" s="94"/>
      <c r="P11" s="94"/>
      <c r="Q11" s="94"/>
      <c r="R11" s="94"/>
      <c r="S11" s="94"/>
    </row>
    <row r="12" ht="16.55" customHeight="1" spans="1:19">
      <c r="A12" s="178" t="s">
        <v>52</v>
      </c>
      <c r="B12" s="178" t="s">
        <v>53</v>
      </c>
      <c r="C12" s="164">
        <v>1249502.96</v>
      </c>
      <c r="D12" s="164">
        <v>1249502.96</v>
      </c>
      <c r="E12" s="164">
        <v>1249502.96</v>
      </c>
      <c r="F12" s="164"/>
      <c r="G12" s="94"/>
      <c r="H12" s="94"/>
      <c r="I12" s="94"/>
      <c r="J12" s="94"/>
      <c r="K12" s="94"/>
      <c r="L12" s="94"/>
      <c r="M12" s="94"/>
      <c r="N12" s="94"/>
      <c r="O12" s="94"/>
      <c r="P12" s="94"/>
      <c r="Q12" s="94"/>
      <c r="R12" s="94"/>
      <c r="S12" s="94"/>
    </row>
    <row r="13" ht="16.55" customHeight="1" spans="1:19">
      <c r="A13" s="178" t="s">
        <v>54</v>
      </c>
      <c r="B13" s="178" t="s">
        <v>55</v>
      </c>
      <c r="C13" s="164">
        <v>4348333.72</v>
      </c>
      <c r="D13" s="164">
        <v>4348333.72</v>
      </c>
      <c r="E13" s="164">
        <v>4348333.72</v>
      </c>
      <c r="F13" s="164"/>
      <c r="G13" s="94"/>
      <c r="H13" s="94"/>
      <c r="I13" s="94"/>
      <c r="J13" s="94"/>
      <c r="K13" s="94"/>
      <c r="L13" s="94"/>
      <c r="M13" s="94"/>
      <c r="N13" s="94"/>
      <c r="O13" s="94"/>
      <c r="P13" s="94"/>
      <c r="Q13" s="94"/>
      <c r="R13" s="94"/>
      <c r="S13" s="94"/>
    </row>
    <row r="14" ht="16.55" customHeight="1" spans="1:19">
      <c r="A14" s="180" t="s">
        <v>32</v>
      </c>
      <c r="B14" s="180"/>
      <c r="C14" s="164">
        <f>SUM(C10:C13)</f>
        <v>23742057.36</v>
      </c>
      <c r="D14" s="164">
        <f>SUM(D10:D13)</f>
        <v>23742057.36</v>
      </c>
      <c r="E14" s="164">
        <f>SUM(E10:E13)</f>
        <v>21142057.36</v>
      </c>
      <c r="F14" s="164">
        <f>SUM(F10:F13)</f>
        <v>2600000</v>
      </c>
      <c r="G14" s="94"/>
      <c r="H14" s="94"/>
      <c r="I14" s="94"/>
      <c r="J14" s="94"/>
      <c r="K14" s="94"/>
      <c r="L14" s="94"/>
      <c r="M14" s="94"/>
      <c r="N14" s="94"/>
      <c r="O14" s="94"/>
      <c r="P14" s="94"/>
      <c r="Q14" s="94"/>
      <c r="R14" s="94"/>
      <c r="S14" s="94"/>
    </row>
  </sheetData>
  <mergeCells count="21">
    <mergeCell ref="R2:S2"/>
    <mergeCell ref="A3:S3"/>
    <mergeCell ref="A4:D4"/>
    <mergeCell ref="R4:S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81"/>
  <sheetViews>
    <sheetView showZeros="0" workbookViewId="0">
      <pane ySplit="1" topLeftCell="A2" activePane="bottomLeft" state="frozen"/>
      <selection/>
      <selection pane="bottomLeft" activeCell="G20" sqref="G20"/>
    </sheetView>
  </sheetViews>
  <sheetFormatPr defaultColWidth="9.10833333333333" defaultRowHeight="14.25" customHeight="1"/>
  <cols>
    <col min="1" max="1" width="14.2166666666667" customWidth="1"/>
    <col min="2" max="2" width="37.62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2"/>
      <c r="B1" s="2"/>
      <c r="C1" s="2"/>
      <c r="D1" s="2"/>
      <c r="E1" s="2"/>
      <c r="F1" s="2"/>
      <c r="G1" s="2"/>
      <c r="H1" s="2"/>
      <c r="I1" s="2"/>
      <c r="J1" s="2"/>
      <c r="K1" s="2"/>
      <c r="L1" s="2"/>
      <c r="M1" s="2"/>
      <c r="N1" s="2"/>
      <c r="O1" s="2"/>
    </row>
    <row r="2" ht="15.75" customHeight="1" spans="15:15">
      <c r="O2" s="55" t="s">
        <v>56</v>
      </c>
    </row>
    <row r="3" ht="28.5" customHeight="1" spans="1:15">
      <c r="A3" s="26" t="s">
        <v>57</v>
      </c>
      <c r="B3" s="26"/>
      <c r="C3" s="26"/>
      <c r="D3" s="26"/>
      <c r="E3" s="26"/>
      <c r="F3" s="26"/>
      <c r="G3" s="26"/>
      <c r="H3" s="26"/>
      <c r="I3" s="26"/>
      <c r="J3" s="26"/>
      <c r="K3" s="26"/>
      <c r="L3" s="26"/>
      <c r="M3" s="26"/>
      <c r="N3" s="26"/>
      <c r="O3" s="26"/>
    </row>
    <row r="4" ht="15.05" customHeight="1" spans="1:15">
      <c r="A4" s="103" t="str">
        <f>'部门财务收支预算总表01-1'!A4</f>
        <v>单位名称：新平彝族傣族自治县水塘镇人民政府</v>
      </c>
      <c r="B4" s="104"/>
      <c r="C4" s="58"/>
      <c r="D4" s="58"/>
      <c r="E4" s="58"/>
      <c r="F4" s="58"/>
      <c r="G4" s="8"/>
      <c r="H4" s="58"/>
      <c r="I4" s="58"/>
      <c r="J4" s="8"/>
      <c r="K4" s="58"/>
      <c r="L4" s="58"/>
      <c r="M4" s="8"/>
      <c r="N4" s="8"/>
      <c r="O4" s="105" t="s">
        <v>3</v>
      </c>
    </row>
    <row r="5" ht="18.85" customHeight="1" spans="1:15">
      <c r="A5" s="11" t="s">
        <v>58</v>
      </c>
      <c r="B5" s="11" t="s">
        <v>59</v>
      </c>
      <c r="C5" s="17" t="s">
        <v>32</v>
      </c>
      <c r="D5" s="63" t="s">
        <v>35</v>
      </c>
      <c r="E5" s="63"/>
      <c r="F5" s="63"/>
      <c r="G5" s="182" t="s">
        <v>36</v>
      </c>
      <c r="H5" s="11" t="s">
        <v>37</v>
      </c>
      <c r="I5" s="11" t="s">
        <v>60</v>
      </c>
      <c r="J5" s="12" t="s">
        <v>61</v>
      </c>
      <c r="K5" s="72" t="s">
        <v>62</v>
      </c>
      <c r="L5" s="72" t="s">
        <v>63</v>
      </c>
      <c r="M5" s="72" t="s">
        <v>64</v>
      </c>
      <c r="N5" s="72" t="s">
        <v>65</v>
      </c>
      <c r="O5" s="89" t="s">
        <v>66</v>
      </c>
    </row>
    <row r="6" ht="29.95" customHeight="1" spans="1:15">
      <c r="A6" s="20"/>
      <c r="B6" s="20"/>
      <c r="C6" s="20"/>
      <c r="D6" s="63" t="s">
        <v>34</v>
      </c>
      <c r="E6" s="63" t="s">
        <v>67</v>
      </c>
      <c r="F6" s="63" t="s">
        <v>68</v>
      </c>
      <c r="G6" s="20"/>
      <c r="H6" s="20"/>
      <c r="I6" s="20"/>
      <c r="J6" s="63" t="s">
        <v>34</v>
      </c>
      <c r="K6" s="93" t="s">
        <v>62</v>
      </c>
      <c r="L6" s="93" t="s">
        <v>63</v>
      </c>
      <c r="M6" s="93" t="s">
        <v>64</v>
      </c>
      <c r="N6" s="93" t="s">
        <v>65</v>
      </c>
      <c r="O6" s="93" t="s">
        <v>66</v>
      </c>
    </row>
    <row r="7" ht="16.55" customHeight="1" spans="1:15">
      <c r="A7" s="63">
        <v>1</v>
      </c>
      <c r="B7" s="63">
        <v>2</v>
      </c>
      <c r="C7" s="63">
        <v>3</v>
      </c>
      <c r="D7" s="63">
        <v>4</v>
      </c>
      <c r="E7" s="63">
        <v>5</v>
      </c>
      <c r="F7" s="63">
        <v>6</v>
      </c>
      <c r="G7" s="63">
        <v>7</v>
      </c>
      <c r="H7" s="48">
        <v>8</v>
      </c>
      <c r="I7" s="48">
        <v>9</v>
      </c>
      <c r="J7" s="48">
        <v>10</v>
      </c>
      <c r="K7" s="48">
        <v>11</v>
      </c>
      <c r="L7" s="48">
        <v>12</v>
      </c>
      <c r="M7" s="48">
        <v>13</v>
      </c>
      <c r="N7" s="48">
        <v>14</v>
      </c>
      <c r="O7" s="63">
        <v>15</v>
      </c>
    </row>
    <row r="8" ht="20.3" customHeight="1" spans="1:15">
      <c r="A8" s="177" t="s">
        <v>69</v>
      </c>
      <c r="B8" s="177" t="s">
        <v>70</v>
      </c>
      <c r="C8" s="164">
        <f>SUM(D8)</f>
        <v>6099093</v>
      </c>
      <c r="D8" s="164">
        <f>SUM(E8:F8)</f>
        <v>6099093</v>
      </c>
      <c r="E8" s="164">
        <v>4170973</v>
      </c>
      <c r="F8" s="164">
        <f>SUM(F9,F13,F15,F17,F19,F21,F24)</f>
        <v>1928120</v>
      </c>
      <c r="G8" s="94"/>
      <c r="H8" s="194"/>
      <c r="I8" s="194"/>
      <c r="J8" s="194"/>
      <c r="K8" s="194"/>
      <c r="L8" s="194"/>
      <c r="M8" s="94"/>
      <c r="N8" s="194"/>
      <c r="O8" s="194"/>
    </row>
    <row r="9" ht="17.2" customHeight="1" spans="1:15">
      <c r="A9" s="178" t="s">
        <v>71</v>
      </c>
      <c r="B9" s="178" t="s">
        <v>72</v>
      </c>
      <c r="C9" s="164">
        <f t="shared" ref="C9:C40" si="0">SUM(D9)</f>
        <v>255000</v>
      </c>
      <c r="D9" s="164">
        <f t="shared" ref="D9:D37" si="1">SUM(E9:F9)</f>
        <v>255000</v>
      </c>
      <c r="E9" s="164"/>
      <c r="F9" s="164">
        <f>SUM(F10:F12)</f>
        <v>255000</v>
      </c>
      <c r="G9" s="94"/>
      <c r="H9" s="194"/>
      <c r="I9" s="194"/>
      <c r="J9" s="194"/>
      <c r="K9" s="194"/>
      <c r="L9" s="194"/>
      <c r="M9" s="94"/>
      <c r="N9" s="194"/>
      <c r="O9" s="194"/>
    </row>
    <row r="10" ht="17.2" customHeight="1" spans="1:15">
      <c r="A10" s="179" t="s">
        <v>73</v>
      </c>
      <c r="B10" s="179" t="s">
        <v>74</v>
      </c>
      <c r="C10" s="164">
        <f t="shared" si="0"/>
        <v>60000</v>
      </c>
      <c r="D10" s="164">
        <f t="shared" si="1"/>
        <v>60000</v>
      </c>
      <c r="E10" s="164"/>
      <c r="F10" s="164">
        <v>60000</v>
      </c>
      <c r="G10" s="94"/>
      <c r="H10" s="194"/>
      <c r="I10" s="194"/>
      <c r="J10" s="194"/>
      <c r="K10" s="194"/>
      <c r="L10" s="194"/>
      <c r="M10" s="94"/>
      <c r="N10" s="194"/>
      <c r="O10" s="194"/>
    </row>
    <row r="11" ht="17.2" customHeight="1" spans="1:15">
      <c r="A11" s="179" t="s">
        <v>75</v>
      </c>
      <c r="B11" s="179" t="s">
        <v>76</v>
      </c>
      <c r="C11" s="164">
        <f t="shared" si="0"/>
        <v>95000</v>
      </c>
      <c r="D11" s="164">
        <f t="shared" si="1"/>
        <v>95000</v>
      </c>
      <c r="E11" s="164"/>
      <c r="F11" s="164">
        <v>95000</v>
      </c>
      <c r="G11" s="94"/>
      <c r="H11" s="194"/>
      <c r="I11" s="194"/>
      <c r="J11" s="194"/>
      <c r="K11" s="194"/>
      <c r="L11" s="194"/>
      <c r="M11" s="94"/>
      <c r="N11" s="194"/>
      <c r="O11" s="194"/>
    </row>
    <row r="12" ht="17.2" customHeight="1" spans="1:15">
      <c r="A12" s="179">
        <v>2010199</v>
      </c>
      <c r="B12" s="179" t="s">
        <v>77</v>
      </c>
      <c r="C12" s="164">
        <f t="shared" si="0"/>
        <v>100000</v>
      </c>
      <c r="D12" s="164">
        <f t="shared" si="1"/>
        <v>100000</v>
      </c>
      <c r="E12" s="164"/>
      <c r="F12" s="164">
        <v>100000</v>
      </c>
      <c r="G12" s="94"/>
      <c r="H12" s="194"/>
      <c r="I12" s="194"/>
      <c r="J12" s="194"/>
      <c r="K12" s="194"/>
      <c r="L12" s="194"/>
      <c r="M12" s="94"/>
      <c r="N12" s="194"/>
      <c r="O12" s="194"/>
    </row>
    <row r="13" ht="17.2" customHeight="1" spans="1:15">
      <c r="A13" s="178">
        <v>20102</v>
      </c>
      <c r="B13" s="178" t="s">
        <v>78</v>
      </c>
      <c r="C13" s="164">
        <f t="shared" si="0"/>
        <v>60000</v>
      </c>
      <c r="D13" s="164">
        <f t="shared" si="1"/>
        <v>60000</v>
      </c>
      <c r="E13" s="164"/>
      <c r="F13" s="164">
        <v>60000</v>
      </c>
      <c r="G13" s="94"/>
      <c r="H13" s="194"/>
      <c r="I13" s="194"/>
      <c r="J13" s="194"/>
      <c r="K13" s="194"/>
      <c r="L13" s="194"/>
      <c r="M13" s="94"/>
      <c r="N13" s="194"/>
      <c r="O13" s="194"/>
    </row>
    <row r="14" ht="17.2" customHeight="1" spans="1:15">
      <c r="A14" s="179">
        <v>2010202</v>
      </c>
      <c r="B14" s="179" t="s">
        <v>79</v>
      </c>
      <c r="C14" s="164">
        <f t="shared" si="0"/>
        <v>60000</v>
      </c>
      <c r="D14" s="164">
        <f t="shared" si="1"/>
        <v>60000</v>
      </c>
      <c r="E14" s="164"/>
      <c r="F14" s="164">
        <v>60000</v>
      </c>
      <c r="G14" s="94"/>
      <c r="H14" s="194"/>
      <c r="I14" s="194"/>
      <c r="J14" s="194"/>
      <c r="K14" s="194"/>
      <c r="L14" s="194"/>
      <c r="M14" s="94"/>
      <c r="N14" s="194"/>
      <c r="O14" s="194"/>
    </row>
    <row r="15" ht="17.2" customHeight="1" spans="1:15">
      <c r="A15" s="178" t="s">
        <v>80</v>
      </c>
      <c r="B15" s="178" t="s">
        <v>81</v>
      </c>
      <c r="C15" s="164">
        <f t="shared" si="0"/>
        <v>4315600</v>
      </c>
      <c r="D15" s="164">
        <f t="shared" si="1"/>
        <v>4315600</v>
      </c>
      <c r="E15" s="164">
        <v>3292800</v>
      </c>
      <c r="F15" s="164">
        <v>1022800</v>
      </c>
      <c r="G15" s="94"/>
      <c r="H15" s="194"/>
      <c r="I15" s="194"/>
      <c r="J15" s="194"/>
      <c r="K15" s="194"/>
      <c r="L15" s="194"/>
      <c r="M15" s="94"/>
      <c r="N15" s="194"/>
      <c r="O15" s="194"/>
    </row>
    <row r="16" ht="17.2" customHeight="1" spans="1:15">
      <c r="A16" s="179" t="s">
        <v>82</v>
      </c>
      <c r="B16" s="179" t="s">
        <v>83</v>
      </c>
      <c r="C16" s="164">
        <f t="shared" si="0"/>
        <v>4315600</v>
      </c>
      <c r="D16" s="164">
        <f t="shared" si="1"/>
        <v>4315600</v>
      </c>
      <c r="E16" s="164">
        <v>3292800</v>
      </c>
      <c r="F16" s="164">
        <v>1022800</v>
      </c>
      <c r="G16" s="94"/>
      <c r="H16" s="194"/>
      <c r="I16" s="194"/>
      <c r="J16" s="194"/>
      <c r="K16" s="194"/>
      <c r="L16" s="194"/>
      <c r="M16" s="94"/>
      <c r="N16" s="194"/>
      <c r="O16" s="194"/>
    </row>
    <row r="17" ht="17.2" customHeight="1" spans="1:15">
      <c r="A17" s="178">
        <v>20106</v>
      </c>
      <c r="B17" s="178" t="s">
        <v>84</v>
      </c>
      <c r="C17" s="164">
        <f t="shared" si="0"/>
        <v>300000</v>
      </c>
      <c r="D17" s="164">
        <f t="shared" si="1"/>
        <v>300000</v>
      </c>
      <c r="E17" s="164"/>
      <c r="F17" s="164">
        <v>300000</v>
      </c>
      <c r="G17" s="94"/>
      <c r="H17" s="194"/>
      <c r="I17" s="194"/>
      <c r="J17" s="194"/>
      <c r="K17" s="194"/>
      <c r="L17" s="194"/>
      <c r="M17" s="94"/>
      <c r="N17" s="194"/>
      <c r="O17" s="194"/>
    </row>
    <row r="18" ht="17.2" customHeight="1" spans="1:15">
      <c r="A18" s="179">
        <v>2010699</v>
      </c>
      <c r="B18" s="178" t="s">
        <v>85</v>
      </c>
      <c r="C18" s="164">
        <f t="shared" si="0"/>
        <v>300000</v>
      </c>
      <c r="D18" s="164">
        <f t="shared" si="1"/>
        <v>300000</v>
      </c>
      <c r="E18" s="164"/>
      <c r="F18" s="164">
        <v>300000</v>
      </c>
      <c r="G18" s="94"/>
      <c r="H18" s="194"/>
      <c r="I18" s="194"/>
      <c r="J18" s="194"/>
      <c r="K18" s="194"/>
      <c r="L18" s="194"/>
      <c r="M18" s="94"/>
      <c r="N18" s="194"/>
      <c r="O18" s="194"/>
    </row>
    <row r="19" ht="17.2" customHeight="1" spans="1:15">
      <c r="A19" s="178">
        <v>20111</v>
      </c>
      <c r="B19" s="178" t="s">
        <v>86</v>
      </c>
      <c r="C19" s="164">
        <f t="shared" si="0"/>
        <v>50000</v>
      </c>
      <c r="D19" s="164">
        <f t="shared" si="1"/>
        <v>50000</v>
      </c>
      <c r="E19" s="164"/>
      <c r="F19" s="164">
        <v>50000</v>
      </c>
      <c r="G19" s="94"/>
      <c r="H19" s="194"/>
      <c r="I19" s="194"/>
      <c r="J19" s="194"/>
      <c r="K19" s="194"/>
      <c r="L19" s="194"/>
      <c r="M19" s="94"/>
      <c r="N19" s="194"/>
      <c r="O19" s="194"/>
    </row>
    <row r="20" ht="17.2" customHeight="1" spans="1:15">
      <c r="A20" s="179">
        <v>2011102</v>
      </c>
      <c r="B20" s="179" t="s">
        <v>79</v>
      </c>
      <c r="C20" s="164">
        <f t="shared" si="0"/>
        <v>50000</v>
      </c>
      <c r="D20" s="164">
        <f t="shared" si="1"/>
        <v>50000</v>
      </c>
      <c r="E20" s="164"/>
      <c r="F20" s="164">
        <v>50000</v>
      </c>
      <c r="G20" s="94"/>
      <c r="H20" s="194"/>
      <c r="I20" s="194"/>
      <c r="J20" s="194"/>
      <c r="K20" s="194"/>
      <c r="L20" s="194"/>
      <c r="M20" s="94"/>
      <c r="N20" s="194"/>
      <c r="O20" s="194"/>
    </row>
    <row r="21" ht="17.2" customHeight="1" spans="1:15">
      <c r="A21" s="178" t="s">
        <v>87</v>
      </c>
      <c r="B21" s="178" t="s">
        <v>88</v>
      </c>
      <c r="C21" s="164">
        <f t="shared" si="0"/>
        <v>240320</v>
      </c>
      <c r="D21" s="164">
        <f t="shared" si="1"/>
        <v>240320</v>
      </c>
      <c r="E21" s="164"/>
      <c r="F21" s="164">
        <f>SUM(F22:F23)</f>
        <v>240320</v>
      </c>
      <c r="G21" s="94"/>
      <c r="H21" s="194"/>
      <c r="I21" s="194"/>
      <c r="J21" s="194"/>
      <c r="K21" s="194"/>
      <c r="L21" s="194"/>
      <c r="M21" s="94"/>
      <c r="N21" s="194"/>
      <c r="O21" s="194"/>
    </row>
    <row r="22" ht="17.2" customHeight="1" spans="1:15">
      <c r="A22" s="179" t="s">
        <v>89</v>
      </c>
      <c r="B22" s="179" t="s">
        <v>79</v>
      </c>
      <c r="C22" s="164">
        <f t="shared" si="0"/>
        <v>174600</v>
      </c>
      <c r="D22" s="164">
        <f t="shared" si="1"/>
        <v>174600</v>
      </c>
      <c r="E22" s="164"/>
      <c r="F22" s="164">
        <v>174600</v>
      </c>
      <c r="G22" s="94"/>
      <c r="H22" s="194"/>
      <c r="I22" s="194"/>
      <c r="J22" s="194"/>
      <c r="K22" s="194"/>
      <c r="L22" s="194"/>
      <c r="M22" s="94"/>
      <c r="N22" s="194"/>
      <c r="O22" s="194"/>
    </row>
    <row r="23" ht="17.2" customHeight="1" spans="1:15">
      <c r="A23" s="179" t="s">
        <v>90</v>
      </c>
      <c r="B23" s="179" t="s">
        <v>91</v>
      </c>
      <c r="C23" s="164">
        <f t="shared" si="0"/>
        <v>65720</v>
      </c>
      <c r="D23" s="164">
        <f t="shared" si="1"/>
        <v>65720</v>
      </c>
      <c r="E23" s="164"/>
      <c r="F23" s="164">
        <v>65720</v>
      </c>
      <c r="G23" s="94"/>
      <c r="H23" s="194"/>
      <c r="I23" s="194"/>
      <c r="J23" s="194"/>
      <c r="K23" s="194"/>
      <c r="L23" s="194"/>
      <c r="M23" s="94"/>
      <c r="N23" s="194"/>
      <c r="O23" s="194"/>
    </row>
    <row r="24" ht="17.2" customHeight="1" spans="1:15">
      <c r="A24" s="178" t="s">
        <v>92</v>
      </c>
      <c r="B24" s="178" t="s">
        <v>93</v>
      </c>
      <c r="C24" s="164">
        <f t="shared" si="0"/>
        <v>878173</v>
      </c>
      <c r="D24" s="164">
        <f t="shared" si="1"/>
        <v>878173</v>
      </c>
      <c r="E24" s="164">
        <v>878173</v>
      </c>
      <c r="F24" s="164"/>
      <c r="G24" s="94"/>
      <c r="H24" s="194"/>
      <c r="I24" s="194"/>
      <c r="J24" s="194"/>
      <c r="K24" s="194"/>
      <c r="L24" s="194"/>
      <c r="M24" s="94"/>
      <c r="N24" s="194"/>
      <c r="O24" s="194"/>
    </row>
    <row r="25" ht="17.2" customHeight="1" spans="1:15">
      <c r="A25" s="179" t="s">
        <v>94</v>
      </c>
      <c r="B25" s="179" t="s">
        <v>95</v>
      </c>
      <c r="C25" s="164">
        <f t="shared" si="0"/>
        <v>878173</v>
      </c>
      <c r="D25" s="164">
        <f t="shared" si="1"/>
        <v>878173</v>
      </c>
      <c r="E25" s="164">
        <v>878173</v>
      </c>
      <c r="F25" s="164"/>
      <c r="G25" s="94"/>
      <c r="H25" s="194"/>
      <c r="I25" s="194"/>
      <c r="J25" s="194"/>
      <c r="K25" s="194"/>
      <c r="L25" s="194"/>
      <c r="M25" s="94"/>
      <c r="N25" s="194"/>
      <c r="O25" s="194"/>
    </row>
    <row r="26" ht="17.2" customHeight="1" spans="1:15">
      <c r="A26" s="177" t="s">
        <v>96</v>
      </c>
      <c r="B26" s="177" t="s">
        <v>97</v>
      </c>
      <c r="C26" s="164">
        <f t="shared" si="0"/>
        <v>1800</v>
      </c>
      <c r="D26" s="164">
        <f t="shared" si="1"/>
        <v>1800</v>
      </c>
      <c r="E26" s="164"/>
      <c r="F26" s="164">
        <v>1800</v>
      </c>
      <c r="G26" s="94"/>
      <c r="H26" s="194"/>
      <c r="I26" s="194"/>
      <c r="J26" s="194"/>
      <c r="K26" s="194"/>
      <c r="L26" s="194"/>
      <c r="M26" s="94"/>
      <c r="N26" s="194"/>
      <c r="O26" s="194"/>
    </row>
    <row r="27" ht="17.2" customHeight="1" spans="1:15">
      <c r="A27" s="178" t="s">
        <v>98</v>
      </c>
      <c r="B27" s="178" t="s">
        <v>99</v>
      </c>
      <c r="C27" s="164">
        <f t="shared" si="0"/>
        <v>1800</v>
      </c>
      <c r="D27" s="164">
        <f t="shared" si="1"/>
        <v>1800</v>
      </c>
      <c r="E27" s="164"/>
      <c r="F27" s="164">
        <v>1800</v>
      </c>
      <c r="G27" s="94"/>
      <c r="H27" s="194"/>
      <c r="I27" s="194"/>
      <c r="J27" s="194"/>
      <c r="K27" s="194"/>
      <c r="L27" s="194"/>
      <c r="M27" s="94"/>
      <c r="N27" s="194"/>
      <c r="O27" s="194"/>
    </row>
    <row r="28" ht="17.2" customHeight="1" spans="1:15">
      <c r="A28" s="179" t="s">
        <v>100</v>
      </c>
      <c r="B28" s="179" t="s">
        <v>101</v>
      </c>
      <c r="C28" s="164">
        <f t="shared" si="0"/>
        <v>1800</v>
      </c>
      <c r="D28" s="164">
        <f t="shared" si="1"/>
        <v>1800</v>
      </c>
      <c r="E28" s="164"/>
      <c r="F28" s="164">
        <v>1800</v>
      </c>
      <c r="G28" s="94"/>
      <c r="H28" s="194"/>
      <c r="I28" s="194"/>
      <c r="J28" s="194"/>
      <c r="K28" s="194"/>
      <c r="L28" s="194"/>
      <c r="M28" s="94"/>
      <c r="N28" s="194"/>
      <c r="O28" s="194"/>
    </row>
    <row r="29" ht="17.2" customHeight="1" spans="1:15">
      <c r="A29" s="177" t="s">
        <v>102</v>
      </c>
      <c r="B29" s="177" t="s">
        <v>103</v>
      </c>
      <c r="C29" s="164">
        <f t="shared" si="0"/>
        <v>1231634.8</v>
      </c>
      <c r="D29" s="164">
        <f t="shared" si="1"/>
        <v>1231634.8</v>
      </c>
      <c r="E29" s="164">
        <v>1176616.8</v>
      </c>
      <c r="F29" s="164">
        <f>SUM(F30,F34,F36)</f>
        <v>55018</v>
      </c>
      <c r="G29" s="94"/>
      <c r="H29" s="194"/>
      <c r="I29" s="194"/>
      <c r="J29" s="194"/>
      <c r="K29" s="194"/>
      <c r="L29" s="194"/>
      <c r="M29" s="94"/>
      <c r="N29" s="194"/>
      <c r="O29" s="194"/>
    </row>
    <row r="30" ht="17.2" customHeight="1" spans="1:15">
      <c r="A30" s="178" t="s">
        <v>104</v>
      </c>
      <c r="B30" s="178" t="s">
        <v>105</v>
      </c>
      <c r="C30" s="164">
        <f t="shared" si="0"/>
        <v>1176616.8</v>
      </c>
      <c r="D30" s="164">
        <f t="shared" si="1"/>
        <v>1176616.8</v>
      </c>
      <c r="E30" s="164">
        <v>1176616.8</v>
      </c>
      <c r="F30" s="164"/>
      <c r="G30" s="94"/>
      <c r="H30" s="194"/>
      <c r="I30" s="194"/>
      <c r="J30" s="194"/>
      <c r="K30" s="194"/>
      <c r="L30" s="194"/>
      <c r="M30" s="94"/>
      <c r="N30" s="194"/>
      <c r="O30" s="194"/>
    </row>
    <row r="31" ht="17.2" customHeight="1" spans="1:15">
      <c r="A31" s="179" t="s">
        <v>106</v>
      </c>
      <c r="B31" s="179" t="s">
        <v>107</v>
      </c>
      <c r="C31" s="164">
        <f t="shared" si="0"/>
        <v>10350</v>
      </c>
      <c r="D31" s="164">
        <f t="shared" si="1"/>
        <v>10350</v>
      </c>
      <c r="E31" s="164">
        <v>10350</v>
      </c>
      <c r="F31" s="164"/>
      <c r="G31" s="94"/>
      <c r="H31" s="194"/>
      <c r="I31" s="194"/>
      <c r="J31" s="194"/>
      <c r="K31" s="194"/>
      <c r="L31" s="194"/>
      <c r="M31" s="94"/>
      <c r="N31" s="194"/>
      <c r="O31" s="194"/>
    </row>
    <row r="32" ht="17.2" customHeight="1" spans="1:15">
      <c r="A32" s="179" t="s">
        <v>108</v>
      </c>
      <c r="B32" s="179" t="s">
        <v>109</v>
      </c>
      <c r="C32" s="164">
        <f t="shared" si="0"/>
        <v>8250</v>
      </c>
      <c r="D32" s="164">
        <f t="shared" si="1"/>
        <v>8250</v>
      </c>
      <c r="E32" s="164">
        <v>8250</v>
      </c>
      <c r="F32" s="164"/>
      <c r="G32" s="94"/>
      <c r="H32" s="194"/>
      <c r="I32" s="194"/>
      <c r="J32" s="194"/>
      <c r="K32" s="194"/>
      <c r="L32" s="194"/>
      <c r="M32" s="94"/>
      <c r="N32" s="194"/>
      <c r="O32" s="194"/>
    </row>
    <row r="33" ht="17.2" customHeight="1" spans="1:15">
      <c r="A33" s="179" t="s">
        <v>110</v>
      </c>
      <c r="B33" s="179" t="s">
        <v>111</v>
      </c>
      <c r="C33" s="164">
        <f t="shared" si="0"/>
        <v>1158016.8</v>
      </c>
      <c r="D33" s="164">
        <f t="shared" si="1"/>
        <v>1158016.8</v>
      </c>
      <c r="E33" s="164">
        <v>1158016.8</v>
      </c>
      <c r="F33" s="164"/>
      <c r="G33" s="94"/>
      <c r="H33" s="194"/>
      <c r="I33" s="194"/>
      <c r="J33" s="194"/>
      <c r="K33" s="194"/>
      <c r="L33" s="194"/>
      <c r="M33" s="94"/>
      <c r="N33" s="194"/>
      <c r="O33" s="194"/>
    </row>
    <row r="34" ht="17.2" customHeight="1" spans="1:15">
      <c r="A34" s="178" t="s">
        <v>112</v>
      </c>
      <c r="B34" s="178" t="s">
        <v>113</v>
      </c>
      <c r="C34" s="164">
        <f t="shared" si="0"/>
        <v>51678</v>
      </c>
      <c r="D34" s="164">
        <f t="shared" si="1"/>
        <v>51678</v>
      </c>
      <c r="E34" s="164"/>
      <c r="F34" s="164">
        <v>51678</v>
      </c>
      <c r="G34" s="94"/>
      <c r="H34" s="194"/>
      <c r="I34" s="194"/>
      <c r="J34" s="194"/>
      <c r="K34" s="194"/>
      <c r="L34" s="194"/>
      <c r="M34" s="94"/>
      <c r="N34" s="194"/>
      <c r="O34" s="194"/>
    </row>
    <row r="35" ht="17.2" customHeight="1" spans="1:15">
      <c r="A35" s="179" t="s">
        <v>114</v>
      </c>
      <c r="B35" s="179" t="s">
        <v>115</v>
      </c>
      <c r="C35" s="164">
        <f t="shared" si="0"/>
        <v>51678</v>
      </c>
      <c r="D35" s="164">
        <f t="shared" si="1"/>
        <v>51678</v>
      </c>
      <c r="E35" s="164"/>
      <c r="F35" s="164">
        <v>51678</v>
      </c>
      <c r="G35" s="94"/>
      <c r="H35" s="194"/>
      <c r="I35" s="194"/>
      <c r="J35" s="194"/>
      <c r="K35" s="194"/>
      <c r="L35" s="194"/>
      <c r="M35" s="94"/>
      <c r="N35" s="194"/>
      <c r="O35" s="194"/>
    </row>
    <row r="36" ht="17.2" customHeight="1" spans="1:15">
      <c r="A36" s="178">
        <v>20810</v>
      </c>
      <c r="B36" s="177" t="s">
        <v>116</v>
      </c>
      <c r="C36" s="164">
        <f t="shared" si="0"/>
        <v>3340</v>
      </c>
      <c r="D36" s="164">
        <f t="shared" si="1"/>
        <v>3340</v>
      </c>
      <c r="E36" s="164"/>
      <c r="F36" s="164">
        <v>3340</v>
      </c>
      <c r="G36" s="94"/>
      <c r="H36" s="194"/>
      <c r="I36" s="194"/>
      <c r="J36" s="194"/>
      <c r="K36" s="194"/>
      <c r="L36" s="194"/>
      <c r="M36" s="94"/>
      <c r="N36" s="194"/>
      <c r="O36" s="194"/>
    </row>
    <row r="37" ht="17.2" customHeight="1" spans="1:15">
      <c r="A37" s="179">
        <v>2081006</v>
      </c>
      <c r="B37" s="179" t="s">
        <v>117</v>
      </c>
      <c r="C37" s="164">
        <f t="shared" si="0"/>
        <v>3340</v>
      </c>
      <c r="D37" s="164">
        <f t="shared" si="1"/>
        <v>3340</v>
      </c>
      <c r="E37" s="164"/>
      <c r="F37" s="164">
        <v>3340</v>
      </c>
      <c r="G37" s="94"/>
      <c r="H37" s="194"/>
      <c r="I37" s="194"/>
      <c r="J37" s="194"/>
      <c r="K37" s="194"/>
      <c r="L37" s="194"/>
      <c r="M37" s="94"/>
      <c r="N37" s="194"/>
      <c r="O37" s="194"/>
    </row>
    <row r="38" ht="17.2" customHeight="1" spans="1:15">
      <c r="A38" s="177" t="s">
        <v>118</v>
      </c>
      <c r="B38" s="177" t="s">
        <v>119</v>
      </c>
      <c r="C38" s="164">
        <f t="shared" si="0"/>
        <v>880010.6</v>
      </c>
      <c r="D38" s="164">
        <f t="shared" ref="D38:D56" si="2">SUM(E38:F38)</f>
        <v>880010.6</v>
      </c>
      <c r="E38" s="164">
        <v>871910.6</v>
      </c>
      <c r="F38" s="164">
        <f>SUM(F39,F44)</f>
        <v>8100</v>
      </c>
      <c r="G38" s="94"/>
      <c r="H38" s="194"/>
      <c r="I38" s="194"/>
      <c r="J38" s="194"/>
      <c r="K38" s="194"/>
      <c r="L38" s="194"/>
      <c r="M38" s="94"/>
      <c r="N38" s="194"/>
      <c r="O38" s="194"/>
    </row>
    <row r="39" ht="17.2" customHeight="1" spans="1:15">
      <c r="A39" s="178" t="s">
        <v>120</v>
      </c>
      <c r="B39" s="178" t="s">
        <v>121</v>
      </c>
      <c r="C39" s="164">
        <f t="shared" si="0"/>
        <v>871910.6</v>
      </c>
      <c r="D39" s="164">
        <f t="shared" si="2"/>
        <v>871910.6</v>
      </c>
      <c r="E39" s="164">
        <v>871910.6</v>
      </c>
      <c r="F39" s="164"/>
      <c r="G39" s="94"/>
      <c r="H39" s="194"/>
      <c r="I39" s="194"/>
      <c r="J39" s="194"/>
      <c r="K39" s="194"/>
      <c r="L39" s="194"/>
      <c r="M39" s="94"/>
      <c r="N39" s="194"/>
      <c r="O39" s="194"/>
    </row>
    <row r="40" ht="17.2" customHeight="1" spans="1:15">
      <c r="A40" s="179" t="s">
        <v>122</v>
      </c>
      <c r="B40" s="179" t="s">
        <v>123</v>
      </c>
      <c r="C40" s="164">
        <f t="shared" si="0"/>
        <v>201983.4</v>
      </c>
      <c r="D40" s="164">
        <f t="shared" si="2"/>
        <v>201983.4</v>
      </c>
      <c r="E40" s="164">
        <v>201983.4</v>
      </c>
      <c r="F40" s="164"/>
      <c r="G40" s="94"/>
      <c r="H40" s="194"/>
      <c r="I40" s="194"/>
      <c r="J40" s="194"/>
      <c r="K40" s="194"/>
      <c r="L40" s="194"/>
      <c r="M40" s="94"/>
      <c r="N40" s="194"/>
      <c r="O40" s="194"/>
    </row>
    <row r="41" ht="17.2" customHeight="1" spans="1:15">
      <c r="A41" s="179" t="s">
        <v>124</v>
      </c>
      <c r="B41" s="179" t="s">
        <v>125</v>
      </c>
      <c r="C41" s="164">
        <f t="shared" ref="C41:C81" si="3">SUM(D41)</f>
        <v>350444.36</v>
      </c>
      <c r="D41" s="164">
        <f t="shared" si="2"/>
        <v>350444.36</v>
      </c>
      <c r="E41" s="164">
        <v>350444.36</v>
      </c>
      <c r="F41" s="164"/>
      <c r="G41" s="94"/>
      <c r="H41" s="194"/>
      <c r="I41" s="194"/>
      <c r="J41" s="194"/>
      <c r="K41" s="194"/>
      <c r="L41" s="194"/>
      <c r="M41" s="94"/>
      <c r="N41" s="194"/>
      <c r="O41" s="194"/>
    </row>
    <row r="42" ht="17.2" customHeight="1" spans="1:15">
      <c r="A42" s="179" t="s">
        <v>126</v>
      </c>
      <c r="B42" s="179" t="s">
        <v>127</v>
      </c>
      <c r="C42" s="164">
        <f t="shared" si="3"/>
        <v>301034.04</v>
      </c>
      <c r="D42" s="164">
        <f t="shared" si="2"/>
        <v>301034.04</v>
      </c>
      <c r="E42" s="164">
        <v>301034.04</v>
      </c>
      <c r="F42" s="164"/>
      <c r="G42" s="94"/>
      <c r="H42" s="194"/>
      <c r="I42" s="194"/>
      <c r="J42" s="194"/>
      <c r="K42" s="194"/>
      <c r="L42" s="194"/>
      <c r="M42" s="94"/>
      <c r="N42" s="194"/>
      <c r="O42" s="194"/>
    </row>
    <row r="43" ht="17.2" customHeight="1" spans="1:15">
      <c r="A43" s="179" t="s">
        <v>128</v>
      </c>
      <c r="B43" s="179" t="s">
        <v>129</v>
      </c>
      <c r="C43" s="164">
        <f t="shared" si="3"/>
        <v>18448.8</v>
      </c>
      <c r="D43" s="164">
        <f t="shared" si="2"/>
        <v>18448.8</v>
      </c>
      <c r="E43" s="164">
        <v>18448.8</v>
      </c>
      <c r="F43" s="164"/>
      <c r="G43" s="94"/>
      <c r="H43" s="194"/>
      <c r="I43" s="194"/>
      <c r="J43" s="194"/>
      <c r="K43" s="194"/>
      <c r="L43" s="194"/>
      <c r="M43" s="94"/>
      <c r="N43" s="194"/>
      <c r="O43" s="194"/>
    </row>
    <row r="44" ht="17.2" customHeight="1" spans="1:15">
      <c r="A44" s="178">
        <v>21099</v>
      </c>
      <c r="B44" s="178" t="s">
        <v>130</v>
      </c>
      <c r="C44" s="164">
        <f t="shared" si="3"/>
        <v>8100</v>
      </c>
      <c r="D44" s="164">
        <f t="shared" si="2"/>
        <v>8100</v>
      </c>
      <c r="E44" s="164"/>
      <c r="F44" s="164">
        <v>8100</v>
      </c>
      <c r="G44" s="94"/>
      <c r="H44" s="194"/>
      <c r="I44" s="194"/>
      <c r="J44" s="194"/>
      <c r="K44" s="194"/>
      <c r="L44" s="194"/>
      <c r="M44" s="94"/>
      <c r="N44" s="194"/>
      <c r="O44" s="194"/>
    </row>
    <row r="45" ht="17.2" customHeight="1" spans="1:15">
      <c r="A45" s="179">
        <v>2109999</v>
      </c>
      <c r="B45" s="179" t="s">
        <v>130</v>
      </c>
      <c r="C45" s="164">
        <f t="shared" si="3"/>
        <v>8100</v>
      </c>
      <c r="D45" s="164">
        <f t="shared" si="2"/>
        <v>8100</v>
      </c>
      <c r="E45" s="164"/>
      <c r="F45" s="164">
        <v>8100</v>
      </c>
      <c r="G45" s="94"/>
      <c r="H45" s="194"/>
      <c r="I45" s="194"/>
      <c r="J45" s="194"/>
      <c r="K45" s="194"/>
      <c r="L45" s="194"/>
      <c r="M45" s="94"/>
      <c r="N45" s="194"/>
      <c r="O45" s="194"/>
    </row>
    <row r="46" ht="17.2" customHeight="1" spans="1:15">
      <c r="A46" s="177" t="s">
        <v>131</v>
      </c>
      <c r="B46" s="177" t="s">
        <v>132</v>
      </c>
      <c r="C46" s="164">
        <f t="shared" si="3"/>
        <v>1045735.08</v>
      </c>
      <c r="D46" s="164">
        <f t="shared" si="2"/>
        <v>1045735.08</v>
      </c>
      <c r="E46" s="164">
        <v>905735.08</v>
      </c>
      <c r="F46" s="164">
        <f>SUM(F47)</f>
        <v>140000</v>
      </c>
      <c r="G46" s="94"/>
      <c r="H46" s="194"/>
      <c r="I46" s="194"/>
      <c r="J46" s="194"/>
      <c r="K46" s="194"/>
      <c r="L46" s="194"/>
      <c r="M46" s="94"/>
      <c r="N46" s="194"/>
      <c r="O46" s="194"/>
    </row>
    <row r="47" ht="17.2" customHeight="1" spans="1:15">
      <c r="A47" s="178" t="s">
        <v>133</v>
      </c>
      <c r="B47" s="178" t="s">
        <v>134</v>
      </c>
      <c r="C47" s="164">
        <f t="shared" si="3"/>
        <v>1045735.08</v>
      </c>
      <c r="D47" s="164">
        <f t="shared" si="2"/>
        <v>1045735.08</v>
      </c>
      <c r="E47" s="164">
        <v>905735.08</v>
      </c>
      <c r="F47" s="164">
        <f>SUM(F48:F49)</f>
        <v>140000</v>
      </c>
      <c r="G47" s="94"/>
      <c r="H47" s="194"/>
      <c r="I47" s="194"/>
      <c r="J47" s="194"/>
      <c r="K47" s="194"/>
      <c r="L47" s="194"/>
      <c r="M47" s="94"/>
      <c r="N47" s="194"/>
      <c r="O47" s="194"/>
    </row>
    <row r="48" ht="17.2" customHeight="1" spans="1:15">
      <c r="A48" s="179" t="s">
        <v>135</v>
      </c>
      <c r="B48" s="179" t="s">
        <v>136</v>
      </c>
      <c r="C48" s="164">
        <f t="shared" si="3"/>
        <v>905735.08</v>
      </c>
      <c r="D48" s="164">
        <f t="shared" si="2"/>
        <v>905735.08</v>
      </c>
      <c r="E48" s="164">
        <v>905735.08</v>
      </c>
      <c r="F48" s="164"/>
      <c r="G48" s="94"/>
      <c r="H48" s="194"/>
      <c r="I48" s="194"/>
      <c r="J48" s="194"/>
      <c r="K48" s="194"/>
      <c r="L48" s="194"/>
      <c r="M48" s="94"/>
      <c r="N48" s="194"/>
      <c r="O48" s="194"/>
    </row>
    <row r="49" ht="17.2" customHeight="1" spans="1:15">
      <c r="A49" s="179">
        <v>2129999</v>
      </c>
      <c r="B49" s="179" t="s">
        <v>137</v>
      </c>
      <c r="C49" s="164">
        <f t="shared" si="3"/>
        <v>140000</v>
      </c>
      <c r="D49" s="164">
        <f t="shared" si="2"/>
        <v>140000</v>
      </c>
      <c r="E49" s="164"/>
      <c r="F49" s="164">
        <v>140000</v>
      </c>
      <c r="G49" s="94"/>
      <c r="H49" s="194"/>
      <c r="I49" s="194"/>
      <c r="J49" s="194"/>
      <c r="K49" s="194"/>
      <c r="L49" s="194"/>
      <c r="M49" s="94"/>
      <c r="N49" s="194"/>
      <c r="O49" s="194"/>
    </row>
    <row r="50" ht="17.2" customHeight="1" spans="1:15">
      <c r="A50" s="177" t="s">
        <v>138</v>
      </c>
      <c r="B50" s="177" t="s">
        <v>139</v>
      </c>
      <c r="C50" s="164">
        <f t="shared" si="3"/>
        <v>10123879.88</v>
      </c>
      <c r="D50" s="164">
        <f t="shared" si="2"/>
        <v>10123879.88</v>
      </c>
      <c r="E50" s="164">
        <v>3183979.88</v>
      </c>
      <c r="F50" s="199">
        <f>SUM(F51,F56,F59,F62,F64)</f>
        <v>6939900</v>
      </c>
      <c r="G50" s="94"/>
      <c r="H50" s="194"/>
      <c r="I50" s="194"/>
      <c r="J50" s="194"/>
      <c r="K50" s="194"/>
      <c r="L50" s="194"/>
      <c r="M50" s="94"/>
      <c r="N50" s="194"/>
      <c r="O50" s="194"/>
    </row>
    <row r="51" ht="17.2" customHeight="1" spans="1:15">
      <c r="A51" s="178" t="s">
        <v>140</v>
      </c>
      <c r="B51" s="178" t="s">
        <v>141</v>
      </c>
      <c r="C51" s="164">
        <f t="shared" si="3"/>
        <v>3305979.88</v>
      </c>
      <c r="D51" s="164">
        <f t="shared" si="2"/>
        <v>3305979.88</v>
      </c>
      <c r="E51" s="164">
        <v>3183979.88</v>
      </c>
      <c r="F51" s="164">
        <f>SUM(F52:F55)</f>
        <v>122000</v>
      </c>
      <c r="G51" s="94"/>
      <c r="H51" s="194"/>
      <c r="I51" s="194"/>
      <c r="J51" s="194"/>
      <c r="K51" s="194"/>
      <c r="L51" s="194"/>
      <c r="M51" s="94"/>
      <c r="N51" s="194"/>
      <c r="O51" s="194"/>
    </row>
    <row r="52" ht="17.2" customHeight="1" spans="1:15">
      <c r="A52" s="179" t="s">
        <v>142</v>
      </c>
      <c r="B52" s="179" t="s">
        <v>95</v>
      </c>
      <c r="C52" s="164">
        <f t="shared" si="3"/>
        <v>3183979.88</v>
      </c>
      <c r="D52" s="164">
        <f t="shared" si="2"/>
        <v>3183979.88</v>
      </c>
      <c r="E52" s="164">
        <v>3183979.88</v>
      </c>
      <c r="F52" s="164"/>
      <c r="G52" s="94"/>
      <c r="H52" s="194"/>
      <c r="I52" s="194"/>
      <c r="J52" s="194"/>
      <c r="K52" s="194"/>
      <c r="L52" s="194"/>
      <c r="M52" s="94"/>
      <c r="N52" s="194"/>
      <c r="O52" s="194"/>
    </row>
    <row r="53" ht="17.2" customHeight="1" spans="1:15">
      <c r="A53" s="179">
        <v>2130122</v>
      </c>
      <c r="B53" s="178" t="s">
        <v>143</v>
      </c>
      <c r="C53" s="164">
        <f t="shared" si="3"/>
        <v>20000</v>
      </c>
      <c r="D53" s="164">
        <f t="shared" si="2"/>
        <v>20000</v>
      </c>
      <c r="E53" s="164"/>
      <c r="F53" s="164">
        <v>20000</v>
      </c>
      <c r="G53" s="94"/>
      <c r="H53" s="194"/>
      <c r="I53" s="194"/>
      <c r="J53" s="194"/>
      <c r="K53" s="194"/>
      <c r="L53" s="194"/>
      <c r="M53" s="94"/>
      <c r="N53" s="194"/>
      <c r="O53" s="194"/>
    </row>
    <row r="54" ht="17.2" customHeight="1" spans="1:15">
      <c r="A54" s="179">
        <v>2130126</v>
      </c>
      <c r="B54" s="178" t="s">
        <v>144</v>
      </c>
      <c r="C54" s="164">
        <f t="shared" si="3"/>
        <v>24000</v>
      </c>
      <c r="D54" s="164">
        <f t="shared" si="2"/>
        <v>24000</v>
      </c>
      <c r="E54" s="164"/>
      <c r="F54" s="164">
        <v>24000</v>
      </c>
      <c r="G54" s="94"/>
      <c r="H54" s="194"/>
      <c r="I54" s="194"/>
      <c r="J54" s="194"/>
      <c r="K54" s="194"/>
      <c r="L54" s="194"/>
      <c r="M54" s="94"/>
      <c r="N54" s="194"/>
      <c r="O54" s="194"/>
    </row>
    <row r="55" ht="17.2" customHeight="1" spans="1:15">
      <c r="A55" s="179">
        <v>2130199</v>
      </c>
      <c r="B55" s="178" t="s">
        <v>145</v>
      </c>
      <c r="C55" s="164">
        <f t="shared" si="3"/>
        <v>78000</v>
      </c>
      <c r="D55" s="164">
        <f t="shared" si="2"/>
        <v>78000</v>
      </c>
      <c r="E55" s="164"/>
      <c r="F55" s="164">
        <v>78000</v>
      </c>
      <c r="G55" s="94"/>
      <c r="H55" s="194"/>
      <c r="I55" s="194"/>
      <c r="J55" s="194"/>
      <c r="K55" s="194"/>
      <c r="L55" s="194"/>
      <c r="M55" s="94"/>
      <c r="N55" s="194"/>
      <c r="O55" s="194"/>
    </row>
    <row r="56" ht="17.2" customHeight="1" spans="1:15">
      <c r="A56" s="178">
        <v>21302</v>
      </c>
      <c r="B56" s="178" t="s">
        <v>146</v>
      </c>
      <c r="C56" s="164">
        <f t="shared" si="3"/>
        <v>447800</v>
      </c>
      <c r="D56" s="164">
        <f t="shared" si="2"/>
        <v>447800</v>
      </c>
      <c r="E56" s="164"/>
      <c r="F56" s="164">
        <f>SUM(F57:F58)</f>
        <v>447800</v>
      </c>
      <c r="G56" s="94"/>
      <c r="H56" s="194"/>
      <c r="I56" s="194"/>
      <c r="J56" s="194"/>
      <c r="K56" s="194"/>
      <c r="L56" s="194"/>
      <c r="M56" s="94"/>
      <c r="N56" s="194"/>
      <c r="O56" s="194"/>
    </row>
    <row r="57" ht="17.2" customHeight="1" spans="1:15">
      <c r="A57" s="179">
        <v>2130209</v>
      </c>
      <c r="B57" s="178" t="s">
        <v>147</v>
      </c>
      <c r="C57" s="164">
        <f t="shared" si="3"/>
        <v>397800</v>
      </c>
      <c r="D57" s="164">
        <f t="shared" ref="D57:D81" si="4">SUM(E57:F57)</f>
        <v>397800</v>
      </c>
      <c r="E57" s="164"/>
      <c r="F57" s="164">
        <v>397800</v>
      </c>
      <c r="G57" s="94"/>
      <c r="H57" s="194"/>
      <c r="I57" s="194"/>
      <c r="J57" s="194"/>
      <c r="K57" s="194"/>
      <c r="L57" s="194"/>
      <c r="M57" s="94"/>
      <c r="N57" s="194"/>
      <c r="O57" s="194"/>
    </row>
    <row r="58" ht="17.2" customHeight="1" spans="1:15">
      <c r="A58" s="179">
        <v>2130234</v>
      </c>
      <c r="B58" s="178" t="s">
        <v>148</v>
      </c>
      <c r="C58" s="164">
        <f t="shared" si="3"/>
        <v>50000</v>
      </c>
      <c r="D58" s="164">
        <f t="shared" si="4"/>
        <v>50000</v>
      </c>
      <c r="E58" s="164"/>
      <c r="F58" s="164">
        <v>50000</v>
      </c>
      <c r="G58" s="94"/>
      <c r="H58" s="194"/>
      <c r="I58" s="194"/>
      <c r="J58" s="194"/>
      <c r="K58" s="194"/>
      <c r="L58" s="194"/>
      <c r="M58" s="94"/>
      <c r="N58" s="194"/>
      <c r="O58" s="194"/>
    </row>
    <row r="59" ht="17.2" customHeight="1" spans="1:15">
      <c r="A59" s="178" t="s">
        <v>149</v>
      </c>
      <c r="B59" s="178" t="s">
        <v>150</v>
      </c>
      <c r="C59" s="164">
        <f t="shared" si="3"/>
        <v>294200</v>
      </c>
      <c r="D59" s="164">
        <f t="shared" si="4"/>
        <v>294200</v>
      </c>
      <c r="E59" s="164"/>
      <c r="F59" s="164">
        <f>SUM(F60:F61)</f>
        <v>294200</v>
      </c>
      <c r="G59" s="94"/>
      <c r="H59" s="194"/>
      <c r="I59" s="194"/>
      <c r="J59" s="194"/>
      <c r="K59" s="194"/>
      <c r="L59" s="194"/>
      <c r="M59" s="94"/>
      <c r="N59" s="194"/>
      <c r="O59" s="194"/>
    </row>
    <row r="60" ht="17.2" customHeight="1" spans="1:15">
      <c r="A60" s="179">
        <v>2130305</v>
      </c>
      <c r="B60" s="178" t="s">
        <v>151</v>
      </c>
      <c r="C60" s="164">
        <f t="shared" si="3"/>
        <v>290000</v>
      </c>
      <c r="D60" s="164">
        <f t="shared" si="4"/>
        <v>290000</v>
      </c>
      <c r="E60" s="164"/>
      <c r="F60" s="164">
        <v>290000</v>
      </c>
      <c r="G60" s="94"/>
      <c r="H60" s="194"/>
      <c r="I60" s="194"/>
      <c r="J60" s="194"/>
      <c r="K60" s="194"/>
      <c r="L60" s="194"/>
      <c r="M60" s="94"/>
      <c r="N60" s="194"/>
      <c r="O60" s="194"/>
    </row>
    <row r="61" ht="17.2" customHeight="1" spans="1:15">
      <c r="A61" s="179" t="s">
        <v>152</v>
      </c>
      <c r="B61" s="179" t="s">
        <v>153</v>
      </c>
      <c r="C61" s="164">
        <f t="shared" si="3"/>
        <v>4200</v>
      </c>
      <c r="D61" s="164">
        <f t="shared" si="4"/>
        <v>4200</v>
      </c>
      <c r="E61" s="164"/>
      <c r="F61" s="164">
        <v>4200</v>
      </c>
      <c r="G61" s="94"/>
      <c r="H61" s="194"/>
      <c r="I61" s="194"/>
      <c r="J61" s="194"/>
      <c r="K61" s="194"/>
      <c r="L61" s="194"/>
      <c r="M61" s="94"/>
      <c r="N61" s="194"/>
      <c r="O61" s="194"/>
    </row>
    <row r="62" ht="17.2" customHeight="1" spans="1:15">
      <c r="A62" s="178">
        <v>21305</v>
      </c>
      <c r="B62" s="179" t="s">
        <v>154</v>
      </c>
      <c r="C62" s="164">
        <f t="shared" si="3"/>
        <v>50000</v>
      </c>
      <c r="D62" s="164">
        <f t="shared" si="4"/>
        <v>50000</v>
      </c>
      <c r="E62" s="164"/>
      <c r="F62" s="164">
        <v>50000</v>
      </c>
      <c r="G62" s="94"/>
      <c r="H62" s="194"/>
      <c r="I62" s="194"/>
      <c r="J62" s="194"/>
      <c r="K62" s="194"/>
      <c r="L62" s="194"/>
      <c r="M62" s="94"/>
      <c r="N62" s="194"/>
      <c r="O62" s="194"/>
    </row>
    <row r="63" ht="17.2" customHeight="1" spans="1:15">
      <c r="A63" s="179">
        <v>2130599</v>
      </c>
      <c r="B63" s="179" t="s">
        <v>155</v>
      </c>
      <c r="C63" s="164">
        <f t="shared" si="3"/>
        <v>50000</v>
      </c>
      <c r="D63" s="164">
        <f t="shared" si="4"/>
        <v>50000</v>
      </c>
      <c r="E63" s="164"/>
      <c r="F63" s="164">
        <v>50000</v>
      </c>
      <c r="G63" s="94"/>
      <c r="H63" s="194"/>
      <c r="I63" s="194"/>
      <c r="J63" s="194"/>
      <c r="K63" s="194"/>
      <c r="L63" s="194"/>
      <c r="M63" s="94"/>
      <c r="N63" s="194"/>
      <c r="O63" s="194"/>
    </row>
    <row r="64" ht="17.2" customHeight="1" spans="1:15">
      <c r="A64" s="178" t="s">
        <v>156</v>
      </c>
      <c r="B64" s="178" t="s">
        <v>157</v>
      </c>
      <c r="C64" s="164">
        <f t="shared" si="3"/>
        <v>6025900</v>
      </c>
      <c r="D64" s="164">
        <f t="shared" si="4"/>
        <v>6025900</v>
      </c>
      <c r="E64" s="164"/>
      <c r="F64" s="164">
        <f>SUM(F65:F66)</f>
        <v>6025900</v>
      </c>
      <c r="G64" s="94"/>
      <c r="H64" s="194"/>
      <c r="I64" s="194"/>
      <c r="J64" s="194"/>
      <c r="K64" s="194"/>
      <c r="L64" s="194"/>
      <c r="M64" s="94"/>
      <c r="N64" s="194"/>
      <c r="O64" s="194"/>
    </row>
    <row r="65" ht="17.2" customHeight="1" spans="1:15">
      <c r="A65" s="179">
        <v>2130701</v>
      </c>
      <c r="B65" s="178" t="s">
        <v>158</v>
      </c>
      <c r="C65" s="164">
        <f t="shared" si="3"/>
        <v>680000</v>
      </c>
      <c r="D65" s="164">
        <f t="shared" si="4"/>
        <v>680000</v>
      </c>
      <c r="E65" s="164"/>
      <c r="F65" s="164">
        <v>680000</v>
      </c>
      <c r="G65" s="94"/>
      <c r="H65" s="194"/>
      <c r="I65" s="194"/>
      <c r="J65" s="194"/>
      <c r="K65" s="194"/>
      <c r="L65" s="194"/>
      <c r="M65" s="94"/>
      <c r="N65" s="194"/>
      <c r="O65" s="194"/>
    </row>
    <row r="66" ht="17.2" customHeight="1" spans="1:15">
      <c r="A66" s="179" t="s">
        <v>159</v>
      </c>
      <c r="B66" s="179" t="s">
        <v>160</v>
      </c>
      <c r="C66" s="164">
        <f t="shared" si="3"/>
        <v>5345900</v>
      </c>
      <c r="D66" s="164">
        <f t="shared" si="4"/>
        <v>5345900</v>
      </c>
      <c r="E66" s="164"/>
      <c r="F66" s="164">
        <v>5345900</v>
      </c>
      <c r="G66" s="94"/>
      <c r="H66" s="194"/>
      <c r="I66" s="194"/>
      <c r="J66" s="194"/>
      <c r="K66" s="194"/>
      <c r="L66" s="194"/>
      <c r="M66" s="94"/>
      <c r="N66" s="194"/>
      <c r="O66" s="194"/>
    </row>
    <row r="67" s="177" customFormat="1" ht="17.2" customHeight="1" spans="1:6">
      <c r="A67" s="177">
        <v>214</v>
      </c>
      <c r="B67" s="177" t="s">
        <v>161</v>
      </c>
      <c r="C67" s="164">
        <f t="shared" si="3"/>
        <v>386500</v>
      </c>
      <c r="D67" s="164">
        <f t="shared" si="4"/>
        <v>386500</v>
      </c>
      <c r="E67" s="164"/>
      <c r="F67" s="164">
        <v>386500</v>
      </c>
    </row>
    <row r="68" ht="17.2" customHeight="1" spans="1:15">
      <c r="A68" s="178">
        <v>21401</v>
      </c>
      <c r="B68" s="179" t="s">
        <v>162</v>
      </c>
      <c r="C68" s="164">
        <f t="shared" si="3"/>
        <v>386500</v>
      </c>
      <c r="D68" s="164">
        <f t="shared" si="4"/>
        <v>386500</v>
      </c>
      <c r="E68" s="164"/>
      <c r="F68" s="164">
        <v>386500</v>
      </c>
      <c r="G68" s="94"/>
      <c r="H68" s="194"/>
      <c r="I68" s="194"/>
      <c r="J68" s="194"/>
      <c r="K68" s="194"/>
      <c r="L68" s="194"/>
      <c r="M68" s="94"/>
      <c r="N68" s="194"/>
      <c r="O68" s="194"/>
    </row>
    <row r="69" ht="17.2" customHeight="1" spans="1:15">
      <c r="A69" s="179">
        <v>2140106</v>
      </c>
      <c r="B69" s="177" t="s">
        <v>163</v>
      </c>
      <c r="C69" s="164">
        <f t="shared" si="3"/>
        <v>386500</v>
      </c>
      <c r="D69" s="164">
        <f t="shared" si="4"/>
        <v>386500</v>
      </c>
      <c r="E69" s="164"/>
      <c r="F69" s="164">
        <v>386500</v>
      </c>
      <c r="G69" s="94"/>
      <c r="H69" s="194"/>
      <c r="I69" s="194"/>
      <c r="J69" s="194"/>
      <c r="K69" s="194"/>
      <c r="L69" s="194"/>
      <c r="M69" s="94"/>
      <c r="N69" s="194"/>
      <c r="O69" s="194"/>
    </row>
    <row r="70" ht="17.2" customHeight="1" spans="1:15">
      <c r="A70" s="177" t="s">
        <v>164</v>
      </c>
      <c r="B70" s="177" t="s">
        <v>165</v>
      </c>
      <c r="C70" s="164">
        <f t="shared" si="3"/>
        <v>20812</v>
      </c>
      <c r="D70" s="164">
        <f t="shared" si="4"/>
        <v>20812</v>
      </c>
      <c r="E70" s="164"/>
      <c r="F70" s="164">
        <v>20812</v>
      </c>
      <c r="G70" s="94"/>
      <c r="H70" s="194"/>
      <c r="I70" s="194"/>
      <c r="J70" s="194"/>
      <c r="K70" s="194"/>
      <c r="L70" s="194"/>
      <c r="M70" s="94"/>
      <c r="N70" s="194"/>
      <c r="O70" s="194"/>
    </row>
    <row r="71" ht="17.2" customHeight="1" spans="1:15">
      <c r="A71" s="178" t="s">
        <v>166</v>
      </c>
      <c r="B71" s="178" t="s">
        <v>167</v>
      </c>
      <c r="C71" s="164">
        <f t="shared" si="3"/>
        <v>20812</v>
      </c>
      <c r="D71" s="164">
        <f t="shared" si="4"/>
        <v>20812</v>
      </c>
      <c r="E71" s="164"/>
      <c r="F71" s="164">
        <v>20812</v>
      </c>
      <c r="G71" s="94"/>
      <c r="H71" s="194"/>
      <c r="I71" s="194"/>
      <c r="J71" s="194"/>
      <c r="K71" s="194"/>
      <c r="L71" s="194"/>
      <c r="M71" s="94"/>
      <c r="N71" s="194"/>
      <c r="O71" s="194"/>
    </row>
    <row r="72" ht="17.2" customHeight="1" spans="1:15">
      <c r="A72" s="179" t="s">
        <v>168</v>
      </c>
      <c r="B72" s="179" t="s">
        <v>169</v>
      </c>
      <c r="C72" s="164">
        <f t="shared" si="3"/>
        <v>20812</v>
      </c>
      <c r="D72" s="164">
        <f t="shared" si="4"/>
        <v>20812</v>
      </c>
      <c r="E72" s="164"/>
      <c r="F72" s="164">
        <v>20812</v>
      </c>
      <c r="G72" s="94"/>
      <c r="H72" s="194"/>
      <c r="I72" s="194"/>
      <c r="J72" s="194"/>
      <c r="K72" s="194"/>
      <c r="L72" s="194"/>
      <c r="M72" s="94"/>
      <c r="N72" s="194"/>
      <c r="O72" s="194"/>
    </row>
    <row r="73" ht="17.2" customHeight="1" spans="1:15">
      <c r="A73" s="177" t="s">
        <v>170</v>
      </c>
      <c r="B73" s="177" t="s">
        <v>171</v>
      </c>
      <c r="C73" s="164">
        <f t="shared" si="3"/>
        <v>1352592</v>
      </c>
      <c r="D73" s="164">
        <f t="shared" si="4"/>
        <v>1352592</v>
      </c>
      <c r="E73" s="164">
        <v>1352592</v>
      </c>
      <c r="F73" s="164"/>
      <c r="G73" s="94"/>
      <c r="H73" s="194"/>
      <c r="I73" s="194"/>
      <c r="J73" s="194"/>
      <c r="K73" s="194"/>
      <c r="L73" s="194"/>
      <c r="M73" s="94"/>
      <c r="N73" s="194"/>
      <c r="O73" s="194"/>
    </row>
    <row r="74" ht="17.2" customHeight="1" spans="1:15">
      <c r="A74" s="178" t="s">
        <v>172</v>
      </c>
      <c r="B74" s="178" t="s">
        <v>173</v>
      </c>
      <c r="C74" s="164">
        <f t="shared" si="3"/>
        <v>1352592</v>
      </c>
      <c r="D74" s="164">
        <f t="shared" si="4"/>
        <v>1352592</v>
      </c>
      <c r="E74" s="164">
        <v>1352592</v>
      </c>
      <c r="F74" s="164"/>
      <c r="G74" s="94"/>
      <c r="H74" s="194"/>
      <c r="I74" s="194"/>
      <c r="J74" s="194"/>
      <c r="K74" s="194"/>
      <c r="L74" s="194"/>
      <c r="M74" s="94"/>
      <c r="N74" s="194"/>
      <c r="O74" s="194"/>
    </row>
    <row r="75" ht="17.2" customHeight="1" spans="1:15">
      <c r="A75" s="179" t="s">
        <v>174</v>
      </c>
      <c r="B75" s="179" t="s">
        <v>175</v>
      </c>
      <c r="C75" s="164">
        <f t="shared" si="3"/>
        <v>1352592</v>
      </c>
      <c r="D75" s="164">
        <f t="shared" si="4"/>
        <v>1352592</v>
      </c>
      <c r="E75" s="164">
        <v>1352592</v>
      </c>
      <c r="F75" s="164"/>
      <c r="G75" s="94"/>
      <c r="H75" s="194"/>
      <c r="I75" s="194"/>
      <c r="J75" s="194"/>
      <c r="K75" s="194"/>
      <c r="L75" s="194"/>
      <c r="M75" s="94"/>
      <c r="N75" s="194"/>
      <c r="O75" s="194"/>
    </row>
    <row r="76" ht="17.2" customHeight="1" spans="1:15">
      <c r="A76" s="177">
        <v>229</v>
      </c>
      <c r="B76" s="155" t="s">
        <v>66</v>
      </c>
      <c r="C76" s="164">
        <f t="shared" si="3"/>
        <v>2600000</v>
      </c>
      <c r="D76" s="164">
        <f t="shared" si="4"/>
        <v>2600000</v>
      </c>
      <c r="E76" s="164">
        <f>SUM(E77)</f>
        <v>0</v>
      </c>
      <c r="F76" s="164">
        <f>SUM(F77)</f>
        <v>2600000</v>
      </c>
      <c r="G76" s="94"/>
      <c r="H76" s="194"/>
      <c r="I76" s="194"/>
      <c r="J76" s="194"/>
      <c r="K76" s="194"/>
      <c r="L76" s="194"/>
      <c r="M76" s="94"/>
      <c r="N76" s="194"/>
      <c r="O76" s="194"/>
    </row>
    <row r="77" ht="17.2" customHeight="1" spans="1:15">
      <c r="A77" s="178">
        <v>22960</v>
      </c>
      <c r="B77" s="155" t="s">
        <v>176</v>
      </c>
      <c r="C77" s="164">
        <f t="shared" si="3"/>
        <v>2600000</v>
      </c>
      <c r="D77" s="164">
        <f t="shared" si="4"/>
        <v>2600000</v>
      </c>
      <c r="E77" s="164">
        <f>SUM(E78:E80)</f>
        <v>0</v>
      </c>
      <c r="F77" s="164">
        <f>SUM(F78:F80)</f>
        <v>2600000</v>
      </c>
      <c r="G77" s="94"/>
      <c r="H77" s="194"/>
      <c r="I77" s="194"/>
      <c r="J77" s="194"/>
      <c r="K77" s="194"/>
      <c r="L77" s="194"/>
      <c r="M77" s="94"/>
      <c r="N77" s="194"/>
      <c r="O77" s="194"/>
    </row>
    <row r="78" ht="17.2" customHeight="1" spans="1:15">
      <c r="A78" s="179">
        <v>2296002</v>
      </c>
      <c r="B78" s="107" t="s">
        <v>177</v>
      </c>
      <c r="C78" s="164">
        <f t="shared" si="3"/>
        <v>400000</v>
      </c>
      <c r="D78" s="164">
        <f t="shared" si="4"/>
        <v>400000</v>
      </c>
      <c r="E78" s="164"/>
      <c r="F78" s="164">
        <v>400000</v>
      </c>
      <c r="G78" s="94"/>
      <c r="H78" s="194"/>
      <c r="I78" s="194"/>
      <c r="J78" s="194"/>
      <c r="K78" s="194"/>
      <c r="L78" s="194"/>
      <c r="M78" s="94"/>
      <c r="N78" s="194"/>
      <c r="O78" s="194"/>
    </row>
    <row r="79" ht="17.2" customHeight="1" spans="1:15">
      <c r="A79" s="180">
        <v>2296003</v>
      </c>
      <c r="B79" s="107" t="s">
        <v>178</v>
      </c>
      <c r="C79" s="164">
        <f t="shared" si="3"/>
        <v>200000</v>
      </c>
      <c r="D79" s="164">
        <f t="shared" si="4"/>
        <v>200000</v>
      </c>
      <c r="E79" s="164"/>
      <c r="F79" s="164">
        <v>200000</v>
      </c>
      <c r="G79" s="94"/>
      <c r="H79" s="194"/>
      <c r="I79" s="194"/>
      <c r="J79" s="194"/>
      <c r="K79" s="194"/>
      <c r="L79" s="194"/>
      <c r="M79" s="94"/>
      <c r="N79" s="194"/>
      <c r="O79" s="194"/>
    </row>
    <row r="80" ht="17.2" customHeight="1" spans="1:15">
      <c r="A80" s="180">
        <v>2296099</v>
      </c>
      <c r="B80" s="107" t="s">
        <v>179</v>
      </c>
      <c r="C80" s="164">
        <f t="shared" si="3"/>
        <v>2000000</v>
      </c>
      <c r="D80" s="164">
        <f t="shared" si="4"/>
        <v>2000000</v>
      </c>
      <c r="E80" s="164"/>
      <c r="F80" s="164">
        <v>2000000</v>
      </c>
      <c r="G80" s="94"/>
      <c r="H80" s="194"/>
      <c r="I80" s="194"/>
      <c r="J80" s="194"/>
      <c r="K80" s="194"/>
      <c r="L80" s="194"/>
      <c r="M80" s="94"/>
      <c r="N80" s="194"/>
      <c r="O80" s="194"/>
    </row>
    <row r="81" ht="17.2" customHeight="1" spans="1:15">
      <c r="A81" s="106" t="s">
        <v>180</v>
      </c>
      <c r="B81" s="107" t="s">
        <v>180</v>
      </c>
      <c r="C81" s="164">
        <f t="shared" si="3"/>
        <v>23742057.36</v>
      </c>
      <c r="D81" s="164">
        <f t="shared" si="4"/>
        <v>23742057.36</v>
      </c>
      <c r="E81" s="164">
        <f>SUM(E8,E26,E29,E38,E46,E50,E70,E73)</f>
        <v>11661807.36</v>
      </c>
      <c r="F81" s="164">
        <f>SUM(F8,F26,F29,F38,F46,F50,F67,F70,F73,F76)</f>
        <v>12080250</v>
      </c>
      <c r="G81" s="94"/>
      <c r="H81" s="194"/>
      <c r="I81" s="194"/>
      <c r="J81" s="194"/>
      <c r="K81" s="194"/>
      <c r="L81" s="194"/>
      <c r="M81" s="94"/>
      <c r="N81" s="194"/>
      <c r="O81" s="194"/>
    </row>
  </sheetData>
  <mergeCells count="11">
    <mergeCell ref="A3:O3"/>
    <mergeCell ref="A4:L4"/>
    <mergeCell ref="D5:F5"/>
    <mergeCell ref="J5:O5"/>
    <mergeCell ref="A81:B81"/>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pane ySplit="1" topLeftCell="A2" activePane="bottomLeft" state="frozen"/>
      <selection/>
      <selection pane="bottomLeft" activeCell="D10" sqref="D10"/>
    </sheetView>
  </sheetViews>
  <sheetFormatPr defaultColWidth="9.10833333333333" defaultRowHeight="14.25" customHeight="1" outlineLevelCol="3"/>
  <cols>
    <col min="1" max="1" width="38.75" customWidth="1"/>
    <col min="2" max="2" width="43.3333333333333" customWidth="1"/>
    <col min="3" max="3" width="34.125" customWidth="1"/>
    <col min="4" max="4" width="41.2166666666667" customWidth="1"/>
  </cols>
  <sheetData>
    <row r="1" customHeight="1" spans="1:4">
      <c r="A1" s="2"/>
      <c r="B1" s="2"/>
      <c r="C1" s="2"/>
      <c r="D1" s="2"/>
    </row>
    <row r="2" customHeight="1" spans="4:4">
      <c r="D2" s="101" t="s">
        <v>181</v>
      </c>
    </row>
    <row r="3" ht="31.6" customHeight="1" spans="1:4">
      <c r="A3" s="45" t="s">
        <v>182</v>
      </c>
      <c r="B3" s="186"/>
      <c r="C3" s="186"/>
      <c r="D3" s="186"/>
    </row>
    <row r="4" ht="17.2" customHeight="1" spans="1:4">
      <c r="A4" s="6" t="str">
        <f>'部门财务收支预算总表01-1'!A4</f>
        <v>单位名称：新平彝族傣族自治县水塘镇人民政府</v>
      </c>
      <c r="B4" s="187"/>
      <c r="C4" s="187"/>
      <c r="D4" s="102" t="s">
        <v>3</v>
      </c>
    </row>
    <row r="5" ht="24.75" customHeight="1" spans="1:4">
      <c r="A5" s="12" t="s">
        <v>4</v>
      </c>
      <c r="B5" s="14"/>
      <c r="C5" s="12" t="s">
        <v>5</v>
      </c>
      <c r="D5" s="14"/>
    </row>
    <row r="6" ht="15.75" customHeight="1" spans="1:4">
      <c r="A6" s="17" t="s">
        <v>6</v>
      </c>
      <c r="B6" s="188" t="s">
        <v>7</v>
      </c>
      <c r="C6" s="17" t="s">
        <v>183</v>
      </c>
      <c r="D6" s="188" t="s">
        <v>7</v>
      </c>
    </row>
    <row r="7" ht="14.1" customHeight="1" spans="1:4">
      <c r="A7" s="20"/>
      <c r="B7" s="19"/>
      <c r="C7" s="20"/>
      <c r="D7" s="19"/>
    </row>
    <row r="8" ht="29.15" customHeight="1" spans="1:4">
      <c r="A8" s="189" t="s">
        <v>184</v>
      </c>
      <c r="B8" s="164">
        <f>SUM(B9:B10)</f>
        <v>23742057.36</v>
      </c>
      <c r="C8" s="190" t="s">
        <v>185</v>
      </c>
      <c r="D8" s="164">
        <f>SUM(D9:D18)</f>
        <v>23742057.36</v>
      </c>
    </row>
    <row r="9" ht="29.15" customHeight="1" spans="1:4">
      <c r="A9" s="191" t="s">
        <v>186</v>
      </c>
      <c r="B9" s="164">
        <v>21142057.36</v>
      </c>
      <c r="C9" s="177" t="str">
        <f>"（"&amp;"一"&amp;"）"&amp;"一般公共服务支出"</f>
        <v>（一）一般公共服务支出</v>
      </c>
      <c r="D9" s="164">
        <v>6099093</v>
      </c>
    </row>
    <row r="10" ht="29.15" customHeight="1" spans="1:4">
      <c r="A10" s="191" t="s">
        <v>187</v>
      </c>
      <c r="B10" s="94">
        <v>2600000</v>
      </c>
      <c r="C10" s="177" t="str">
        <f>"（"&amp;"二"&amp;"）"&amp;"文化旅游体育与传媒支出"</f>
        <v>（二）文化旅游体育与传媒支出</v>
      </c>
      <c r="D10" s="164">
        <v>1800</v>
      </c>
    </row>
    <row r="11" ht="29.15" customHeight="1" spans="1:4">
      <c r="A11" s="191" t="s">
        <v>188</v>
      </c>
      <c r="B11" s="94"/>
      <c r="C11" s="177" t="str">
        <f>"（"&amp;"三"&amp;"）"&amp;"社会保障和就业支出"</f>
        <v>（三）社会保障和就业支出</v>
      </c>
      <c r="D11" s="164">
        <v>1231634.8</v>
      </c>
    </row>
    <row r="12" ht="29.15" customHeight="1" spans="1:4">
      <c r="A12" s="192" t="s">
        <v>189</v>
      </c>
      <c r="B12" s="193"/>
      <c r="C12" s="177" t="str">
        <f>"（"&amp;"四"&amp;"）"&amp;"卫生健康支出"</f>
        <v>（四）卫生健康支出</v>
      </c>
      <c r="D12" s="164">
        <v>880010.6</v>
      </c>
    </row>
    <row r="13" ht="29.15" customHeight="1" spans="1:4">
      <c r="A13" s="191" t="s">
        <v>186</v>
      </c>
      <c r="B13" s="194"/>
      <c r="C13" s="177" t="str">
        <f>"（"&amp;"五"&amp;"）"&amp;"城乡社区支出"</f>
        <v>（五）城乡社区支出</v>
      </c>
      <c r="D13" s="164">
        <v>1045735.08</v>
      </c>
    </row>
    <row r="14" ht="29.15" customHeight="1" spans="1:4">
      <c r="A14" s="195" t="s">
        <v>187</v>
      </c>
      <c r="B14" s="194"/>
      <c r="C14" s="177" t="str">
        <f>"（"&amp;"六"&amp;"）"&amp;"农林水支出"</f>
        <v>（六）农林水支出</v>
      </c>
      <c r="D14" s="164">
        <v>10123879.88</v>
      </c>
    </row>
    <row r="15" ht="29.15" customHeight="1" spans="1:4">
      <c r="A15" s="195" t="s">
        <v>188</v>
      </c>
      <c r="B15" s="193"/>
      <c r="C15" s="177" t="str">
        <f>"（"&amp;"七"&amp;"）"&amp;"交通运输支出"</f>
        <v>（七）交通运输支出</v>
      </c>
      <c r="D15" s="164">
        <v>386500</v>
      </c>
    </row>
    <row r="16" ht="29.15" customHeight="1" spans="1:4">
      <c r="A16" s="196"/>
      <c r="B16" s="193"/>
      <c r="C16" s="177" t="str">
        <f>"（"&amp;"八"&amp;"）"&amp;"自然资源海洋气象等支出"</f>
        <v>（八）自然资源海洋气象等支出</v>
      </c>
      <c r="D16" s="164">
        <v>20812</v>
      </c>
    </row>
    <row r="17" ht="29.15" customHeight="1" spans="1:4">
      <c r="A17" s="196"/>
      <c r="B17" s="193"/>
      <c r="C17" s="177" t="str">
        <f>"（"&amp;"九"&amp;"）"&amp;"住房公积金支出"</f>
        <v>（九）住房公积金支出</v>
      </c>
      <c r="D17" s="164">
        <v>1352592</v>
      </c>
    </row>
    <row r="18" ht="29.15" customHeight="1" spans="1:4">
      <c r="A18" s="196"/>
      <c r="B18" s="193"/>
      <c r="C18" s="177" t="str">
        <f>"（"&amp;"十"&amp;"）"&amp;"其他支出"</f>
        <v>（十）其他支出</v>
      </c>
      <c r="D18" s="194">
        <v>2600000</v>
      </c>
    </row>
    <row r="19" ht="29.15" customHeight="1" spans="1:4">
      <c r="A19" s="196"/>
      <c r="B19" s="193"/>
      <c r="C19" s="177" t="s">
        <v>190</v>
      </c>
      <c r="D19" s="193"/>
    </row>
    <row r="20" ht="29.15" customHeight="1" spans="1:4">
      <c r="A20" s="196" t="s">
        <v>191</v>
      </c>
      <c r="B20" s="197">
        <f>B8</f>
        <v>23742057.36</v>
      </c>
      <c r="C20" s="198" t="s">
        <v>27</v>
      </c>
      <c r="D20" s="197">
        <f>D8</f>
        <v>23742057.36</v>
      </c>
    </row>
  </sheetData>
  <mergeCells count="8">
    <mergeCell ref="A3:D3"/>
    <mergeCell ref="A4:B4"/>
    <mergeCell ref="A5:B5"/>
    <mergeCell ref="C5:D5"/>
    <mergeCell ref="A6:A7"/>
    <mergeCell ref="B6:B7"/>
    <mergeCell ref="C6:C7"/>
    <mergeCell ref="D6:D7"/>
  </mergeCells>
  <pageMargins left="0.75" right="0.75" top="1" bottom="1" header="0.5" footer="0.5"/>
  <pageSetup paperSize="9" scale="8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81"/>
  <sheetViews>
    <sheetView showZeros="0" workbookViewId="0">
      <pane ySplit="1" topLeftCell="A2" activePane="bottomLeft" state="frozen"/>
      <selection/>
      <selection pane="bottomLeft" activeCell="E81" sqref="E81:F81"/>
    </sheetView>
  </sheetViews>
  <sheetFormatPr defaultColWidth="9.10833333333333" defaultRowHeight="14.25" customHeight="1" outlineLevelCol="6"/>
  <cols>
    <col min="1" max="1" width="24.5" customWidth="1"/>
    <col min="2" max="2" width="42.25" customWidth="1"/>
    <col min="3" max="3" width="25.25" customWidth="1"/>
    <col min="4" max="4" width="25.875" customWidth="1"/>
    <col min="5" max="6" width="25" customWidth="1"/>
    <col min="7" max="7" width="24.2166666666667" customWidth="1"/>
  </cols>
  <sheetData>
    <row r="1" customHeight="1" spans="1:7">
      <c r="A1" s="2"/>
      <c r="B1" s="2"/>
      <c r="C1" s="2"/>
      <c r="D1" s="2"/>
      <c r="E1" s="2"/>
      <c r="F1" s="2"/>
      <c r="G1" s="2"/>
    </row>
    <row r="2" ht="11.95" customHeight="1" spans="4:7">
      <c r="D2" s="161"/>
      <c r="F2" s="55"/>
      <c r="G2" s="55" t="s">
        <v>192</v>
      </c>
    </row>
    <row r="3" ht="38.95" customHeight="1" spans="1:7">
      <c r="A3" s="5" t="s">
        <v>193</v>
      </c>
      <c r="B3" s="5"/>
      <c r="C3" s="5"/>
      <c r="D3" s="5"/>
      <c r="E3" s="5"/>
      <c r="F3" s="5"/>
      <c r="G3" s="5"/>
    </row>
    <row r="4" ht="18" customHeight="1" spans="1:7">
      <c r="A4" s="6" t="str">
        <f>'部门财务收支预算总表01-1'!A4</f>
        <v>单位名称：新平彝族傣族自治县水塘镇人民政府</v>
      </c>
      <c r="F4" s="105"/>
      <c r="G4" s="105" t="s">
        <v>3</v>
      </c>
    </row>
    <row r="5" ht="20.3" customHeight="1" spans="1:7">
      <c r="A5" s="171" t="s">
        <v>194</v>
      </c>
      <c r="B5" s="172"/>
      <c r="C5" s="173" t="s">
        <v>32</v>
      </c>
      <c r="D5" s="13" t="s">
        <v>67</v>
      </c>
      <c r="E5" s="13"/>
      <c r="F5" s="14"/>
      <c r="G5" s="173" t="s">
        <v>68</v>
      </c>
    </row>
    <row r="6" ht="20.3" customHeight="1" spans="1:7">
      <c r="A6" s="174" t="s">
        <v>58</v>
      </c>
      <c r="B6" s="175" t="s">
        <v>59</v>
      </c>
      <c r="C6" s="96"/>
      <c r="D6" s="96" t="s">
        <v>34</v>
      </c>
      <c r="E6" s="96" t="s">
        <v>195</v>
      </c>
      <c r="F6" s="96" t="s">
        <v>196</v>
      </c>
      <c r="G6" s="96"/>
    </row>
    <row r="7" ht="13.6" customHeight="1" spans="1:7">
      <c r="A7" s="176" t="s">
        <v>197</v>
      </c>
      <c r="B7" s="176" t="s">
        <v>198</v>
      </c>
      <c r="C7" s="176" t="s">
        <v>199</v>
      </c>
      <c r="D7" s="63"/>
      <c r="E7" s="176" t="s">
        <v>200</v>
      </c>
      <c r="F7" s="176" t="s">
        <v>201</v>
      </c>
      <c r="G7" s="176" t="s">
        <v>202</v>
      </c>
    </row>
    <row r="8" ht="18" customHeight="1" spans="1:7">
      <c r="A8" s="177" t="s">
        <v>69</v>
      </c>
      <c r="B8" s="177" t="s">
        <v>70</v>
      </c>
      <c r="C8" s="164">
        <f>SUM(D8,G8)</f>
        <v>6099093</v>
      </c>
      <c r="D8" s="164">
        <f>SUM(E8:F8)</f>
        <v>4170973</v>
      </c>
      <c r="E8" s="164">
        <v>3520173</v>
      </c>
      <c r="F8" s="164">
        <v>650800</v>
      </c>
      <c r="G8" s="164">
        <f>SUM(G9,G13,G15,G17,G19,G21,G24)</f>
        <v>1928120</v>
      </c>
    </row>
    <row r="9" ht="18" customHeight="1" spans="1:7">
      <c r="A9" s="178" t="s">
        <v>71</v>
      </c>
      <c r="B9" s="178" t="s">
        <v>72</v>
      </c>
      <c r="C9" s="164">
        <f t="shared" ref="C9:C31" si="0">SUM(D9,G9)</f>
        <v>255000</v>
      </c>
      <c r="D9" s="164">
        <f t="shared" ref="D9:D40" si="1">SUM(E9:F9)</f>
        <v>0</v>
      </c>
      <c r="E9" s="164"/>
      <c r="F9" s="164"/>
      <c r="G9" s="164">
        <f>SUM(G10:G12)</f>
        <v>255000</v>
      </c>
    </row>
    <row r="10" ht="18" customHeight="1" spans="1:7">
      <c r="A10" s="179" t="s">
        <v>73</v>
      </c>
      <c r="B10" s="179" t="s">
        <v>74</v>
      </c>
      <c r="C10" s="164">
        <f t="shared" si="0"/>
        <v>60000</v>
      </c>
      <c r="D10" s="164">
        <f t="shared" si="1"/>
        <v>0</v>
      </c>
      <c r="E10" s="164"/>
      <c r="F10" s="164"/>
      <c r="G10" s="164">
        <v>60000</v>
      </c>
    </row>
    <row r="11" ht="18" customHeight="1" spans="1:7">
      <c r="A11" s="179" t="s">
        <v>75</v>
      </c>
      <c r="B11" s="179" t="s">
        <v>76</v>
      </c>
      <c r="C11" s="164">
        <f t="shared" si="0"/>
        <v>95000</v>
      </c>
      <c r="D11" s="164">
        <f t="shared" si="1"/>
        <v>0</v>
      </c>
      <c r="E11" s="164"/>
      <c r="F11" s="164"/>
      <c r="G11" s="164">
        <v>95000</v>
      </c>
    </row>
    <row r="12" ht="18" customHeight="1" spans="1:7">
      <c r="A12" s="179">
        <v>2010199</v>
      </c>
      <c r="B12" s="179" t="s">
        <v>77</v>
      </c>
      <c r="C12" s="164">
        <f t="shared" si="0"/>
        <v>100000</v>
      </c>
      <c r="D12" s="164">
        <f t="shared" si="1"/>
        <v>0</v>
      </c>
      <c r="E12" s="164"/>
      <c r="F12" s="164"/>
      <c r="G12" s="164">
        <v>100000</v>
      </c>
    </row>
    <row r="13" ht="18" customHeight="1" spans="1:7">
      <c r="A13" s="178">
        <v>20102</v>
      </c>
      <c r="B13" s="178" t="s">
        <v>78</v>
      </c>
      <c r="C13" s="164">
        <f t="shared" si="0"/>
        <v>60000</v>
      </c>
      <c r="D13" s="164">
        <f t="shared" si="1"/>
        <v>0</v>
      </c>
      <c r="E13" s="164"/>
      <c r="F13" s="164"/>
      <c r="G13" s="164">
        <v>60000</v>
      </c>
    </row>
    <row r="14" ht="18" customHeight="1" spans="1:7">
      <c r="A14" s="179">
        <v>2010202</v>
      </c>
      <c r="B14" s="179" t="s">
        <v>79</v>
      </c>
      <c r="C14" s="164">
        <f t="shared" si="0"/>
        <v>60000</v>
      </c>
      <c r="D14" s="164">
        <f t="shared" si="1"/>
        <v>0</v>
      </c>
      <c r="E14" s="164"/>
      <c r="F14" s="164"/>
      <c r="G14" s="164">
        <v>60000</v>
      </c>
    </row>
    <row r="15" ht="18" customHeight="1" spans="1:7">
      <c r="A15" s="178" t="s">
        <v>80</v>
      </c>
      <c r="B15" s="178" t="s">
        <v>81</v>
      </c>
      <c r="C15" s="164">
        <f t="shared" si="0"/>
        <v>4315600</v>
      </c>
      <c r="D15" s="164">
        <f t="shared" si="1"/>
        <v>3292800</v>
      </c>
      <c r="E15" s="164">
        <v>2660400</v>
      </c>
      <c r="F15" s="164">
        <v>632400</v>
      </c>
      <c r="G15" s="164">
        <v>1022800</v>
      </c>
    </row>
    <row r="16" ht="18" customHeight="1" spans="1:7">
      <c r="A16" s="179" t="s">
        <v>82</v>
      </c>
      <c r="B16" s="179" t="s">
        <v>83</v>
      </c>
      <c r="C16" s="164">
        <f t="shared" si="0"/>
        <v>4315600</v>
      </c>
      <c r="D16" s="164">
        <f t="shared" si="1"/>
        <v>3292800</v>
      </c>
      <c r="E16" s="164">
        <v>2660400</v>
      </c>
      <c r="F16" s="164">
        <v>632400</v>
      </c>
      <c r="G16" s="164">
        <v>1022800</v>
      </c>
    </row>
    <row r="17" ht="18" customHeight="1" spans="1:7">
      <c r="A17" s="178">
        <v>20106</v>
      </c>
      <c r="B17" s="178" t="s">
        <v>84</v>
      </c>
      <c r="C17" s="164">
        <f t="shared" si="0"/>
        <v>300000</v>
      </c>
      <c r="D17" s="164">
        <f t="shared" si="1"/>
        <v>0</v>
      </c>
      <c r="E17" s="164"/>
      <c r="F17" s="164"/>
      <c r="G17" s="164">
        <v>300000</v>
      </c>
    </row>
    <row r="18" ht="18" customHeight="1" spans="1:7">
      <c r="A18" s="179">
        <v>2010699</v>
      </c>
      <c r="B18" s="178" t="s">
        <v>85</v>
      </c>
      <c r="C18" s="164">
        <f t="shared" si="0"/>
        <v>300000</v>
      </c>
      <c r="D18" s="164">
        <f t="shared" si="1"/>
        <v>0</v>
      </c>
      <c r="E18" s="164"/>
      <c r="F18" s="164"/>
      <c r="G18" s="164">
        <v>300000</v>
      </c>
    </row>
    <row r="19" ht="18" customHeight="1" spans="1:7">
      <c r="A19" s="178">
        <v>20111</v>
      </c>
      <c r="B19" s="178" t="s">
        <v>86</v>
      </c>
      <c r="C19" s="164">
        <f t="shared" si="0"/>
        <v>50000</v>
      </c>
      <c r="D19" s="164">
        <f t="shared" si="1"/>
        <v>0</v>
      </c>
      <c r="E19" s="164"/>
      <c r="F19" s="164"/>
      <c r="G19" s="164">
        <v>50000</v>
      </c>
    </row>
    <row r="20" ht="18" customHeight="1" spans="1:7">
      <c r="A20" s="179">
        <v>2011102</v>
      </c>
      <c r="B20" s="179" t="s">
        <v>79</v>
      </c>
      <c r="C20" s="164">
        <f t="shared" si="0"/>
        <v>50000</v>
      </c>
      <c r="D20" s="164">
        <f t="shared" si="1"/>
        <v>0</v>
      </c>
      <c r="E20" s="164"/>
      <c r="F20" s="164"/>
      <c r="G20" s="164">
        <v>50000</v>
      </c>
    </row>
    <row r="21" ht="18" customHeight="1" spans="1:7">
      <c r="A21" s="178" t="s">
        <v>87</v>
      </c>
      <c r="B21" s="178" t="s">
        <v>88</v>
      </c>
      <c r="C21" s="164">
        <f t="shared" si="0"/>
        <v>240320</v>
      </c>
      <c r="D21" s="164">
        <f t="shared" si="1"/>
        <v>0</v>
      </c>
      <c r="E21" s="164"/>
      <c r="F21" s="164"/>
      <c r="G21" s="164">
        <f>SUM(G22:G23)</f>
        <v>240320</v>
      </c>
    </row>
    <row r="22" ht="18" customHeight="1" spans="1:7">
      <c r="A22" s="179" t="s">
        <v>89</v>
      </c>
      <c r="B22" s="179" t="s">
        <v>79</v>
      </c>
      <c r="C22" s="164">
        <f t="shared" si="0"/>
        <v>174600</v>
      </c>
      <c r="D22" s="164">
        <f t="shared" si="1"/>
        <v>0</v>
      </c>
      <c r="E22" s="164"/>
      <c r="F22" s="164"/>
      <c r="G22" s="164">
        <v>174600</v>
      </c>
    </row>
    <row r="23" ht="18" customHeight="1" spans="1:7">
      <c r="A23" s="179" t="s">
        <v>90</v>
      </c>
      <c r="B23" s="179" t="s">
        <v>91</v>
      </c>
      <c r="C23" s="164">
        <f t="shared" si="0"/>
        <v>65720</v>
      </c>
      <c r="D23" s="164">
        <f t="shared" si="1"/>
        <v>0</v>
      </c>
      <c r="E23" s="164"/>
      <c r="F23" s="164"/>
      <c r="G23" s="164">
        <v>65720</v>
      </c>
    </row>
    <row r="24" ht="18" customHeight="1" spans="1:7">
      <c r="A24" s="178" t="s">
        <v>92</v>
      </c>
      <c r="B24" s="178" t="s">
        <v>93</v>
      </c>
      <c r="C24" s="164">
        <f t="shared" si="0"/>
        <v>878173</v>
      </c>
      <c r="D24" s="164">
        <f t="shared" si="1"/>
        <v>878173</v>
      </c>
      <c r="E24" s="164">
        <v>859773</v>
      </c>
      <c r="F24" s="164">
        <v>18400</v>
      </c>
      <c r="G24" s="164"/>
    </row>
    <row r="25" ht="18" customHeight="1" spans="1:7">
      <c r="A25" s="179" t="s">
        <v>94</v>
      </c>
      <c r="B25" s="179" t="s">
        <v>95</v>
      </c>
      <c r="C25" s="164">
        <f t="shared" si="0"/>
        <v>878173</v>
      </c>
      <c r="D25" s="164">
        <f t="shared" si="1"/>
        <v>878173</v>
      </c>
      <c r="E25" s="164">
        <v>859773</v>
      </c>
      <c r="F25" s="164">
        <v>18400</v>
      </c>
      <c r="G25" s="164"/>
    </row>
    <row r="26" ht="18" customHeight="1" spans="1:7">
      <c r="A26" s="177" t="s">
        <v>96</v>
      </c>
      <c r="B26" s="177" t="s">
        <v>97</v>
      </c>
      <c r="C26" s="164">
        <f t="shared" si="0"/>
        <v>1800</v>
      </c>
      <c r="D26" s="164">
        <f t="shared" si="1"/>
        <v>0</v>
      </c>
      <c r="E26" s="164"/>
      <c r="F26" s="164"/>
      <c r="G26" s="164">
        <v>1800</v>
      </c>
    </row>
    <row r="27" ht="18" customHeight="1" spans="1:7">
      <c r="A27" s="178" t="s">
        <v>98</v>
      </c>
      <c r="B27" s="178" t="s">
        <v>99</v>
      </c>
      <c r="C27" s="164">
        <f t="shared" si="0"/>
        <v>1800</v>
      </c>
      <c r="D27" s="164">
        <f t="shared" si="1"/>
        <v>0</v>
      </c>
      <c r="E27" s="164"/>
      <c r="F27" s="164"/>
      <c r="G27" s="164">
        <v>1800</v>
      </c>
    </row>
    <row r="28" ht="18" customHeight="1" spans="1:7">
      <c r="A28" s="179" t="s">
        <v>100</v>
      </c>
      <c r="B28" s="179" t="s">
        <v>101</v>
      </c>
      <c r="C28" s="164">
        <f t="shared" si="0"/>
        <v>1800</v>
      </c>
      <c r="D28" s="164">
        <f t="shared" si="1"/>
        <v>0</v>
      </c>
      <c r="E28" s="164"/>
      <c r="F28" s="164"/>
      <c r="G28" s="164">
        <v>1800</v>
      </c>
    </row>
    <row r="29" ht="18" customHeight="1" spans="1:7">
      <c r="A29" s="177" t="s">
        <v>102</v>
      </c>
      <c r="B29" s="177" t="s">
        <v>103</v>
      </c>
      <c r="C29" s="164">
        <f t="shared" si="0"/>
        <v>1231634.8</v>
      </c>
      <c r="D29" s="164">
        <f t="shared" si="1"/>
        <v>1176616.8</v>
      </c>
      <c r="E29" s="164">
        <f>SUM(E31:E33)</f>
        <v>1158016.8</v>
      </c>
      <c r="F29" s="164">
        <v>18600</v>
      </c>
      <c r="G29" s="164">
        <f>SUM(G30,G34,G36)</f>
        <v>55018</v>
      </c>
    </row>
    <row r="30" ht="18" customHeight="1" spans="1:7">
      <c r="A30" s="178" t="s">
        <v>104</v>
      </c>
      <c r="B30" s="178" t="s">
        <v>105</v>
      </c>
      <c r="C30" s="164">
        <f t="shared" si="0"/>
        <v>1176616.8</v>
      </c>
      <c r="D30" s="164">
        <f t="shared" si="1"/>
        <v>1176616.8</v>
      </c>
      <c r="E30" s="164">
        <f>SUM(E31:E33)</f>
        <v>1158016.8</v>
      </c>
      <c r="F30" s="164">
        <v>18600</v>
      </c>
      <c r="G30" s="164"/>
    </row>
    <row r="31" ht="18" customHeight="1" spans="1:7">
      <c r="A31" s="179" t="s">
        <v>106</v>
      </c>
      <c r="B31" s="179" t="s">
        <v>107</v>
      </c>
      <c r="C31" s="164">
        <f t="shared" si="0"/>
        <v>10350</v>
      </c>
      <c r="D31" s="164">
        <f t="shared" si="1"/>
        <v>10350</v>
      </c>
      <c r="E31" s="164"/>
      <c r="F31" s="164">
        <v>10350</v>
      </c>
      <c r="G31" s="164"/>
    </row>
    <row r="32" ht="18" customHeight="1" spans="1:7">
      <c r="A32" s="179" t="s">
        <v>108</v>
      </c>
      <c r="B32" s="179" t="s">
        <v>109</v>
      </c>
      <c r="C32" s="164">
        <f t="shared" ref="C32:C63" si="2">SUM(D32,G32)</f>
        <v>8250</v>
      </c>
      <c r="D32" s="164">
        <f t="shared" si="1"/>
        <v>8250</v>
      </c>
      <c r="E32" s="164"/>
      <c r="F32" s="164">
        <v>8250</v>
      </c>
      <c r="G32" s="164"/>
    </row>
    <row r="33" ht="18" customHeight="1" spans="1:7">
      <c r="A33" s="179" t="s">
        <v>110</v>
      </c>
      <c r="B33" s="179" t="s">
        <v>111</v>
      </c>
      <c r="C33" s="164">
        <f t="shared" si="2"/>
        <v>1158016.8</v>
      </c>
      <c r="D33" s="164">
        <f t="shared" si="1"/>
        <v>1158016.8</v>
      </c>
      <c r="E33" s="164">
        <v>1158016.8</v>
      </c>
      <c r="F33" s="164"/>
      <c r="G33" s="164"/>
    </row>
    <row r="34" ht="18" customHeight="1" spans="1:7">
      <c r="A34" s="178" t="s">
        <v>112</v>
      </c>
      <c r="B34" s="178" t="s">
        <v>113</v>
      </c>
      <c r="C34" s="164">
        <f t="shared" si="2"/>
        <v>51678</v>
      </c>
      <c r="D34" s="164">
        <f t="shared" si="1"/>
        <v>0</v>
      </c>
      <c r="E34" s="164"/>
      <c r="F34" s="164"/>
      <c r="G34" s="164">
        <v>51678</v>
      </c>
    </row>
    <row r="35" ht="18" customHeight="1" spans="1:7">
      <c r="A35" s="179" t="s">
        <v>114</v>
      </c>
      <c r="B35" s="179" t="s">
        <v>115</v>
      </c>
      <c r="C35" s="164">
        <f t="shared" si="2"/>
        <v>51678</v>
      </c>
      <c r="D35" s="164">
        <f t="shared" si="1"/>
        <v>0</v>
      </c>
      <c r="E35" s="164"/>
      <c r="F35" s="164"/>
      <c r="G35" s="164">
        <v>51678</v>
      </c>
    </row>
    <row r="36" ht="18" customHeight="1" spans="1:7">
      <c r="A36" s="178">
        <v>20810</v>
      </c>
      <c r="B36" s="177" t="s">
        <v>116</v>
      </c>
      <c r="C36" s="164">
        <f t="shared" si="2"/>
        <v>3340</v>
      </c>
      <c r="D36" s="164">
        <f t="shared" si="1"/>
        <v>0</v>
      </c>
      <c r="E36" s="164"/>
      <c r="F36" s="164"/>
      <c r="G36" s="164">
        <v>3340</v>
      </c>
    </row>
    <row r="37" ht="18" customHeight="1" spans="1:7">
      <c r="A37" s="179">
        <v>2081006</v>
      </c>
      <c r="B37" s="179" t="s">
        <v>117</v>
      </c>
      <c r="C37" s="164">
        <f t="shared" si="2"/>
        <v>3340</v>
      </c>
      <c r="D37" s="164">
        <f t="shared" si="1"/>
        <v>0</v>
      </c>
      <c r="E37" s="164"/>
      <c r="F37" s="164"/>
      <c r="G37" s="164">
        <v>3340</v>
      </c>
    </row>
    <row r="38" ht="18" customHeight="1" spans="1:7">
      <c r="A38" s="177" t="s">
        <v>118</v>
      </c>
      <c r="B38" s="177" t="s">
        <v>119</v>
      </c>
      <c r="C38" s="164">
        <f t="shared" si="2"/>
        <v>880010.6</v>
      </c>
      <c r="D38" s="164">
        <f t="shared" si="1"/>
        <v>871910.6</v>
      </c>
      <c r="E38" s="164">
        <v>871910.6</v>
      </c>
      <c r="F38" s="164"/>
      <c r="G38" s="164">
        <f>SUM(G39,G44)</f>
        <v>8100</v>
      </c>
    </row>
    <row r="39" ht="18" customHeight="1" spans="1:7">
      <c r="A39" s="178" t="s">
        <v>120</v>
      </c>
      <c r="B39" s="178" t="s">
        <v>121</v>
      </c>
      <c r="C39" s="164">
        <f t="shared" si="2"/>
        <v>871910.6</v>
      </c>
      <c r="D39" s="164">
        <f t="shared" si="1"/>
        <v>871910.6</v>
      </c>
      <c r="E39" s="164">
        <v>871910.6</v>
      </c>
      <c r="F39" s="164"/>
      <c r="G39" s="164"/>
    </row>
    <row r="40" ht="18" customHeight="1" spans="1:7">
      <c r="A40" s="179" t="s">
        <v>122</v>
      </c>
      <c r="B40" s="179" t="s">
        <v>123</v>
      </c>
      <c r="C40" s="164">
        <f t="shared" si="2"/>
        <v>201983.4</v>
      </c>
      <c r="D40" s="164">
        <f t="shared" si="1"/>
        <v>201983.4</v>
      </c>
      <c r="E40" s="164">
        <v>201983.4</v>
      </c>
      <c r="F40" s="164"/>
      <c r="G40" s="164"/>
    </row>
    <row r="41" ht="18" customHeight="1" spans="1:7">
      <c r="A41" s="179" t="s">
        <v>124</v>
      </c>
      <c r="B41" s="179" t="s">
        <v>125</v>
      </c>
      <c r="C41" s="164">
        <f t="shared" si="2"/>
        <v>350444.36</v>
      </c>
      <c r="D41" s="164">
        <f t="shared" ref="D41:D80" si="3">SUM(E41:F41)</f>
        <v>350444.36</v>
      </c>
      <c r="E41" s="164">
        <v>350444.36</v>
      </c>
      <c r="F41" s="164"/>
      <c r="G41" s="164"/>
    </row>
    <row r="42" ht="18" customHeight="1" spans="1:7">
      <c r="A42" s="179" t="s">
        <v>126</v>
      </c>
      <c r="B42" s="179" t="s">
        <v>127</v>
      </c>
      <c r="C42" s="164">
        <f t="shared" si="2"/>
        <v>301034.04</v>
      </c>
      <c r="D42" s="164">
        <f t="shared" si="3"/>
        <v>301034.04</v>
      </c>
      <c r="E42" s="164">
        <v>301034.04</v>
      </c>
      <c r="F42" s="164"/>
      <c r="G42" s="164"/>
    </row>
    <row r="43" ht="18" customHeight="1" spans="1:7">
      <c r="A43" s="179" t="s">
        <v>128</v>
      </c>
      <c r="B43" s="179" t="s">
        <v>129</v>
      </c>
      <c r="C43" s="164">
        <f t="shared" si="2"/>
        <v>18448.8</v>
      </c>
      <c r="D43" s="164">
        <f t="shared" si="3"/>
        <v>18448.8</v>
      </c>
      <c r="E43" s="164">
        <v>18448.8</v>
      </c>
      <c r="F43" s="164"/>
      <c r="G43" s="164"/>
    </row>
    <row r="44" ht="18" customHeight="1" spans="1:7">
      <c r="A44" s="178">
        <v>21099</v>
      </c>
      <c r="B44" s="178" t="s">
        <v>130</v>
      </c>
      <c r="C44" s="164">
        <f t="shared" si="2"/>
        <v>8100</v>
      </c>
      <c r="D44" s="164">
        <f t="shared" si="3"/>
        <v>0</v>
      </c>
      <c r="E44" s="164"/>
      <c r="F44" s="164"/>
      <c r="G44" s="164">
        <v>8100</v>
      </c>
    </row>
    <row r="45" ht="18" customHeight="1" spans="1:7">
      <c r="A45" s="179">
        <v>2109999</v>
      </c>
      <c r="B45" s="179" t="s">
        <v>130</v>
      </c>
      <c r="C45" s="164">
        <f t="shared" si="2"/>
        <v>8100</v>
      </c>
      <c r="D45" s="164">
        <f t="shared" si="3"/>
        <v>0</v>
      </c>
      <c r="E45" s="164"/>
      <c r="F45" s="164"/>
      <c r="G45" s="164">
        <v>8100</v>
      </c>
    </row>
    <row r="46" ht="18" customHeight="1" spans="1:7">
      <c r="A46" s="177" t="s">
        <v>131</v>
      </c>
      <c r="B46" s="177" t="s">
        <v>132</v>
      </c>
      <c r="C46" s="164">
        <f t="shared" si="2"/>
        <v>1045735.08</v>
      </c>
      <c r="D46" s="164">
        <f t="shared" si="3"/>
        <v>905735.08</v>
      </c>
      <c r="E46" s="164">
        <v>887335.08</v>
      </c>
      <c r="F46" s="164">
        <v>18400</v>
      </c>
      <c r="G46" s="164">
        <f>SUM(G47)</f>
        <v>140000</v>
      </c>
    </row>
    <row r="47" ht="18" customHeight="1" spans="1:7">
      <c r="A47" s="178" t="s">
        <v>133</v>
      </c>
      <c r="B47" s="178" t="s">
        <v>134</v>
      </c>
      <c r="C47" s="164">
        <f t="shared" si="2"/>
        <v>1045735.08</v>
      </c>
      <c r="D47" s="164">
        <f t="shared" si="3"/>
        <v>905735.08</v>
      </c>
      <c r="E47" s="164">
        <v>887335.08</v>
      </c>
      <c r="F47" s="164">
        <v>18400</v>
      </c>
      <c r="G47" s="164">
        <f>SUM(G48:G49)</f>
        <v>140000</v>
      </c>
    </row>
    <row r="48" ht="18" customHeight="1" spans="1:7">
      <c r="A48" s="179" t="s">
        <v>135</v>
      </c>
      <c r="B48" s="179" t="s">
        <v>136</v>
      </c>
      <c r="C48" s="164">
        <f t="shared" si="2"/>
        <v>905735.08</v>
      </c>
      <c r="D48" s="164">
        <f t="shared" si="3"/>
        <v>905735.08</v>
      </c>
      <c r="E48" s="164">
        <v>887335.08</v>
      </c>
      <c r="F48" s="164">
        <v>18400</v>
      </c>
      <c r="G48" s="164"/>
    </row>
    <row r="49" ht="18" customHeight="1" spans="1:7">
      <c r="A49" s="179">
        <v>2129999</v>
      </c>
      <c r="B49" s="179" t="s">
        <v>137</v>
      </c>
      <c r="C49" s="164">
        <f t="shared" si="2"/>
        <v>140000</v>
      </c>
      <c r="D49" s="164">
        <f t="shared" si="3"/>
        <v>0</v>
      </c>
      <c r="E49" s="164"/>
      <c r="F49" s="164"/>
      <c r="G49" s="164">
        <v>140000</v>
      </c>
    </row>
    <row r="50" ht="18" customHeight="1" spans="1:7">
      <c r="A50" s="177" t="s">
        <v>138</v>
      </c>
      <c r="B50" s="177" t="s">
        <v>139</v>
      </c>
      <c r="C50" s="164">
        <f t="shared" si="2"/>
        <v>10123879.88</v>
      </c>
      <c r="D50" s="164">
        <f t="shared" si="3"/>
        <v>3183979.88</v>
      </c>
      <c r="E50" s="164">
        <v>2941979.88</v>
      </c>
      <c r="F50" s="164">
        <v>242000</v>
      </c>
      <c r="G50" s="164">
        <f>SUM(G51,G56,G59,G62,G64)</f>
        <v>6939900</v>
      </c>
    </row>
    <row r="51" ht="18" customHeight="1" spans="1:7">
      <c r="A51" s="178" t="s">
        <v>140</v>
      </c>
      <c r="B51" s="178" t="s">
        <v>141</v>
      </c>
      <c r="C51" s="164">
        <f t="shared" si="2"/>
        <v>3305979.88</v>
      </c>
      <c r="D51" s="164">
        <f t="shared" si="3"/>
        <v>3183979.88</v>
      </c>
      <c r="E51" s="164">
        <v>2941979.88</v>
      </c>
      <c r="F51" s="164">
        <v>242000</v>
      </c>
      <c r="G51" s="164">
        <f>SUM(G52:G55)</f>
        <v>122000</v>
      </c>
    </row>
    <row r="52" customHeight="1" spans="1:7">
      <c r="A52" s="179" t="s">
        <v>142</v>
      </c>
      <c r="B52" s="179" t="s">
        <v>95</v>
      </c>
      <c r="C52" s="164">
        <f t="shared" si="2"/>
        <v>3183979.88</v>
      </c>
      <c r="D52" s="164">
        <f t="shared" si="3"/>
        <v>3183979.88</v>
      </c>
      <c r="E52" s="164">
        <v>2941979.88</v>
      </c>
      <c r="F52" s="164">
        <v>242000</v>
      </c>
      <c r="G52" s="164"/>
    </row>
    <row r="53" customHeight="1" spans="1:7">
      <c r="A53" s="179">
        <v>2130122</v>
      </c>
      <c r="B53" s="178" t="s">
        <v>143</v>
      </c>
      <c r="C53" s="164">
        <f t="shared" si="2"/>
        <v>20000</v>
      </c>
      <c r="D53" s="164">
        <f t="shared" si="3"/>
        <v>0</v>
      </c>
      <c r="E53" s="164"/>
      <c r="F53" s="164"/>
      <c r="G53" s="164">
        <v>20000</v>
      </c>
    </row>
    <row r="54" customHeight="1" spans="1:7">
      <c r="A54" s="179">
        <v>2130126</v>
      </c>
      <c r="B54" s="178" t="s">
        <v>144</v>
      </c>
      <c r="C54" s="164">
        <f t="shared" si="2"/>
        <v>24000</v>
      </c>
      <c r="D54" s="164">
        <f t="shared" si="3"/>
        <v>0</v>
      </c>
      <c r="E54" s="164"/>
      <c r="F54" s="164"/>
      <c r="G54" s="164">
        <v>24000</v>
      </c>
    </row>
    <row r="55" customHeight="1" spans="1:7">
      <c r="A55" s="179">
        <v>2130199</v>
      </c>
      <c r="B55" s="178" t="s">
        <v>145</v>
      </c>
      <c r="C55" s="164">
        <f t="shared" si="2"/>
        <v>78000</v>
      </c>
      <c r="D55" s="164">
        <f t="shared" si="3"/>
        <v>0</v>
      </c>
      <c r="E55" s="164"/>
      <c r="F55" s="164"/>
      <c r="G55" s="164">
        <v>78000</v>
      </c>
    </row>
    <row r="56" customHeight="1" spans="1:7">
      <c r="A56" s="178">
        <v>21302</v>
      </c>
      <c r="B56" s="178" t="s">
        <v>146</v>
      </c>
      <c r="C56" s="164">
        <f t="shared" si="2"/>
        <v>447800</v>
      </c>
      <c r="D56" s="164">
        <f t="shared" si="3"/>
        <v>0</v>
      </c>
      <c r="E56" s="164"/>
      <c r="F56" s="164"/>
      <c r="G56" s="164">
        <f>SUM(G57:G58)</f>
        <v>447800</v>
      </c>
    </row>
    <row r="57" customHeight="1" spans="1:7">
      <c r="A57" s="179">
        <v>2130209</v>
      </c>
      <c r="B57" s="178" t="s">
        <v>147</v>
      </c>
      <c r="C57" s="164">
        <f t="shared" si="2"/>
        <v>397800</v>
      </c>
      <c r="D57" s="164">
        <f t="shared" si="3"/>
        <v>0</v>
      </c>
      <c r="E57" s="164"/>
      <c r="F57" s="164"/>
      <c r="G57" s="164">
        <v>397800</v>
      </c>
    </row>
    <row r="58" customHeight="1" spans="1:7">
      <c r="A58" s="179">
        <v>2130234</v>
      </c>
      <c r="B58" s="178" t="s">
        <v>148</v>
      </c>
      <c r="C58" s="164">
        <f t="shared" si="2"/>
        <v>50000</v>
      </c>
      <c r="D58" s="164">
        <f t="shared" si="3"/>
        <v>0</v>
      </c>
      <c r="E58" s="164"/>
      <c r="F58" s="164"/>
      <c r="G58" s="164">
        <v>50000</v>
      </c>
    </row>
    <row r="59" customHeight="1" spans="1:7">
      <c r="A59" s="178" t="s">
        <v>149</v>
      </c>
      <c r="B59" s="178" t="s">
        <v>150</v>
      </c>
      <c r="C59" s="164">
        <f t="shared" si="2"/>
        <v>294200</v>
      </c>
      <c r="D59" s="164">
        <f t="shared" si="3"/>
        <v>0</v>
      </c>
      <c r="E59" s="164"/>
      <c r="F59" s="164"/>
      <c r="G59" s="164">
        <f>SUM(G60:G61)</f>
        <v>294200</v>
      </c>
    </row>
    <row r="60" customHeight="1" spans="1:7">
      <c r="A60" s="179">
        <v>2130305</v>
      </c>
      <c r="B60" s="178" t="s">
        <v>151</v>
      </c>
      <c r="C60" s="164">
        <f t="shared" si="2"/>
        <v>290000</v>
      </c>
      <c r="D60" s="164">
        <f t="shared" si="3"/>
        <v>0</v>
      </c>
      <c r="E60" s="164"/>
      <c r="F60" s="164"/>
      <c r="G60" s="164">
        <v>290000</v>
      </c>
    </row>
    <row r="61" customHeight="1" spans="1:7">
      <c r="A61" s="179" t="s">
        <v>152</v>
      </c>
      <c r="B61" s="179" t="s">
        <v>153</v>
      </c>
      <c r="C61" s="164">
        <f t="shared" si="2"/>
        <v>4200</v>
      </c>
      <c r="D61" s="164">
        <f t="shared" si="3"/>
        <v>0</v>
      </c>
      <c r="E61" s="164"/>
      <c r="F61" s="164"/>
      <c r="G61" s="164">
        <v>4200</v>
      </c>
    </row>
    <row r="62" customHeight="1" spans="1:7">
      <c r="A62" s="178">
        <v>21305</v>
      </c>
      <c r="B62" s="179" t="s">
        <v>154</v>
      </c>
      <c r="C62" s="164">
        <f t="shared" si="2"/>
        <v>50000</v>
      </c>
      <c r="D62" s="164">
        <f t="shared" si="3"/>
        <v>0</v>
      </c>
      <c r="E62" s="164"/>
      <c r="F62" s="164"/>
      <c r="G62" s="164">
        <v>50000</v>
      </c>
    </row>
    <row r="63" customHeight="1" spans="1:7">
      <c r="A63" s="179">
        <v>2130599</v>
      </c>
      <c r="B63" s="179" t="s">
        <v>155</v>
      </c>
      <c r="C63" s="164">
        <f t="shared" si="2"/>
        <v>50000</v>
      </c>
      <c r="D63" s="164">
        <f t="shared" si="3"/>
        <v>0</v>
      </c>
      <c r="E63" s="164"/>
      <c r="F63" s="164"/>
      <c r="G63" s="164">
        <v>50000</v>
      </c>
    </row>
    <row r="64" customHeight="1" spans="1:7">
      <c r="A64" s="178" t="s">
        <v>156</v>
      </c>
      <c r="B64" s="178" t="s">
        <v>157</v>
      </c>
      <c r="C64" s="164">
        <f t="shared" ref="C64:C80" si="4">SUM(D64,G64)</f>
        <v>6025900</v>
      </c>
      <c r="D64" s="164">
        <f t="shared" si="3"/>
        <v>0</v>
      </c>
      <c r="E64" s="164"/>
      <c r="F64" s="164"/>
      <c r="G64" s="164">
        <f>SUM(G65:G66)</f>
        <v>6025900</v>
      </c>
    </row>
    <row r="65" customHeight="1" spans="1:7">
      <c r="A65" s="179">
        <v>2130701</v>
      </c>
      <c r="B65" s="178" t="s">
        <v>158</v>
      </c>
      <c r="C65" s="164">
        <f t="shared" si="4"/>
        <v>680000</v>
      </c>
      <c r="D65" s="164">
        <f t="shared" si="3"/>
        <v>0</v>
      </c>
      <c r="E65" s="164"/>
      <c r="F65" s="164"/>
      <c r="G65" s="164">
        <v>680000</v>
      </c>
    </row>
    <row r="66" customHeight="1" spans="1:7">
      <c r="A66" s="179" t="s">
        <v>159</v>
      </c>
      <c r="B66" s="179" t="s">
        <v>160</v>
      </c>
      <c r="C66" s="164">
        <f t="shared" si="4"/>
        <v>5345900</v>
      </c>
      <c r="D66" s="164">
        <f t="shared" si="3"/>
        <v>0</v>
      </c>
      <c r="E66" s="164"/>
      <c r="F66" s="164"/>
      <c r="G66" s="164">
        <v>5345900</v>
      </c>
    </row>
    <row r="67" customHeight="1" spans="1:7">
      <c r="A67" s="177">
        <v>214</v>
      </c>
      <c r="B67" s="177" t="s">
        <v>161</v>
      </c>
      <c r="C67" s="164">
        <f t="shared" si="4"/>
        <v>386500</v>
      </c>
      <c r="D67" s="164">
        <f t="shared" si="3"/>
        <v>0</v>
      </c>
      <c r="E67" s="164"/>
      <c r="F67" s="164"/>
      <c r="G67" s="164">
        <v>386500</v>
      </c>
    </row>
    <row r="68" customHeight="1" spans="1:7">
      <c r="A68" s="178">
        <v>21401</v>
      </c>
      <c r="B68" s="179" t="s">
        <v>162</v>
      </c>
      <c r="C68" s="164">
        <f t="shared" si="4"/>
        <v>386500</v>
      </c>
      <c r="D68" s="164">
        <f t="shared" si="3"/>
        <v>0</v>
      </c>
      <c r="E68" s="164"/>
      <c r="F68" s="164"/>
      <c r="G68" s="164">
        <v>386500</v>
      </c>
    </row>
    <row r="69" customHeight="1" spans="1:7">
      <c r="A69" s="179">
        <v>2140106</v>
      </c>
      <c r="B69" s="177" t="s">
        <v>163</v>
      </c>
      <c r="C69" s="164">
        <f t="shared" si="4"/>
        <v>386500</v>
      </c>
      <c r="D69" s="164">
        <f t="shared" si="3"/>
        <v>0</v>
      </c>
      <c r="E69" s="164"/>
      <c r="F69" s="164"/>
      <c r="G69" s="164">
        <v>386500</v>
      </c>
    </row>
    <row r="70" customHeight="1" spans="1:7">
      <c r="A70" s="177" t="s">
        <v>164</v>
      </c>
      <c r="B70" s="177" t="s">
        <v>165</v>
      </c>
      <c r="C70" s="164">
        <f t="shared" si="4"/>
        <v>20812</v>
      </c>
      <c r="D70" s="164">
        <f t="shared" si="3"/>
        <v>0</v>
      </c>
      <c r="E70" s="164"/>
      <c r="F70" s="164"/>
      <c r="G70" s="164">
        <v>20812</v>
      </c>
    </row>
    <row r="71" customHeight="1" spans="1:7">
      <c r="A71" s="178" t="s">
        <v>166</v>
      </c>
      <c r="B71" s="178" t="s">
        <v>167</v>
      </c>
      <c r="C71" s="164">
        <f t="shared" si="4"/>
        <v>20812</v>
      </c>
      <c r="D71" s="164">
        <f t="shared" si="3"/>
        <v>0</v>
      </c>
      <c r="E71" s="164"/>
      <c r="F71" s="164"/>
      <c r="G71" s="164">
        <v>20812</v>
      </c>
    </row>
    <row r="72" customHeight="1" spans="1:7">
      <c r="A72" s="179" t="s">
        <v>168</v>
      </c>
      <c r="B72" s="179" t="s">
        <v>169</v>
      </c>
      <c r="C72" s="164">
        <f t="shared" si="4"/>
        <v>20812</v>
      </c>
      <c r="D72" s="164">
        <f t="shared" si="3"/>
        <v>0</v>
      </c>
      <c r="E72" s="164"/>
      <c r="F72" s="164"/>
      <c r="G72" s="164">
        <v>20812</v>
      </c>
    </row>
    <row r="73" customHeight="1" spans="1:7">
      <c r="A73" s="177" t="s">
        <v>170</v>
      </c>
      <c r="B73" s="177" t="s">
        <v>171</v>
      </c>
      <c r="C73" s="164">
        <f t="shared" si="4"/>
        <v>1352592</v>
      </c>
      <c r="D73" s="164">
        <f t="shared" si="3"/>
        <v>1352592</v>
      </c>
      <c r="E73" s="164">
        <v>1352592</v>
      </c>
      <c r="F73" s="164"/>
      <c r="G73" s="164"/>
    </row>
    <row r="74" customHeight="1" spans="1:7">
      <c r="A74" s="178" t="s">
        <v>172</v>
      </c>
      <c r="B74" s="178" t="s">
        <v>173</v>
      </c>
      <c r="C74" s="164">
        <f t="shared" si="4"/>
        <v>1352592</v>
      </c>
      <c r="D74" s="164">
        <f t="shared" si="3"/>
        <v>1352592</v>
      </c>
      <c r="E74" s="164">
        <v>1352592</v>
      </c>
      <c r="F74" s="164"/>
      <c r="G74" s="164"/>
    </row>
    <row r="75" customHeight="1" spans="1:7">
      <c r="A75" s="179" t="s">
        <v>174</v>
      </c>
      <c r="B75" s="179" t="s">
        <v>175</v>
      </c>
      <c r="C75" s="164">
        <f t="shared" si="4"/>
        <v>1352592</v>
      </c>
      <c r="D75" s="164">
        <f t="shared" si="3"/>
        <v>1352592</v>
      </c>
      <c r="E75" s="164">
        <v>1352592</v>
      </c>
      <c r="F75" s="164"/>
      <c r="G75" s="164"/>
    </row>
    <row r="76" customHeight="1" spans="1:7">
      <c r="A76" s="177">
        <v>229</v>
      </c>
      <c r="B76" s="155" t="s">
        <v>66</v>
      </c>
      <c r="C76" s="164">
        <f t="shared" si="4"/>
        <v>2600000</v>
      </c>
      <c r="D76" s="164">
        <f t="shared" si="3"/>
        <v>0</v>
      </c>
      <c r="E76" s="164"/>
      <c r="F76" s="164"/>
      <c r="G76" s="164">
        <f>SUM(G77)</f>
        <v>2600000</v>
      </c>
    </row>
    <row r="77" customHeight="1" spans="1:7">
      <c r="A77" s="178">
        <v>22960</v>
      </c>
      <c r="B77" s="155" t="s">
        <v>176</v>
      </c>
      <c r="C77" s="164">
        <f t="shared" si="4"/>
        <v>2600000</v>
      </c>
      <c r="D77" s="164">
        <f t="shared" si="3"/>
        <v>0</v>
      </c>
      <c r="E77" s="164"/>
      <c r="F77" s="164"/>
      <c r="G77" s="164">
        <f>SUM(G78:G80)</f>
        <v>2600000</v>
      </c>
    </row>
    <row r="78" customHeight="1" spans="1:7">
      <c r="A78" s="179">
        <v>2296002</v>
      </c>
      <c r="B78" s="107" t="s">
        <v>177</v>
      </c>
      <c r="C78" s="164">
        <f t="shared" si="4"/>
        <v>400000</v>
      </c>
      <c r="D78" s="164">
        <f t="shared" si="3"/>
        <v>0</v>
      </c>
      <c r="E78" s="164"/>
      <c r="F78" s="164"/>
      <c r="G78" s="164">
        <v>400000</v>
      </c>
    </row>
    <row r="79" customHeight="1" spans="1:7">
      <c r="A79" s="180">
        <v>2296003</v>
      </c>
      <c r="B79" s="107" t="s">
        <v>178</v>
      </c>
      <c r="C79" s="164">
        <f t="shared" si="4"/>
        <v>200000</v>
      </c>
      <c r="D79" s="164">
        <f t="shared" si="3"/>
        <v>0</v>
      </c>
      <c r="E79" s="164"/>
      <c r="F79" s="164"/>
      <c r="G79" s="164">
        <v>200000</v>
      </c>
    </row>
    <row r="80" customHeight="1" spans="1:7">
      <c r="A80" s="181">
        <v>2296099</v>
      </c>
      <c r="B80" s="182" t="s">
        <v>179</v>
      </c>
      <c r="C80" s="164">
        <f t="shared" si="4"/>
        <v>2000000</v>
      </c>
      <c r="D80" s="164">
        <f t="shared" si="3"/>
        <v>0</v>
      </c>
      <c r="E80" s="164"/>
      <c r="F80" s="164"/>
      <c r="G80" s="164">
        <v>2000000</v>
      </c>
    </row>
    <row r="81" customHeight="1" spans="1:7">
      <c r="A81" s="183" t="s">
        <v>32</v>
      </c>
      <c r="B81" s="184"/>
      <c r="C81" s="185">
        <f>SUM(C8,C26,C29,C38,C46,C50,C67,C70,C73,C76)</f>
        <v>23742057.36</v>
      </c>
      <c r="D81" s="164">
        <f>SUM(D8,D26,D29,D38,D46,D50,D67,D70,D73,D76)</f>
        <v>11661807.36</v>
      </c>
      <c r="E81" s="164">
        <f>SUM(E8,E26,E29,E38,E46,E50,E67,E70,E73,E76)</f>
        <v>10732007.36</v>
      </c>
      <c r="F81" s="164">
        <f>SUM(F8,F26,F29,F38,F46,F50,F67,F70,F73,F76)</f>
        <v>929800</v>
      </c>
      <c r="G81" s="164">
        <f>SUM(G8,G26,G29,G38,G46,G50,G67,G70,G73,G76)</f>
        <v>12080250</v>
      </c>
    </row>
  </sheetData>
  <mergeCells count="7">
    <mergeCell ref="A3:G3"/>
    <mergeCell ref="A4:E4"/>
    <mergeCell ref="A5:B5"/>
    <mergeCell ref="D5:F5"/>
    <mergeCell ref="A81:B81"/>
    <mergeCell ref="C5:C6"/>
    <mergeCell ref="G5:G6"/>
  </mergeCells>
  <pageMargins left="0.75" right="0.75" top="1" bottom="1" header="0.5" footer="0.5"/>
  <pageSetup paperSize="9" scale="4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21" sqref="C21"/>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2"/>
      <c r="B1" s="2"/>
      <c r="C1" s="2"/>
      <c r="D1" s="2"/>
      <c r="E1" s="2"/>
      <c r="F1" s="2"/>
    </row>
    <row r="2" ht="11.95" customHeight="1" spans="1:6">
      <c r="A2" s="167"/>
      <c r="B2" s="167"/>
      <c r="C2" s="67"/>
      <c r="F2" s="59" t="s">
        <v>203</v>
      </c>
    </row>
    <row r="3" ht="25.55" customHeight="1" spans="1:6">
      <c r="A3" s="168" t="s">
        <v>204</v>
      </c>
      <c r="B3" s="168"/>
      <c r="C3" s="168"/>
      <c r="D3" s="168"/>
      <c r="E3" s="168"/>
      <c r="F3" s="168"/>
    </row>
    <row r="4" ht="15.75" customHeight="1" spans="1:6">
      <c r="A4" s="6" t="str">
        <f>'部门财务收支预算总表01-1'!A4</f>
        <v>单位名称：新平彝族傣族自治县水塘镇人民政府</v>
      </c>
      <c r="B4" s="167"/>
      <c r="C4" s="67"/>
      <c r="F4" s="59" t="s">
        <v>205</v>
      </c>
    </row>
    <row r="5" ht="19.5" customHeight="1" spans="1:6">
      <c r="A5" s="11" t="s">
        <v>206</v>
      </c>
      <c r="B5" s="17" t="s">
        <v>207</v>
      </c>
      <c r="C5" s="12" t="s">
        <v>208</v>
      </c>
      <c r="D5" s="13"/>
      <c r="E5" s="14"/>
      <c r="F5" s="17" t="s">
        <v>209</v>
      </c>
    </row>
    <row r="6" ht="19.5" customHeight="1" spans="1:6">
      <c r="A6" s="19"/>
      <c r="B6" s="20"/>
      <c r="C6" s="63" t="s">
        <v>34</v>
      </c>
      <c r="D6" s="63" t="s">
        <v>210</v>
      </c>
      <c r="E6" s="63" t="s">
        <v>211</v>
      </c>
      <c r="F6" s="20"/>
    </row>
    <row r="7" ht="18.85" customHeight="1" spans="1:6">
      <c r="A7" s="169">
        <v>1</v>
      </c>
      <c r="B7" s="169">
        <v>2</v>
      </c>
      <c r="C7" s="170">
        <v>3</v>
      </c>
      <c r="D7" s="169">
        <v>4</v>
      </c>
      <c r="E7" s="169">
        <v>5</v>
      </c>
      <c r="F7" s="169">
        <v>6</v>
      </c>
    </row>
    <row r="8" ht="18.85" customHeight="1" spans="1:6">
      <c r="A8" s="164">
        <v>335000</v>
      </c>
      <c r="B8" s="164"/>
      <c r="C8" s="164">
        <v>330000</v>
      </c>
      <c r="D8" s="164"/>
      <c r="E8" s="164">
        <v>330000</v>
      </c>
      <c r="F8" s="164">
        <v>5000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9"/>
  <sheetViews>
    <sheetView showZeros="0" workbookViewId="0">
      <pane ySplit="1" topLeftCell="A2" activePane="bottomLeft" state="frozen"/>
      <selection/>
      <selection pane="bottomLeft" activeCell="D95" sqref="D95"/>
    </sheetView>
  </sheetViews>
  <sheetFormatPr defaultColWidth="9.10833333333333" defaultRowHeight="14.25" customHeight="1"/>
  <cols>
    <col min="1" max="1" width="37.75" customWidth="1"/>
    <col min="2" max="2" width="21.25" customWidth="1"/>
    <col min="3" max="3" width="22.25" customWidth="1"/>
    <col min="4" max="4" width="14.25" customWidth="1"/>
    <col min="5" max="5" width="26.25" customWidth="1"/>
    <col min="6" max="6" width="14.7833333333333" customWidth="1"/>
    <col min="7" max="7" width="23.375" customWidth="1"/>
    <col min="8" max="8" width="15.3333333333333" customWidth="1"/>
    <col min="9" max="9" width="15.75" customWidth="1"/>
    <col min="10" max="10" width="13" customWidth="1"/>
    <col min="11" max="11" width="13.25" customWidth="1"/>
    <col min="12" max="13" width="15.3333333333333" customWidth="1"/>
    <col min="14" max="16" width="14.7833333333333" customWidth="1"/>
    <col min="17" max="17" width="14.8916666666667" customWidth="1"/>
    <col min="18" max="23" width="1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6" customHeight="1" spans="4:23">
      <c r="D2" s="3"/>
      <c r="E2" s="3"/>
      <c r="F2" s="3"/>
      <c r="G2" s="3"/>
      <c r="U2" s="161"/>
      <c r="W2" s="55" t="s">
        <v>212</v>
      </c>
    </row>
    <row r="3" ht="27.85" customHeight="1" spans="1:23">
      <c r="A3" s="26" t="s">
        <v>213</v>
      </c>
      <c r="B3" s="26"/>
      <c r="C3" s="26"/>
      <c r="D3" s="26"/>
      <c r="E3" s="26"/>
      <c r="F3" s="26"/>
      <c r="G3" s="26"/>
      <c r="H3" s="26"/>
      <c r="I3" s="26"/>
      <c r="J3" s="26"/>
      <c r="K3" s="26"/>
      <c r="L3" s="26"/>
      <c r="M3" s="26"/>
      <c r="N3" s="26"/>
      <c r="O3" s="26"/>
      <c r="P3" s="26"/>
      <c r="Q3" s="26"/>
      <c r="R3" s="26"/>
      <c r="S3" s="26"/>
      <c r="T3" s="26"/>
      <c r="U3" s="26"/>
      <c r="V3" s="26"/>
      <c r="W3" s="26"/>
    </row>
    <row r="4" ht="13.6" customHeight="1" spans="1:23">
      <c r="A4" s="6" t="str">
        <f>'部门财务收支预算总表01-1'!A4</f>
        <v>单位名称：新平彝族傣族自治县水塘镇人民政府</v>
      </c>
      <c r="B4" s="7"/>
      <c r="C4" s="7"/>
      <c r="D4" s="7"/>
      <c r="E4" s="7"/>
      <c r="F4" s="7"/>
      <c r="G4" s="7"/>
      <c r="H4" s="8"/>
      <c r="I4" s="8"/>
      <c r="J4" s="8"/>
      <c r="K4" s="8"/>
      <c r="L4" s="8"/>
      <c r="M4" s="8"/>
      <c r="N4" s="8"/>
      <c r="O4" s="8"/>
      <c r="P4" s="8"/>
      <c r="Q4" s="8"/>
      <c r="U4" s="161"/>
      <c r="W4" s="105" t="s">
        <v>205</v>
      </c>
    </row>
    <row r="5" ht="21.8" customHeight="1" spans="1:23">
      <c r="A5" s="10" t="s">
        <v>214</v>
      </c>
      <c r="B5" s="10" t="s">
        <v>215</v>
      </c>
      <c r="C5" s="10" t="s">
        <v>216</v>
      </c>
      <c r="D5" s="11" t="s">
        <v>217</v>
      </c>
      <c r="E5" s="11" t="s">
        <v>218</v>
      </c>
      <c r="F5" s="11" t="s">
        <v>219</v>
      </c>
      <c r="G5" s="11" t="s">
        <v>220</v>
      </c>
      <c r="H5" s="63" t="s">
        <v>221</v>
      </c>
      <c r="I5" s="63"/>
      <c r="J5" s="63"/>
      <c r="K5" s="63"/>
      <c r="L5" s="159"/>
      <c r="M5" s="159"/>
      <c r="N5" s="159"/>
      <c r="O5" s="159"/>
      <c r="P5" s="159"/>
      <c r="Q5" s="47"/>
      <c r="R5" s="63"/>
      <c r="S5" s="63"/>
      <c r="T5" s="63"/>
      <c r="U5" s="63"/>
      <c r="V5" s="63"/>
      <c r="W5" s="63"/>
    </row>
    <row r="6" ht="21.8" customHeight="1" spans="1:23">
      <c r="A6" s="15"/>
      <c r="B6" s="15"/>
      <c r="C6" s="15"/>
      <c r="D6" s="16"/>
      <c r="E6" s="16"/>
      <c r="F6" s="16"/>
      <c r="G6" s="16"/>
      <c r="H6" s="63" t="s">
        <v>32</v>
      </c>
      <c r="I6" s="47" t="s">
        <v>35</v>
      </c>
      <c r="J6" s="47"/>
      <c r="K6" s="47"/>
      <c r="L6" s="159"/>
      <c r="M6" s="159"/>
      <c r="N6" s="159" t="s">
        <v>222</v>
      </c>
      <c r="O6" s="159"/>
      <c r="P6" s="159"/>
      <c r="Q6" s="47" t="s">
        <v>38</v>
      </c>
      <c r="R6" s="63" t="s">
        <v>61</v>
      </c>
      <c r="S6" s="47"/>
      <c r="T6" s="47"/>
      <c r="U6" s="47"/>
      <c r="V6" s="47"/>
      <c r="W6" s="47"/>
    </row>
    <row r="7" ht="15.05" customHeight="1" spans="1:23">
      <c r="A7" s="18"/>
      <c r="B7" s="18"/>
      <c r="C7" s="18"/>
      <c r="D7" s="19"/>
      <c r="E7" s="19"/>
      <c r="F7" s="19"/>
      <c r="G7" s="19"/>
      <c r="H7" s="63"/>
      <c r="I7" s="47" t="s">
        <v>223</v>
      </c>
      <c r="J7" s="47" t="s">
        <v>224</v>
      </c>
      <c r="K7" s="47" t="s">
        <v>225</v>
      </c>
      <c r="L7" s="166" t="s">
        <v>226</v>
      </c>
      <c r="M7" s="166" t="s">
        <v>227</v>
      </c>
      <c r="N7" s="166" t="s">
        <v>35</v>
      </c>
      <c r="O7" s="166" t="s">
        <v>36</v>
      </c>
      <c r="P7" s="166" t="s">
        <v>37</v>
      </c>
      <c r="Q7" s="47"/>
      <c r="R7" s="47" t="s">
        <v>34</v>
      </c>
      <c r="S7" s="47" t="s">
        <v>45</v>
      </c>
      <c r="T7" s="47" t="s">
        <v>228</v>
      </c>
      <c r="U7" s="47" t="s">
        <v>41</v>
      </c>
      <c r="V7" s="47" t="s">
        <v>42</v>
      </c>
      <c r="W7" s="47" t="s">
        <v>43</v>
      </c>
    </row>
    <row r="8" ht="27.85" customHeight="1" spans="1:23">
      <c r="A8" s="18"/>
      <c r="B8" s="18"/>
      <c r="C8" s="18"/>
      <c r="D8" s="19"/>
      <c r="E8" s="19"/>
      <c r="F8" s="19"/>
      <c r="G8" s="19"/>
      <c r="H8" s="63"/>
      <c r="I8" s="47"/>
      <c r="J8" s="47"/>
      <c r="K8" s="47"/>
      <c r="L8" s="166"/>
      <c r="M8" s="166"/>
      <c r="N8" s="166"/>
      <c r="O8" s="166"/>
      <c r="P8" s="166"/>
      <c r="Q8" s="47"/>
      <c r="R8" s="47"/>
      <c r="S8" s="47"/>
      <c r="T8" s="47"/>
      <c r="U8" s="47"/>
      <c r="V8" s="47"/>
      <c r="W8" s="47"/>
    </row>
    <row r="9" ht="18" customHeight="1" spans="1:23">
      <c r="A9" s="163">
        <v>1</v>
      </c>
      <c r="B9" s="163">
        <v>2</v>
      </c>
      <c r="C9" s="163">
        <v>3</v>
      </c>
      <c r="D9" s="163">
        <v>4</v>
      </c>
      <c r="E9" s="163">
        <v>5</v>
      </c>
      <c r="F9" s="163">
        <v>6</v>
      </c>
      <c r="G9" s="163">
        <v>7</v>
      </c>
      <c r="H9" s="163">
        <v>8</v>
      </c>
      <c r="I9" s="163">
        <v>9</v>
      </c>
      <c r="J9" s="163">
        <v>10</v>
      </c>
      <c r="K9" s="163">
        <v>11</v>
      </c>
      <c r="L9" s="163">
        <v>12</v>
      </c>
      <c r="M9" s="163">
        <v>13</v>
      </c>
      <c r="N9" s="163">
        <v>14</v>
      </c>
      <c r="O9" s="163">
        <v>15</v>
      </c>
      <c r="P9" s="163">
        <v>16</v>
      </c>
      <c r="Q9" s="163">
        <v>17</v>
      </c>
      <c r="R9" s="163">
        <v>18</v>
      </c>
      <c r="S9" s="163">
        <v>19</v>
      </c>
      <c r="T9" s="163">
        <v>20</v>
      </c>
      <c r="U9" s="163">
        <v>21</v>
      </c>
      <c r="V9" s="163">
        <v>22</v>
      </c>
      <c r="W9" s="163">
        <v>23</v>
      </c>
    </row>
    <row r="10" s="1" customFormat="1" ht="18.75" customHeight="1" spans="1:23">
      <c r="A10" s="22" t="s">
        <v>47</v>
      </c>
      <c r="B10" s="22"/>
      <c r="C10" s="23"/>
      <c r="D10" s="22"/>
      <c r="E10" s="22"/>
      <c r="F10" s="22"/>
      <c r="G10" s="22"/>
      <c r="H10" s="164">
        <v>11661807.36</v>
      </c>
      <c r="I10" s="164">
        <v>11661807.36</v>
      </c>
      <c r="J10" s="164"/>
      <c r="K10" s="164"/>
      <c r="L10" s="164">
        <v>11661807.36</v>
      </c>
      <c r="M10" s="164"/>
      <c r="N10" s="164"/>
      <c r="O10" s="164"/>
      <c r="P10" s="164"/>
      <c r="Q10" s="164"/>
      <c r="R10" s="164"/>
      <c r="S10" s="164"/>
      <c r="T10" s="164"/>
      <c r="U10" s="164"/>
      <c r="V10" s="164"/>
      <c r="W10" s="164"/>
    </row>
    <row r="11" s="1" customFormat="1" ht="18.75" customHeight="1" spans="1:23">
      <c r="A11" s="165" t="s">
        <v>49</v>
      </c>
      <c r="B11" s="22" t="s">
        <v>229</v>
      </c>
      <c r="C11" s="23" t="s">
        <v>230</v>
      </c>
      <c r="D11" s="22" t="s">
        <v>82</v>
      </c>
      <c r="E11" s="22" t="s">
        <v>83</v>
      </c>
      <c r="F11" s="22" t="s">
        <v>231</v>
      </c>
      <c r="G11" s="22" t="s">
        <v>232</v>
      </c>
      <c r="H11" s="164">
        <v>12600</v>
      </c>
      <c r="I11" s="164">
        <v>12600</v>
      </c>
      <c r="J11" s="164"/>
      <c r="K11" s="164"/>
      <c r="L11" s="164">
        <v>12600</v>
      </c>
      <c r="M11" s="164"/>
      <c r="N11" s="164"/>
      <c r="O11" s="164"/>
      <c r="P11" s="109"/>
      <c r="Q11" s="164"/>
      <c r="R11" s="164"/>
      <c r="S11" s="164"/>
      <c r="T11" s="164"/>
      <c r="U11" s="164"/>
      <c r="V11" s="164"/>
      <c r="W11" s="164"/>
    </row>
    <row r="12" s="1" customFormat="1" ht="18.75" customHeight="1" spans="1:23">
      <c r="A12" s="165" t="s">
        <v>49</v>
      </c>
      <c r="B12" s="22" t="s">
        <v>233</v>
      </c>
      <c r="C12" s="23" t="s">
        <v>234</v>
      </c>
      <c r="D12" s="22" t="s">
        <v>82</v>
      </c>
      <c r="E12" s="22" t="s">
        <v>83</v>
      </c>
      <c r="F12" s="22" t="s">
        <v>235</v>
      </c>
      <c r="G12" s="22" t="s">
        <v>236</v>
      </c>
      <c r="H12" s="164">
        <v>665016</v>
      </c>
      <c r="I12" s="164">
        <v>665016</v>
      </c>
      <c r="J12" s="164"/>
      <c r="K12" s="164"/>
      <c r="L12" s="164">
        <v>665016</v>
      </c>
      <c r="M12" s="164"/>
      <c r="N12" s="164"/>
      <c r="O12" s="164"/>
      <c r="P12" s="109"/>
      <c r="Q12" s="164"/>
      <c r="R12" s="164"/>
      <c r="S12" s="164"/>
      <c r="T12" s="164"/>
      <c r="U12" s="164"/>
      <c r="V12" s="164"/>
      <c r="W12" s="164"/>
    </row>
    <row r="13" s="1" customFormat="1" ht="18.75" customHeight="1" spans="1:23">
      <c r="A13" s="165" t="s">
        <v>49</v>
      </c>
      <c r="B13" s="22" t="s">
        <v>233</v>
      </c>
      <c r="C13" s="23" t="s">
        <v>234</v>
      </c>
      <c r="D13" s="22" t="s">
        <v>82</v>
      </c>
      <c r="E13" s="22" t="s">
        <v>83</v>
      </c>
      <c r="F13" s="22" t="s">
        <v>237</v>
      </c>
      <c r="G13" s="22" t="s">
        <v>238</v>
      </c>
      <c r="H13" s="164">
        <v>108000</v>
      </c>
      <c r="I13" s="164">
        <v>108000</v>
      </c>
      <c r="J13" s="164"/>
      <c r="K13" s="164"/>
      <c r="L13" s="164">
        <v>108000</v>
      </c>
      <c r="M13" s="164"/>
      <c r="N13" s="164"/>
      <c r="O13" s="164"/>
      <c r="P13" s="109"/>
      <c r="Q13" s="164"/>
      <c r="R13" s="164"/>
      <c r="S13" s="164"/>
      <c r="T13" s="164"/>
      <c r="U13" s="164"/>
      <c r="V13" s="164"/>
      <c r="W13" s="164"/>
    </row>
    <row r="14" s="1" customFormat="1" ht="18.75" customHeight="1" spans="1:23">
      <c r="A14" s="165" t="s">
        <v>49</v>
      </c>
      <c r="B14" s="22" t="s">
        <v>233</v>
      </c>
      <c r="C14" s="23" t="s">
        <v>234</v>
      </c>
      <c r="D14" s="22" t="s">
        <v>82</v>
      </c>
      <c r="E14" s="22" t="s">
        <v>83</v>
      </c>
      <c r="F14" s="22" t="s">
        <v>237</v>
      </c>
      <c r="G14" s="22" t="s">
        <v>238</v>
      </c>
      <c r="H14" s="164">
        <v>1076124</v>
      </c>
      <c r="I14" s="164">
        <v>1076124</v>
      </c>
      <c r="J14" s="164"/>
      <c r="K14" s="164"/>
      <c r="L14" s="164">
        <v>1076124</v>
      </c>
      <c r="M14" s="164"/>
      <c r="N14" s="164"/>
      <c r="O14" s="164"/>
      <c r="P14" s="109"/>
      <c r="Q14" s="164"/>
      <c r="R14" s="164"/>
      <c r="S14" s="164"/>
      <c r="T14" s="164"/>
      <c r="U14" s="164"/>
      <c r="V14" s="164"/>
      <c r="W14" s="164"/>
    </row>
    <row r="15" s="1" customFormat="1" ht="18.75" customHeight="1" spans="1:23">
      <c r="A15" s="165" t="s">
        <v>49</v>
      </c>
      <c r="B15" s="22" t="s">
        <v>239</v>
      </c>
      <c r="C15" s="23" t="s">
        <v>240</v>
      </c>
      <c r="D15" s="22" t="s">
        <v>122</v>
      </c>
      <c r="E15" s="22" t="s">
        <v>123</v>
      </c>
      <c r="F15" s="22" t="s">
        <v>241</v>
      </c>
      <c r="G15" s="22" t="s">
        <v>242</v>
      </c>
      <c r="H15" s="164">
        <v>10590</v>
      </c>
      <c r="I15" s="164">
        <v>10590</v>
      </c>
      <c r="J15" s="164"/>
      <c r="K15" s="164"/>
      <c r="L15" s="164">
        <v>10590</v>
      </c>
      <c r="M15" s="164"/>
      <c r="N15" s="164"/>
      <c r="O15" s="164"/>
      <c r="P15" s="109"/>
      <c r="Q15" s="164"/>
      <c r="R15" s="164"/>
      <c r="S15" s="164"/>
      <c r="T15" s="164"/>
      <c r="U15" s="164"/>
      <c r="V15" s="164"/>
      <c r="W15" s="164"/>
    </row>
    <row r="16" s="1" customFormat="1" ht="18.75" customHeight="1" spans="1:23">
      <c r="A16" s="165" t="s">
        <v>49</v>
      </c>
      <c r="B16" s="22" t="s">
        <v>239</v>
      </c>
      <c r="C16" s="23" t="s">
        <v>240</v>
      </c>
      <c r="D16" s="22" t="s">
        <v>124</v>
      </c>
      <c r="E16" s="22" t="s">
        <v>125</v>
      </c>
      <c r="F16" s="22" t="s">
        <v>241</v>
      </c>
      <c r="G16" s="22" t="s">
        <v>242</v>
      </c>
      <c r="H16" s="164">
        <v>1765</v>
      </c>
      <c r="I16" s="164">
        <v>1765</v>
      </c>
      <c r="J16" s="164"/>
      <c r="K16" s="164"/>
      <c r="L16" s="164">
        <v>1765</v>
      </c>
      <c r="M16" s="164"/>
      <c r="N16" s="164"/>
      <c r="O16" s="164"/>
      <c r="P16" s="109"/>
      <c r="Q16" s="164"/>
      <c r="R16" s="164"/>
      <c r="S16" s="164"/>
      <c r="T16" s="164"/>
      <c r="U16" s="164"/>
      <c r="V16" s="164"/>
      <c r="W16" s="164"/>
    </row>
    <row r="17" s="1" customFormat="1" ht="18.75" customHeight="1" spans="1:23">
      <c r="A17" s="165" t="s">
        <v>49</v>
      </c>
      <c r="B17" s="22" t="s">
        <v>243</v>
      </c>
      <c r="C17" s="23" t="s">
        <v>175</v>
      </c>
      <c r="D17" s="22" t="s">
        <v>174</v>
      </c>
      <c r="E17" s="22" t="s">
        <v>175</v>
      </c>
      <c r="F17" s="22" t="s">
        <v>244</v>
      </c>
      <c r="G17" s="22" t="s">
        <v>175</v>
      </c>
      <c r="H17" s="164">
        <v>441486</v>
      </c>
      <c r="I17" s="164">
        <v>441486</v>
      </c>
      <c r="J17" s="164"/>
      <c r="K17" s="164"/>
      <c r="L17" s="164">
        <v>441486</v>
      </c>
      <c r="M17" s="164"/>
      <c r="N17" s="164"/>
      <c r="O17" s="164"/>
      <c r="P17" s="109"/>
      <c r="Q17" s="164"/>
      <c r="R17" s="164"/>
      <c r="S17" s="164"/>
      <c r="T17" s="164"/>
      <c r="U17" s="164"/>
      <c r="V17" s="164"/>
      <c r="W17" s="164"/>
    </row>
    <row r="18" s="1" customFormat="1" ht="18.75" customHeight="1" spans="1:23">
      <c r="A18" s="165" t="s">
        <v>49</v>
      </c>
      <c r="B18" s="22" t="s">
        <v>245</v>
      </c>
      <c r="C18" s="23" t="s">
        <v>246</v>
      </c>
      <c r="D18" s="22" t="s">
        <v>82</v>
      </c>
      <c r="E18" s="22" t="s">
        <v>83</v>
      </c>
      <c r="F18" s="22" t="s">
        <v>247</v>
      </c>
      <c r="G18" s="22" t="s">
        <v>248</v>
      </c>
      <c r="H18" s="164">
        <v>162000</v>
      </c>
      <c r="I18" s="164">
        <v>162000</v>
      </c>
      <c r="J18" s="164"/>
      <c r="K18" s="164"/>
      <c r="L18" s="164">
        <v>162000</v>
      </c>
      <c r="M18" s="164"/>
      <c r="N18" s="164"/>
      <c r="O18" s="164"/>
      <c r="P18" s="109"/>
      <c r="Q18" s="164"/>
      <c r="R18" s="164"/>
      <c r="S18" s="164"/>
      <c r="T18" s="164"/>
      <c r="U18" s="164"/>
      <c r="V18" s="164"/>
      <c r="W18" s="164"/>
    </row>
    <row r="19" s="1" customFormat="1" ht="18.75" customHeight="1" spans="1:23">
      <c r="A19" s="165" t="s">
        <v>49</v>
      </c>
      <c r="B19" s="22" t="s">
        <v>249</v>
      </c>
      <c r="C19" s="23" t="s">
        <v>250</v>
      </c>
      <c r="D19" s="22" t="s">
        <v>82</v>
      </c>
      <c r="E19" s="22" t="s">
        <v>83</v>
      </c>
      <c r="F19" s="22" t="s">
        <v>251</v>
      </c>
      <c r="G19" s="22" t="s">
        <v>250</v>
      </c>
      <c r="H19" s="164">
        <v>28800</v>
      </c>
      <c r="I19" s="164">
        <v>28800</v>
      </c>
      <c r="J19" s="164"/>
      <c r="K19" s="164"/>
      <c r="L19" s="164">
        <v>28800</v>
      </c>
      <c r="M19" s="164"/>
      <c r="N19" s="164"/>
      <c r="O19" s="164"/>
      <c r="P19" s="109"/>
      <c r="Q19" s="164"/>
      <c r="R19" s="164"/>
      <c r="S19" s="164"/>
      <c r="T19" s="164"/>
      <c r="U19" s="164"/>
      <c r="V19" s="164"/>
      <c r="W19" s="164"/>
    </row>
    <row r="20" s="1" customFormat="1" ht="18.75" customHeight="1" spans="1:23">
      <c r="A20" s="165" t="s">
        <v>49</v>
      </c>
      <c r="B20" s="22" t="s">
        <v>252</v>
      </c>
      <c r="C20" s="23" t="s">
        <v>253</v>
      </c>
      <c r="D20" s="22" t="s">
        <v>82</v>
      </c>
      <c r="E20" s="22" t="s">
        <v>83</v>
      </c>
      <c r="F20" s="22" t="s">
        <v>254</v>
      </c>
      <c r="G20" s="22" t="s">
        <v>255</v>
      </c>
      <c r="H20" s="164">
        <v>279060</v>
      </c>
      <c r="I20" s="164">
        <v>279060</v>
      </c>
      <c r="J20" s="164"/>
      <c r="K20" s="164"/>
      <c r="L20" s="164">
        <v>279060</v>
      </c>
      <c r="M20" s="164"/>
      <c r="N20" s="164"/>
      <c r="O20" s="164"/>
      <c r="P20" s="109"/>
      <c r="Q20" s="164"/>
      <c r="R20" s="164"/>
      <c r="S20" s="164"/>
      <c r="T20" s="164"/>
      <c r="U20" s="164"/>
      <c r="V20" s="164"/>
      <c r="W20" s="164"/>
    </row>
    <row r="21" s="1" customFormat="1" ht="18.75" customHeight="1" spans="1:23">
      <c r="A21" s="165" t="s">
        <v>49</v>
      </c>
      <c r="B21" s="22" t="s">
        <v>256</v>
      </c>
      <c r="C21" s="23" t="s">
        <v>257</v>
      </c>
      <c r="D21" s="22" t="s">
        <v>82</v>
      </c>
      <c r="E21" s="22" t="s">
        <v>83</v>
      </c>
      <c r="F21" s="22" t="s">
        <v>258</v>
      </c>
      <c r="G21" s="22" t="s">
        <v>259</v>
      </c>
      <c r="H21" s="164">
        <v>532200</v>
      </c>
      <c r="I21" s="164">
        <v>532200</v>
      </c>
      <c r="J21" s="164"/>
      <c r="K21" s="164"/>
      <c r="L21" s="164">
        <v>532200</v>
      </c>
      <c r="M21" s="164"/>
      <c r="N21" s="164"/>
      <c r="O21" s="164"/>
      <c r="P21" s="109"/>
      <c r="Q21" s="164"/>
      <c r="R21" s="164"/>
      <c r="S21" s="164"/>
      <c r="T21" s="164"/>
      <c r="U21" s="164"/>
      <c r="V21" s="164"/>
      <c r="W21" s="164"/>
    </row>
    <row r="22" s="1" customFormat="1" ht="18.75" customHeight="1" spans="1:23">
      <c r="A22" s="165" t="s">
        <v>49</v>
      </c>
      <c r="B22" s="22" t="s">
        <v>260</v>
      </c>
      <c r="C22" s="23" t="s">
        <v>261</v>
      </c>
      <c r="D22" s="22" t="s">
        <v>106</v>
      </c>
      <c r="E22" s="22" t="s">
        <v>107</v>
      </c>
      <c r="F22" s="22" t="s">
        <v>262</v>
      </c>
      <c r="G22" s="22" t="s">
        <v>263</v>
      </c>
      <c r="H22" s="164">
        <v>10350</v>
      </c>
      <c r="I22" s="164">
        <v>10350</v>
      </c>
      <c r="J22" s="164"/>
      <c r="K22" s="164"/>
      <c r="L22" s="164">
        <v>10350</v>
      </c>
      <c r="M22" s="164"/>
      <c r="N22" s="164"/>
      <c r="O22" s="164"/>
      <c r="P22" s="109"/>
      <c r="Q22" s="164"/>
      <c r="R22" s="164"/>
      <c r="S22" s="164"/>
      <c r="T22" s="164"/>
      <c r="U22" s="164"/>
      <c r="V22" s="164"/>
      <c r="W22" s="164"/>
    </row>
    <row r="23" s="1" customFormat="1" ht="18.75" customHeight="1" spans="1:23">
      <c r="A23" s="165" t="s">
        <v>49</v>
      </c>
      <c r="B23" s="22" t="s">
        <v>260</v>
      </c>
      <c r="C23" s="23" t="s">
        <v>261</v>
      </c>
      <c r="D23" s="22" t="s">
        <v>108</v>
      </c>
      <c r="E23" s="22" t="s">
        <v>109</v>
      </c>
      <c r="F23" s="22" t="s">
        <v>262</v>
      </c>
      <c r="G23" s="22" t="s">
        <v>263</v>
      </c>
      <c r="H23" s="164">
        <v>8250</v>
      </c>
      <c r="I23" s="164">
        <v>8250</v>
      </c>
      <c r="J23" s="164"/>
      <c r="K23" s="164"/>
      <c r="L23" s="164">
        <v>8250</v>
      </c>
      <c r="M23" s="164"/>
      <c r="N23" s="164"/>
      <c r="O23" s="164"/>
      <c r="P23" s="109"/>
      <c r="Q23" s="164"/>
      <c r="R23" s="164"/>
      <c r="S23" s="164"/>
      <c r="T23" s="164"/>
      <c r="U23" s="164"/>
      <c r="V23" s="164"/>
      <c r="W23" s="164"/>
    </row>
    <row r="24" s="1" customFormat="1" ht="18.75" customHeight="1" spans="1:23">
      <c r="A24" s="165" t="s">
        <v>49</v>
      </c>
      <c r="B24" s="22" t="s">
        <v>264</v>
      </c>
      <c r="C24" s="23" t="s">
        <v>265</v>
      </c>
      <c r="D24" s="22" t="s">
        <v>82</v>
      </c>
      <c r="E24" s="22" t="s">
        <v>83</v>
      </c>
      <c r="F24" s="22" t="s">
        <v>262</v>
      </c>
      <c r="G24" s="22" t="s">
        <v>263</v>
      </c>
      <c r="H24" s="164">
        <v>99000</v>
      </c>
      <c r="I24" s="164">
        <v>99000</v>
      </c>
      <c r="J24" s="164"/>
      <c r="K24" s="164"/>
      <c r="L24" s="164">
        <v>99000</v>
      </c>
      <c r="M24" s="164"/>
      <c r="N24" s="164"/>
      <c r="O24" s="164"/>
      <c r="P24" s="109"/>
      <c r="Q24" s="164"/>
      <c r="R24" s="164"/>
      <c r="S24" s="164"/>
      <c r="T24" s="164"/>
      <c r="U24" s="164"/>
      <c r="V24" s="164"/>
      <c r="W24" s="164"/>
    </row>
    <row r="25" s="1" customFormat="1" ht="18.75" customHeight="1" spans="1:23">
      <c r="A25" s="165" t="s">
        <v>49</v>
      </c>
      <c r="B25" s="22" t="s">
        <v>264</v>
      </c>
      <c r="C25" s="23" t="s">
        <v>265</v>
      </c>
      <c r="D25" s="22" t="s">
        <v>142</v>
      </c>
      <c r="E25" s="22" t="s">
        <v>95</v>
      </c>
      <c r="F25" s="22" t="s">
        <v>262</v>
      </c>
      <c r="G25" s="22" t="s">
        <v>263</v>
      </c>
      <c r="H25" s="164">
        <v>184500</v>
      </c>
      <c r="I25" s="164">
        <v>184500</v>
      </c>
      <c r="J25" s="164"/>
      <c r="K25" s="164"/>
      <c r="L25" s="164">
        <v>184500</v>
      </c>
      <c r="M25" s="164"/>
      <c r="N25" s="164"/>
      <c r="O25" s="164"/>
      <c r="P25" s="109"/>
      <c r="Q25" s="164"/>
      <c r="R25" s="164"/>
      <c r="S25" s="164"/>
      <c r="T25" s="164"/>
      <c r="U25" s="164"/>
      <c r="V25" s="164"/>
      <c r="W25" s="164"/>
    </row>
    <row r="26" s="1" customFormat="1" ht="18.75" customHeight="1" spans="1:23">
      <c r="A26" s="165" t="s">
        <v>49</v>
      </c>
      <c r="B26" s="22" t="s">
        <v>266</v>
      </c>
      <c r="C26" s="23" t="s">
        <v>267</v>
      </c>
      <c r="D26" s="22" t="s">
        <v>82</v>
      </c>
      <c r="E26" s="22" t="s">
        <v>83</v>
      </c>
      <c r="F26" s="22" t="s">
        <v>268</v>
      </c>
      <c r="G26" s="22" t="s">
        <v>269</v>
      </c>
      <c r="H26" s="164">
        <v>330000</v>
      </c>
      <c r="I26" s="164">
        <v>330000</v>
      </c>
      <c r="J26" s="164"/>
      <c r="K26" s="164"/>
      <c r="L26" s="164">
        <v>330000</v>
      </c>
      <c r="M26" s="164"/>
      <c r="N26" s="164"/>
      <c r="O26" s="164"/>
      <c r="P26" s="109"/>
      <c r="Q26" s="164"/>
      <c r="R26" s="164"/>
      <c r="S26" s="164"/>
      <c r="T26" s="164"/>
      <c r="U26" s="164"/>
      <c r="V26" s="164"/>
      <c r="W26" s="164"/>
    </row>
    <row r="27" s="1" customFormat="1" ht="18.75" customHeight="1" spans="1:23">
      <c r="A27" s="165" t="s">
        <v>49</v>
      </c>
      <c r="B27" s="22" t="s">
        <v>270</v>
      </c>
      <c r="C27" s="23" t="s">
        <v>271</v>
      </c>
      <c r="D27" s="22" t="s">
        <v>110</v>
      </c>
      <c r="E27" s="22" t="s">
        <v>111</v>
      </c>
      <c r="F27" s="22" t="s">
        <v>272</v>
      </c>
      <c r="G27" s="22" t="s">
        <v>273</v>
      </c>
      <c r="H27" s="164">
        <v>433236</v>
      </c>
      <c r="I27" s="164">
        <v>433236</v>
      </c>
      <c r="J27" s="164"/>
      <c r="K27" s="164"/>
      <c r="L27" s="164">
        <v>433236</v>
      </c>
      <c r="M27" s="164"/>
      <c r="N27" s="164"/>
      <c r="O27" s="164"/>
      <c r="P27" s="109"/>
      <c r="Q27" s="164"/>
      <c r="R27" s="164"/>
      <c r="S27" s="164"/>
      <c r="T27" s="164"/>
      <c r="U27" s="164"/>
      <c r="V27" s="164"/>
      <c r="W27" s="164"/>
    </row>
    <row r="28" s="1" customFormat="1" ht="18.75" customHeight="1" spans="1:23">
      <c r="A28" s="165" t="s">
        <v>49</v>
      </c>
      <c r="B28" s="22" t="s">
        <v>270</v>
      </c>
      <c r="C28" s="23" t="s">
        <v>271</v>
      </c>
      <c r="D28" s="22" t="s">
        <v>122</v>
      </c>
      <c r="E28" s="22" t="s">
        <v>123</v>
      </c>
      <c r="F28" s="22" t="s">
        <v>241</v>
      </c>
      <c r="G28" s="22" t="s">
        <v>242</v>
      </c>
      <c r="H28" s="164">
        <v>191393.4</v>
      </c>
      <c r="I28" s="164">
        <v>191393.4</v>
      </c>
      <c r="J28" s="164"/>
      <c r="K28" s="164"/>
      <c r="L28" s="164">
        <v>191393.4</v>
      </c>
      <c r="M28" s="164"/>
      <c r="N28" s="164"/>
      <c r="O28" s="164"/>
      <c r="P28" s="109"/>
      <c r="Q28" s="164"/>
      <c r="R28" s="164"/>
      <c r="S28" s="164"/>
      <c r="T28" s="164"/>
      <c r="U28" s="164"/>
      <c r="V28" s="164"/>
      <c r="W28" s="164"/>
    </row>
    <row r="29" s="1" customFormat="1" ht="18.75" customHeight="1" spans="1:23">
      <c r="A29" s="165" t="s">
        <v>49</v>
      </c>
      <c r="B29" s="22" t="s">
        <v>270</v>
      </c>
      <c r="C29" s="23" t="s">
        <v>271</v>
      </c>
      <c r="D29" s="22" t="s">
        <v>126</v>
      </c>
      <c r="E29" s="22" t="s">
        <v>127</v>
      </c>
      <c r="F29" s="22" t="s">
        <v>274</v>
      </c>
      <c r="G29" s="22" t="s">
        <v>275</v>
      </c>
      <c r="H29" s="164">
        <v>119990.4</v>
      </c>
      <c r="I29" s="164">
        <v>119990.4</v>
      </c>
      <c r="J29" s="164"/>
      <c r="K29" s="164"/>
      <c r="L29" s="164">
        <v>119990.4</v>
      </c>
      <c r="M29" s="164"/>
      <c r="N29" s="164"/>
      <c r="O29" s="164"/>
      <c r="P29" s="109"/>
      <c r="Q29" s="164"/>
      <c r="R29" s="164"/>
      <c r="S29" s="164"/>
      <c r="T29" s="164"/>
      <c r="U29" s="164"/>
      <c r="V29" s="164"/>
      <c r="W29" s="164"/>
    </row>
    <row r="30" s="1" customFormat="1" ht="18.75" customHeight="1" spans="1:23">
      <c r="A30" s="165" t="s">
        <v>49</v>
      </c>
      <c r="B30" s="22" t="s">
        <v>270</v>
      </c>
      <c r="C30" s="23" t="s">
        <v>271</v>
      </c>
      <c r="D30" s="22" t="s">
        <v>128</v>
      </c>
      <c r="E30" s="22" t="s">
        <v>129</v>
      </c>
      <c r="F30" s="22" t="s">
        <v>276</v>
      </c>
      <c r="G30" s="22" t="s">
        <v>277</v>
      </c>
      <c r="H30" s="164">
        <v>4611.72</v>
      </c>
      <c r="I30" s="164">
        <v>4611.72</v>
      </c>
      <c r="J30" s="164"/>
      <c r="K30" s="164"/>
      <c r="L30" s="164">
        <v>4611.72</v>
      </c>
      <c r="M30" s="164"/>
      <c r="N30" s="164"/>
      <c r="O30" s="164"/>
      <c r="P30" s="109"/>
      <c r="Q30" s="164"/>
      <c r="R30" s="164"/>
      <c r="S30" s="164"/>
      <c r="T30" s="164"/>
      <c r="U30" s="164"/>
      <c r="V30" s="164"/>
      <c r="W30" s="164"/>
    </row>
    <row r="31" s="1" customFormat="1" ht="18.75" customHeight="1" spans="1:23">
      <c r="A31" s="165" t="s">
        <v>51</v>
      </c>
      <c r="B31" s="22" t="s">
        <v>278</v>
      </c>
      <c r="C31" s="23" t="s">
        <v>279</v>
      </c>
      <c r="D31" s="22" t="s">
        <v>94</v>
      </c>
      <c r="E31" s="22" t="s">
        <v>95</v>
      </c>
      <c r="F31" s="22" t="s">
        <v>235</v>
      </c>
      <c r="G31" s="22" t="s">
        <v>236</v>
      </c>
      <c r="H31" s="164">
        <v>264948</v>
      </c>
      <c r="I31" s="164">
        <v>264948</v>
      </c>
      <c r="J31" s="164"/>
      <c r="K31" s="164"/>
      <c r="L31" s="164">
        <v>264948</v>
      </c>
      <c r="M31" s="164"/>
      <c r="N31" s="164"/>
      <c r="O31" s="164"/>
      <c r="P31" s="109"/>
      <c r="Q31" s="164"/>
      <c r="R31" s="164"/>
      <c r="S31" s="164"/>
      <c r="T31" s="164"/>
      <c r="U31" s="164"/>
      <c r="V31" s="164"/>
      <c r="W31" s="164"/>
    </row>
    <row r="32" s="1" customFormat="1" ht="18.75" customHeight="1" spans="1:23">
      <c r="A32" s="165" t="s">
        <v>51</v>
      </c>
      <c r="B32" s="22" t="s">
        <v>278</v>
      </c>
      <c r="C32" s="23" t="s">
        <v>279</v>
      </c>
      <c r="D32" s="22" t="s">
        <v>94</v>
      </c>
      <c r="E32" s="22" t="s">
        <v>95</v>
      </c>
      <c r="F32" s="22" t="s">
        <v>237</v>
      </c>
      <c r="G32" s="22" t="s">
        <v>238</v>
      </c>
      <c r="H32" s="164">
        <v>36000</v>
      </c>
      <c r="I32" s="164">
        <v>36000</v>
      </c>
      <c r="J32" s="164"/>
      <c r="K32" s="164"/>
      <c r="L32" s="164">
        <v>36000</v>
      </c>
      <c r="M32" s="164"/>
      <c r="N32" s="164"/>
      <c r="O32" s="164"/>
      <c r="P32" s="109"/>
      <c r="Q32" s="164"/>
      <c r="R32" s="164"/>
      <c r="S32" s="164"/>
      <c r="T32" s="164"/>
      <c r="U32" s="164"/>
      <c r="V32" s="164"/>
      <c r="W32" s="164"/>
    </row>
    <row r="33" s="1" customFormat="1" ht="18.75" customHeight="1" spans="1:23">
      <c r="A33" s="165" t="s">
        <v>51</v>
      </c>
      <c r="B33" s="22" t="s">
        <v>278</v>
      </c>
      <c r="C33" s="23" t="s">
        <v>279</v>
      </c>
      <c r="D33" s="22" t="s">
        <v>94</v>
      </c>
      <c r="E33" s="22" t="s">
        <v>95</v>
      </c>
      <c r="F33" s="22" t="s">
        <v>237</v>
      </c>
      <c r="G33" s="22" t="s">
        <v>238</v>
      </c>
      <c r="H33" s="164">
        <v>48000</v>
      </c>
      <c r="I33" s="164">
        <v>48000</v>
      </c>
      <c r="J33" s="164"/>
      <c r="K33" s="164"/>
      <c r="L33" s="164">
        <v>48000</v>
      </c>
      <c r="M33" s="164"/>
      <c r="N33" s="164"/>
      <c r="O33" s="164"/>
      <c r="P33" s="109"/>
      <c r="Q33" s="164"/>
      <c r="R33" s="164"/>
      <c r="S33" s="164"/>
      <c r="T33" s="164"/>
      <c r="U33" s="164"/>
      <c r="V33" s="164"/>
      <c r="W33" s="164"/>
    </row>
    <row r="34" s="1" customFormat="1" ht="18.75" customHeight="1" spans="1:23">
      <c r="A34" s="165" t="s">
        <v>51</v>
      </c>
      <c r="B34" s="22" t="s">
        <v>278</v>
      </c>
      <c r="C34" s="23" t="s">
        <v>279</v>
      </c>
      <c r="D34" s="22" t="s">
        <v>94</v>
      </c>
      <c r="E34" s="22" t="s">
        <v>95</v>
      </c>
      <c r="F34" s="22" t="s">
        <v>280</v>
      </c>
      <c r="G34" s="22" t="s">
        <v>281</v>
      </c>
      <c r="H34" s="164">
        <v>240000</v>
      </c>
      <c r="I34" s="164">
        <v>240000</v>
      </c>
      <c r="J34" s="164"/>
      <c r="K34" s="164"/>
      <c r="L34" s="164">
        <v>240000</v>
      </c>
      <c r="M34" s="164"/>
      <c r="N34" s="164"/>
      <c r="O34" s="164"/>
      <c r="P34" s="109"/>
      <c r="Q34" s="164"/>
      <c r="R34" s="164"/>
      <c r="S34" s="164"/>
      <c r="T34" s="164"/>
      <c r="U34" s="164"/>
      <c r="V34" s="164"/>
      <c r="W34" s="164"/>
    </row>
    <row r="35" s="1" customFormat="1" ht="18.75" customHeight="1" spans="1:23">
      <c r="A35" s="165" t="s">
        <v>51</v>
      </c>
      <c r="B35" s="22" t="s">
        <v>278</v>
      </c>
      <c r="C35" s="23" t="s">
        <v>279</v>
      </c>
      <c r="D35" s="22" t="s">
        <v>94</v>
      </c>
      <c r="E35" s="22" t="s">
        <v>95</v>
      </c>
      <c r="F35" s="22" t="s">
        <v>280</v>
      </c>
      <c r="G35" s="22" t="s">
        <v>281</v>
      </c>
      <c r="H35" s="164">
        <v>120000</v>
      </c>
      <c r="I35" s="164">
        <v>120000</v>
      </c>
      <c r="J35" s="164"/>
      <c r="K35" s="164"/>
      <c r="L35" s="164">
        <v>120000</v>
      </c>
      <c r="M35" s="164"/>
      <c r="N35" s="164"/>
      <c r="O35" s="164"/>
      <c r="P35" s="109"/>
      <c r="Q35" s="164"/>
      <c r="R35" s="164"/>
      <c r="S35" s="164"/>
      <c r="T35" s="164"/>
      <c r="U35" s="164"/>
      <c r="V35" s="164"/>
      <c r="W35" s="164"/>
    </row>
    <row r="36" s="1" customFormat="1" ht="18.75" customHeight="1" spans="1:23">
      <c r="A36" s="165" t="s">
        <v>51</v>
      </c>
      <c r="B36" s="22" t="s">
        <v>282</v>
      </c>
      <c r="C36" s="23" t="s">
        <v>230</v>
      </c>
      <c r="D36" s="22" t="s">
        <v>94</v>
      </c>
      <c r="E36" s="22" t="s">
        <v>95</v>
      </c>
      <c r="F36" s="22" t="s">
        <v>231</v>
      </c>
      <c r="G36" s="22" t="s">
        <v>232</v>
      </c>
      <c r="H36" s="164">
        <v>5600</v>
      </c>
      <c r="I36" s="164">
        <v>5600</v>
      </c>
      <c r="J36" s="164"/>
      <c r="K36" s="164"/>
      <c r="L36" s="164">
        <v>5600</v>
      </c>
      <c r="M36" s="164"/>
      <c r="N36" s="164"/>
      <c r="O36" s="164"/>
      <c r="P36" s="109"/>
      <c r="Q36" s="164"/>
      <c r="R36" s="164"/>
      <c r="S36" s="164"/>
      <c r="T36" s="164"/>
      <c r="U36" s="164"/>
      <c r="V36" s="164"/>
      <c r="W36" s="164"/>
    </row>
    <row r="37" s="1" customFormat="1" ht="18.75" customHeight="1" spans="1:23">
      <c r="A37" s="165" t="s">
        <v>51</v>
      </c>
      <c r="B37" s="22" t="s">
        <v>283</v>
      </c>
      <c r="C37" s="23" t="s">
        <v>240</v>
      </c>
      <c r="D37" s="22" t="s">
        <v>124</v>
      </c>
      <c r="E37" s="22" t="s">
        <v>125</v>
      </c>
      <c r="F37" s="22" t="s">
        <v>241</v>
      </c>
      <c r="G37" s="22" t="s">
        <v>242</v>
      </c>
      <c r="H37" s="164">
        <v>2824</v>
      </c>
      <c r="I37" s="164">
        <v>2824</v>
      </c>
      <c r="J37" s="164"/>
      <c r="K37" s="164"/>
      <c r="L37" s="164">
        <v>2824</v>
      </c>
      <c r="M37" s="164"/>
      <c r="N37" s="164"/>
      <c r="O37" s="164"/>
      <c r="P37" s="109"/>
      <c r="Q37" s="164"/>
      <c r="R37" s="164"/>
      <c r="S37" s="164"/>
      <c r="T37" s="164"/>
      <c r="U37" s="164"/>
      <c r="V37" s="164"/>
      <c r="W37" s="164"/>
    </row>
    <row r="38" s="1" customFormat="1" ht="18.75" customHeight="1" spans="1:23">
      <c r="A38" s="165" t="s">
        <v>51</v>
      </c>
      <c r="B38" s="22" t="s">
        <v>284</v>
      </c>
      <c r="C38" s="23" t="s">
        <v>175</v>
      </c>
      <c r="D38" s="22" t="s">
        <v>174</v>
      </c>
      <c r="E38" s="22" t="s">
        <v>175</v>
      </c>
      <c r="F38" s="22" t="s">
        <v>244</v>
      </c>
      <c r="G38" s="22" t="s">
        <v>175</v>
      </c>
      <c r="H38" s="164">
        <v>171774</v>
      </c>
      <c r="I38" s="164">
        <v>171774</v>
      </c>
      <c r="J38" s="164"/>
      <c r="K38" s="164"/>
      <c r="L38" s="164">
        <v>171774</v>
      </c>
      <c r="M38" s="164"/>
      <c r="N38" s="164"/>
      <c r="O38" s="164"/>
      <c r="P38" s="109"/>
      <c r="Q38" s="164"/>
      <c r="R38" s="164"/>
      <c r="S38" s="164"/>
      <c r="T38" s="164"/>
      <c r="U38" s="164"/>
      <c r="V38" s="164"/>
      <c r="W38" s="164"/>
    </row>
    <row r="39" s="1" customFormat="1" ht="18.75" customHeight="1" spans="1:23">
      <c r="A39" s="165" t="s">
        <v>51</v>
      </c>
      <c r="B39" s="22" t="s">
        <v>285</v>
      </c>
      <c r="C39" s="23" t="s">
        <v>250</v>
      </c>
      <c r="D39" s="22" t="s">
        <v>94</v>
      </c>
      <c r="E39" s="22" t="s">
        <v>95</v>
      </c>
      <c r="F39" s="22" t="s">
        <v>251</v>
      </c>
      <c r="G39" s="22" t="s">
        <v>250</v>
      </c>
      <c r="H39" s="164">
        <v>12800</v>
      </c>
      <c r="I39" s="164">
        <v>12800</v>
      </c>
      <c r="J39" s="164"/>
      <c r="K39" s="164"/>
      <c r="L39" s="164">
        <v>12800</v>
      </c>
      <c r="M39" s="164"/>
      <c r="N39" s="164"/>
      <c r="O39" s="164"/>
      <c r="P39" s="109"/>
      <c r="Q39" s="164"/>
      <c r="R39" s="164"/>
      <c r="S39" s="164"/>
      <c r="T39" s="164"/>
      <c r="U39" s="164"/>
      <c r="V39" s="164"/>
      <c r="W39" s="164"/>
    </row>
    <row r="40" s="1" customFormat="1" ht="18.75" customHeight="1" spans="1:23">
      <c r="A40" s="165" t="s">
        <v>51</v>
      </c>
      <c r="B40" s="22" t="s">
        <v>286</v>
      </c>
      <c r="C40" s="23" t="s">
        <v>287</v>
      </c>
      <c r="D40" s="22" t="s">
        <v>94</v>
      </c>
      <c r="E40" s="22" t="s">
        <v>95</v>
      </c>
      <c r="F40" s="22" t="s">
        <v>280</v>
      </c>
      <c r="G40" s="22" t="s">
        <v>281</v>
      </c>
      <c r="H40" s="164">
        <v>96000</v>
      </c>
      <c r="I40" s="164">
        <v>96000</v>
      </c>
      <c r="J40" s="164"/>
      <c r="K40" s="164"/>
      <c r="L40" s="164">
        <v>96000</v>
      </c>
      <c r="M40" s="164"/>
      <c r="N40" s="164"/>
      <c r="O40" s="164"/>
      <c r="P40" s="109"/>
      <c r="Q40" s="164"/>
      <c r="R40" s="164"/>
      <c r="S40" s="164"/>
      <c r="T40" s="164"/>
      <c r="U40" s="164"/>
      <c r="V40" s="164"/>
      <c r="W40" s="164"/>
    </row>
    <row r="41" s="1" customFormat="1" ht="18.75" customHeight="1" spans="1:23">
      <c r="A41" s="165" t="s">
        <v>51</v>
      </c>
      <c r="B41" s="22" t="s">
        <v>286</v>
      </c>
      <c r="C41" s="23" t="s">
        <v>287</v>
      </c>
      <c r="D41" s="22" t="s">
        <v>94</v>
      </c>
      <c r="E41" s="22" t="s">
        <v>95</v>
      </c>
      <c r="F41" s="22" t="s">
        <v>280</v>
      </c>
      <c r="G41" s="22" t="s">
        <v>281</v>
      </c>
      <c r="H41" s="164">
        <v>48000</v>
      </c>
      <c r="I41" s="164">
        <v>48000</v>
      </c>
      <c r="J41" s="164"/>
      <c r="K41" s="164"/>
      <c r="L41" s="164">
        <v>48000</v>
      </c>
      <c r="M41" s="164"/>
      <c r="N41" s="164"/>
      <c r="O41" s="164"/>
      <c r="P41" s="109"/>
      <c r="Q41" s="164"/>
      <c r="R41" s="164"/>
      <c r="S41" s="164"/>
      <c r="T41" s="164"/>
      <c r="U41" s="164"/>
      <c r="V41" s="164"/>
      <c r="W41" s="164"/>
    </row>
    <row r="42" s="1" customFormat="1" ht="18.75" customHeight="1" spans="1:23">
      <c r="A42" s="165" t="s">
        <v>51</v>
      </c>
      <c r="B42" s="22" t="s">
        <v>288</v>
      </c>
      <c r="C42" s="23" t="s">
        <v>289</v>
      </c>
      <c r="D42" s="22" t="s">
        <v>94</v>
      </c>
      <c r="E42" s="22" t="s">
        <v>95</v>
      </c>
      <c r="F42" s="22" t="s">
        <v>276</v>
      </c>
      <c r="G42" s="22" t="s">
        <v>277</v>
      </c>
      <c r="H42" s="164">
        <v>6825</v>
      </c>
      <c r="I42" s="164">
        <v>6825</v>
      </c>
      <c r="J42" s="164"/>
      <c r="K42" s="164"/>
      <c r="L42" s="164">
        <v>6825</v>
      </c>
      <c r="M42" s="164"/>
      <c r="N42" s="164"/>
      <c r="O42" s="164"/>
      <c r="P42" s="109"/>
      <c r="Q42" s="164"/>
      <c r="R42" s="164"/>
      <c r="S42" s="164"/>
      <c r="T42" s="164"/>
      <c r="U42" s="164"/>
      <c r="V42" s="164"/>
      <c r="W42" s="164"/>
    </row>
    <row r="43" s="1" customFormat="1" ht="18.75" customHeight="1" spans="1:23">
      <c r="A43" s="165" t="s">
        <v>51</v>
      </c>
      <c r="B43" s="22" t="s">
        <v>288</v>
      </c>
      <c r="C43" s="23" t="s">
        <v>289</v>
      </c>
      <c r="D43" s="22" t="s">
        <v>110</v>
      </c>
      <c r="E43" s="22" t="s">
        <v>111</v>
      </c>
      <c r="F43" s="22" t="s">
        <v>272</v>
      </c>
      <c r="G43" s="22" t="s">
        <v>273</v>
      </c>
      <c r="H43" s="164">
        <v>180844.8</v>
      </c>
      <c r="I43" s="164">
        <v>180844.8</v>
      </c>
      <c r="J43" s="164"/>
      <c r="K43" s="164"/>
      <c r="L43" s="164">
        <v>180844.8</v>
      </c>
      <c r="M43" s="164"/>
      <c r="N43" s="164"/>
      <c r="O43" s="164"/>
      <c r="P43" s="109"/>
      <c r="Q43" s="164"/>
      <c r="R43" s="164"/>
      <c r="S43" s="164"/>
      <c r="T43" s="164"/>
      <c r="U43" s="164"/>
      <c r="V43" s="164"/>
      <c r="W43" s="164"/>
    </row>
    <row r="44" s="1" customFormat="1" ht="18.75" customHeight="1" spans="1:23">
      <c r="A44" s="165" t="s">
        <v>51</v>
      </c>
      <c r="B44" s="22" t="s">
        <v>288</v>
      </c>
      <c r="C44" s="23" t="s">
        <v>289</v>
      </c>
      <c r="D44" s="22" t="s">
        <v>124</v>
      </c>
      <c r="E44" s="22" t="s">
        <v>125</v>
      </c>
      <c r="F44" s="22" t="s">
        <v>241</v>
      </c>
      <c r="G44" s="22" t="s">
        <v>242</v>
      </c>
      <c r="H44" s="164">
        <v>80923.92</v>
      </c>
      <c r="I44" s="164">
        <v>80923.92</v>
      </c>
      <c r="J44" s="164"/>
      <c r="K44" s="164"/>
      <c r="L44" s="164">
        <v>80923.92</v>
      </c>
      <c r="M44" s="164"/>
      <c r="N44" s="164"/>
      <c r="O44" s="164"/>
      <c r="P44" s="109"/>
      <c r="Q44" s="164"/>
      <c r="R44" s="164"/>
      <c r="S44" s="164"/>
      <c r="T44" s="164"/>
      <c r="U44" s="164"/>
      <c r="V44" s="164"/>
      <c r="W44" s="164"/>
    </row>
    <row r="45" s="1" customFormat="1" ht="18.75" customHeight="1" spans="1:23">
      <c r="A45" s="165" t="s">
        <v>51</v>
      </c>
      <c r="B45" s="22" t="s">
        <v>288</v>
      </c>
      <c r="C45" s="23" t="s">
        <v>289</v>
      </c>
      <c r="D45" s="22" t="s">
        <v>126</v>
      </c>
      <c r="E45" s="22" t="s">
        <v>127</v>
      </c>
      <c r="F45" s="22" t="s">
        <v>274</v>
      </c>
      <c r="G45" s="22" t="s">
        <v>275</v>
      </c>
      <c r="H45" s="164">
        <v>47138.4</v>
      </c>
      <c r="I45" s="164">
        <v>47138.4</v>
      </c>
      <c r="J45" s="164"/>
      <c r="K45" s="164"/>
      <c r="L45" s="164">
        <v>47138.4</v>
      </c>
      <c r="M45" s="164"/>
      <c r="N45" s="164"/>
      <c r="O45" s="164"/>
      <c r="P45" s="109"/>
      <c r="Q45" s="164"/>
      <c r="R45" s="164"/>
      <c r="S45" s="164"/>
      <c r="T45" s="164"/>
      <c r="U45" s="164"/>
      <c r="V45" s="164"/>
      <c r="W45" s="164"/>
    </row>
    <row r="46" s="1" customFormat="1" ht="18.75" customHeight="1" spans="1:23">
      <c r="A46" s="165" t="s">
        <v>51</v>
      </c>
      <c r="B46" s="22" t="s">
        <v>288</v>
      </c>
      <c r="C46" s="23" t="s">
        <v>289</v>
      </c>
      <c r="D46" s="22" t="s">
        <v>128</v>
      </c>
      <c r="E46" s="22" t="s">
        <v>129</v>
      </c>
      <c r="F46" s="22" t="s">
        <v>276</v>
      </c>
      <c r="G46" s="22" t="s">
        <v>277</v>
      </c>
      <c r="H46" s="164">
        <v>3320.04</v>
      </c>
      <c r="I46" s="164">
        <v>3320.04</v>
      </c>
      <c r="J46" s="164"/>
      <c r="K46" s="164"/>
      <c r="L46" s="164">
        <v>3320.04</v>
      </c>
      <c r="M46" s="164"/>
      <c r="N46" s="164"/>
      <c r="O46" s="164"/>
      <c r="P46" s="109"/>
      <c r="Q46" s="164"/>
      <c r="R46" s="164"/>
      <c r="S46" s="164"/>
      <c r="T46" s="164"/>
      <c r="U46" s="164"/>
      <c r="V46" s="164"/>
      <c r="W46" s="164"/>
    </row>
    <row r="47" s="1" customFormat="1" ht="18.75" customHeight="1" spans="1:23">
      <c r="A47" s="165" t="s">
        <v>53</v>
      </c>
      <c r="B47" s="22" t="s">
        <v>290</v>
      </c>
      <c r="C47" s="23" t="s">
        <v>279</v>
      </c>
      <c r="D47" s="22" t="s">
        <v>135</v>
      </c>
      <c r="E47" s="22" t="s">
        <v>136</v>
      </c>
      <c r="F47" s="22" t="s">
        <v>235</v>
      </c>
      <c r="G47" s="22" t="s">
        <v>236</v>
      </c>
      <c r="H47" s="164">
        <v>290580</v>
      </c>
      <c r="I47" s="164">
        <v>290580</v>
      </c>
      <c r="J47" s="164"/>
      <c r="K47" s="164"/>
      <c r="L47" s="164">
        <v>290580</v>
      </c>
      <c r="M47" s="164"/>
      <c r="N47" s="164"/>
      <c r="O47" s="164"/>
      <c r="P47" s="109"/>
      <c r="Q47" s="164"/>
      <c r="R47" s="164"/>
      <c r="S47" s="164"/>
      <c r="T47" s="164"/>
      <c r="U47" s="164"/>
      <c r="V47" s="164"/>
      <c r="W47" s="164"/>
    </row>
    <row r="48" s="1" customFormat="1" ht="18.75" customHeight="1" spans="1:23">
      <c r="A48" s="165" t="s">
        <v>53</v>
      </c>
      <c r="B48" s="22" t="s">
        <v>290</v>
      </c>
      <c r="C48" s="23" t="s">
        <v>279</v>
      </c>
      <c r="D48" s="22" t="s">
        <v>135</v>
      </c>
      <c r="E48" s="22" t="s">
        <v>136</v>
      </c>
      <c r="F48" s="22" t="s">
        <v>237</v>
      </c>
      <c r="G48" s="22" t="s">
        <v>238</v>
      </c>
      <c r="H48" s="164">
        <v>48000</v>
      </c>
      <c r="I48" s="164">
        <v>48000</v>
      </c>
      <c r="J48" s="164"/>
      <c r="K48" s="164"/>
      <c r="L48" s="164">
        <v>48000</v>
      </c>
      <c r="M48" s="164"/>
      <c r="N48" s="164"/>
      <c r="O48" s="164"/>
      <c r="P48" s="109"/>
      <c r="Q48" s="164"/>
      <c r="R48" s="164"/>
      <c r="S48" s="164"/>
      <c r="T48" s="164"/>
      <c r="U48" s="164"/>
      <c r="V48" s="164"/>
      <c r="W48" s="164"/>
    </row>
    <row r="49" s="1" customFormat="1" ht="18.75" customHeight="1" spans="1:23">
      <c r="A49" s="165" t="s">
        <v>53</v>
      </c>
      <c r="B49" s="22" t="s">
        <v>290</v>
      </c>
      <c r="C49" s="23" t="s">
        <v>279</v>
      </c>
      <c r="D49" s="22" t="s">
        <v>135</v>
      </c>
      <c r="E49" s="22" t="s">
        <v>136</v>
      </c>
      <c r="F49" s="22" t="s">
        <v>237</v>
      </c>
      <c r="G49" s="22" t="s">
        <v>238</v>
      </c>
      <c r="H49" s="164">
        <v>38604</v>
      </c>
      <c r="I49" s="164">
        <v>38604</v>
      </c>
      <c r="J49" s="164"/>
      <c r="K49" s="164"/>
      <c r="L49" s="164">
        <v>38604</v>
      </c>
      <c r="M49" s="164"/>
      <c r="N49" s="164"/>
      <c r="O49" s="164"/>
      <c r="P49" s="109"/>
      <c r="Q49" s="164"/>
      <c r="R49" s="164"/>
      <c r="S49" s="164"/>
      <c r="T49" s="164"/>
      <c r="U49" s="164"/>
      <c r="V49" s="164"/>
      <c r="W49" s="164"/>
    </row>
    <row r="50" s="1" customFormat="1" ht="18.75" customHeight="1" spans="1:23">
      <c r="A50" s="165" t="s">
        <v>53</v>
      </c>
      <c r="B50" s="22" t="s">
        <v>290</v>
      </c>
      <c r="C50" s="23" t="s">
        <v>279</v>
      </c>
      <c r="D50" s="22" t="s">
        <v>135</v>
      </c>
      <c r="E50" s="22" t="s">
        <v>136</v>
      </c>
      <c r="F50" s="22" t="s">
        <v>280</v>
      </c>
      <c r="G50" s="22" t="s">
        <v>281</v>
      </c>
      <c r="H50" s="164">
        <v>122220</v>
      </c>
      <c r="I50" s="164">
        <v>122220</v>
      </c>
      <c r="J50" s="164"/>
      <c r="K50" s="164"/>
      <c r="L50" s="164">
        <v>122220</v>
      </c>
      <c r="M50" s="164"/>
      <c r="N50" s="164"/>
      <c r="O50" s="164"/>
      <c r="P50" s="109"/>
      <c r="Q50" s="164"/>
      <c r="R50" s="164"/>
      <c r="S50" s="164"/>
      <c r="T50" s="164"/>
      <c r="U50" s="164"/>
      <c r="V50" s="164"/>
      <c r="W50" s="164"/>
    </row>
    <row r="51" s="1" customFormat="1" ht="18.75" customHeight="1" spans="1:23">
      <c r="A51" s="165" t="s">
        <v>53</v>
      </c>
      <c r="B51" s="22" t="s">
        <v>290</v>
      </c>
      <c r="C51" s="23" t="s">
        <v>279</v>
      </c>
      <c r="D51" s="22" t="s">
        <v>135</v>
      </c>
      <c r="E51" s="22" t="s">
        <v>136</v>
      </c>
      <c r="F51" s="22" t="s">
        <v>280</v>
      </c>
      <c r="G51" s="22" t="s">
        <v>281</v>
      </c>
      <c r="H51" s="164">
        <v>240000</v>
      </c>
      <c r="I51" s="164">
        <v>240000</v>
      </c>
      <c r="J51" s="164"/>
      <c r="K51" s="164"/>
      <c r="L51" s="164">
        <v>240000</v>
      </c>
      <c r="M51" s="164"/>
      <c r="N51" s="164"/>
      <c r="O51" s="164"/>
      <c r="P51" s="109"/>
      <c r="Q51" s="164"/>
      <c r="R51" s="164"/>
      <c r="S51" s="164"/>
      <c r="T51" s="164"/>
      <c r="U51" s="164"/>
      <c r="V51" s="164"/>
      <c r="W51" s="164"/>
    </row>
    <row r="52" s="1" customFormat="1" ht="18.75" customHeight="1" spans="1:23">
      <c r="A52" s="165" t="s">
        <v>53</v>
      </c>
      <c r="B52" s="22" t="s">
        <v>291</v>
      </c>
      <c r="C52" s="23" t="s">
        <v>287</v>
      </c>
      <c r="D52" s="22" t="s">
        <v>135</v>
      </c>
      <c r="E52" s="22" t="s">
        <v>136</v>
      </c>
      <c r="F52" s="22" t="s">
        <v>280</v>
      </c>
      <c r="G52" s="22" t="s">
        <v>281</v>
      </c>
      <c r="H52" s="164">
        <v>48000</v>
      </c>
      <c r="I52" s="164">
        <v>48000</v>
      </c>
      <c r="J52" s="164"/>
      <c r="K52" s="164"/>
      <c r="L52" s="164">
        <v>48000</v>
      </c>
      <c r="M52" s="164"/>
      <c r="N52" s="164"/>
      <c r="O52" s="164"/>
      <c r="P52" s="109"/>
      <c r="Q52" s="164"/>
      <c r="R52" s="164"/>
      <c r="S52" s="164"/>
      <c r="T52" s="164"/>
      <c r="U52" s="164"/>
      <c r="V52" s="164"/>
      <c r="W52" s="164"/>
    </row>
    <row r="53" s="1" customFormat="1" ht="18.75" customHeight="1" spans="1:23">
      <c r="A53" s="165" t="s">
        <v>53</v>
      </c>
      <c r="B53" s="22" t="s">
        <v>291</v>
      </c>
      <c r="C53" s="23" t="s">
        <v>287</v>
      </c>
      <c r="D53" s="22" t="s">
        <v>135</v>
      </c>
      <c r="E53" s="22" t="s">
        <v>136</v>
      </c>
      <c r="F53" s="22" t="s">
        <v>280</v>
      </c>
      <c r="G53" s="22" t="s">
        <v>281</v>
      </c>
      <c r="H53" s="164">
        <v>96000</v>
      </c>
      <c r="I53" s="164">
        <v>96000</v>
      </c>
      <c r="J53" s="164"/>
      <c r="K53" s="164"/>
      <c r="L53" s="164">
        <v>96000</v>
      </c>
      <c r="M53" s="164"/>
      <c r="N53" s="164"/>
      <c r="O53" s="164"/>
      <c r="P53" s="109"/>
      <c r="Q53" s="164"/>
      <c r="R53" s="164"/>
      <c r="S53" s="164"/>
      <c r="T53" s="164"/>
      <c r="U53" s="164"/>
      <c r="V53" s="164"/>
      <c r="W53" s="164"/>
    </row>
    <row r="54" s="1" customFormat="1" ht="18.75" customHeight="1" spans="1:23">
      <c r="A54" s="165" t="s">
        <v>53</v>
      </c>
      <c r="B54" s="22" t="s">
        <v>292</v>
      </c>
      <c r="C54" s="23" t="s">
        <v>240</v>
      </c>
      <c r="D54" s="22" t="s">
        <v>124</v>
      </c>
      <c r="E54" s="22" t="s">
        <v>125</v>
      </c>
      <c r="F54" s="22" t="s">
        <v>241</v>
      </c>
      <c r="G54" s="22" t="s">
        <v>242</v>
      </c>
      <c r="H54" s="164">
        <v>2824</v>
      </c>
      <c r="I54" s="164">
        <v>2824</v>
      </c>
      <c r="J54" s="164"/>
      <c r="K54" s="164"/>
      <c r="L54" s="164">
        <v>2824</v>
      </c>
      <c r="M54" s="164"/>
      <c r="N54" s="164"/>
      <c r="O54" s="164"/>
      <c r="P54" s="109"/>
      <c r="Q54" s="164"/>
      <c r="R54" s="164"/>
      <c r="S54" s="164"/>
      <c r="T54" s="164"/>
      <c r="U54" s="164"/>
      <c r="V54" s="164"/>
      <c r="W54" s="164"/>
    </row>
    <row r="55" s="1" customFormat="1" ht="18.75" customHeight="1" spans="1:23">
      <c r="A55" s="165" t="s">
        <v>53</v>
      </c>
      <c r="B55" s="22" t="s">
        <v>293</v>
      </c>
      <c r="C55" s="23" t="s">
        <v>175</v>
      </c>
      <c r="D55" s="22" t="s">
        <v>174</v>
      </c>
      <c r="E55" s="22" t="s">
        <v>175</v>
      </c>
      <c r="F55" s="22" t="s">
        <v>244</v>
      </c>
      <c r="G55" s="22" t="s">
        <v>175</v>
      </c>
      <c r="H55" s="164">
        <v>167958</v>
      </c>
      <c r="I55" s="164">
        <v>167958</v>
      </c>
      <c r="J55" s="164"/>
      <c r="K55" s="164"/>
      <c r="L55" s="164">
        <v>167958</v>
      </c>
      <c r="M55" s="164"/>
      <c r="N55" s="164"/>
      <c r="O55" s="164"/>
      <c r="P55" s="109"/>
      <c r="Q55" s="164"/>
      <c r="R55" s="164"/>
      <c r="S55" s="164"/>
      <c r="T55" s="164"/>
      <c r="U55" s="164"/>
      <c r="V55" s="164"/>
      <c r="W55" s="164"/>
    </row>
    <row r="56" s="1" customFormat="1" ht="18.75" customHeight="1" spans="1:23">
      <c r="A56" s="165" t="s">
        <v>53</v>
      </c>
      <c r="B56" s="22" t="s">
        <v>294</v>
      </c>
      <c r="C56" s="23" t="s">
        <v>250</v>
      </c>
      <c r="D56" s="22" t="s">
        <v>135</v>
      </c>
      <c r="E56" s="22" t="s">
        <v>136</v>
      </c>
      <c r="F56" s="22" t="s">
        <v>251</v>
      </c>
      <c r="G56" s="22" t="s">
        <v>250</v>
      </c>
      <c r="H56" s="164">
        <v>12800</v>
      </c>
      <c r="I56" s="164">
        <v>12800</v>
      </c>
      <c r="J56" s="164"/>
      <c r="K56" s="164"/>
      <c r="L56" s="164">
        <v>12800</v>
      </c>
      <c r="M56" s="164"/>
      <c r="N56" s="164"/>
      <c r="O56" s="164"/>
      <c r="P56" s="109"/>
      <c r="Q56" s="164"/>
      <c r="R56" s="164"/>
      <c r="S56" s="164"/>
      <c r="T56" s="164"/>
      <c r="U56" s="164"/>
      <c r="V56" s="164"/>
      <c r="W56" s="164"/>
    </row>
    <row r="57" s="1" customFormat="1" ht="18.75" customHeight="1" spans="1:23">
      <c r="A57" s="165" t="s">
        <v>53</v>
      </c>
      <c r="B57" s="22" t="s">
        <v>295</v>
      </c>
      <c r="C57" s="23" t="s">
        <v>230</v>
      </c>
      <c r="D57" s="22" t="s">
        <v>135</v>
      </c>
      <c r="E57" s="22" t="s">
        <v>136</v>
      </c>
      <c r="F57" s="22" t="s">
        <v>231</v>
      </c>
      <c r="G57" s="22" t="s">
        <v>232</v>
      </c>
      <c r="H57" s="164">
        <v>5600</v>
      </c>
      <c r="I57" s="164">
        <v>5600</v>
      </c>
      <c r="J57" s="164"/>
      <c r="K57" s="164"/>
      <c r="L57" s="164">
        <v>5600</v>
      </c>
      <c r="M57" s="164"/>
      <c r="N57" s="164"/>
      <c r="O57" s="164"/>
      <c r="P57" s="109"/>
      <c r="Q57" s="164"/>
      <c r="R57" s="164"/>
      <c r="S57" s="164"/>
      <c r="T57" s="164"/>
      <c r="U57" s="164"/>
      <c r="V57" s="164"/>
      <c r="W57" s="164"/>
    </row>
    <row r="58" s="1" customFormat="1" ht="18.75" customHeight="1" spans="1:23">
      <c r="A58" s="165" t="s">
        <v>53</v>
      </c>
      <c r="B58" s="22" t="s">
        <v>296</v>
      </c>
      <c r="C58" s="23" t="s">
        <v>289</v>
      </c>
      <c r="D58" s="22" t="s">
        <v>110</v>
      </c>
      <c r="E58" s="22" t="s">
        <v>111</v>
      </c>
      <c r="F58" s="22" t="s">
        <v>272</v>
      </c>
      <c r="G58" s="22" t="s">
        <v>273</v>
      </c>
      <c r="H58" s="164">
        <v>102734.4</v>
      </c>
      <c r="I58" s="164">
        <v>102734.4</v>
      </c>
      <c r="J58" s="164"/>
      <c r="K58" s="164"/>
      <c r="L58" s="164">
        <v>102734.4</v>
      </c>
      <c r="M58" s="164"/>
      <c r="N58" s="164"/>
      <c r="O58" s="164"/>
      <c r="P58" s="109"/>
      <c r="Q58" s="164"/>
      <c r="R58" s="164"/>
      <c r="S58" s="164"/>
      <c r="T58" s="164"/>
      <c r="U58" s="164"/>
      <c r="V58" s="164"/>
      <c r="W58" s="164"/>
    </row>
    <row r="59" s="1" customFormat="1" ht="18.75" customHeight="1" spans="1:23">
      <c r="A59" s="165" t="s">
        <v>53</v>
      </c>
      <c r="B59" s="22" t="s">
        <v>296</v>
      </c>
      <c r="C59" s="23" t="s">
        <v>289</v>
      </c>
      <c r="D59" s="22" t="s">
        <v>124</v>
      </c>
      <c r="E59" s="22" t="s">
        <v>125</v>
      </c>
      <c r="F59" s="22" t="s">
        <v>241</v>
      </c>
      <c r="G59" s="22" t="s">
        <v>242</v>
      </c>
      <c r="H59" s="164">
        <v>46609.68</v>
      </c>
      <c r="I59" s="164">
        <v>46609.68</v>
      </c>
      <c r="J59" s="164"/>
      <c r="K59" s="164"/>
      <c r="L59" s="164">
        <v>46609.68</v>
      </c>
      <c r="M59" s="164"/>
      <c r="N59" s="164"/>
      <c r="O59" s="164"/>
      <c r="P59" s="109"/>
      <c r="Q59" s="164"/>
      <c r="R59" s="164"/>
      <c r="S59" s="164"/>
      <c r="T59" s="164"/>
      <c r="U59" s="164"/>
      <c r="V59" s="164"/>
      <c r="W59" s="164"/>
    </row>
    <row r="60" s="1" customFormat="1" ht="18.75" customHeight="1" spans="1:23">
      <c r="A60" s="165" t="s">
        <v>53</v>
      </c>
      <c r="B60" s="22" t="s">
        <v>296</v>
      </c>
      <c r="C60" s="23" t="s">
        <v>289</v>
      </c>
      <c r="D60" s="22" t="s">
        <v>126</v>
      </c>
      <c r="E60" s="22" t="s">
        <v>127</v>
      </c>
      <c r="F60" s="22" t="s">
        <v>274</v>
      </c>
      <c r="G60" s="22" t="s">
        <v>275</v>
      </c>
      <c r="H60" s="164">
        <v>22518.72</v>
      </c>
      <c r="I60" s="164">
        <v>22518.72</v>
      </c>
      <c r="J60" s="164"/>
      <c r="K60" s="164"/>
      <c r="L60" s="164">
        <v>22518.72</v>
      </c>
      <c r="M60" s="164"/>
      <c r="N60" s="164"/>
      <c r="O60" s="164"/>
      <c r="P60" s="109"/>
      <c r="Q60" s="164"/>
      <c r="R60" s="164"/>
      <c r="S60" s="164"/>
      <c r="T60" s="164"/>
      <c r="U60" s="164"/>
      <c r="V60" s="164"/>
      <c r="W60" s="164"/>
    </row>
    <row r="61" s="1" customFormat="1" ht="18.75" customHeight="1" spans="1:23">
      <c r="A61" s="165" t="s">
        <v>53</v>
      </c>
      <c r="B61" s="22" t="s">
        <v>296</v>
      </c>
      <c r="C61" s="23" t="s">
        <v>289</v>
      </c>
      <c r="D61" s="22" t="s">
        <v>128</v>
      </c>
      <c r="E61" s="22" t="s">
        <v>129</v>
      </c>
      <c r="F61" s="22" t="s">
        <v>276</v>
      </c>
      <c r="G61" s="22" t="s">
        <v>277</v>
      </c>
      <c r="H61" s="164">
        <v>1123.08</v>
      </c>
      <c r="I61" s="164">
        <v>1123.08</v>
      </c>
      <c r="J61" s="164"/>
      <c r="K61" s="164"/>
      <c r="L61" s="164">
        <v>1123.08</v>
      </c>
      <c r="M61" s="164"/>
      <c r="N61" s="164"/>
      <c r="O61" s="164"/>
      <c r="P61" s="109"/>
      <c r="Q61" s="164"/>
      <c r="R61" s="164"/>
      <c r="S61" s="164"/>
      <c r="T61" s="164"/>
      <c r="U61" s="164"/>
      <c r="V61" s="164"/>
      <c r="W61" s="164"/>
    </row>
    <row r="62" s="1" customFormat="1" ht="18.75" customHeight="1" spans="1:23">
      <c r="A62" s="165" t="s">
        <v>53</v>
      </c>
      <c r="B62" s="22" t="s">
        <v>296</v>
      </c>
      <c r="C62" s="23" t="s">
        <v>289</v>
      </c>
      <c r="D62" s="22" t="s">
        <v>135</v>
      </c>
      <c r="E62" s="22" t="s">
        <v>136</v>
      </c>
      <c r="F62" s="22" t="s">
        <v>276</v>
      </c>
      <c r="G62" s="22" t="s">
        <v>277</v>
      </c>
      <c r="H62" s="164">
        <v>3931.08</v>
      </c>
      <c r="I62" s="164">
        <v>3931.08</v>
      </c>
      <c r="J62" s="164"/>
      <c r="K62" s="164"/>
      <c r="L62" s="164">
        <v>3931.08</v>
      </c>
      <c r="M62" s="164"/>
      <c r="N62" s="164"/>
      <c r="O62" s="164"/>
      <c r="P62" s="109"/>
      <c r="Q62" s="164"/>
      <c r="R62" s="164"/>
      <c r="S62" s="164"/>
      <c r="T62" s="164"/>
      <c r="U62" s="164"/>
      <c r="V62" s="164"/>
      <c r="W62" s="164"/>
    </row>
    <row r="63" s="1" customFormat="1" ht="18.75" customHeight="1" spans="1:23">
      <c r="A63" s="165" t="s">
        <v>55</v>
      </c>
      <c r="B63" s="22" t="s">
        <v>297</v>
      </c>
      <c r="C63" s="23" t="s">
        <v>289</v>
      </c>
      <c r="D63" s="22" t="s">
        <v>110</v>
      </c>
      <c r="E63" s="22" t="s">
        <v>111</v>
      </c>
      <c r="F63" s="22" t="s">
        <v>272</v>
      </c>
      <c r="G63" s="22" t="s">
        <v>273</v>
      </c>
      <c r="H63" s="164">
        <v>441201.6</v>
      </c>
      <c r="I63" s="164">
        <v>441201.6</v>
      </c>
      <c r="J63" s="164"/>
      <c r="K63" s="164"/>
      <c r="L63" s="164">
        <v>441201.6</v>
      </c>
      <c r="M63" s="164"/>
      <c r="N63" s="164"/>
      <c r="O63" s="164"/>
      <c r="P63" s="109"/>
      <c r="Q63" s="164"/>
      <c r="R63" s="164"/>
      <c r="S63" s="164"/>
      <c r="T63" s="164"/>
      <c r="U63" s="164"/>
      <c r="V63" s="164"/>
      <c r="W63" s="164"/>
    </row>
    <row r="64" s="1" customFormat="1" ht="18.75" customHeight="1" spans="1:23">
      <c r="A64" s="165" t="s">
        <v>55</v>
      </c>
      <c r="B64" s="22" t="s">
        <v>297</v>
      </c>
      <c r="C64" s="23" t="s">
        <v>289</v>
      </c>
      <c r="D64" s="22" t="s">
        <v>124</v>
      </c>
      <c r="E64" s="22" t="s">
        <v>125</v>
      </c>
      <c r="F64" s="22" t="s">
        <v>241</v>
      </c>
      <c r="G64" s="22" t="s">
        <v>242</v>
      </c>
      <c r="H64" s="164">
        <v>206672.76</v>
      </c>
      <c r="I64" s="164">
        <v>206672.76</v>
      </c>
      <c r="J64" s="164"/>
      <c r="K64" s="164"/>
      <c r="L64" s="164">
        <v>206672.76</v>
      </c>
      <c r="M64" s="164"/>
      <c r="N64" s="164"/>
      <c r="O64" s="164"/>
      <c r="P64" s="109"/>
      <c r="Q64" s="164"/>
      <c r="R64" s="164"/>
      <c r="S64" s="164"/>
      <c r="T64" s="164"/>
      <c r="U64" s="164"/>
      <c r="V64" s="164"/>
      <c r="W64" s="164"/>
    </row>
    <row r="65" s="1" customFormat="1" ht="18.75" customHeight="1" spans="1:23">
      <c r="A65" s="165" t="s">
        <v>55</v>
      </c>
      <c r="B65" s="22" t="s">
        <v>297</v>
      </c>
      <c r="C65" s="23" t="s">
        <v>289</v>
      </c>
      <c r="D65" s="22" t="s">
        <v>126</v>
      </c>
      <c r="E65" s="22" t="s">
        <v>127</v>
      </c>
      <c r="F65" s="22" t="s">
        <v>274</v>
      </c>
      <c r="G65" s="22" t="s">
        <v>275</v>
      </c>
      <c r="H65" s="164">
        <v>111386.52</v>
      </c>
      <c r="I65" s="164">
        <v>111386.52</v>
      </c>
      <c r="J65" s="164"/>
      <c r="K65" s="164"/>
      <c r="L65" s="164">
        <v>111386.52</v>
      </c>
      <c r="M65" s="164"/>
      <c r="N65" s="164"/>
      <c r="O65" s="164"/>
      <c r="P65" s="109"/>
      <c r="Q65" s="164"/>
      <c r="R65" s="164"/>
      <c r="S65" s="164"/>
      <c r="T65" s="164"/>
      <c r="U65" s="164"/>
      <c r="V65" s="164"/>
      <c r="W65" s="164"/>
    </row>
    <row r="66" s="1" customFormat="1" ht="18.75" customHeight="1" spans="1:23">
      <c r="A66" s="165" t="s">
        <v>55</v>
      </c>
      <c r="B66" s="22" t="s">
        <v>297</v>
      </c>
      <c r="C66" s="23" t="s">
        <v>289</v>
      </c>
      <c r="D66" s="22" t="s">
        <v>128</v>
      </c>
      <c r="E66" s="22" t="s">
        <v>129</v>
      </c>
      <c r="F66" s="22" t="s">
        <v>276</v>
      </c>
      <c r="G66" s="22" t="s">
        <v>277</v>
      </c>
      <c r="H66" s="164">
        <v>9393.96</v>
      </c>
      <c r="I66" s="164">
        <v>9393.96</v>
      </c>
      <c r="J66" s="164"/>
      <c r="K66" s="164"/>
      <c r="L66" s="164">
        <v>9393.96</v>
      </c>
      <c r="M66" s="164"/>
      <c r="N66" s="164"/>
      <c r="O66" s="164"/>
      <c r="P66" s="109"/>
      <c r="Q66" s="164"/>
      <c r="R66" s="164"/>
      <c r="S66" s="164"/>
      <c r="T66" s="164"/>
      <c r="U66" s="164"/>
      <c r="V66" s="164"/>
      <c r="W66" s="164"/>
    </row>
    <row r="67" s="1" customFormat="1" ht="18.75" customHeight="1" spans="1:23">
      <c r="A67" s="165" t="s">
        <v>55</v>
      </c>
      <c r="B67" s="22" t="s">
        <v>297</v>
      </c>
      <c r="C67" s="23" t="s">
        <v>289</v>
      </c>
      <c r="D67" s="22" t="s">
        <v>142</v>
      </c>
      <c r="E67" s="22" t="s">
        <v>95</v>
      </c>
      <c r="F67" s="22" t="s">
        <v>276</v>
      </c>
      <c r="G67" s="22" t="s">
        <v>277</v>
      </c>
      <c r="H67" s="164">
        <v>16439.88</v>
      </c>
      <c r="I67" s="164">
        <v>16439.88</v>
      </c>
      <c r="J67" s="164"/>
      <c r="K67" s="164"/>
      <c r="L67" s="164">
        <v>16439.88</v>
      </c>
      <c r="M67" s="164"/>
      <c r="N67" s="164"/>
      <c r="O67" s="164"/>
      <c r="P67" s="109"/>
      <c r="Q67" s="164"/>
      <c r="R67" s="164"/>
      <c r="S67" s="164"/>
      <c r="T67" s="164"/>
      <c r="U67" s="164"/>
      <c r="V67" s="164"/>
      <c r="W67" s="164"/>
    </row>
    <row r="68" s="1" customFormat="1" ht="18.75" customHeight="1" spans="1:23">
      <c r="A68" s="165" t="s">
        <v>55</v>
      </c>
      <c r="B68" s="22" t="s">
        <v>298</v>
      </c>
      <c r="C68" s="23" t="s">
        <v>287</v>
      </c>
      <c r="D68" s="22" t="s">
        <v>142</v>
      </c>
      <c r="E68" s="22" t="s">
        <v>95</v>
      </c>
      <c r="F68" s="22" t="s">
        <v>280</v>
      </c>
      <c r="G68" s="22" t="s">
        <v>281</v>
      </c>
      <c r="H68" s="164">
        <v>300000</v>
      </c>
      <c r="I68" s="164">
        <v>300000</v>
      </c>
      <c r="J68" s="164"/>
      <c r="K68" s="164"/>
      <c r="L68" s="164">
        <v>300000</v>
      </c>
      <c r="M68" s="164"/>
      <c r="N68" s="164"/>
      <c r="O68" s="164"/>
      <c r="P68" s="109"/>
      <c r="Q68" s="164"/>
      <c r="R68" s="164"/>
      <c r="S68" s="164"/>
      <c r="T68" s="164"/>
      <c r="U68" s="164"/>
      <c r="V68" s="164"/>
      <c r="W68" s="164"/>
    </row>
    <row r="69" s="1" customFormat="1" ht="18.75" customHeight="1" spans="1:23">
      <c r="A69" s="165" t="s">
        <v>55</v>
      </c>
      <c r="B69" s="22" t="s">
        <v>298</v>
      </c>
      <c r="C69" s="23" t="s">
        <v>287</v>
      </c>
      <c r="D69" s="22" t="s">
        <v>142</v>
      </c>
      <c r="E69" s="22" t="s">
        <v>95</v>
      </c>
      <c r="F69" s="22" t="s">
        <v>280</v>
      </c>
      <c r="G69" s="22" t="s">
        <v>281</v>
      </c>
      <c r="H69" s="164">
        <v>150000</v>
      </c>
      <c r="I69" s="164">
        <v>150000</v>
      </c>
      <c r="J69" s="164"/>
      <c r="K69" s="164"/>
      <c r="L69" s="164">
        <v>150000</v>
      </c>
      <c r="M69" s="164"/>
      <c r="N69" s="164"/>
      <c r="O69" s="164"/>
      <c r="P69" s="109"/>
      <c r="Q69" s="164"/>
      <c r="R69" s="164"/>
      <c r="S69" s="164"/>
      <c r="T69" s="164"/>
      <c r="U69" s="164"/>
      <c r="V69" s="164"/>
      <c r="W69" s="164"/>
    </row>
    <row r="70" s="1" customFormat="1" ht="18.75" customHeight="1" spans="1:23">
      <c r="A70" s="165" t="s">
        <v>55</v>
      </c>
      <c r="B70" s="22" t="s">
        <v>299</v>
      </c>
      <c r="C70" s="23" t="s">
        <v>279</v>
      </c>
      <c r="D70" s="22" t="s">
        <v>142</v>
      </c>
      <c r="E70" s="22" t="s">
        <v>95</v>
      </c>
      <c r="F70" s="22" t="s">
        <v>235</v>
      </c>
      <c r="G70" s="22" t="s">
        <v>236</v>
      </c>
      <c r="H70" s="164">
        <v>1013412</v>
      </c>
      <c r="I70" s="164">
        <v>1013412</v>
      </c>
      <c r="J70" s="164"/>
      <c r="K70" s="164"/>
      <c r="L70" s="164">
        <v>1013412</v>
      </c>
      <c r="M70" s="164"/>
      <c r="N70" s="164"/>
      <c r="O70" s="164"/>
      <c r="P70" s="109"/>
      <c r="Q70" s="164"/>
      <c r="R70" s="164"/>
      <c r="S70" s="164"/>
      <c r="T70" s="164"/>
      <c r="U70" s="164"/>
      <c r="V70" s="164"/>
      <c r="W70" s="164"/>
    </row>
    <row r="71" s="1" customFormat="1" ht="18.75" customHeight="1" spans="1:23">
      <c r="A71" s="165" t="s">
        <v>55</v>
      </c>
      <c r="B71" s="22" t="s">
        <v>299</v>
      </c>
      <c r="C71" s="23" t="s">
        <v>279</v>
      </c>
      <c r="D71" s="22" t="s">
        <v>142</v>
      </c>
      <c r="E71" s="22" t="s">
        <v>95</v>
      </c>
      <c r="F71" s="22" t="s">
        <v>237</v>
      </c>
      <c r="G71" s="22" t="s">
        <v>238</v>
      </c>
      <c r="H71" s="164">
        <v>163608</v>
      </c>
      <c r="I71" s="164">
        <v>163608</v>
      </c>
      <c r="J71" s="164"/>
      <c r="K71" s="164"/>
      <c r="L71" s="164">
        <v>163608</v>
      </c>
      <c r="M71" s="164"/>
      <c r="N71" s="164"/>
      <c r="O71" s="164"/>
      <c r="P71" s="109"/>
      <c r="Q71" s="164"/>
      <c r="R71" s="164"/>
      <c r="S71" s="164"/>
      <c r="T71" s="164"/>
      <c r="U71" s="164"/>
      <c r="V71" s="164"/>
      <c r="W71" s="164"/>
    </row>
    <row r="72" s="1" customFormat="1" ht="18.75" customHeight="1" spans="1:23">
      <c r="A72" s="165" t="s">
        <v>55</v>
      </c>
      <c r="B72" s="22" t="s">
        <v>299</v>
      </c>
      <c r="C72" s="23" t="s">
        <v>279</v>
      </c>
      <c r="D72" s="22" t="s">
        <v>142</v>
      </c>
      <c r="E72" s="22" t="s">
        <v>95</v>
      </c>
      <c r="F72" s="22" t="s">
        <v>237</v>
      </c>
      <c r="G72" s="22" t="s">
        <v>238</v>
      </c>
      <c r="H72" s="164">
        <v>150000</v>
      </c>
      <c r="I72" s="164">
        <v>150000</v>
      </c>
      <c r="J72" s="164"/>
      <c r="K72" s="164"/>
      <c r="L72" s="164">
        <v>150000</v>
      </c>
      <c r="M72" s="164"/>
      <c r="N72" s="164"/>
      <c r="O72" s="164"/>
      <c r="P72" s="109"/>
      <c r="Q72" s="164"/>
      <c r="R72" s="164"/>
      <c r="S72" s="164"/>
      <c r="T72" s="164"/>
      <c r="U72" s="164"/>
      <c r="V72" s="164"/>
      <c r="W72" s="164"/>
    </row>
    <row r="73" s="1" customFormat="1" ht="18.75" customHeight="1" spans="1:23">
      <c r="A73" s="165" t="s">
        <v>55</v>
      </c>
      <c r="B73" s="22" t="s">
        <v>299</v>
      </c>
      <c r="C73" s="23" t="s">
        <v>279</v>
      </c>
      <c r="D73" s="22" t="s">
        <v>142</v>
      </c>
      <c r="E73" s="22" t="s">
        <v>95</v>
      </c>
      <c r="F73" s="22" t="s">
        <v>280</v>
      </c>
      <c r="G73" s="22" t="s">
        <v>281</v>
      </c>
      <c r="H73" s="164">
        <v>750000</v>
      </c>
      <c r="I73" s="164">
        <v>750000</v>
      </c>
      <c r="J73" s="164"/>
      <c r="K73" s="164"/>
      <c r="L73" s="164">
        <v>750000</v>
      </c>
      <c r="M73" s="164"/>
      <c r="N73" s="164"/>
      <c r="O73" s="164"/>
      <c r="P73" s="109"/>
      <c r="Q73" s="164"/>
      <c r="R73" s="164"/>
      <c r="S73" s="164"/>
      <c r="T73" s="164"/>
      <c r="U73" s="164"/>
      <c r="V73" s="164"/>
      <c r="W73" s="164"/>
    </row>
    <row r="74" s="1" customFormat="1" ht="18.75" customHeight="1" spans="1:23">
      <c r="A74" s="165" t="s">
        <v>55</v>
      </c>
      <c r="B74" s="22" t="s">
        <v>299</v>
      </c>
      <c r="C74" s="23" t="s">
        <v>279</v>
      </c>
      <c r="D74" s="22" t="s">
        <v>142</v>
      </c>
      <c r="E74" s="22" t="s">
        <v>95</v>
      </c>
      <c r="F74" s="22" t="s">
        <v>280</v>
      </c>
      <c r="G74" s="22" t="s">
        <v>281</v>
      </c>
      <c r="H74" s="164">
        <v>398520</v>
      </c>
      <c r="I74" s="164">
        <v>398520</v>
      </c>
      <c r="J74" s="164"/>
      <c r="K74" s="164"/>
      <c r="L74" s="164">
        <v>398520</v>
      </c>
      <c r="M74" s="164"/>
      <c r="N74" s="164"/>
      <c r="O74" s="164"/>
      <c r="P74" s="109"/>
      <c r="Q74" s="164"/>
      <c r="R74" s="164"/>
      <c r="S74" s="164"/>
      <c r="T74" s="164"/>
      <c r="U74" s="164"/>
      <c r="V74" s="164"/>
      <c r="W74" s="164"/>
    </row>
    <row r="75" s="1" customFormat="1" ht="18.75" customHeight="1" spans="1:23">
      <c r="A75" s="165" t="s">
        <v>55</v>
      </c>
      <c r="B75" s="22" t="s">
        <v>300</v>
      </c>
      <c r="C75" s="23" t="s">
        <v>240</v>
      </c>
      <c r="D75" s="22" t="s">
        <v>124</v>
      </c>
      <c r="E75" s="22" t="s">
        <v>125</v>
      </c>
      <c r="F75" s="22" t="s">
        <v>241</v>
      </c>
      <c r="G75" s="22" t="s">
        <v>242</v>
      </c>
      <c r="H75" s="164">
        <v>8825</v>
      </c>
      <c r="I75" s="164">
        <v>8825</v>
      </c>
      <c r="J75" s="164"/>
      <c r="K75" s="164"/>
      <c r="L75" s="164">
        <v>8825</v>
      </c>
      <c r="M75" s="164"/>
      <c r="N75" s="164"/>
      <c r="O75" s="164"/>
      <c r="P75" s="109"/>
      <c r="Q75" s="164"/>
      <c r="R75" s="164"/>
      <c r="S75" s="164"/>
      <c r="T75" s="164"/>
      <c r="U75" s="164"/>
      <c r="V75" s="164"/>
      <c r="W75" s="164"/>
    </row>
    <row r="76" s="1" customFormat="1" ht="18.75" customHeight="1" spans="1:23">
      <c r="A76" s="165" t="s">
        <v>55</v>
      </c>
      <c r="B76" s="22" t="s">
        <v>301</v>
      </c>
      <c r="C76" s="23" t="s">
        <v>175</v>
      </c>
      <c r="D76" s="22" t="s">
        <v>174</v>
      </c>
      <c r="E76" s="22" t="s">
        <v>175</v>
      </c>
      <c r="F76" s="22" t="s">
        <v>244</v>
      </c>
      <c r="G76" s="22" t="s">
        <v>175</v>
      </c>
      <c r="H76" s="164">
        <v>571374</v>
      </c>
      <c r="I76" s="164">
        <v>571374</v>
      </c>
      <c r="J76" s="164"/>
      <c r="K76" s="164"/>
      <c r="L76" s="164">
        <v>571374</v>
      </c>
      <c r="M76" s="164"/>
      <c r="N76" s="164"/>
      <c r="O76" s="164"/>
      <c r="P76" s="109"/>
      <c r="Q76" s="164"/>
      <c r="R76" s="164"/>
      <c r="S76" s="164"/>
      <c r="T76" s="164"/>
      <c r="U76" s="164"/>
      <c r="V76" s="164"/>
      <c r="W76" s="164"/>
    </row>
    <row r="77" s="1" customFormat="1" ht="18.75" customHeight="1" spans="1:23">
      <c r="A77" s="165" t="s">
        <v>55</v>
      </c>
      <c r="B77" s="22" t="s">
        <v>302</v>
      </c>
      <c r="C77" s="23" t="s">
        <v>250</v>
      </c>
      <c r="D77" s="22" t="s">
        <v>142</v>
      </c>
      <c r="E77" s="22" t="s">
        <v>95</v>
      </c>
      <c r="F77" s="22" t="s">
        <v>251</v>
      </c>
      <c r="G77" s="22" t="s">
        <v>250</v>
      </c>
      <c r="H77" s="164">
        <v>40000</v>
      </c>
      <c r="I77" s="164">
        <v>40000</v>
      </c>
      <c r="J77" s="164"/>
      <c r="K77" s="164"/>
      <c r="L77" s="164">
        <v>40000</v>
      </c>
      <c r="M77" s="164"/>
      <c r="N77" s="164"/>
      <c r="O77" s="164"/>
      <c r="P77" s="109"/>
      <c r="Q77" s="164"/>
      <c r="R77" s="164"/>
      <c r="S77" s="164"/>
      <c r="T77" s="164"/>
      <c r="U77" s="164"/>
      <c r="V77" s="164"/>
      <c r="W77" s="164"/>
    </row>
    <row r="78" s="1" customFormat="1" ht="18.75" customHeight="1" spans="1:23">
      <c r="A78" s="165" t="s">
        <v>55</v>
      </c>
      <c r="B78" s="22" t="s">
        <v>303</v>
      </c>
      <c r="C78" s="23" t="s">
        <v>230</v>
      </c>
      <c r="D78" s="22" t="s">
        <v>142</v>
      </c>
      <c r="E78" s="22" t="s">
        <v>95</v>
      </c>
      <c r="F78" s="22" t="s">
        <v>231</v>
      </c>
      <c r="G78" s="22" t="s">
        <v>232</v>
      </c>
      <c r="H78" s="164">
        <v>17500</v>
      </c>
      <c r="I78" s="164">
        <v>17500</v>
      </c>
      <c r="J78" s="164"/>
      <c r="K78" s="164"/>
      <c r="L78" s="164">
        <v>17500</v>
      </c>
      <c r="M78" s="164"/>
      <c r="N78" s="164"/>
      <c r="O78" s="164"/>
      <c r="P78" s="109"/>
      <c r="Q78" s="164"/>
      <c r="R78" s="164"/>
      <c r="S78" s="164"/>
      <c r="T78" s="164"/>
      <c r="U78" s="164"/>
      <c r="V78" s="164"/>
      <c r="W78" s="164"/>
    </row>
    <row r="79" s="1" customFormat="1" ht="18.75" customHeight="1" spans="1:23">
      <c r="A79" s="25" t="s">
        <v>32</v>
      </c>
      <c r="B79" s="25"/>
      <c r="C79" s="25"/>
      <c r="D79" s="25"/>
      <c r="E79" s="25"/>
      <c r="F79" s="25"/>
      <c r="G79" s="25"/>
      <c r="H79" s="164">
        <v>11661807.36</v>
      </c>
      <c r="I79" s="164">
        <v>11661807.36</v>
      </c>
      <c r="J79" s="164"/>
      <c r="K79" s="164"/>
      <c r="L79" s="164">
        <v>11661807.36</v>
      </c>
      <c r="M79" s="164"/>
      <c r="N79" s="164"/>
      <c r="O79" s="164"/>
      <c r="P79" s="164"/>
      <c r="Q79" s="164"/>
      <c r="R79" s="164"/>
      <c r="S79" s="164"/>
      <c r="T79" s="164"/>
      <c r="U79" s="164"/>
      <c r="V79" s="164"/>
      <c r="W79" s="164"/>
    </row>
  </sheetData>
  <mergeCells count="30">
    <mergeCell ref="A3:W3"/>
    <mergeCell ref="A4:G4"/>
    <mergeCell ref="H5:W5"/>
    <mergeCell ref="I6:M6"/>
    <mergeCell ref="N6:P6"/>
    <mergeCell ref="R6:W6"/>
    <mergeCell ref="A79:G7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5"/>
  <sheetViews>
    <sheetView showZeros="0" workbookViewId="0">
      <pane ySplit="1" topLeftCell="A2" activePane="bottomLeft" state="frozen"/>
      <selection/>
      <selection pane="bottomLeft" activeCell="J138" sqref="J138"/>
    </sheetView>
  </sheetViews>
  <sheetFormatPr defaultColWidth="9.10833333333333" defaultRowHeight="14.25" customHeight="1"/>
  <cols>
    <col min="1" max="1" width="14.55" style="135" customWidth="1"/>
    <col min="2" max="2" width="21" customWidth="1"/>
    <col min="3" max="3" width="36.625" style="136" customWidth="1"/>
    <col min="4" max="4" width="27.25" style="137" customWidth="1"/>
    <col min="5" max="5" width="15.55" style="135" customWidth="1"/>
    <col min="6" max="6" width="19.7833333333333" style="136" customWidth="1"/>
    <col min="7" max="7" width="14.8916666666667" style="135" customWidth="1"/>
    <col min="8" max="8" width="19.7833333333333" style="135" customWidth="1"/>
    <col min="9" max="16" width="14.2166666666667" customWidth="1"/>
    <col min="17" max="17" width="13.55" customWidth="1"/>
    <col min="18" max="23" width="15.2166666666667" customWidth="1"/>
  </cols>
  <sheetData>
    <row r="1" customHeight="1" spans="1:23">
      <c r="A1" s="138"/>
      <c r="B1" s="2"/>
      <c r="C1" s="139"/>
      <c r="D1" s="108"/>
      <c r="E1" s="138"/>
      <c r="F1" s="139"/>
      <c r="G1" s="138"/>
      <c r="H1" s="138"/>
      <c r="I1" s="2"/>
      <c r="J1" s="2"/>
      <c r="K1" s="2"/>
      <c r="L1" s="2"/>
      <c r="M1" s="2"/>
      <c r="N1" s="2"/>
      <c r="O1" s="2"/>
      <c r="P1" s="2"/>
      <c r="Q1" s="2"/>
      <c r="R1" s="2"/>
      <c r="S1" s="2"/>
      <c r="T1" s="2"/>
      <c r="U1" s="2"/>
      <c r="V1" s="2"/>
      <c r="W1" s="2"/>
    </row>
    <row r="2" ht="13.6" customHeight="1" spans="5:23">
      <c r="E2" s="140"/>
      <c r="F2" s="141"/>
      <c r="G2" s="140"/>
      <c r="H2" s="140"/>
      <c r="U2" s="161"/>
      <c r="W2" s="55" t="s">
        <v>304</v>
      </c>
    </row>
    <row r="3" ht="27.85" customHeight="1" spans="1:23">
      <c r="A3" s="26" t="s">
        <v>305</v>
      </c>
      <c r="B3" s="26"/>
      <c r="C3" s="69"/>
      <c r="D3" s="26"/>
      <c r="E3" s="26"/>
      <c r="F3" s="69"/>
      <c r="G3" s="26"/>
      <c r="H3" s="26"/>
      <c r="I3" s="26"/>
      <c r="J3" s="26"/>
      <c r="K3" s="26"/>
      <c r="L3" s="26"/>
      <c r="M3" s="26"/>
      <c r="N3" s="26"/>
      <c r="O3" s="26"/>
      <c r="P3" s="26"/>
      <c r="Q3" s="26"/>
      <c r="R3" s="26"/>
      <c r="S3" s="26"/>
      <c r="T3" s="26"/>
      <c r="U3" s="26"/>
      <c r="V3" s="26"/>
      <c r="W3" s="26"/>
    </row>
    <row r="4" ht="13.6" customHeight="1" spans="1:23">
      <c r="A4" s="6" t="str">
        <f>'部门财务收支预算总表01-1'!A4</f>
        <v>单位名称：新平彝族傣族自治县水塘镇人民政府</v>
      </c>
      <c r="B4" s="142" t="str">
        <f t="shared" ref="B4" si="0">"单位名称："&amp;"绩效评价中心"</f>
        <v>单位名称：绩效评价中心</v>
      </c>
      <c r="C4" s="143"/>
      <c r="D4" s="144"/>
      <c r="E4" s="142"/>
      <c r="F4" s="143"/>
      <c r="G4" s="142"/>
      <c r="H4" s="142"/>
      <c r="I4" s="142"/>
      <c r="J4" s="8"/>
      <c r="K4" s="8"/>
      <c r="L4" s="8"/>
      <c r="M4" s="8"/>
      <c r="N4" s="8"/>
      <c r="O4" s="8"/>
      <c r="P4" s="8"/>
      <c r="Q4" s="8"/>
      <c r="U4" s="161"/>
      <c r="W4" s="105" t="s">
        <v>205</v>
      </c>
    </row>
    <row r="5" ht="21.8" customHeight="1" spans="1:23">
      <c r="A5" s="145" t="s">
        <v>306</v>
      </c>
      <c r="B5" s="10" t="s">
        <v>215</v>
      </c>
      <c r="C5" s="145" t="s">
        <v>216</v>
      </c>
      <c r="D5" s="146" t="s">
        <v>307</v>
      </c>
      <c r="E5" s="147" t="s">
        <v>217</v>
      </c>
      <c r="F5" s="147" t="s">
        <v>218</v>
      </c>
      <c r="G5" s="147" t="s">
        <v>219</v>
      </c>
      <c r="H5" s="147" t="s">
        <v>220</v>
      </c>
      <c r="I5" s="63" t="s">
        <v>32</v>
      </c>
      <c r="J5" s="63" t="s">
        <v>308</v>
      </c>
      <c r="K5" s="63"/>
      <c r="L5" s="63"/>
      <c r="M5" s="63"/>
      <c r="N5" s="159" t="s">
        <v>222</v>
      </c>
      <c r="O5" s="159"/>
      <c r="P5" s="159"/>
      <c r="Q5" s="11" t="s">
        <v>38</v>
      </c>
      <c r="R5" s="12" t="s">
        <v>61</v>
      </c>
      <c r="S5" s="13"/>
      <c r="T5" s="13"/>
      <c r="U5" s="13"/>
      <c r="V5" s="13"/>
      <c r="W5" s="14"/>
    </row>
    <row r="6" ht="21.8" customHeight="1" spans="1:23">
      <c r="A6" s="148"/>
      <c r="B6" s="15"/>
      <c r="C6" s="148"/>
      <c r="D6" s="149"/>
      <c r="E6" s="150"/>
      <c r="F6" s="150"/>
      <c r="G6" s="150"/>
      <c r="H6" s="150"/>
      <c r="I6" s="63"/>
      <c r="J6" s="47" t="s">
        <v>35</v>
      </c>
      <c r="K6" s="47"/>
      <c r="L6" s="47" t="s">
        <v>36</v>
      </c>
      <c r="M6" s="47" t="s">
        <v>37</v>
      </c>
      <c r="N6" s="160" t="s">
        <v>35</v>
      </c>
      <c r="O6" s="160" t="s">
        <v>36</v>
      </c>
      <c r="P6" s="160" t="s">
        <v>37</v>
      </c>
      <c r="Q6" s="16"/>
      <c r="R6" s="11" t="s">
        <v>34</v>
      </c>
      <c r="S6" s="11" t="s">
        <v>45</v>
      </c>
      <c r="T6" s="11" t="s">
        <v>228</v>
      </c>
      <c r="U6" s="11" t="s">
        <v>41</v>
      </c>
      <c r="V6" s="11" t="s">
        <v>42</v>
      </c>
      <c r="W6" s="11" t="s">
        <v>43</v>
      </c>
    </row>
    <row r="7" ht="40.6" customHeight="1" spans="1:23">
      <c r="A7" s="151"/>
      <c r="B7" s="18"/>
      <c r="C7" s="151"/>
      <c r="D7" s="152"/>
      <c r="E7" s="153"/>
      <c r="F7" s="153"/>
      <c r="G7" s="153"/>
      <c r="H7" s="153"/>
      <c r="I7" s="63"/>
      <c r="J7" s="47" t="s">
        <v>34</v>
      </c>
      <c r="K7" s="47" t="s">
        <v>309</v>
      </c>
      <c r="L7" s="47"/>
      <c r="M7" s="47"/>
      <c r="N7" s="19"/>
      <c r="O7" s="19"/>
      <c r="P7" s="19"/>
      <c r="Q7" s="19"/>
      <c r="R7" s="19"/>
      <c r="S7" s="19"/>
      <c r="T7" s="19"/>
      <c r="U7" s="20"/>
      <c r="V7" s="19"/>
      <c r="W7" s="19"/>
    </row>
    <row r="8" ht="15.05" customHeight="1" spans="1:23">
      <c r="A8" s="154">
        <v>1</v>
      </c>
      <c r="B8" s="21">
        <v>2</v>
      </c>
      <c r="C8" s="155">
        <v>3</v>
      </c>
      <c r="D8" s="156">
        <v>4</v>
      </c>
      <c r="E8" s="154">
        <v>5</v>
      </c>
      <c r="F8" s="155">
        <v>6</v>
      </c>
      <c r="G8" s="154">
        <v>7</v>
      </c>
      <c r="H8" s="154">
        <v>8</v>
      </c>
      <c r="I8" s="21">
        <v>9</v>
      </c>
      <c r="J8" s="21">
        <v>10</v>
      </c>
      <c r="K8" s="21">
        <v>11</v>
      </c>
      <c r="L8" s="21">
        <v>12</v>
      </c>
      <c r="M8" s="21">
        <v>13</v>
      </c>
      <c r="N8" s="21">
        <v>14</v>
      </c>
      <c r="O8" s="21">
        <v>15</v>
      </c>
      <c r="P8" s="21">
        <v>16</v>
      </c>
      <c r="Q8" s="21">
        <v>17</v>
      </c>
      <c r="R8" s="21">
        <v>18</v>
      </c>
      <c r="S8" s="21">
        <v>19</v>
      </c>
      <c r="T8" s="21">
        <v>20</v>
      </c>
      <c r="U8" s="21">
        <v>21</v>
      </c>
      <c r="V8" s="21">
        <v>22</v>
      </c>
      <c r="W8" s="21">
        <v>23</v>
      </c>
    </row>
    <row r="9" s="1" customFormat="1" ht="20" customHeight="1" spans="1:23">
      <c r="A9" s="22"/>
      <c r="B9" s="22"/>
      <c r="C9" s="23" t="s">
        <v>310</v>
      </c>
      <c r="D9" s="157"/>
      <c r="E9" s="22"/>
      <c r="F9" s="23"/>
      <c r="G9" s="22"/>
      <c r="H9" s="22"/>
      <c r="I9" s="24">
        <v>179800</v>
      </c>
      <c r="J9" s="24">
        <v>179800</v>
      </c>
      <c r="K9" s="24">
        <v>179800</v>
      </c>
      <c r="L9" s="24"/>
      <c r="M9" s="24"/>
      <c r="N9" s="24"/>
      <c r="O9" s="24"/>
      <c r="P9" s="24"/>
      <c r="Q9" s="24"/>
      <c r="R9" s="24"/>
      <c r="S9" s="24"/>
      <c r="T9" s="24"/>
      <c r="U9" s="24"/>
      <c r="V9" s="24"/>
      <c r="W9" s="24"/>
    </row>
    <row r="10" s="1" customFormat="1" ht="20" customHeight="1" spans="1:23">
      <c r="A10" s="22" t="s">
        <v>311</v>
      </c>
      <c r="B10" s="22" t="s">
        <v>312</v>
      </c>
      <c r="C10" s="23" t="s">
        <v>310</v>
      </c>
      <c r="D10" s="157" t="s">
        <v>49</v>
      </c>
      <c r="E10" s="22" t="s">
        <v>82</v>
      </c>
      <c r="F10" s="23" t="s">
        <v>83</v>
      </c>
      <c r="G10" s="22" t="s">
        <v>313</v>
      </c>
      <c r="H10" s="22" t="s">
        <v>314</v>
      </c>
      <c r="I10" s="24">
        <v>57500</v>
      </c>
      <c r="J10" s="24">
        <v>57500</v>
      </c>
      <c r="K10" s="24">
        <v>57500</v>
      </c>
      <c r="L10" s="24"/>
      <c r="M10" s="24"/>
      <c r="N10" s="24"/>
      <c r="O10" s="24"/>
      <c r="P10" s="24"/>
      <c r="Q10" s="24"/>
      <c r="R10" s="24"/>
      <c r="S10" s="24"/>
      <c r="T10" s="24"/>
      <c r="U10" s="24"/>
      <c r="V10" s="24"/>
      <c r="W10" s="24"/>
    </row>
    <row r="11" s="1" customFormat="1" ht="20" customHeight="1" spans="1:23">
      <c r="A11" s="22" t="s">
        <v>311</v>
      </c>
      <c r="B11" s="22" t="s">
        <v>312</v>
      </c>
      <c r="C11" s="23" t="s">
        <v>310</v>
      </c>
      <c r="D11" s="157" t="s">
        <v>49</v>
      </c>
      <c r="E11" s="22" t="s">
        <v>82</v>
      </c>
      <c r="F11" s="23" t="s">
        <v>83</v>
      </c>
      <c r="G11" s="22" t="s">
        <v>313</v>
      </c>
      <c r="H11" s="22" t="s">
        <v>314</v>
      </c>
      <c r="I11" s="24">
        <v>64400</v>
      </c>
      <c r="J11" s="24">
        <v>64400</v>
      </c>
      <c r="K11" s="24">
        <v>64400</v>
      </c>
      <c r="L11" s="24"/>
      <c r="M11" s="24"/>
      <c r="N11" s="24"/>
      <c r="O11" s="24"/>
      <c r="P11" s="109"/>
      <c r="Q11" s="24"/>
      <c r="R11" s="24"/>
      <c r="S11" s="24"/>
      <c r="T11" s="24"/>
      <c r="U11" s="24"/>
      <c r="V11" s="24"/>
      <c r="W11" s="24"/>
    </row>
    <row r="12" s="1" customFormat="1" ht="20" customHeight="1" spans="1:23">
      <c r="A12" s="22" t="s">
        <v>311</v>
      </c>
      <c r="B12" s="22" t="s">
        <v>312</v>
      </c>
      <c r="C12" s="23" t="s">
        <v>310</v>
      </c>
      <c r="D12" s="157" t="s">
        <v>49</v>
      </c>
      <c r="E12" s="22" t="s">
        <v>82</v>
      </c>
      <c r="F12" s="23" t="s">
        <v>83</v>
      </c>
      <c r="G12" s="22" t="s">
        <v>313</v>
      </c>
      <c r="H12" s="22" t="s">
        <v>314</v>
      </c>
      <c r="I12" s="24">
        <v>57900</v>
      </c>
      <c r="J12" s="24">
        <v>57900</v>
      </c>
      <c r="K12" s="24">
        <v>57900</v>
      </c>
      <c r="L12" s="24"/>
      <c r="M12" s="24"/>
      <c r="N12" s="24"/>
      <c r="O12" s="24"/>
      <c r="P12" s="109"/>
      <c r="Q12" s="24"/>
      <c r="R12" s="24"/>
      <c r="S12" s="24"/>
      <c r="T12" s="24"/>
      <c r="U12" s="24"/>
      <c r="V12" s="24"/>
      <c r="W12" s="24"/>
    </row>
    <row r="13" s="1" customFormat="1" ht="20" customHeight="1" spans="1:23">
      <c r="A13" s="133"/>
      <c r="B13" s="109"/>
      <c r="C13" s="23" t="s">
        <v>315</v>
      </c>
      <c r="D13" s="158"/>
      <c r="E13" s="133"/>
      <c r="F13" s="133"/>
      <c r="G13" s="133"/>
      <c r="H13" s="133"/>
      <c r="I13" s="24">
        <v>2956200</v>
      </c>
      <c r="J13" s="24">
        <v>2956200</v>
      </c>
      <c r="K13" s="24">
        <v>2956200</v>
      </c>
      <c r="L13" s="24"/>
      <c r="M13" s="24"/>
      <c r="N13" s="24"/>
      <c r="O13" s="24"/>
      <c r="P13" s="109"/>
      <c r="Q13" s="24"/>
      <c r="R13" s="24"/>
      <c r="S13" s="24"/>
      <c r="T13" s="24"/>
      <c r="U13" s="24"/>
      <c r="V13" s="24"/>
      <c r="W13" s="24"/>
    </row>
    <row r="14" s="1" customFormat="1" ht="20" customHeight="1" spans="1:23">
      <c r="A14" s="22" t="s">
        <v>316</v>
      </c>
      <c r="B14" s="22" t="s">
        <v>317</v>
      </c>
      <c r="C14" s="23" t="s">
        <v>315</v>
      </c>
      <c r="D14" s="157" t="s">
        <v>49</v>
      </c>
      <c r="E14" s="22" t="s">
        <v>159</v>
      </c>
      <c r="F14" s="23" t="s">
        <v>160</v>
      </c>
      <c r="G14" s="22" t="s">
        <v>318</v>
      </c>
      <c r="H14" s="22" t="s">
        <v>319</v>
      </c>
      <c r="I14" s="24">
        <v>150600</v>
      </c>
      <c r="J14" s="24">
        <v>150600</v>
      </c>
      <c r="K14" s="24">
        <v>150600</v>
      </c>
      <c r="L14" s="24"/>
      <c r="M14" s="24"/>
      <c r="N14" s="24"/>
      <c r="O14" s="24"/>
      <c r="P14" s="109"/>
      <c r="Q14" s="24"/>
      <c r="R14" s="24"/>
      <c r="S14" s="24"/>
      <c r="T14" s="24"/>
      <c r="U14" s="24"/>
      <c r="V14" s="24"/>
      <c r="W14" s="24"/>
    </row>
    <row r="15" s="1" customFormat="1" ht="20" customHeight="1" spans="1:23">
      <c r="A15" s="22" t="s">
        <v>316</v>
      </c>
      <c r="B15" s="22" t="s">
        <v>317</v>
      </c>
      <c r="C15" s="23" t="s">
        <v>315</v>
      </c>
      <c r="D15" s="157" t="s">
        <v>49</v>
      </c>
      <c r="E15" s="22" t="s">
        <v>159</v>
      </c>
      <c r="F15" s="23" t="s">
        <v>160</v>
      </c>
      <c r="G15" s="22" t="s">
        <v>318</v>
      </c>
      <c r="H15" s="22" t="s">
        <v>319</v>
      </c>
      <c r="I15" s="24">
        <v>1204800</v>
      </c>
      <c r="J15" s="24">
        <v>1204800</v>
      </c>
      <c r="K15" s="24">
        <v>1204800</v>
      </c>
      <c r="L15" s="24"/>
      <c r="M15" s="24"/>
      <c r="N15" s="24"/>
      <c r="O15" s="24"/>
      <c r="P15" s="109"/>
      <c r="Q15" s="24"/>
      <c r="R15" s="24"/>
      <c r="S15" s="24"/>
      <c r="T15" s="24"/>
      <c r="U15" s="24"/>
      <c r="V15" s="24"/>
      <c r="W15" s="24"/>
    </row>
    <row r="16" s="1" customFormat="1" ht="20" customHeight="1" spans="1:23">
      <c r="A16" s="22" t="s">
        <v>316</v>
      </c>
      <c r="B16" s="22" t="s">
        <v>317</v>
      </c>
      <c r="C16" s="23" t="s">
        <v>315</v>
      </c>
      <c r="D16" s="157" t="s">
        <v>49</v>
      </c>
      <c r="E16" s="22" t="s">
        <v>159</v>
      </c>
      <c r="F16" s="23" t="s">
        <v>160</v>
      </c>
      <c r="G16" s="22" t="s">
        <v>318</v>
      </c>
      <c r="H16" s="22" t="s">
        <v>319</v>
      </c>
      <c r="I16" s="24">
        <v>516000</v>
      </c>
      <c r="J16" s="24">
        <v>516000</v>
      </c>
      <c r="K16" s="24">
        <v>516000</v>
      </c>
      <c r="L16" s="24"/>
      <c r="M16" s="24"/>
      <c r="N16" s="24"/>
      <c r="O16" s="24"/>
      <c r="P16" s="109"/>
      <c r="Q16" s="24"/>
      <c r="R16" s="24"/>
      <c r="S16" s="24"/>
      <c r="T16" s="24"/>
      <c r="U16" s="24"/>
      <c r="V16" s="24"/>
      <c r="W16" s="24"/>
    </row>
    <row r="17" s="1" customFormat="1" ht="20" customHeight="1" spans="1:23">
      <c r="A17" s="22" t="s">
        <v>316</v>
      </c>
      <c r="B17" s="22" t="s">
        <v>317</v>
      </c>
      <c r="C17" s="23" t="s">
        <v>315</v>
      </c>
      <c r="D17" s="157" t="s">
        <v>49</v>
      </c>
      <c r="E17" s="22" t="s">
        <v>159</v>
      </c>
      <c r="F17" s="23" t="s">
        <v>160</v>
      </c>
      <c r="G17" s="22" t="s">
        <v>318</v>
      </c>
      <c r="H17" s="22" t="s">
        <v>319</v>
      </c>
      <c r="I17" s="24">
        <v>63200</v>
      </c>
      <c r="J17" s="24">
        <v>63200</v>
      </c>
      <c r="K17" s="24">
        <v>63200</v>
      </c>
      <c r="L17" s="24"/>
      <c r="M17" s="24"/>
      <c r="N17" s="24"/>
      <c r="O17" s="24"/>
      <c r="P17" s="109"/>
      <c r="Q17" s="24"/>
      <c r="R17" s="24"/>
      <c r="S17" s="24"/>
      <c r="T17" s="24"/>
      <c r="U17" s="24"/>
      <c r="V17" s="24"/>
      <c r="W17" s="24"/>
    </row>
    <row r="18" s="1" customFormat="1" ht="20" customHeight="1" spans="1:23">
      <c r="A18" s="22" t="s">
        <v>316</v>
      </c>
      <c r="B18" s="22" t="s">
        <v>317</v>
      </c>
      <c r="C18" s="23" t="s">
        <v>315</v>
      </c>
      <c r="D18" s="157" t="s">
        <v>49</v>
      </c>
      <c r="E18" s="22" t="s">
        <v>159</v>
      </c>
      <c r="F18" s="23" t="s">
        <v>160</v>
      </c>
      <c r="G18" s="22" t="s">
        <v>318</v>
      </c>
      <c r="H18" s="22" t="s">
        <v>319</v>
      </c>
      <c r="I18" s="24">
        <v>505600</v>
      </c>
      <c r="J18" s="24">
        <v>505600</v>
      </c>
      <c r="K18" s="24">
        <v>505600</v>
      </c>
      <c r="L18" s="24"/>
      <c r="M18" s="24"/>
      <c r="N18" s="24"/>
      <c r="O18" s="24"/>
      <c r="P18" s="109"/>
      <c r="Q18" s="24"/>
      <c r="R18" s="24"/>
      <c r="S18" s="24"/>
      <c r="T18" s="24"/>
      <c r="U18" s="24"/>
      <c r="V18" s="24"/>
      <c r="W18" s="24"/>
    </row>
    <row r="19" s="1" customFormat="1" ht="20" customHeight="1" spans="1:23">
      <c r="A19" s="22" t="s">
        <v>316</v>
      </c>
      <c r="B19" s="22" t="s">
        <v>317</v>
      </c>
      <c r="C19" s="23" t="s">
        <v>315</v>
      </c>
      <c r="D19" s="157" t="s">
        <v>49</v>
      </c>
      <c r="E19" s="22" t="s">
        <v>159</v>
      </c>
      <c r="F19" s="23" t="s">
        <v>160</v>
      </c>
      <c r="G19" s="22" t="s">
        <v>318</v>
      </c>
      <c r="H19" s="22" t="s">
        <v>319</v>
      </c>
      <c r="I19" s="24">
        <v>516000</v>
      </c>
      <c r="J19" s="24">
        <v>516000</v>
      </c>
      <c r="K19" s="24">
        <v>516000</v>
      </c>
      <c r="L19" s="24"/>
      <c r="M19" s="24"/>
      <c r="N19" s="24"/>
      <c r="O19" s="24"/>
      <c r="P19" s="109"/>
      <c r="Q19" s="24"/>
      <c r="R19" s="24"/>
      <c r="S19" s="24"/>
      <c r="T19" s="24"/>
      <c r="U19" s="24"/>
      <c r="V19" s="24"/>
      <c r="W19" s="24"/>
    </row>
    <row r="20" s="1" customFormat="1" ht="20" customHeight="1" spans="1:23">
      <c r="A20" s="133"/>
      <c r="B20" s="109"/>
      <c r="C20" s="23" t="s">
        <v>320</v>
      </c>
      <c r="D20" s="158"/>
      <c r="E20" s="133"/>
      <c r="F20" s="133"/>
      <c r="G20" s="133"/>
      <c r="H20" s="133"/>
      <c r="I20" s="24">
        <v>377000</v>
      </c>
      <c r="J20" s="24">
        <v>377000</v>
      </c>
      <c r="K20" s="24">
        <v>377000</v>
      </c>
      <c r="L20" s="24"/>
      <c r="M20" s="24"/>
      <c r="N20" s="24"/>
      <c r="O20" s="24"/>
      <c r="P20" s="109"/>
      <c r="Q20" s="24"/>
      <c r="R20" s="24"/>
      <c r="S20" s="24"/>
      <c r="T20" s="24"/>
      <c r="U20" s="24"/>
      <c r="V20" s="24"/>
      <c r="W20" s="24"/>
    </row>
    <row r="21" s="1" customFormat="1" ht="20" customHeight="1" spans="1:23">
      <c r="A21" s="22" t="s">
        <v>316</v>
      </c>
      <c r="B21" s="22" t="s">
        <v>321</v>
      </c>
      <c r="C21" s="23" t="s">
        <v>320</v>
      </c>
      <c r="D21" s="157" t="s">
        <v>49</v>
      </c>
      <c r="E21" s="22" t="s">
        <v>159</v>
      </c>
      <c r="F21" s="23" t="s">
        <v>160</v>
      </c>
      <c r="G21" s="22" t="s">
        <v>262</v>
      </c>
      <c r="H21" s="22" t="s">
        <v>263</v>
      </c>
      <c r="I21" s="24">
        <v>240000</v>
      </c>
      <c r="J21" s="24">
        <v>240000</v>
      </c>
      <c r="K21" s="24">
        <v>240000</v>
      </c>
      <c r="L21" s="24"/>
      <c r="M21" s="24"/>
      <c r="N21" s="24"/>
      <c r="O21" s="24"/>
      <c r="P21" s="109"/>
      <c r="Q21" s="24"/>
      <c r="R21" s="24"/>
      <c r="S21" s="24"/>
      <c r="T21" s="24"/>
      <c r="U21" s="24"/>
      <c r="V21" s="24"/>
      <c r="W21" s="24"/>
    </row>
    <row r="22" s="1" customFormat="1" ht="20" customHeight="1" spans="1:23">
      <c r="A22" s="22" t="s">
        <v>316</v>
      </c>
      <c r="B22" s="22" t="s">
        <v>321</v>
      </c>
      <c r="C22" s="23" t="s">
        <v>320</v>
      </c>
      <c r="D22" s="157" t="s">
        <v>49</v>
      </c>
      <c r="E22" s="22" t="s">
        <v>159</v>
      </c>
      <c r="F22" s="23" t="s">
        <v>160</v>
      </c>
      <c r="G22" s="22" t="s">
        <v>262</v>
      </c>
      <c r="H22" s="22" t="s">
        <v>263</v>
      </c>
      <c r="I22" s="24">
        <v>50000</v>
      </c>
      <c r="J22" s="24">
        <v>50000</v>
      </c>
      <c r="K22" s="24">
        <v>50000</v>
      </c>
      <c r="L22" s="24"/>
      <c r="M22" s="24"/>
      <c r="N22" s="24"/>
      <c r="O22" s="24"/>
      <c r="P22" s="109"/>
      <c r="Q22" s="24"/>
      <c r="R22" s="24"/>
      <c r="S22" s="24"/>
      <c r="T22" s="24"/>
      <c r="U22" s="24"/>
      <c r="V22" s="24"/>
      <c r="W22" s="24"/>
    </row>
    <row r="23" s="1" customFormat="1" ht="20" customHeight="1" spans="1:23">
      <c r="A23" s="22" t="s">
        <v>316</v>
      </c>
      <c r="B23" s="22" t="s">
        <v>321</v>
      </c>
      <c r="C23" s="23" t="s">
        <v>320</v>
      </c>
      <c r="D23" s="157" t="s">
        <v>49</v>
      </c>
      <c r="E23" s="22" t="s">
        <v>159</v>
      </c>
      <c r="F23" s="23" t="s">
        <v>160</v>
      </c>
      <c r="G23" s="22" t="s">
        <v>262</v>
      </c>
      <c r="H23" s="22" t="s">
        <v>263</v>
      </c>
      <c r="I23" s="24">
        <v>87000</v>
      </c>
      <c r="J23" s="24">
        <v>87000</v>
      </c>
      <c r="K23" s="24">
        <v>87000</v>
      </c>
      <c r="L23" s="24"/>
      <c r="M23" s="24"/>
      <c r="N23" s="24"/>
      <c r="O23" s="24"/>
      <c r="P23" s="109"/>
      <c r="Q23" s="24"/>
      <c r="R23" s="24"/>
      <c r="S23" s="24"/>
      <c r="T23" s="24"/>
      <c r="U23" s="24"/>
      <c r="V23" s="24"/>
      <c r="W23" s="24"/>
    </row>
    <row r="24" s="1" customFormat="1" ht="20" customHeight="1" spans="1:23">
      <c r="A24" s="133"/>
      <c r="B24" s="109"/>
      <c r="C24" s="23" t="s">
        <v>322</v>
      </c>
      <c r="D24" s="158"/>
      <c r="E24" s="133"/>
      <c r="F24" s="133"/>
      <c r="G24" s="133"/>
      <c r="H24" s="133"/>
      <c r="I24" s="24">
        <v>843000</v>
      </c>
      <c r="J24" s="24">
        <v>843000</v>
      </c>
      <c r="K24" s="24">
        <v>843000</v>
      </c>
      <c r="L24" s="24"/>
      <c r="M24" s="24"/>
      <c r="N24" s="24"/>
      <c r="O24" s="24"/>
      <c r="P24" s="109"/>
      <c r="Q24" s="24"/>
      <c r="R24" s="24"/>
      <c r="S24" s="24"/>
      <c r="T24" s="24"/>
      <c r="U24" s="24"/>
      <c r="V24" s="24"/>
      <c r="W24" s="24"/>
    </row>
    <row r="25" s="1" customFormat="1" ht="20" customHeight="1" spans="1:23">
      <c r="A25" s="22" t="s">
        <v>311</v>
      </c>
      <c r="B25" s="22" t="s">
        <v>323</v>
      </c>
      <c r="C25" s="23" t="s">
        <v>322</v>
      </c>
      <c r="D25" s="157" t="s">
        <v>49</v>
      </c>
      <c r="E25" s="22" t="s">
        <v>82</v>
      </c>
      <c r="F25" s="23" t="s">
        <v>83</v>
      </c>
      <c r="G25" s="22" t="s">
        <v>262</v>
      </c>
      <c r="H25" s="22" t="s">
        <v>263</v>
      </c>
      <c r="I25" s="24">
        <v>133636</v>
      </c>
      <c r="J25" s="24">
        <v>133636</v>
      </c>
      <c r="K25" s="24">
        <v>133636</v>
      </c>
      <c r="L25" s="24"/>
      <c r="M25" s="24"/>
      <c r="N25" s="24"/>
      <c r="O25" s="24"/>
      <c r="P25" s="109"/>
      <c r="Q25" s="24"/>
      <c r="R25" s="24"/>
      <c r="S25" s="24"/>
      <c r="T25" s="24"/>
      <c r="U25" s="24"/>
      <c r="V25" s="24"/>
      <c r="W25" s="24"/>
    </row>
    <row r="26" s="1" customFormat="1" ht="20" customHeight="1" spans="1:23">
      <c r="A26" s="22" t="s">
        <v>311</v>
      </c>
      <c r="B26" s="22" t="s">
        <v>323</v>
      </c>
      <c r="C26" s="23" t="s">
        <v>322</v>
      </c>
      <c r="D26" s="157" t="s">
        <v>49</v>
      </c>
      <c r="E26" s="22" t="s">
        <v>82</v>
      </c>
      <c r="F26" s="23" t="s">
        <v>83</v>
      </c>
      <c r="G26" s="22" t="s">
        <v>262</v>
      </c>
      <c r="H26" s="22" t="s">
        <v>263</v>
      </c>
      <c r="I26" s="24">
        <v>20000</v>
      </c>
      <c r="J26" s="24">
        <v>20000</v>
      </c>
      <c r="K26" s="24">
        <v>20000</v>
      </c>
      <c r="L26" s="24"/>
      <c r="M26" s="24"/>
      <c r="N26" s="24"/>
      <c r="O26" s="24"/>
      <c r="P26" s="109"/>
      <c r="Q26" s="24"/>
      <c r="R26" s="24"/>
      <c r="S26" s="24"/>
      <c r="T26" s="24"/>
      <c r="U26" s="24"/>
      <c r="V26" s="24"/>
      <c r="W26" s="24"/>
    </row>
    <row r="27" s="1" customFormat="1" ht="20" customHeight="1" spans="1:23">
      <c r="A27" s="22" t="s">
        <v>311</v>
      </c>
      <c r="B27" s="22" t="s">
        <v>323</v>
      </c>
      <c r="C27" s="23" t="s">
        <v>322</v>
      </c>
      <c r="D27" s="157" t="s">
        <v>49</v>
      </c>
      <c r="E27" s="22" t="s">
        <v>82</v>
      </c>
      <c r="F27" s="23" t="s">
        <v>83</v>
      </c>
      <c r="G27" s="22" t="s">
        <v>324</v>
      </c>
      <c r="H27" s="22" t="s">
        <v>325</v>
      </c>
      <c r="I27" s="24">
        <v>60000</v>
      </c>
      <c r="J27" s="24">
        <v>60000</v>
      </c>
      <c r="K27" s="24">
        <v>60000</v>
      </c>
      <c r="L27" s="24"/>
      <c r="M27" s="24"/>
      <c r="N27" s="24"/>
      <c r="O27" s="24"/>
      <c r="P27" s="109"/>
      <c r="Q27" s="24"/>
      <c r="R27" s="24"/>
      <c r="S27" s="24"/>
      <c r="T27" s="24"/>
      <c r="U27" s="24"/>
      <c r="V27" s="24"/>
      <c r="W27" s="24"/>
    </row>
    <row r="28" s="1" customFormat="1" ht="20" customHeight="1" spans="1:23">
      <c r="A28" s="22" t="s">
        <v>311</v>
      </c>
      <c r="B28" s="22" t="s">
        <v>323</v>
      </c>
      <c r="C28" s="23" t="s">
        <v>322</v>
      </c>
      <c r="D28" s="157" t="s">
        <v>49</v>
      </c>
      <c r="E28" s="22" t="s">
        <v>82</v>
      </c>
      <c r="F28" s="23" t="s">
        <v>83</v>
      </c>
      <c r="G28" s="22" t="s">
        <v>326</v>
      </c>
      <c r="H28" s="22" t="s">
        <v>327</v>
      </c>
      <c r="I28" s="24">
        <v>84000</v>
      </c>
      <c r="J28" s="24">
        <v>84000</v>
      </c>
      <c r="K28" s="24">
        <v>84000</v>
      </c>
      <c r="L28" s="24"/>
      <c r="M28" s="24"/>
      <c r="N28" s="24"/>
      <c r="O28" s="24"/>
      <c r="P28" s="109"/>
      <c r="Q28" s="24"/>
      <c r="R28" s="24"/>
      <c r="S28" s="24"/>
      <c r="T28" s="24"/>
      <c r="U28" s="24"/>
      <c r="V28" s="24"/>
      <c r="W28" s="24"/>
    </row>
    <row r="29" s="1" customFormat="1" ht="20" customHeight="1" spans="1:23">
      <c r="A29" s="22" t="s">
        <v>311</v>
      </c>
      <c r="B29" s="22" t="s">
        <v>323</v>
      </c>
      <c r="C29" s="23" t="s">
        <v>322</v>
      </c>
      <c r="D29" s="157" t="s">
        <v>49</v>
      </c>
      <c r="E29" s="22" t="s">
        <v>82</v>
      </c>
      <c r="F29" s="23" t="s">
        <v>83</v>
      </c>
      <c r="G29" s="22" t="s">
        <v>328</v>
      </c>
      <c r="H29" s="22" t="s">
        <v>329</v>
      </c>
      <c r="I29" s="24">
        <v>12250</v>
      </c>
      <c r="J29" s="24">
        <v>12250</v>
      </c>
      <c r="K29" s="24">
        <v>12250</v>
      </c>
      <c r="L29" s="24"/>
      <c r="M29" s="24"/>
      <c r="N29" s="24"/>
      <c r="O29" s="24"/>
      <c r="P29" s="109"/>
      <c r="Q29" s="24"/>
      <c r="R29" s="24"/>
      <c r="S29" s="24"/>
      <c r="T29" s="24"/>
      <c r="U29" s="24"/>
      <c r="V29" s="24"/>
      <c r="W29" s="24"/>
    </row>
    <row r="30" s="1" customFormat="1" ht="20" customHeight="1" spans="1:23">
      <c r="A30" s="22" t="s">
        <v>311</v>
      </c>
      <c r="B30" s="22" t="s">
        <v>323</v>
      </c>
      <c r="C30" s="23" t="s">
        <v>322</v>
      </c>
      <c r="D30" s="157" t="s">
        <v>49</v>
      </c>
      <c r="E30" s="22" t="s">
        <v>82</v>
      </c>
      <c r="F30" s="23" t="s">
        <v>83</v>
      </c>
      <c r="G30" s="22" t="s">
        <v>330</v>
      </c>
      <c r="H30" s="22" t="s">
        <v>331</v>
      </c>
      <c r="I30" s="24">
        <v>25000</v>
      </c>
      <c r="J30" s="24">
        <v>25000</v>
      </c>
      <c r="K30" s="24">
        <v>25000</v>
      </c>
      <c r="L30" s="24"/>
      <c r="M30" s="24"/>
      <c r="N30" s="24"/>
      <c r="O30" s="24"/>
      <c r="P30" s="109"/>
      <c r="Q30" s="24"/>
      <c r="R30" s="24"/>
      <c r="S30" s="24"/>
      <c r="T30" s="24"/>
      <c r="U30" s="24"/>
      <c r="V30" s="24"/>
      <c r="W30" s="24"/>
    </row>
    <row r="31" s="1" customFormat="1" ht="20" customHeight="1" spans="1:23">
      <c r="A31" s="22" t="s">
        <v>311</v>
      </c>
      <c r="B31" s="22" t="s">
        <v>323</v>
      </c>
      <c r="C31" s="23" t="s">
        <v>322</v>
      </c>
      <c r="D31" s="157" t="s">
        <v>49</v>
      </c>
      <c r="E31" s="22" t="s">
        <v>82</v>
      </c>
      <c r="F31" s="23" t="s">
        <v>83</v>
      </c>
      <c r="G31" s="22" t="s">
        <v>332</v>
      </c>
      <c r="H31" s="22" t="s">
        <v>333</v>
      </c>
      <c r="I31" s="24">
        <v>320000</v>
      </c>
      <c r="J31" s="24">
        <v>320000</v>
      </c>
      <c r="K31" s="24">
        <v>320000</v>
      </c>
      <c r="L31" s="24"/>
      <c r="M31" s="24"/>
      <c r="N31" s="24"/>
      <c r="O31" s="24"/>
      <c r="P31" s="109"/>
      <c r="Q31" s="24"/>
      <c r="R31" s="24"/>
      <c r="S31" s="24"/>
      <c r="T31" s="24"/>
      <c r="U31" s="24"/>
      <c r="V31" s="24"/>
      <c r="W31" s="24"/>
    </row>
    <row r="32" s="1" customFormat="1" ht="20" customHeight="1" spans="1:23">
      <c r="A32" s="22" t="s">
        <v>311</v>
      </c>
      <c r="B32" s="22" t="s">
        <v>323</v>
      </c>
      <c r="C32" s="23" t="s">
        <v>322</v>
      </c>
      <c r="D32" s="157" t="s">
        <v>49</v>
      </c>
      <c r="E32" s="22" t="s">
        <v>82</v>
      </c>
      <c r="F32" s="23" t="s">
        <v>83</v>
      </c>
      <c r="G32" s="22" t="s">
        <v>334</v>
      </c>
      <c r="H32" s="22" t="s">
        <v>335</v>
      </c>
      <c r="I32" s="24">
        <v>100000</v>
      </c>
      <c r="J32" s="24">
        <v>100000</v>
      </c>
      <c r="K32" s="24">
        <v>100000</v>
      </c>
      <c r="L32" s="24"/>
      <c r="M32" s="24"/>
      <c r="N32" s="24"/>
      <c r="O32" s="24"/>
      <c r="P32" s="109"/>
      <c r="Q32" s="24"/>
      <c r="R32" s="24"/>
      <c r="S32" s="24"/>
      <c r="T32" s="24"/>
      <c r="U32" s="24"/>
      <c r="V32" s="24"/>
      <c r="W32" s="24"/>
    </row>
    <row r="33" s="1" customFormat="1" ht="20" customHeight="1" spans="1:23">
      <c r="A33" s="22" t="s">
        <v>311</v>
      </c>
      <c r="B33" s="22" t="s">
        <v>323</v>
      </c>
      <c r="C33" s="23" t="s">
        <v>322</v>
      </c>
      <c r="D33" s="157" t="s">
        <v>49</v>
      </c>
      <c r="E33" s="22" t="s">
        <v>82</v>
      </c>
      <c r="F33" s="23" t="s">
        <v>83</v>
      </c>
      <c r="G33" s="22" t="s">
        <v>336</v>
      </c>
      <c r="H33" s="22" t="s">
        <v>337</v>
      </c>
      <c r="I33" s="24">
        <v>60000</v>
      </c>
      <c r="J33" s="24">
        <v>60000</v>
      </c>
      <c r="K33" s="24">
        <v>60000</v>
      </c>
      <c r="L33" s="24"/>
      <c r="M33" s="24"/>
      <c r="N33" s="24"/>
      <c r="O33" s="24"/>
      <c r="P33" s="109"/>
      <c r="Q33" s="24"/>
      <c r="R33" s="24"/>
      <c r="S33" s="24"/>
      <c r="T33" s="24"/>
      <c r="U33" s="24"/>
      <c r="V33" s="24"/>
      <c r="W33" s="24"/>
    </row>
    <row r="34" s="1" customFormat="1" ht="20" customHeight="1" spans="1:23">
      <c r="A34" s="22" t="s">
        <v>311</v>
      </c>
      <c r="B34" s="22" t="s">
        <v>323</v>
      </c>
      <c r="C34" s="23" t="s">
        <v>322</v>
      </c>
      <c r="D34" s="157" t="s">
        <v>49</v>
      </c>
      <c r="E34" s="22" t="s">
        <v>82</v>
      </c>
      <c r="F34" s="23" t="s">
        <v>83</v>
      </c>
      <c r="G34" s="22" t="s">
        <v>338</v>
      </c>
      <c r="H34" s="22" t="s">
        <v>209</v>
      </c>
      <c r="I34" s="24">
        <v>5000</v>
      </c>
      <c r="J34" s="24">
        <v>5000</v>
      </c>
      <c r="K34" s="24">
        <v>5000</v>
      </c>
      <c r="L34" s="24"/>
      <c r="M34" s="24"/>
      <c r="N34" s="24"/>
      <c r="O34" s="24"/>
      <c r="P34" s="109"/>
      <c r="Q34" s="24"/>
      <c r="R34" s="24"/>
      <c r="S34" s="24"/>
      <c r="T34" s="24"/>
      <c r="U34" s="24"/>
      <c r="V34" s="24"/>
      <c r="W34" s="24"/>
    </row>
    <row r="35" s="1" customFormat="1" ht="20" customHeight="1" spans="1:23">
      <c r="A35" s="22" t="s">
        <v>311</v>
      </c>
      <c r="B35" s="22" t="s">
        <v>323</v>
      </c>
      <c r="C35" s="23" t="s">
        <v>322</v>
      </c>
      <c r="D35" s="157" t="s">
        <v>49</v>
      </c>
      <c r="E35" s="22" t="s">
        <v>82</v>
      </c>
      <c r="F35" s="23" t="s">
        <v>83</v>
      </c>
      <c r="G35" s="22" t="s">
        <v>339</v>
      </c>
      <c r="H35" s="22" t="s">
        <v>340</v>
      </c>
      <c r="I35" s="24">
        <v>23114</v>
      </c>
      <c r="J35" s="24">
        <v>23114</v>
      </c>
      <c r="K35" s="24">
        <v>23114</v>
      </c>
      <c r="L35" s="24"/>
      <c r="M35" s="24"/>
      <c r="N35" s="24"/>
      <c r="O35" s="24"/>
      <c r="P35" s="109"/>
      <c r="Q35" s="24"/>
      <c r="R35" s="24"/>
      <c r="S35" s="24"/>
      <c r="T35" s="24"/>
      <c r="U35" s="24"/>
      <c r="V35" s="24"/>
      <c r="W35" s="24"/>
    </row>
    <row r="36" s="1" customFormat="1" ht="20" customHeight="1" spans="1:23">
      <c r="A36" s="133"/>
      <c r="B36" s="109"/>
      <c r="C36" s="23" t="s">
        <v>341</v>
      </c>
      <c r="D36" s="158"/>
      <c r="E36" s="133"/>
      <c r="F36" s="133"/>
      <c r="G36" s="133"/>
      <c r="H36" s="133"/>
      <c r="I36" s="24">
        <v>20812</v>
      </c>
      <c r="J36" s="24">
        <v>20812</v>
      </c>
      <c r="K36" s="24"/>
      <c r="L36" s="24"/>
      <c r="M36" s="24"/>
      <c r="N36" s="24"/>
      <c r="O36" s="24"/>
      <c r="P36" s="109"/>
      <c r="Q36" s="24"/>
      <c r="R36" s="24"/>
      <c r="S36" s="24"/>
      <c r="T36" s="24"/>
      <c r="U36" s="24"/>
      <c r="V36" s="24"/>
      <c r="W36" s="24"/>
    </row>
    <row r="37" s="1" customFormat="1" ht="20" customHeight="1" spans="1:23">
      <c r="A37" s="22" t="s">
        <v>311</v>
      </c>
      <c r="B37" s="22" t="s">
        <v>342</v>
      </c>
      <c r="C37" s="23" t="s">
        <v>341</v>
      </c>
      <c r="D37" s="157" t="s">
        <v>49</v>
      </c>
      <c r="E37" s="22" t="s">
        <v>168</v>
      </c>
      <c r="F37" s="23" t="s">
        <v>169</v>
      </c>
      <c r="G37" s="22" t="s">
        <v>343</v>
      </c>
      <c r="H37" s="22" t="s">
        <v>344</v>
      </c>
      <c r="I37" s="24">
        <v>20812</v>
      </c>
      <c r="J37" s="24">
        <v>20812</v>
      </c>
      <c r="K37" s="24"/>
      <c r="L37" s="24"/>
      <c r="M37" s="24"/>
      <c r="N37" s="24"/>
      <c r="O37" s="24"/>
      <c r="P37" s="109"/>
      <c r="Q37" s="24"/>
      <c r="R37" s="24"/>
      <c r="S37" s="24"/>
      <c r="T37" s="24"/>
      <c r="U37" s="24"/>
      <c r="V37" s="24"/>
      <c r="W37" s="24"/>
    </row>
    <row r="38" s="1" customFormat="1" ht="20" customHeight="1" spans="1:23">
      <c r="A38" s="133"/>
      <c r="B38" s="109"/>
      <c r="C38" s="23" t="s">
        <v>345</v>
      </c>
      <c r="D38" s="158"/>
      <c r="E38" s="133"/>
      <c r="F38" s="133"/>
      <c r="G38" s="133"/>
      <c r="H38" s="133"/>
      <c r="I38" s="24">
        <v>82800</v>
      </c>
      <c r="J38" s="24">
        <v>82800</v>
      </c>
      <c r="K38" s="24">
        <v>82800</v>
      </c>
      <c r="L38" s="24"/>
      <c r="M38" s="24"/>
      <c r="N38" s="24"/>
      <c r="O38" s="24"/>
      <c r="P38" s="109"/>
      <c r="Q38" s="24"/>
      <c r="R38" s="24"/>
      <c r="S38" s="24"/>
      <c r="T38" s="24"/>
      <c r="U38" s="24"/>
      <c r="V38" s="24"/>
      <c r="W38" s="24"/>
    </row>
    <row r="39" s="1" customFormat="1" ht="20" customHeight="1" spans="1:23">
      <c r="A39" s="22" t="s">
        <v>311</v>
      </c>
      <c r="B39" s="22" t="s">
        <v>346</v>
      </c>
      <c r="C39" s="23" t="s">
        <v>345</v>
      </c>
      <c r="D39" s="157" t="s">
        <v>49</v>
      </c>
      <c r="E39" s="22" t="s">
        <v>89</v>
      </c>
      <c r="F39" s="23" t="s">
        <v>79</v>
      </c>
      <c r="G39" s="22" t="s">
        <v>318</v>
      </c>
      <c r="H39" s="22" t="s">
        <v>319</v>
      </c>
      <c r="I39" s="24">
        <v>82800</v>
      </c>
      <c r="J39" s="24">
        <v>82800</v>
      </c>
      <c r="K39" s="24">
        <v>82800</v>
      </c>
      <c r="L39" s="24"/>
      <c r="M39" s="24"/>
      <c r="N39" s="24"/>
      <c r="O39" s="24"/>
      <c r="P39" s="109"/>
      <c r="Q39" s="24"/>
      <c r="R39" s="24"/>
      <c r="S39" s="24"/>
      <c r="T39" s="24"/>
      <c r="U39" s="24"/>
      <c r="V39" s="24"/>
      <c r="W39" s="24"/>
    </row>
    <row r="40" s="1" customFormat="1" ht="20" customHeight="1" spans="1:23">
      <c r="A40" s="133"/>
      <c r="B40" s="109"/>
      <c r="C40" s="23" t="s">
        <v>347</v>
      </c>
      <c r="D40" s="158"/>
      <c r="E40" s="133"/>
      <c r="F40" s="133"/>
      <c r="G40" s="133"/>
      <c r="H40" s="133"/>
      <c r="I40" s="24">
        <v>2012700</v>
      </c>
      <c r="J40" s="24">
        <v>2012700</v>
      </c>
      <c r="K40" s="24">
        <v>2012700</v>
      </c>
      <c r="L40" s="24"/>
      <c r="M40" s="24"/>
      <c r="N40" s="24"/>
      <c r="O40" s="24"/>
      <c r="P40" s="109"/>
      <c r="Q40" s="24"/>
      <c r="R40" s="24"/>
      <c r="S40" s="24"/>
      <c r="T40" s="24"/>
      <c r="U40" s="24"/>
      <c r="V40" s="24"/>
      <c r="W40" s="24"/>
    </row>
    <row r="41" s="1" customFormat="1" ht="20" customHeight="1" spans="1:23">
      <c r="A41" s="22" t="s">
        <v>316</v>
      </c>
      <c r="B41" s="22" t="s">
        <v>348</v>
      </c>
      <c r="C41" s="23" t="s">
        <v>347</v>
      </c>
      <c r="D41" s="157" t="s">
        <v>49</v>
      </c>
      <c r="E41" s="22" t="s">
        <v>159</v>
      </c>
      <c r="F41" s="23" t="s">
        <v>160</v>
      </c>
      <c r="G41" s="22" t="s">
        <v>318</v>
      </c>
      <c r="H41" s="22" t="s">
        <v>319</v>
      </c>
      <c r="I41" s="24">
        <v>121200</v>
      </c>
      <c r="J41" s="24">
        <v>121200</v>
      </c>
      <c r="K41" s="24">
        <v>121200</v>
      </c>
      <c r="L41" s="24"/>
      <c r="M41" s="24"/>
      <c r="N41" s="24"/>
      <c r="O41" s="24"/>
      <c r="P41" s="109"/>
      <c r="Q41" s="24"/>
      <c r="R41" s="24"/>
      <c r="S41" s="24"/>
      <c r="T41" s="24"/>
      <c r="U41" s="24"/>
      <c r="V41" s="24"/>
      <c r="W41" s="24"/>
    </row>
    <row r="42" s="1" customFormat="1" ht="20" customHeight="1" spans="1:23">
      <c r="A42" s="22" t="s">
        <v>316</v>
      </c>
      <c r="B42" s="22" t="s">
        <v>348</v>
      </c>
      <c r="C42" s="23" t="s">
        <v>347</v>
      </c>
      <c r="D42" s="157" t="s">
        <v>49</v>
      </c>
      <c r="E42" s="22" t="s">
        <v>159</v>
      </c>
      <c r="F42" s="23" t="s">
        <v>160</v>
      </c>
      <c r="G42" s="22" t="s">
        <v>318</v>
      </c>
      <c r="H42" s="22" t="s">
        <v>319</v>
      </c>
      <c r="I42" s="24">
        <v>71100</v>
      </c>
      <c r="J42" s="24">
        <v>71100</v>
      </c>
      <c r="K42" s="24">
        <v>71100</v>
      </c>
      <c r="L42" s="24"/>
      <c r="M42" s="24"/>
      <c r="N42" s="24"/>
      <c r="O42" s="24"/>
      <c r="P42" s="109"/>
      <c r="Q42" s="24"/>
      <c r="R42" s="24"/>
      <c r="S42" s="24"/>
      <c r="T42" s="24"/>
      <c r="U42" s="24"/>
      <c r="V42" s="24"/>
      <c r="W42" s="24"/>
    </row>
    <row r="43" s="1" customFormat="1" ht="20" customHeight="1" spans="1:23">
      <c r="A43" s="22" t="s">
        <v>316</v>
      </c>
      <c r="B43" s="22" t="s">
        <v>348</v>
      </c>
      <c r="C43" s="23" t="s">
        <v>347</v>
      </c>
      <c r="D43" s="157" t="s">
        <v>49</v>
      </c>
      <c r="E43" s="22" t="s">
        <v>159</v>
      </c>
      <c r="F43" s="23" t="s">
        <v>160</v>
      </c>
      <c r="G43" s="22" t="s">
        <v>318</v>
      </c>
      <c r="H43" s="22" t="s">
        <v>319</v>
      </c>
      <c r="I43" s="24">
        <v>1116000</v>
      </c>
      <c r="J43" s="24">
        <v>1116000</v>
      </c>
      <c r="K43" s="24">
        <v>1116000</v>
      </c>
      <c r="L43" s="24"/>
      <c r="M43" s="24"/>
      <c r="N43" s="24"/>
      <c r="O43" s="24"/>
      <c r="P43" s="109"/>
      <c r="Q43" s="24"/>
      <c r="R43" s="24"/>
      <c r="S43" s="24"/>
      <c r="T43" s="24"/>
      <c r="U43" s="24"/>
      <c r="V43" s="24"/>
      <c r="W43" s="24"/>
    </row>
    <row r="44" s="1" customFormat="1" ht="20" customHeight="1" spans="1:23">
      <c r="A44" s="22" t="s">
        <v>316</v>
      </c>
      <c r="B44" s="22" t="s">
        <v>348</v>
      </c>
      <c r="C44" s="23" t="s">
        <v>347</v>
      </c>
      <c r="D44" s="157" t="s">
        <v>49</v>
      </c>
      <c r="E44" s="22" t="s">
        <v>159</v>
      </c>
      <c r="F44" s="23" t="s">
        <v>160</v>
      </c>
      <c r="G44" s="22" t="s">
        <v>318</v>
      </c>
      <c r="H44" s="22" t="s">
        <v>319</v>
      </c>
      <c r="I44" s="24">
        <v>291600</v>
      </c>
      <c r="J44" s="24">
        <v>291600</v>
      </c>
      <c r="K44" s="24">
        <v>291600</v>
      </c>
      <c r="L44" s="24"/>
      <c r="M44" s="24"/>
      <c r="N44" s="24"/>
      <c r="O44" s="24"/>
      <c r="P44" s="109"/>
      <c r="Q44" s="24"/>
      <c r="R44" s="24"/>
      <c r="S44" s="24"/>
      <c r="T44" s="24"/>
      <c r="U44" s="24"/>
      <c r="V44" s="24"/>
      <c r="W44" s="24"/>
    </row>
    <row r="45" s="1" customFormat="1" ht="20" customHeight="1" spans="1:23">
      <c r="A45" s="22" t="s">
        <v>316</v>
      </c>
      <c r="B45" s="22" t="s">
        <v>348</v>
      </c>
      <c r="C45" s="23" t="s">
        <v>347</v>
      </c>
      <c r="D45" s="157" t="s">
        <v>49</v>
      </c>
      <c r="E45" s="22" t="s">
        <v>159</v>
      </c>
      <c r="F45" s="23" t="s">
        <v>160</v>
      </c>
      <c r="G45" s="22" t="s">
        <v>318</v>
      </c>
      <c r="H45" s="22" t="s">
        <v>319</v>
      </c>
      <c r="I45" s="24">
        <v>412800</v>
      </c>
      <c r="J45" s="24">
        <v>412800</v>
      </c>
      <c r="K45" s="24">
        <v>412800</v>
      </c>
      <c r="L45" s="24"/>
      <c r="M45" s="24"/>
      <c r="N45" s="24"/>
      <c r="O45" s="24"/>
      <c r="P45" s="109"/>
      <c r="Q45" s="24"/>
      <c r="R45" s="24"/>
      <c r="S45" s="24"/>
      <c r="T45" s="24"/>
      <c r="U45" s="24"/>
      <c r="V45" s="24"/>
      <c r="W45" s="24"/>
    </row>
    <row r="46" s="1" customFormat="1" ht="20" customHeight="1" spans="1:23">
      <c r="A46" s="133"/>
      <c r="B46" s="109"/>
      <c r="C46" s="23" t="s">
        <v>349</v>
      </c>
      <c r="D46" s="158"/>
      <c r="E46" s="133"/>
      <c r="F46" s="133"/>
      <c r="G46" s="133"/>
      <c r="H46" s="133"/>
      <c r="I46" s="24">
        <v>72000</v>
      </c>
      <c r="J46" s="24">
        <v>72000</v>
      </c>
      <c r="K46" s="24">
        <v>72000</v>
      </c>
      <c r="L46" s="24"/>
      <c r="M46" s="24"/>
      <c r="N46" s="24"/>
      <c r="O46" s="24"/>
      <c r="P46" s="109"/>
      <c r="Q46" s="24"/>
      <c r="R46" s="24"/>
      <c r="S46" s="24"/>
      <c r="T46" s="24"/>
      <c r="U46" s="24"/>
      <c r="V46" s="24"/>
      <c r="W46" s="24"/>
    </row>
    <row r="47" s="1" customFormat="1" ht="20" customHeight="1" spans="1:23">
      <c r="A47" s="22" t="s">
        <v>311</v>
      </c>
      <c r="B47" s="22" t="s">
        <v>350</v>
      </c>
      <c r="C47" s="23" t="s">
        <v>349</v>
      </c>
      <c r="D47" s="157" t="s">
        <v>49</v>
      </c>
      <c r="E47" s="22" t="s">
        <v>75</v>
      </c>
      <c r="F47" s="23" t="s">
        <v>76</v>
      </c>
      <c r="G47" s="22" t="s">
        <v>318</v>
      </c>
      <c r="H47" s="22" t="s">
        <v>319</v>
      </c>
      <c r="I47" s="24">
        <v>72000</v>
      </c>
      <c r="J47" s="24">
        <v>72000</v>
      </c>
      <c r="K47" s="24">
        <v>72000</v>
      </c>
      <c r="L47" s="24"/>
      <c r="M47" s="24"/>
      <c r="N47" s="24"/>
      <c r="O47" s="24"/>
      <c r="P47" s="109"/>
      <c r="Q47" s="24"/>
      <c r="R47" s="24"/>
      <c r="S47" s="24"/>
      <c r="T47" s="24"/>
      <c r="U47" s="24"/>
      <c r="V47" s="24"/>
      <c r="W47" s="24"/>
    </row>
    <row r="48" s="1" customFormat="1" ht="20" customHeight="1" spans="1:23">
      <c r="A48" s="133"/>
      <c r="B48" s="109"/>
      <c r="C48" s="23" t="s">
        <v>351</v>
      </c>
      <c r="D48" s="158"/>
      <c r="E48" s="133"/>
      <c r="F48" s="133"/>
      <c r="G48" s="133"/>
      <c r="H48" s="133"/>
      <c r="I48" s="24">
        <v>5000</v>
      </c>
      <c r="J48" s="24">
        <v>5000</v>
      </c>
      <c r="K48" s="24">
        <v>5000</v>
      </c>
      <c r="L48" s="24"/>
      <c r="M48" s="24"/>
      <c r="N48" s="24"/>
      <c r="O48" s="24"/>
      <c r="P48" s="109"/>
      <c r="Q48" s="24"/>
      <c r="R48" s="24"/>
      <c r="S48" s="24"/>
      <c r="T48" s="24"/>
      <c r="U48" s="24"/>
      <c r="V48" s="24"/>
      <c r="W48" s="24"/>
    </row>
    <row r="49" s="1" customFormat="1" ht="20" customHeight="1" spans="1:23">
      <c r="A49" s="22" t="s">
        <v>311</v>
      </c>
      <c r="B49" s="22" t="s">
        <v>352</v>
      </c>
      <c r="C49" s="23" t="s">
        <v>351</v>
      </c>
      <c r="D49" s="157" t="s">
        <v>49</v>
      </c>
      <c r="E49" s="22" t="s">
        <v>75</v>
      </c>
      <c r="F49" s="23" t="s">
        <v>76</v>
      </c>
      <c r="G49" s="22" t="s">
        <v>318</v>
      </c>
      <c r="H49" s="22" t="s">
        <v>319</v>
      </c>
      <c r="I49" s="24">
        <v>5000</v>
      </c>
      <c r="J49" s="24">
        <v>5000</v>
      </c>
      <c r="K49" s="24">
        <v>5000</v>
      </c>
      <c r="L49" s="24"/>
      <c r="M49" s="24"/>
      <c r="N49" s="24"/>
      <c r="O49" s="24"/>
      <c r="P49" s="109"/>
      <c r="Q49" s="24"/>
      <c r="R49" s="24"/>
      <c r="S49" s="24"/>
      <c r="T49" s="24"/>
      <c r="U49" s="24"/>
      <c r="V49" s="24"/>
      <c r="W49" s="24"/>
    </row>
    <row r="50" s="1" customFormat="1" ht="20" customHeight="1" spans="1:23">
      <c r="A50" s="133"/>
      <c r="B50" s="109"/>
      <c r="C50" s="23" t="s">
        <v>353</v>
      </c>
      <c r="D50" s="158"/>
      <c r="E50" s="133"/>
      <c r="F50" s="133"/>
      <c r="G50" s="133"/>
      <c r="H50" s="133"/>
      <c r="I50" s="24">
        <v>1800</v>
      </c>
      <c r="J50" s="24">
        <v>1800</v>
      </c>
      <c r="K50" s="24">
        <v>1800</v>
      </c>
      <c r="L50" s="24"/>
      <c r="M50" s="24"/>
      <c r="N50" s="24"/>
      <c r="O50" s="24"/>
      <c r="P50" s="109"/>
      <c r="Q50" s="24"/>
      <c r="R50" s="24"/>
      <c r="S50" s="24"/>
      <c r="T50" s="24"/>
      <c r="U50" s="24"/>
      <c r="V50" s="24"/>
      <c r="W50" s="24"/>
    </row>
    <row r="51" s="1" customFormat="1" ht="20" customHeight="1" spans="1:23">
      <c r="A51" s="22" t="s">
        <v>311</v>
      </c>
      <c r="B51" s="22" t="s">
        <v>354</v>
      </c>
      <c r="C51" s="23" t="s">
        <v>353</v>
      </c>
      <c r="D51" s="157" t="s">
        <v>49</v>
      </c>
      <c r="E51" s="22" t="s">
        <v>100</v>
      </c>
      <c r="F51" s="23" t="s">
        <v>101</v>
      </c>
      <c r="G51" s="22" t="s">
        <v>262</v>
      </c>
      <c r="H51" s="22" t="s">
        <v>263</v>
      </c>
      <c r="I51" s="24">
        <v>1800</v>
      </c>
      <c r="J51" s="24">
        <v>1800</v>
      </c>
      <c r="K51" s="24">
        <v>1800</v>
      </c>
      <c r="L51" s="24"/>
      <c r="M51" s="24"/>
      <c r="N51" s="24"/>
      <c r="O51" s="24"/>
      <c r="P51" s="109"/>
      <c r="Q51" s="24"/>
      <c r="R51" s="24"/>
      <c r="S51" s="24"/>
      <c r="T51" s="24"/>
      <c r="U51" s="24"/>
      <c r="V51" s="24"/>
      <c r="W51" s="24"/>
    </row>
    <row r="52" s="1" customFormat="1" ht="20" customHeight="1" spans="1:23">
      <c r="A52" s="133"/>
      <c r="B52" s="109"/>
      <c r="C52" s="23" t="s">
        <v>355</v>
      </c>
      <c r="D52" s="158"/>
      <c r="E52" s="133"/>
      <c r="F52" s="133"/>
      <c r="G52" s="133"/>
      <c r="H52" s="133"/>
      <c r="I52" s="24">
        <v>21280</v>
      </c>
      <c r="J52" s="24">
        <v>21280</v>
      </c>
      <c r="K52" s="24">
        <v>21280</v>
      </c>
      <c r="L52" s="24"/>
      <c r="M52" s="24"/>
      <c r="N52" s="24"/>
      <c r="O52" s="24"/>
      <c r="P52" s="109"/>
      <c r="Q52" s="24"/>
      <c r="R52" s="24"/>
      <c r="S52" s="24"/>
      <c r="T52" s="24"/>
      <c r="U52" s="24"/>
      <c r="V52" s="24"/>
      <c r="W52" s="24"/>
    </row>
    <row r="53" s="1" customFormat="1" ht="20" customHeight="1" spans="1:23">
      <c r="A53" s="22" t="s">
        <v>311</v>
      </c>
      <c r="B53" s="22" t="s">
        <v>356</v>
      </c>
      <c r="C53" s="23" t="s">
        <v>355</v>
      </c>
      <c r="D53" s="157" t="s">
        <v>49</v>
      </c>
      <c r="E53" s="22" t="s">
        <v>90</v>
      </c>
      <c r="F53" s="23" t="s">
        <v>91</v>
      </c>
      <c r="G53" s="22" t="s">
        <v>318</v>
      </c>
      <c r="H53" s="22" t="s">
        <v>319</v>
      </c>
      <c r="I53" s="24">
        <v>9500</v>
      </c>
      <c r="J53" s="24">
        <v>9500</v>
      </c>
      <c r="K53" s="24">
        <v>9500</v>
      </c>
      <c r="L53" s="24"/>
      <c r="M53" s="24"/>
      <c r="N53" s="24"/>
      <c r="O53" s="24"/>
      <c r="P53" s="109"/>
      <c r="Q53" s="24"/>
      <c r="R53" s="24"/>
      <c r="S53" s="24"/>
      <c r="T53" s="24"/>
      <c r="U53" s="24"/>
      <c r="V53" s="24"/>
      <c r="W53" s="24"/>
    </row>
    <row r="54" s="1" customFormat="1" ht="20" customHeight="1" spans="1:23">
      <c r="A54" s="22" t="s">
        <v>311</v>
      </c>
      <c r="B54" s="22" t="s">
        <v>356</v>
      </c>
      <c r="C54" s="23" t="s">
        <v>355</v>
      </c>
      <c r="D54" s="157" t="s">
        <v>49</v>
      </c>
      <c r="E54" s="22" t="s">
        <v>90</v>
      </c>
      <c r="F54" s="23" t="s">
        <v>91</v>
      </c>
      <c r="G54" s="22" t="s">
        <v>318</v>
      </c>
      <c r="H54" s="22" t="s">
        <v>319</v>
      </c>
      <c r="I54" s="24">
        <v>11780</v>
      </c>
      <c r="J54" s="24">
        <v>11780</v>
      </c>
      <c r="K54" s="24">
        <v>11780</v>
      </c>
      <c r="L54" s="24"/>
      <c r="M54" s="24"/>
      <c r="N54" s="24"/>
      <c r="O54" s="24"/>
      <c r="P54" s="109"/>
      <c r="Q54" s="24"/>
      <c r="R54" s="24"/>
      <c r="S54" s="24"/>
      <c r="T54" s="24"/>
      <c r="U54" s="24"/>
      <c r="V54" s="24"/>
      <c r="W54" s="24"/>
    </row>
    <row r="55" s="1" customFormat="1" ht="28" customHeight="1" spans="1:23">
      <c r="A55" s="133"/>
      <c r="B55" s="109"/>
      <c r="C55" s="23" t="s">
        <v>357</v>
      </c>
      <c r="D55" s="158"/>
      <c r="E55" s="133"/>
      <c r="F55" s="133"/>
      <c r="G55" s="133"/>
      <c r="H55" s="133"/>
      <c r="I55" s="24">
        <v>4920</v>
      </c>
      <c r="J55" s="24">
        <v>4920</v>
      </c>
      <c r="K55" s="24">
        <v>4920</v>
      </c>
      <c r="L55" s="24"/>
      <c r="M55" s="24"/>
      <c r="N55" s="24"/>
      <c r="O55" s="24"/>
      <c r="P55" s="109"/>
      <c r="Q55" s="24"/>
      <c r="R55" s="24"/>
      <c r="S55" s="24"/>
      <c r="T55" s="24"/>
      <c r="U55" s="24"/>
      <c r="V55" s="24"/>
      <c r="W55" s="24"/>
    </row>
    <row r="56" s="1" customFormat="1" ht="30" customHeight="1" spans="1:23">
      <c r="A56" s="22" t="s">
        <v>311</v>
      </c>
      <c r="B56" s="22" t="s">
        <v>358</v>
      </c>
      <c r="C56" s="23" t="s">
        <v>357</v>
      </c>
      <c r="D56" s="157" t="s">
        <v>49</v>
      </c>
      <c r="E56" s="22" t="s">
        <v>90</v>
      </c>
      <c r="F56" s="23" t="s">
        <v>91</v>
      </c>
      <c r="G56" s="22" t="s">
        <v>262</v>
      </c>
      <c r="H56" s="22" t="s">
        <v>263</v>
      </c>
      <c r="I56" s="24">
        <v>3000</v>
      </c>
      <c r="J56" s="24">
        <v>3000</v>
      </c>
      <c r="K56" s="24">
        <v>3000</v>
      </c>
      <c r="L56" s="24"/>
      <c r="M56" s="24"/>
      <c r="N56" s="24"/>
      <c r="O56" s="24"/>
      <c r="P56" s="109"/>
      <c r="Q56" s="24"/>
      <c r="R56" s="24"/>
      <c r="S56" s="24"/>
      <c r="T56" s="24"/>
      <c r="U56" s="24"/>
      <c r="V56" s="24"/>
      <c r="W56" s="24"/>
    </row>
    <row r="57" s="1" customFormat="1" ht="27" customHeight="1" spans="1:23">
      <c r="A57" s="22" t="s">
        <v>311</v>
      </c>
      <c r="B57" s="22" t="s">
        <v>358</v>
      </c>
      <c r="C57" s="23" t="s">
        <v>357</v>
      </c>
      <c r="D57" s="157" t="s">
        <v>49</v>
      </c>
      <c r="E57" s="22" t="s">
        <v>90</v>
      </c>
      <c r="F57" s="23" t="s">
        <v>91</v>
      </c>
      <c r="G57" s="22" t="s">
        <v>318</v>
      </c>
      <c r="H57" s="22" t="s">
        <v>319</v>
      </c>
      <c r="I57" s="24">
        <v>1920</v>
      </c>
      <c r="J57" s="24">
        <v>1920</v>
      </c>
      <c r="K57" s="24">
        <v>1920</v>
      </c>
      <c r="L57" s="24"/>
      <c r="M57" s="24"/>
      <c r="N57" s="24"/>
      <c r="O57" s="24"/>
      <c r="P57" s="109"/>
      <c r="Q57" s="24"/>
      <c r="R57" s="24"/>
      <c r="S57" s="24"/>
      <c r="T57" s="24"/>
      <c r="U57" s="24"/>
      <c r="V57" s="24"/>
      <c r="W57" s="24"/>
    </row>
    <row r="58" s="1" customFormat="1" ht="20" customHeight="1" spans="1:23">
      <c r="A58" s="133"/>
      <c r="B58" s="109"/>
      <c r="C58" s="23" t="s">
        <v>359</v>
      </c>
      <c r="D58" s="158"/>
      <c r="E58" s="133"/>
      <c r="F58" s="133"/>
      <c r="G58" s="133"/>
      <c r="H58" s="133"/>
      <c r="I58" s="24">
        <v>5000</v>
      </c>
      <c r="J58" s="24">
        <v>5000</v>
      </c>
      <c r="K58" s="24"/>
      <c r="L58" s="24"/>
      <c r="M58" s="24"/>
      <c r="N58" s="24"/>
      <c r="O58" s="24"/>
      <c r="P58" s="109"/>
      <c r="Q58" s="24"/>
      <c r="R58" s="24"/>
      <c r="S58" s="24"/>
      <c r="T58" s="24"/>
      <c r="U58" s="24"/>
      <c r="V58" s="24"/>
      <c r="W58" s="24"/>
    </row>
    <row r="59" s="1" customFormat="1" ht="20" customHeight="1" spans="1:23">
      <c r="A59" s="22" t="s">
        <v>311</v>
      </c>
      <c r="B59" s="22" t="s">
        <v>360</v>
      </c>
      <c r="C59" s="23" t="s">
        <v>359</v>
      </c>
      <c r="D59" s="157" t="s">
        <v>49</v>
      </c>
      <c r="E59" s="22" t="s">
        <v>90</v>
      </c>
      <c r="F59" s="23" t="s">
        <v>91</v>
      </c>
      <c r="G59" s="22" t="s">
        <v>262</v>
      </c>
      <c r="H59" s="22" t="s">
        <v>263</v>
      </c>
      <c r="I59" s="24">
        <v>5000</v>
      </c>
      <c r="J59" s="24">
        <v>5000</v>
      </c>
      <c r="K59" s="24"/>
      <c r="L59" s="24"/>
      <c r="M59" s="24"/>
      <c r="N59" s="24"/>
      <c r="O59" s="24"/>
      <c r="P59" s="109"/>
      <c r="Q59" s="24"/>
      <c r="R59" s="24"/>
      <c r="S59" s="24"/>
      <c r="T59" s="24"/>
      <c r="U59" s="24"/>
      <c r="V59" s="24"/>
      <c r="W59" s="24"/>
    </row>
    <row r="60" s="1" customFormat="1" ht="20" customHeight="1" spans="1:23">
      <c r="A60" s="133"/>
      <c r="B60" s="109"/>
      <c r="C60" s="23" t="s">
        <v>361</v>
      </c>
      <c r="D60" s="158"/>
      <c r="E60" s="133"/>
      <c r="F60" s="133"/>
      <c r="G60" s="133"/>
      <c r="H60" s="133"/>
      <c r="I60" s="24">
        <v>60000</v>
      </c>
      <c r="J60" s="24">
        <v>60000</v>
      </c>
      <c r="K60" s="24">
        <v>60000</v>
      </c>
      <c r="L60" s="24"/>
      <c r="M60" s="24"/>
      <c r="N60" s="24"/>
      <c r="O60" s="24"/>
      <c r="P60" s="109"/>
      <c r="Q60" s="24"/>
      <c r="R60" s="24"/>
      <c r="S60" s="24"/>
      <c r="T60" s="24"/>
      <c r="U60" s="24"/>
      <c r="V60" s="24"/>
      <c r="W60" s="24"/>
    </row>
    <row r="61" s="1" customFormat="1" ht="20" customHeight="1" spans="1:23">
      <c r="A61" s="22" t="s">
        <v>311</v>
      </c>
      <c r="B61" s="22" t="s">
        <v>362</v>
      </c>
      <c r="C61" s="23" t="s">
        <v>361</v>
      </c>
      <c r="D61" s="157" t="s">
        <v>49</v>
      </c>
      <c r="E61" s="22" t="s">
        <v>73</v>
      </c>
      <c r="F61" s="23" t="s">
        <v>74</v>
      </c>
      <c r="G61" s="22" t="s">
        <v>262</v>
      </c>
      <c r="H61" s="22" t="s">
        <v>263</v>
      </c>
      <c r="I61" s="24">
        <v>60000</v>
      </c>
      <c r="J61" s="24">
        <v>60000</v>
      </c>
      <c r="K61" s="24">
        <v>60000</v>
      </c>
      <c r="L61" s="24"/>
      <c r="M61" s="24"/>
      <c r="N61" s="24"/>
      <c r="O61" s="24"/>
      <c r="P61" s="109"/>
      <c r="Q61" s="24"/>
      <c r="R61" s="24"/>
      <c r="S61" s="24"/>
      <c r="T61" s="24"/>
      <c r="U61" s="24"/>
      <c r="V61" s="24"/>
      <c r="W61" s="24"/>
    </row>
    <row r="62" s="1" customFormat="1" ht="20" customHeight="1" spans="1:23">
      <c r="A62" s="133"/>
      <c r="B62" s="109"/>
      <c r="C62" s="23" t="s">
        <v>363</v>
      </c>
      <c r="D62" s="158"/>
      <c r="E62" s="133"/>
      <c r="F62" s="133"/>
      <c r="G62" s="133"/>
      <c r="H62" s="133"/>
      <c r="I62" s="24">
        <v>4200</v>
      </c>
      <c r="J62" s="24">
        <v>4200</v>
      </c>
      <c r="K62" s="24">
        <v>4200</v>
      </c>
      <c r="L62" s="24"/>
      <c r="M62" s="24"/>
      <c r="N62" s="24"/>
      <c r="O62" s="24"/>
      <c r="P62" s="109"/>
      <c r="Q62" s="24"/>
      <c r="R62" s="24"/>
      <c r="S62" s="24"/>
      <c r="T62" s="24"/>
      <c r="U62" s="24"/>
      <c r="V62" s="24"/>
      <c r="W62" s="24"/>
    </row>
    <row r="63" s="1" customFormat="1" ht="20" customHeight="1" spans="1:23">
      <c r="A63" s="22" t="s">
        <v>311</v>
      </c>
      <c r="B63" s="22" t="s">
        <v>364</v>
      </c>
      <c r="C63" s="23" t="s">
        <v>363</v>
      </c>
      <c r="D63" s="157" t="s">
        <v>49</v>
      </c>
      <c r="E63" s="22" t="s">
        <v>152</v>
      </c>
      <c r="F63" s="23" t="s">
        <v>153</v>
      </c>
      <c r="G63" s="22" t="s">
        <v>318</v>
      </c>
      <c r="H63" s="22" t="s">
        <v>319</v>
      </c>
      <c r="I63" s="24">
        <v>4200</v>
      </c>
      <c r="J63" s="24">
        <v>4200</v>
      </c>
      <c r="K63" s="24">
        <v>4200</v>
      </c>
      <c r="L63" s="24"/>
      <c r="M63" s="24"/>
      <c r="N63" s="24"/>
      <c r="O63" s="24"/>
      <c r="P63" s="109"/>
      <c r="Q63" s="24"/>
      <c r="R63" s="24"/>
      <c r="S63" s="24"/>
      <c r="T63" s="24"/>
      <c r="U63" s="24"/>
      <c r="V63" s="24"/>
      <c r="W63" s="24"/>
    </row>
    <row r="64" s="1" customFormat="1" ht="20" customHeight="1" spans="1:23">
      <c r="A64" s="133"/>
      <c r="B64" s="109"/>
      <c r="C64" s="23" t="s">
        <v>365</v>
      </c>
      <c r="D64" s="158"/>
      <c r="E64" s="133"/>
      <c r="F64" s="133"/>
      <c r="G64" s="133"/>
      <c r="H64" s="133"/>
      <c r="I64" s="24">
        <v>51678</v>
      </c>
      <c r="J64" s="24">
        <v>51678</v>
      </c>
      <c r="K64" s="24">
        <v>51678</v>
      </c>
      <c r="L64" s="24"/>
      <c r="M64" s="24"/>
      <c r="N64" s="24"/>
      <c r="O64" s="24"/>
      <c r="P64" s="109"/>
      <c r="Q64" s="24"/>
      <c r="R64" s="24"/>
      <c r="S64" s="24"/>
      <c r="T64" s="24"/>
      <c r="U64" s="24"/>
      <c r="V64" s="24"/>
      <c r="W64" s="24"/>
    </row>
    <row r="65" s="1" customFormat="1" ht="20" customHeight="1" spans="1:23">
      <c r="A65" s="22" t="s">
        <v>316</v>
      </c>
      <c r="B65" s="22" t="s">
        <v>366</v>
      </c>
      <c r="C65" s="23" t="s">
        <v>365</v>
      </c>
      <c r="D65" s="157" t="s">
        <v>49</v>
      </c>
      <c r="E65" s="22" t="s">
        <v>114</v>
      </c>
      <c r="F65" s="23" t="s">
        <v>115</v>
      </c>
      <c r="G65" s="22" t="s">
        <v>318</v>
      </c>
      <c r="H65" s="22" t="s">
        <v>319</v>
      </c>
      <c r="I65" s="24">
        <v>51678</v>
      </c>
      <c r="J65" s="24">
        <v>51678</v>
      </c>
      <c r="K65" s="24">
        <v>51678</v>
      </c>
      <c r="L65" s="24"/>
      <c r="M65" s="24"/>
      <c r="N65" s="24"/>
      <c r="O65" s="24"/>
      <c r="P65" s="109"/>
      <c r="Q65" s="24"/>
      <c r="R65" s="24"/>
      <c r="S65" s="24"/>
      <c r="T65" s="24"/>
      <c r="U65" s="24"/>
      <c r="V65" s="24"/>
      <c r="W65" s="24"/>
    </row>
    <row r="66" s="1" customFormat="1" ht="30" customHeight="1" spans="1:23">
      <c r="A66" s="22"/>
      <c r="B66" s="25"/>
      <c r="C66" s="23" t="s">
        <v>367</v>
      </c>
      <c r="D66" s="157"/>
      <c r="E66" s="22"/>
      <c r="F66" s="23"/>
      <c r="G66" s="22"/>
      <c r="H66" s="22"/>
      <c r="I66" s="24">
        <v>4520</v>
      </c>
      <c r="J66" s="24">
        <v>4520</v>
      </c>
      <c r="K66" s="24">
        <v>4520</v>
      </c>
      <c r="L66" s="24"/>
      <c r="M66" s="24"/>
      <c r="N66" s="24"/>
      <c r="O66" s="24"/>
      <c r="P66" s="24"/>
      <c r="Q66" s="24"/>
      <c r="R66" s="24"/>
      <c r="S66" s="24"/>
      <c r="T66" s="24"/>
      <c r="U66" s="24"/>
      <c r="V66" s="24"/>
      <c r="W66" s="24"/>
    </row>
    <row r="67" s="1" customFormat="1" ht="30" customHeight="1" spans="1:23">
      <c r="A67" s="22" t="s">
        <v>311</v>
      </c>
      <c r="B67" s="22" t="s">
        <v>358</v>
      </c>
      <c r="C67" s="23" t="s">
        <v>367</v>
      </c>
      <c r="D67" s="157" t="s">
        <v>49</v>
      </c>
      <c r="E67" s="22">
        <v>2013299</v>
      </c>
      <c r="F67" s="23" t="s">
        <v>91</v>
      </c>
      <c r="G67" s="22">
        <v>30201</v>
      </c>
      <c r="H67" s="22" t="s">
        <v>368</v>
      </c>
      <c r="I67" s="24">
        <v>2600</v>
      </c>
      <c r="J67" s="24">
        <v>2600</v>
      </c>
      <c r="K67" s="24">
        <v>2600</v>
      </c>
      <c r="L67" s="24"/>
      <c r="M67" s="24"/>
      <c r="N67" s="24"/>
      <c r="O67" s="24"/>
      <c r="P67" s="24"/>
      <c r="Q67" s="24"/>
      <c r="R67" s="24"/>
      <c r="S67" s="24"/>
      <c r="T67" s="24"/>
      <c r="U67" s="24"/>
      <c r="V67" s="24"/>
      <c r="W67" s="24"/>
    </row>
    <row r="68" s="1" customFormat="1" ht="31" customHeight="1" spans="1:23">
      <c r="A68" s="22" t="s">
        <v>311</v>
      </c>
      <c r="B68" s="22" t="s">
        <v>358</v>
      </c>
      <c r="C68" s="23" t="s">
        <v>367</v>
      </c>
      <c r="D68" s="157" t="s">
        <v>49</v>
      </c>
      <c r="E68" s="22">
        <v>2013299</v>
      </c>
      <c r="F68" s="23" t="s">
        <v>91</v>
      </c>
      <c r="G68" s="22">
        <v>30305</v>
      </c>
      <c r="H68" s="22" t="s">
        <v>319</v>
      </c>
      <c r="I68" s="24">
        <v>1920</v>
      </c>
      <c r="J68" s="24">
        <v>1920</v>
      </c>
      <c r="K68" s="24">
        <v>1920</v>
      </c>
      <c r="L68" s="24"/>
      <c r="M68" s="24"/>
      <c r="N68" s="24"/>
      <c r="O68" s="24"/>
      <c r="P68" s="24"/>
      <c r="Q68" s="24"/>
      <c r="R68" s="24"/>
      <c r="S68" s="24"/>
      <c r="T68" s="24"/>
      <c r="U68" s="24"/>
      <c r="V68" s="24"/>
      <c r="W68" s="24"/>
    </row>
    <row r="69" s="1" customFormat="1" ht="26" customHeight="1" spans="1:23">
      <c r="A69" s="22"/>
      <c r="B69" s="25"/>
      <c r="C69" s="23" t="s">
        <v>369</v>
      </c>
      <c r="D69" s="157"/>
      <c r="E69" s="22"/>
      <c r="F69" s="23"/>
      <c r="G69" s="22"/>
      <c r="H69" s="22"/>
      <c r="I69" s="24">
        <v>100000</v>
      </c>
      <c r="J69" s="24">
        <v>100000</v>
      </c>
      <c r="K69" s="24">
        <v>100000</v>
      </c>
      <c r="L69" s="24"/>
      <c r="M69" s="24"/>
      <c r="N69" s="24"/>
      <c r="O69" s="24"/>
      <c r="P69" s="24"/>
      <c r="Q69" s="24"/>
      <c r="R69" s="24"/>
      <c r="S69" s="24"/>
      <c r="T69" s="24"/>
      <c r="U69" s="24"/>
      <c r="V69" s="24"/>
      <c r="W69" s="24"/>
    </row>
    <row r="70" s="1" customFormat="1" ht="33" customHeight="1" spans="1:23">
      <c r="A70" s="22" t="s">
        <v>311</v>
      </c>
      <c r="B70" s="22" t="s">
        <v>358</v>
      </c>
      <c r="C70" s="23" t="s">
        <v>369</v>
      </c>
      <c r="D70" s="157" t="s">
        <v>49</v>
      </c>
      <c r="E70" s="22">
        <v>2010199</v>
      </c>
      <c r="F70" s="23" t="s">
        <v>77</v>
      </c>
      <c r="G70" s="22">
        <v>31005</v>
      </c>
      <c r="H70" s="22" t="s">
        <v>370</v>
      </c>
      <c r="I70" s="24">
        <v>100000</v>
      </c>
      <c r="J70" s="24">
        <v>100000</v>
      </c>
      <c r="K70" s="24">
        <v>100000</v>
      </c>
      <c r="L70" s="24"/>
      <c r="M70" s="24"/>
      <c r="N70" s="24"/>
      <c r="O70" s="24"/>
      <c r="P70" s="24"/>
      <c r="Q70" s="24"/>
      <c r="R70" s="24"/>
      <c r="S70" s="24"/>
      <c r="T70" s="24"/>
      <c r="U70" s="24"/>
      <c r="V70" s="24"/>
      <c r="W70" s="24"/>
    </row>
    <row r="71" s="1" customFormat="1" ht="20" customHeight="1" spans="1:23">
      <c r="A71" s="22"/>
      <c r="B71" s="25"/>
      <c r="C71" s="23" t="s">
        <v>371</v>
      </c>
      <c r="D71" s="157"/>
      <c r="E71" s="22"/>
      <c r="F71" s="23"/>
      <c r="G71" s="22"/>
      <c r="H71" s="22"/>
      <c r="I71" s="24">
        <v>60000</v>
      </c>
      <c r="J71" s="24">
        <v>60000</v>
      </c>
      <c r="K71" s="24">
        <v>60000</v>
      </c>
      <c r="L71" s="24"/>
      <c r="M71" s="24"/>
      <c r="N71" s="24"/>
      <c r="O71" s="24"/>
      <c r="P71" s="24"/>
      <c r="Q71" s="24"/>
      <c r="R71" s="24"/>
      <c r="S71" s="24"/>
      <c r="T71" s="24"/>
      <c r="U71" s="24"/>
      <c r="V71" s="24"/>
      <c r="W71" s="24"/>
    </row>
    <row r="72" s="1" customFormat="1" ht="20" customHeight="1" spans="1:23">
      <c r="A72" s="22" t="s">
        <v>311</v>
      </c>
      <c r="B72" s="22" t="s">
        <v>358</v>
      </c>
      <c r="C72" s="23" t="s">
        <v>371</v>
      </c>
      <c r="D72" s="157" t="s">
        <v>49</v>
      </c>
      <c r="E72" s="22">
        <v>2010202</v>
      </c>
      <c r="F72" s="23" t="s">
        <v>79</v>
      </c>
      <c r="G72" s="22">
        <v>30201</v>
      </c>
      <c r="H72" s="22" t="s">
        <v>263</v>
      </c>
      <c r="I72" s="24">
        <v>25450</v>
      </c>
      <c r="J72" s="24">
        <v>25450</v>
      </c>
      <c r="K72" s="24">
        <v>25450</v>
      </c>
      <c r="L72" s="24"/>
      <c r="M72" s="24"/>
      <c r="N72" s="24"/>
      <c r="O72" s="24"/>
      <c r="P72" s="24"/>
      <c r="Q72" s="24"/>
      <c r="R72" s="24"/>
      <c r="S72" s="24"/>
      <c r="T72" s="24"/>
      <c r="U72" s="24"/>
      <c r="V72" s="24"/>
      <c r="W72" s="24"/>
    </row>
    <row r="73" s="1" customFormat="1" ht="20" customHeight="1" spans="1:23">
      <c r="A73" s="22" t="s">
        <v>311</v>
      </c>
      <c r="B73" s="22" t="s">
        <v>358</v>
      </c>
      <c r="C73" s="23" t="s">
        <v>371</v>
      </c>
      <c r="D73" s="157" t="s">
        <v>49</v>
      </c>
      <c r="E73" s="22">
        <v>2010202</v>
      </c>
      <c r="F73" s="23" t="s">
        <v>79</v>
      </c>
      <c r="G73" s="22">
        <v>30213</v>
      </c>
      <c r="H73" s="22" t="s">
        <v>333</v>
      </c>
      <c r="I73" s="24">
        <v>34550</v>
      </c>
      <c r="J73" s="24">
        <v>34550</v>
      </c>
      <c r="K73" s="24">
        <v>34550</v>
      </c>
      <c r="L73" s="24"/>
      <c r="M73" s="24"/>
      <c r="N73" s="24"/>
      <c r="O73" s="24"/>
      <c r="P73" s="24"/>
      <c r="Q73" s="24"/>
      <c r="R73" s="24"/>
      <c r="S73" s="24"/>
      <c r="T73" s="24"/>
      <c r="U73" s="24"/>
      <c r="V73" s="24"/>
      <c r="W73" s="24"/>
    </row>
    <row r="74" s="1" customFormat="1" ht="20" customHeight="1" spans="1:23">
      <c r="A74" s="22"/>
      <c r="B74" s="25"/>
      <c r="C74" s="23" t="s">
        <v>372</v>
      </c>
      <c r="D74" s="157"/>
      <c r="E74" s="22"/>
      <c r="F74" s="23"/>
      <c r="G74" s="22"/>
      <c r="H74" s="22"/>
      <c r="I74" s="24">
        <v>50000</v>
      </c>
      <c r="J74" s="24">
        <v>50000</v>
      </c>
      <c r="K74" s="24">
        <v>50000</v>
      </c>
      <c r="L74" s="24"/>
      <c r="M74" s="24"/>
      <c r="N74" s="24"/>
      <c r="O74" s="24"/>
      <c r="P74" s="24"/>
      <c r="Q74" s="24"/>
      <c r="R74" s="24"/>
      <c r="S74" s="24"/>
      <c r="T74" s="24"/>
      <c r="U74" s="24"/>
      <c r="V74" s="24"/>
      <c r="W74" s="24"/>
    </row>
    <row r="75" s="1" customFormat="1" ht="20" customHeight="1" spans="1:23">
      <c r="A75" s="22" t="s">
        <v>311</v>
      </c>
      <c r="B75" s="22" t="s">
        <v>358</v>
      </c>
      <c r="C75" s="23" t="s">
        <v>372</v>
      </c>
      <c r="D75" s="157" t="s">
        <v>49</v>
      </c>
      <c r="E75" s="22">
        <v>2011102</v>
      </c>
      <c r="F75" s="23" t="s">
        <v>79</v>
      </c>
      <c r="G75" s="22">
        <v>30216</v>
      </c>
      <c r="H75" s="22" t="s">
        <v>337</v>
      </c>
      <c r="I75" s="24">
        <v>2080</v>
      </c>
      <c r="J75" s="24">
        <v>2080</v>
      </c>
      <c r="K75" s="24">
        <v>2080</v>
      </c>
      <c r="L75" s="24"/>
      <c r="M75" s="24"/>
      <c r="N75" s="24"/>
      <c r="O75" s="24"/>
      <c r="P75" s="24"/>
      <c r="Q75" s="24"/>
      <c r="R75" s="24"/>
      <c r="S75" s="24"/>
      <c r="T75" s="24"/>
      <c r="U75" s="24"/>
      <c r="V75" s="24"/>
      <c r="W75" s="24"/>
    </row>
    <row r="76" s="1" customFormat="1" ht="20" customHeight="1" spans="1:23">
      <c r="A76" s="22" t="s">
        <v>311</v>
      </c>
      <c r="B76" s="22" t="s">
        <v>358</v>
      </c>
      <c r="C76" s="23" t="s">
        <v>372</v>
      </c>
      <c r="D76" s="157" t="s">
        <v>49</v>
      </c>
      <c r="E76" s="22">
        <v>2011102</v>
      </c>
      <c r="F76" s="23" t="s">
        <v>79</v>
      </c>
      <c r="G76" s="22">
        <v>30201</v>
      </c>
      <c r="H76" s="22" t="s">
        <v>263</v>
      </c>
      <c r="I76" s="24">
        <v>47920</v>
      </c>
      <c r="J76" s="24">
        <v>47920</v>
      </c>
      <c r="K76" s="24">
        <v>47920</v>
      </c>
      <c r="L76" s="24"/>
      <c r="M76" s="24"/>
      <c r="N76" s="24"/>
      <c r="O76" s="24"/>
      <c r="P76" s="24"/>
      <c r="Q76" s="24"/>
      <c r="R76" s="24"/>
      <c r="S76" s="24"/>
      <c r="T76" s="24"/>
      <c r="U76" s="24"/>
      <c r="V76" s="24"/>
      <c r="W76" s="24"/>
    </row>
    <row r="77" s="1" customFormat="1" ht="20" customHeight="1" spans="1:23">
      <c r="A77" s="22"/>
      <c r="B77" s="25"/>
      <c r="C77" s="23" t="s">
        <v>373</v>
      </c>
      <c r="D77" s="157"/>
      <c r="E77" s="22"/>
      <c r="F77" s="23"/>
      <c r="G77" s="22"/>
      <c r="H77" s="22"/>
      <c r="I77" s="24">
        <v>8000</v>
      </c>
      <c r="J77" s="24">
        <v>8000</v>
      </c>
      <c r="K77" s="24">
        <v>8000</v>
      </c>
      <c r="L77" s="24"/>
      <c r="M77" s="24"/>
      <c r="N77" s="24"/>
      <c r="O77" s="24"/>
      <c r="P77" s="24"/>
      <c r="Q77" s="24"/>
      <c r="R77" s="24"/>
      <c r="S77" s="24"/>
      <c r="T77" s="24"/>
      <c r="U77" s="24"/>
      <c r="V77" s="24"/>
      <c r="W77" s="24"/>
    </row>
    <row r="78" s="1" customFormat="1" ht="20" customHeight="1" spans="1:23">
      <c r="A78" s="22" t="s">
        <v>311</v>
      </c>
      <c r="B78" s="22" t="s">
        <v>358</v>
      </c>
      <c r="C78" s="23" t="s">
        <v>373</v>
      </c>
      <c r="D78" s="157" t="s">
        <v>49</v>
      </c>
      <c r="E78" s="22">
        <v>2010108</v>
      </c>
      <c r="F78" s="23" t="s">
        <v>76</v>
      </c>
      <c r="G78" s="22">
        <v>30201</v>
      </c>
      <c r="H78" s="22" t="s">
        <v>263</v>
      </c>
      <c r="I78" s="24">
        <v>8000</v>
      </c>
      <c r="J78" s="24">
        <v>8000</v>
      </c>
      <c r="K78" s="24">
        <v>8000</v>
      </c>
      <c r="L78" s="24"/>
      <c r="M78" s="24"/>
      <c r="N78" s="24"/>
      <c r="O78" s="24"/>
      <c r="P78" s="24"/>
      <c r="Q78" s="24"/>
      <c r="R78" s="24"/>
      <c r="S78" s="24"/>
      <c r="T78" s="24"/>
      <c r="U78" s="24"/>
      <c r="V78" s="24"/>
      <c r="W78" s="24"/>
    </row>
    <row r="79" s="1" customFormat="1" ht="20" customHeight="1" spans="1:23">
      <c r="A79" s="22"/>
      <c r="B79" s="22"/>
      <c r="C79" s="23" t="s">
        <v>374</v>
      </c>
      <c r="D79" s="157"/>
      <c r="E79" s="22"/>
      <c r="F79" s="23"/>
      <c r="G79" s="22"/>
      <c r="H79" s="22"/>
      <c r="I79" s="24">
        <v>10000</v>
      </c>
      <c r="J79" s="24">
        <v>10000</v>
      </c>
      <c r="K79" s="24">
        <v>10000</v>
      </c>
      <c r="L79" s="24"/>
      <c r="M79" s="24"/>
      <c r="N79" s="24"/>
      <c r="O79" s="24"/>
      <c r="P79" s="24"/>
      <c r="Q79" s="24"/>
      <c r="R79" s="24"/>
      <c r="S79" s="24"/>
      <c r="T79" s="24"/>
      <c r="U79" s="24"/>
      <c r="V79" s="24"/>
      <c r="W79" s="24"/>
    </row>
    <row r="80" s="1" customFormat="1" ht="20" customHeight="1" spans="1:23">
      <c r="A80" s="22" t="s">
        <v>311</v>
      </c>
      <c r="B80" s="22" t="s">
        <v>358</v>
      </c>
      <c r="C80" s="23" t="s">
        <v>374</v>
      </c>
      <c r="D80" s="157" t="s">
        <v>49</v>
      </c>
      <c r="E80" s="22">
        <v>2010108</v>
      </c>
      <c r="F80" s="23" t="s">
        <v>76</v>
      </c>
      <c r="G80" s="22">
        <v>31002</v>
      </c>
      <c r="H80" s="22" t="s">
        <v>314</v>
      </c>
      <c r="I80" s="24">
        <v>10000</v>
      </c>
      <c r="J80" s="24">
        <v>10000</v>
      </c>
      <c r="K80" s="24">
        <v>10000</v>
      </c>
      <c r="L80" s="24"/>
      <c r="M80" s="24"/>
      <c r="N80" s="24"/>
      <c r="O80" s="24"/>
      <c r="P80" s="24"/>
      <c r="Q80" s="24"/>
      <c r="R80" s="24"/>
      <c r="S80" s="24"/>
      <c r="T80" s="24"/>
      <c r="U80" s="24"/>
      <c r="V80" s="24"/>
      <c r="W80" s="24"/>
    </row>
    <row r="81" s="1" customFormat="1" ht="20" customHeight="1" spans="1:23">
      <c r="A81" s="22"/>
      <c r="B81" s="22"/>
      <c r="C81" s="23" t="s">
        <v>375</v>
      </c>
      <c r="D81" s="157"/>
      <c r="E81" s="22"/>
      <c r="F81" s="23"/>
      <c r="G81" s="22"/>
      <c r="H81" s="22"/>
      <c r="I81" s="24">
        <v>23400</v>
      </c>
      <c r="J81" s="24">
        <v>23400</v>
      </c>
      <c r="K81" s="24">
        <v>23400</v>
      </c>
      <c r="L81" s="24"/>
      <c r="M81" s="24"/>
      <c r="N81" s="24"/>
      <c r="O81" s="24"/>
      <c r="P81" s="24"/>
      <c r="Q81" s="24"/>
      <c r="R81" s="24"/>
      <c r="S81" s="24"/>
      <c r="T81" s="24"/>
      <c r="U81" s="24"/>
      <c r="V81" s="24"/>
      <c r="W81" s="24"/>
    </row>
    <row r="82" s="1" customFormat="1" ht="20" customHeight="1" spans="1:23">
      <c r="A82" s="22" t="s">
        <v>311</v>
      </c>
      <c r="B82" s="22" t="s">
        <v>346</v>
      </c>
      <c r="C82" s="23" t="s">
        <v>375</v>
      </c>
      <c r="D82" s="157" t="s">
        <v>49</v>
      </c>
      <c r="E82" s="22">
        <v>2013202</v>
      </c>
      <c r="F82" s="23" t="s">
        <v>79</v>
      </c>
      <c r="G82" s="22">
        <v>30305</v>
      </c>
      <c r="H82" s="22" t="s">
        <v>319</v>
      </c>
      <c r="I82" s="24">
        <v>23400</v>
      </c>
      <c r="J82" s="24">
        <v>23400</v>
      </c>
      <c r="K82" s="24">
        <v>23400</v>
      </c>
      <c r="L82" s="24"/>
      <c r="M82" s="24"/>
      <c r="N82" s="24"/>
      <c r="O82" s="24"/>
      <c r="P82" s="24"/>
      <c r="Q82" s="24"/>
      <c r="R82" s="24"/>
      <c r="S82" s="24"/>
      <c r="T82" s="24"/>
      <c r="U82" s="24"/>
      <c r="V82" s="24"/>
      <c r="W82" s="24"/>
    </row>
    <row r="83" s="1" customFormat="1" ht="20" customHeight="1" spans="1:23">
      <c r="A83" s="22"/>
      <c r="B83" s="25"/>
      <c r="C83" s="23" t="s">
        <v>376</v>
      </c>
      <c r="D83" s="157"/>
      <c r="E83" s="22"/>
      <c r="F83" s="23"/>
      <c r="G83" s="22"/>
      <c r="H83" s="22"/>
      <c r="I83" s="24">
        <v>200000</v>
      </c>
      <c r="J83" s="24">
        <v>200000</v>
      </c>
      <c r="K83" s="24">
        <v>200000</v>
      </c>
      <c r="L83" s="24"/>
      <c r="M83" s="24"/>
      <c r="N83" s="24"/>
      <c r="O83" s="24"/>
      <c r="P83" s="24"/>
      <c r="Q83" s="24"/>
      <c r="R83" s="24"/>
      <c r="S83" s="24"/>
      <c r="T83" s="24"/>
      <c r="U83" s="24"/>
      <c r="V83" s="24"/>
      <c r="W83" s="24"/>
    </row>
    <row r="84" s="1" customFormat="1" ht="20" customHeight="1" spans="1:23">
      <c r="A84" s="22" t="s">
        <v>311</v>
      </c>
      <c r="B84" s="22" t="s">
        <v>346</v>
      </c>
      <c r="C84" s="23" t="s">
        <v>376</v>
      </c>
      <c r="D84" s="157" t="s">
        <v>49</v>
      </c>
      <c r="E84" s="22">
        <v>2296003</v>
      </c>
      <c r="F84" s="23" t="s">
        <v>178</v>
      </c>
      <c r="G84" s="22">
        <v>31005</v>
      </c>
      <c r="H84" s="22" t="s">
        <v>370</v>
      </c>
      <c r="I84" s="24">
        <v>200000</v>
      </c>
      <c r="J84" s="24">
        <v>200000</v>
      </c>
      <c r="K84" s="24">
        <v>200000</v>
      </c>
      <c r="L84" s="24"/>
      <c r="M84" s="24"/>
      <c r="N84" s="24"/>
      <c r="O84" s="24"/>
      <c r="P84" s="24"/>
      <c r="Q84" s="24"/>
      <c r="R84" s="24"/>
      <c r="S84" s="24"/>
      <c r="T84" s="24"/>
      <c r="U84" s="24"/>
      <c r="V84" s="24"/>
      <c r="W84" s="24"/>
    </row>
    <row r="85" s="1" customFormat="1" ht="29" customHeight="1" spans="1:23">
      <c r="A85" s="22"/>
      <c r="B85" s="25"/>
      <c r="C85" s="23" t="s">
        <v>377</v>
      </c>
      <c r="D85" s="157"/>
      <c r="E85" s="22"/>
      <c r="F85" s="23"/>
      <c r="G85" s="22"/>
      <c r="H85" s="22"/>
      <c r="I85" s="24">
        <v>200000</v>
      </c>
      <c r="J85" s="24">
        <v>200000</v>
      </c>
      <c r="K85" s="24">
        <v>200000</v>
      </c>
      <c r="L85" s="24"/>
      <c r="M85" s="24"/>
      <c r="N85" s="24"/>
      <c r="O85" s="24"/>
      <c r="P85" s="24"/>
      <c r="Q85" s="24"/>
      <c r="R85" s="24"/>
      <c r="S85" s="24"/>
      <c r="T85" s="24"/>
      <c r="U85" s="24"/>
      <c r="V85" s="24"/>
      <c r="W85" s="24"/>
    </row>
    <row r="86" s="1" customFormat="1" ht="30" customHeight="1" spans="1:23">
      <c r="A86" s="22" t="s">
        <v>311</v>
      </c>
      <c r="B86" s="22" t="s">
        <v>346</v>
      </c>
      <c r="C86" s="23" t="s">
        <v>377</v>
      </c>
      <c r="D86" s="157" t="s">
        <v>49</v>
      </c>
      <c r="E86" s="22">
        <v>2296002</v>
      </c>
      <c r="F86" s="23" t="s">
        <v>177</v>
      </c>
      <c r="G86" s="22">
        <v>30905</v>
      </c>
      <c r="H86" s="22" t="s">
        <v>370</v>
      </c>
      <c r="I86" s="24">
        <v>200000</v>
      </c>
      <c r="J86" s="24">
        <v>200000</v>
      </c>
      <c r="K86" s="24">
        <v>200000</v>
      </c>
      <c r="L86" s="24"/>
      <c r="M86" s="24"/>
      <c r="N86" s="24"/>
      <c r="O86" s="24"/>
      <c r="P86" s="24"/>
      <c r="Q86" s="24"/>
      <c r="R86" s="24"/>
      <c r="S86" s="24"/>
      <c r="T86" s="24"/>
      <c r="U86" s="24"/>
      <c r="V86" s="24"/>
      <c r="W86" s="24"/>
    </row>
    <row r="87" s="1" customFormat="1" ht="20" customHeight="1" spans="1:23">
      <c r="A87" s="22"/>
      <c r="B87" s="22"/>
      <c r="C87" s="23" t="s">
        <v>347</v>
      </c>
      <c r="D87" s="157"/>
      <c r="E87" s="22"/>
      <c r="F87" s="23"/>
      <c r="G87" s="22"/>
      <c r="H87" s="22"/>
      <c r="I87" s="24">
        <v>8100</v>
      </c>
      <c r="J87" s="24">
        <v>8100</v>
      </c>
      <c r="K87" s="24">
        <v>8100</v>
      </c>
      <c r="L87" s="24"/>
      <c r="M87" s="24"/>
      <c r="N87" s="24"/>
      <c r="O87" s="24"/>
      <c r="P87" s="24"/>
      <c r="Q87" s="24"/>
      <c r="R87" s="24"/>
      <c r="S87" s="24"/>
      <c r="T87" s="24"/>
      <c r="U87" s="24"/>
      <c r="V87" s="24"/>
      <c r="W87" s="24"/>
    </row>
    <row r="88" s="1" customFormat="1" ht="20" customHeight="1" spans="1:23">
      <c r="A88" s="22" t="s">
        <v>316</v>
      </c>
      <c r="B88" s="22" t="s">
        <v>348</v>
      </c>
      <c r="C88" s="23" t="s">
        <v>347</v>
      </c>
      <c r="D88" s="157" t="s">
        <v>49</v>
      </c>
      <c r="E88" s="22">
        <v>2109999</v>
      </c>
      <c r="F88" s="23" t="s">
        <v>130</v>
      </c>
      <c r="G88" s="22">
        <v>30305</v>
      </c>
      <c r="H88" s="22" t="s">
        <v>319</v>
      </c>
      <c r="I88" s="24">
        <v>8100</v>
      </c>
      <c r="J88" s="24">
        <v>8100</v>
      </c>
      <c r="K88" s="24">
        <v>8100</v>
      </c>
      <c r="L88" s="24"/>
      <c r="M88" s="24"/>
      <c r="N88" s="24"/>
      <c r="O88" s="24"/>
      <c r="P88" s="24"/>
      <c r="Q88" s="24"/>
      <c r="R88" s="24"/>
      <c r="S88" s="24"/>
      <c r="T88" s="24"/>
      <c r="U88" s="24"/>
      <c r="V88" s="24"/>
      <c r="W88" s="24"/>
    </row>
    <row r="89" s="1" customFormat="1" ht="30" customHeight="1" spans="1:23">
      <c r="A89" s="22"/>
      <c r="B89" s="25"/>
      <c r="C89" s="23" t="s">
        <v>378</v>
      </c>
      <c r="D89" s="157"/>
      <c r="E89" s="22"/>
      <c r="F89" s="23"/>
      <c r="G89" s="22"/>
      <c r="H89" s="22"/>
      <c r="I89" s="24">
        <v>200000</v>
      </c>
      <c r="J89" s="24">
        <v>200000</v>
      </c>
      <c r="K89" s="24">
        <v>200000</v>
      </c>
      <c r="L89" s="24"/>
      <c r="M89" s="24"/>
      <c r="N89" s="24"/>
      <c r="O89" s="24"/>
      <c r="P89" s="24"/>
      <c r="Q89" s="24"/>
      <c r="R89" s="24"/>
      <c r="S89" s="24"/>
      <c r="T89" s="24"/>
      <c r="U89" s="24"/>
      <c r="V89" s="24"/>
      <c r="W89" s="24"/>
    </row>
    <row r="90" s="1" customFormat="1" ht="32" customHeight="1" spans="1:23">
      <c r="A90" s="22" t="s">
        <v>311</v>
      </c>
      <c r="B90" s="22" t="s">
        <v>346</v>
      </c>
      <c r="C90" s="23" t="s">
        <v>378</v>
      </c>
      <c r="D90" s="157" t="s">
        <v>49</v>
      </c>
      <c r="E90" s="22">
        <v>2296002</v>
      </c>
      <c r="F90" s="23" t="s">
        <v>379</v>
      </c>
      <c r="G90" s="22">
        <v>31005</v>
      </c>
      <c r="H90" s="22" t="s">
        <v>370</v>
      </c>
      <c r="I90" s="24">
        <v>200000</v>
      </c>
      <c r="J90" s="24">
        <v>200000</v>
      </c>
      <c r="K90" s="24">
        <v>200000</v>
      </c>
      <c r="L90" s="24"/>
      <c r="M90" s="24"/>
      <c r="N90" s="24"/>
      <c r="O90" s="24"/>
      <c r="P90" s="24"/>
      <c r="Q90" s="24"/>
      <c r="R90" s="24"/>
      <c r="S90" s="24"/>
      <c r="T90" s="24"/>
      <c r="U90" s="24"/>
      <c r="V90" s="24"/>
      <c r="W90" s="24"/>
    </row>
    <row r="91" s="1" customFormat="1" ht="20" customHeight="1" spans="1:23">
      <c r="A91" s="22"/>
      <c r="B91" s="25"/>
      <c r="C91" s="23" t="s">
        <v>380</v>
      </c>
      <c r="D91" s="157"/>
      <c r="E91" s="22"/>
      <c r="F91" s="23"/>
      <c r="G91" s="22"/>
      <c r="H91" s="22"/>
      <c r="I91" s="24">
        <v>3340</v>
      </c>
      <c r="J91" s="24">
        <v>3340</v>
      </c>
      <c r="K91" s="24">
        <v>3340</v>
      </c>
      <c r="L91" s="24"/>
      <c r="M91" s="24"/>
      <c r="N91" s="24"/>
      <c r="O91" s="24"/>
      <c r="P91" s="24"/>
      <c r="Q91" s="24"/>
      <c r="R91" s="24"/>
      <c r="S91" s="24"/>
      <c r="T91" s="24"/>
      <c r="U91" s="24"/>
      <c r="V91" s="24"/>
      <c r="W91" s="24"/>
    </row>
    <row r="92" s="1" customFormat="1" ht="20" customHeight="1" spans="1:23">
      <c r="A92" s="22" t="s">
        <v>311</v>
      </c>
      <c r="B92" s="22" t="s">
        <v>346</v>
      </c>
      <c r="C92" s="23" t="s">
        <v>380</v>
      </c>
      <c r="D92" s="157" t="s">
        <v>49</v>
      </c>
      <c r="E92" s="22">
        <v>2081006</v>
      </c>
      <c r="F92" s="23" t="s">
        <v>117</v>
      </c>
      <c r="G92" s="22">
        <v>30226</v>
      </c>
      <c r="H92" s="22" t="s">
        <v>381</v>
      </c>
      <c r="I92" s="24">
        <v>3340</v>
      </c>
      <c r="J92" s="24">
        <v>3340</v>
      </c>
      <c r="K92" s="24">
        <v>3340</v>
      </c>
      <c r="L92" s="24"/>
      <c r="M92" s="24"/>
      <c r="N92" s="24"/>
      <c r="O92" s="24"/>
      <c r="P92" s="24"/>
      <c r="Q92" s="24"/>
      <c r="R92" s="24"/>
      <c r="S92" s="24"/>
      <c r="T92" s="24"/>
      <c r="U92" s="24"/>
      <c r="V92" s="24"/>
      <c r="W92" s="24"/>
    </row>
    <row r="93" s="1" customFormat="1" ht="20" customHeight="1" spans="1:23">
      <c r="A93" s="22"/>
      <c r="B93" s="25"/>
      <c r="C93" s="23" t="s">
        <v>382</v>
      </c>
      <c r="D93" s="157"/>
      <c r="E93" s="22"/>
      <c r="F93" s="23"/>
      <c r="G93" s="22"/>
      <c r="H93" s="22"/>
      <c r="I93" s="24">
        <v>110000</v>
      </c>
      <c r="J93" s="24">
        <v>110000</v>
      </c>
      <c r="K93" s="24">
        <v>110000</v>
      </c>
      <c r="L93" s="24"/>
      <c r="M93" s="24"/>
      <c r="N93" s="24"/>
      <c r="O93" s="24"/>
      <c r="P93" s="24"/>
      <c r="Q93" s="24"/>
      <c r="R93" s="24"/>
      <c r="S93" s="24"/>
      <c r="T93" s="24"/>
      <c r="U93" s="24"/>
      <c r="V93" s="24"/>
      <c r="W93" s="24"/>
    </row>
    <row r="94" s="1" customFormat="1" ht="20" customHeight="1" spans="1:23">
      <c r="A94" s="22" t="s">
        <v>311</v>
      </c>
      <c r="B94" s="22" t="s">
        <v>346</v>
      </c>
      <c r="C94" s="23" t="s">
        <v>382</v>
      </c>
      <c r="D94" s="157" t="s">
        <v>49</v>
      </c>
      <c r="E94" s="22">
        <v>2129999</v>
      </c>
      <c r="F94" s="23" t="s">
        <v>137</v>
      </c>
      <c r="G94" s="22">
        <v>30905</v>
      </c>
      <c r="H94" s="22" t="s">
        <v>370</v>
      </c>
      <c r="I94" s="24">
        <v>44000</v>
      </c>
      <c r="J94" s="24">
        <v>44000</v>
      </c>
      <c r="K94" s="24">
        <v>44000</v>
      </c>
      <c r="L94" s="24"/>
      <c r="M94" s="24"/>
      <c r="N94" s="24"/>
      <c r="O94" s="24"/>
      <c r="P94" s="24"/>
      <c r="Q94" s="24"/>
      <c r="R94" s="24"/>
      <c r="S94" s="24"/>
      <c r="T94" s="24"/>
      <c r="U94" s="24"/>
      <c r="V94" s="24"/>
      <c r="W94" s="24"/>
    </row>
    <row r="95" s="1" customFormat="1" ht="20" customHeight="1" spans="1:23">
      <c r="A95" s="22" t="s">
        <v>311</v>
      </c>
      <c r="B95" s="22" t="s">
        <v>346</v>
      </c>
      <c r="C95" s="23" t="s">
        <v>382</v>
      </c>
      <c r="D95" s="157" t="s">
        <v>49</v>
      </c>
      <c r="E95" s="22">
        <v>2129999</v>
      </c>
      <c r="F95" s="23" t="s">
        <v>137</v>
      </c>
      <c r="G95" s="22">
        <v>30226</v>
      </c>
      <c r="H95" s="22" t="s">
        <v>381</v>
      </c>
      <c r="I95" s="24">
        <v>66000</v>
      </c>
      <c r="J95" s="24">
        <v>66000</v>
      </c>
      <c r="K95" s="24">
        <v>66000</v>
      </c>
      <c r="L95" s="24"/>
      <c r="M95" s="24"/>
      <c r="N95" s="24"/>
      <c r="O95" s="24"/>
      <c r="P95" s="24"/>
      <c r="Q95" s="24"/>
      <c r="R95" s="24"/>
      <c r="S95" s="24"/>
      <c r="T95" s="24"/>
      <c r="U95" s="24"/>
      <c r="V95" s="24"/>
      <c r="W95" s="24"/>
    </row>
    <row r="96" s="1" customFormat="1" ht="20" customHeight="1" spans="1:23">
      <c r="A96" s="22"/>
      <c r="B96" s="25"/>
      <c r="C96" s="23" t="s">
        <v>383</v>
      </c>
      <c r="D96" s="157"/>
      <c r="E96" s="22"/>
      <c r="F96" s="23"/>
      <c r="G96" s="22"/>
      <c r="H96" s="22"/>
      <c r="I96" s="24">
        <v>386500</v>
      </c>
      <c r="J96" s="24">
        <v>386500</v>
      </c>
      <c r="K96" s="24">
        <v>386500</v>
      </c>
      <c r="L96" s="24"/>
      <c r="M96" s="24"/>
      <c r="N96" s="24"/>
      <c r="O96" s="24"/>
      <c r="P96" s="24"/>
      <c r="Q96" s="24"/>
      <c r="R96" s="24"/>
      <c r="S96" s="24"/>
      <c r="T96" s="24"/>
      <c r="U96" s="24"/>
      <c r="V96" s="24"/>
      <c r="W96" s="24"/>
    </row>
    <row r="97" s="1" customFormat="1" ht="20" customHeight="1" spans="1:23">
      <c r="A97" s="22" t="s">
        <v>311</v>
      </c>
      <c r="B97" s="22" t="s">
        <v>346</v>
      </c>
      <c r="C97" s="23" t="s">
        <v>383</v>
      </c>
      <c r="D97" s="157" t="s">
        <v>49</v>
      </c>
      <c r="E97" s="22">
        <v>2140106</v>
      </c>
      <c r="F97" s="23" t="s">
        <v>163</v>
      </c>
      <c r="G97" s="22">
        <v>30226</v>
      </c>
      <c r="H97" s="22" t="s">
        <v>381</v>
      </c>
      <c r="I97" s="24">
        <v>386500</v>
      </c>
      <c r="J97" s="24">
        <v>386500</v>
      </c>
      <c r="K97" s="24">
        <v>386500</v>
      </c>
      <c r="L97" s="24"/>
      <c r="M97" s="24"/>
      <c r="N97" s="24"/>
      <c r="O97" s="24"/>
      <c r="P97" s="24"/>
      <c r="Q97" s="24"/>
      <c r="R97" s="24"/>
      <c r="S97" s="24"/>
      <c r="T97" s="24"/>
      <c r="U97" s="24"/>
      <c r="V97" s="24"/>
      <c r="W97" s="24"/>
    </row>
    <row r="98" s="1" customFormat="1" ht="20" customHeight="1" spans="1:23">
      <c r="A98" s="22"/>
      <c r="B98" s="25"/>
      <c r="C98" s="23" t="s">
        <v>384</v>
      </c>
      <c r="D98" s="157"/>
      <c r="E98" s="22"/>
      <c r="F98" s="23"/>
      <c r="G98" s="22"/>
      <c r="H98" s="22"/>
      <c r="I98" s="24">
        <v>25000</v>
      </c>
      <c r="J98" s="24">
        <v>25000</v>
      </c>
      <c r="K98" s="24">
        <v>25000</v>
      </c>
      <c r="L98" s="24"/>
      <c r="M98" s="24"/>
      <c r="N98" s="24"/>
      <c r="O98" s="24"/>
      <c r="P98" s="24"/>
      <c r="Q98" s="24"/>
      <c r="R98" s="24"/>
      <c r="S98" s="24"/>
      <c r="T98" s="24"/>
      <c r="U98" s="24"/>
      <c r="V98" s="24"/>
      <c r="W98" s="24"/>
    </row>
    <row r="99" s="1" customFormat="1" ht="20" customHeight="1" spans="1:23">
      <c r="A99" s="22" t="s">
        <v>311</v>
      </c>
      <c r="B99" s="22" t="s">
        <v>346</v>
      </c>
      <c r="C99" s="23" t="s">
        <v>384</v>
      </c>
      <c r="D99" s="157" t="s">
        <v>49</v>
      </c>
      <c r="E99" s="22">
        <v>2130234</v>
      </c>
      <c r="F99" s="23" t="s">
        <v>385</v>
      </c>
      <c r="G99" s="22">
        <v>30218</v>
      </c>
      <c r="H99" s="22" t="s">
        <v>344</v>
      </c>
      <c r="I99" s="24">
        <v>25000</v>
      </c>
      <c r="J99" s="24">
        <v>25000</v>
      </c>
      <c r="K99" s="24">
        <v>25000</v>
      </c>
      <c r="L99" s="24"/>
      <c r="M99" s="24"/>
      <c r="N99" s="24"/>
      <c r="O99" s="24"/>
      <c r="P99" s="24"/>
      <c r="Q99" s="24"/>
      <c r="R99" s="24"/>
      <c r="S99" s="24"/>
      <c r="T99" s="24"/>
      <c r="U99" s="24"/>
      <c r="V99" s="24"/>
      <c r="W99" s="24"/>
    </row>
    <row r="100" s="1" customFormat="1" ht="20" customHeight="1" spans="1:23">
      <c r="A100" s="22"/>
      <c r="B100" s="25"/>
      <c r="C100" s="23" t="s">
        <v>386</v>
      </c>
      <c r="D100" s="157"/>
      <c r="E100" s="22"/>
      <c r="F100" s="23"/>
      <c r="G100" s="22"/>
      <c r="H100" s="22"/>
      <c r="I100" s="24">
        <v>30000</v>
      </c>
      <c r="J100" s="24">
        <v>30000</v>
      </c>
      <c r="K100" s="24">
        <v>30000</v>
      </c>
      <c r="L100" s="24"/>
      <c r="M100" s="24"/>
      <c r="N100" s="24"/>
      <c r="O100" s="24"/>
      <c r="P100" s="24"/>
      <c r="Q100" s="24"/>
      <c r="R100" s="24"/>
      <c r="S100" s="24"/>
      <c r="T100" s="24"/>
      <c r="U100" s="24"/>
      <c r="V100" s="24"/>
      <c r="W100" s="24"/>
    </row>
    <row r="101" s="1" customFormat="1" ht="20" customHeight="1" spans="1:23">
      <c r="A101" s="22" t="s">
        <v>311</v>
      </c>
      <c r="B101" s="22" t="s">
        <v>346</v>
      </c>
      <c r="C101" s="23" t="s">
        <v>386</v>
      </c>
      <c r="D101" s="157" t="s">
        <v>49</v>
      </c>
      <c r="E101" s="22">
        <v>2129999</v>
      </c>
      <c r="F101" s="23" t="s">
        <v>137</v>
      </c>
      <c r="G101" s="22">
        <v>30226</v>
      </c>
      <c r="H101" s="22" t="s">
        <v>381</v>
      </c>
      <c r="I101" s="24">
        <v>18750</v>
      </c>
      <c r="J101" s="24">
        <v>18750</v>
      </c>
      <c r="K101" s="24">
        <v>18750</v>
      </c>
      <c r="L101" s="24"/>
      <c r="M101" s="24"/>
      <c r="N101" s="24"/>
      <c r="O101" s="24"/>
      <c r="P101" s="24"/>
      <c r="Q101" s="24"/>
      <c r="R101" s="24"/>
      <c r="S101" s="24"/>
      <c r="T101" s="24"/>
      <c r="U101" s="24"/>
      <c r="V101" s="24"/>
      <c r="W101" s="24"/>
    </row>
    <row r="102" s="1" customFormat="1" ht="20" customHeight="1" spans="1:23">
      <c r="A102" s="22" t="s">
        <v>311</v>
      </c>
      <c r="B102" s="22" t="s">
        <v>346</v>
      </c>
      <c r="C102" s="23" t="s">
        <v>386</v>
      </c>
      <c r="D102" s="157" t="s">
        <v>49</v>
      </c>
      <c r="E102" s="22">
        <v>2129999</v>
      </c>
      <c r="F102" s="23" t="s">
        <v>137</v>
      </c>
      <c r="G102" s="22">
        <v>31005</v>
      </c>
      <c r="H102" s="22" t="s">
        <v>370</v>
      </c>
      <c r="I102" s="24">
        <v>11250</v>
      </c>
      <c r="J102" s="24">
        <v>11250</v>
      </c>
      <c r="K102" s="24">
        <v>11250</v>
      </c>
      <c r="L102" s="24"/>
      <c r="M102" s="24"/>
      <c r="N102" s="24"/>
      <c r="O102" s="24"/>
      <c r="P102" s="24"/>
      <c r="Q102" s="24"/>
      <c r="R102" s="24"/>
      <c r="S102" s="24"/>
      <c r="T102" s="24"/>
      <c r="U102" s="24"/>
      <c r="V102" s="24"/>
      <c r="W102" s="24"/>
    </row>
    <row r="103" s="1" customFormat="1" ht="20" customHeight="1" spans="1:23">
      <c r="A103" s="22"/>
      <c r="B103" s="25"/>
      <c r="C103" s="23" t="s">
        <v>387</v>
      </c>
      <c r="D103" s="157"/>
      <c r="E103" s="22"/>
      <c r="F103" s="23"/>
      <c r="G103" s="22"/>
      <c r="H103" s="22"/>
      <c r="I103" s="24">
        <v>25000</v>
      </c>
      <c r="J103" s="24">
        <v>25000</v>
      </c>
      <c r="K103" s="24">
        <v>25000</v>
      </c>
      <c r="L103" s="24"/>
      <c r="M103" s="24"/>
      <c r="N103" s="24"/>
      <c r="O103" s="24"/>
      <c r="P103" s="24"/>
      <c r="Q103" s="24"/>
      <c r="R103" s="24"/>
      <c r="S103" s="24"/>
      <c r="T103" s="24"/>
      <c r="U103" s="24"/>
      <c r="V103" s="24"/>
      <c r="W103" s="24"/>
    </row>
    <row r="104" s="1" customFormat="1" ht="20" customHeight="1" spans="1:23">
      <c r="A104" s="22" t="s">
        <v>311</v>
      </c>
      <c r="B104" s="22" t="s">
        <v>346</v>
      </c>
      <c r="C104" s="23" t="s">
        <v>387</v>
      </c>
      <c r="D104" s="157" t="s">
        <v>49</v>
      </c>
      <c r="E104" s="22">
        <v>2130234</v>
      </c>
      <c r="F104" s="23" t="s">
        <v>385</v>
      </c>
      <c r="G104" s="22">
        <v>30201</v>
      </c>
      <c r="H104" s="22" t="s">
        <v>263</v>
      </c>
      <c r="I104" s="24">
        <v>25000</v>
      </c>
      <c r="J104" s="24">
        <v>25000</v>
      </c>
      <c r="K104" s="24">
        <v>25000</v>
      </c>
      <c r="L104" s="24"/>
      <c r="M104" s="24"/>
      <c r="N104" s="24"/>
      <c r="O104" s="24"/>
      <c r="P104" s="24"/>
      <c r="Q104" s="24"/>
      <c r="R104" s="24"/>
      <c r="S104" s="24"/>
      <c r="T104" s="24"/>
      <c r="U104" s="24"/>
      <c r="V104" s="24"/>
      <c r="W104" s="24"/>
    </row>
    <row r="105" s="1" customFormat="1" ht="20" customHeight="1" spans="1:23">
      <c r="A105" s="22"/>
      <c r="B105" s="25"/>
      <c r="C105" s="23" t="s">
        <v>388</v>
      </c>
      <c r="D105" s="157"/>
      <c r="E105" s="22"/>
      <c r="F105" s="23"/>
      <c r="G105" s="22"/>
      <c r="H105" s="22"/>
      <c r="I105" s="24">
        <v>397800</v>
      </c>
      <c r="J105" s="24">
        <v>397800</v>
      </c>
      <c r="K105" s="24">
        <v>397800</v>
      </c>
      <c r="L105" s="24"/>
      <c r="M105" s="24"/>
      <c r="N105" s="24"/>
      <c r="O105" s="24"/>
      <c r="P105" s="24"/>
      <c r="Q105" s="24"/>
      <c r="R105" s="24"/>
      <c r="S105" s="24"/>
      <c r="T105" s="24"/>
      <c r="U105" s="24"/>
      <c r="V105" s="24"/>
      <c r="W105" s="24"/>
    </row>
    <row r="106" s="1" customFormat="1" ht="20" customHeight="1" spans="1:23">
      <c r="A106" s="22" t="s">
        <v>311</v>
      </c>
      <c r="B106" s="22" t="s">
        <v>346</v>
      </c>
      <c r="C106" s="23" t="s">
        <v>388</v>
      </c>
      <c r="D106" s="157" t="s">
        <v>49</v>
      </c>
      <c r="E106" s="22">
        <v>2130209</v>
      </c>
      <c r="F106" s="23" t="s">
        <v>147</v>
      </c>
      <c r="G106" s="22">
        <v>30226</v>
      </c>
      <c r="H106" s="22" t="s">
        <v>381</v>
      </c>
      <c r="I106" s="24">
        <v>397800</v>
      </c>
      <c r="J106" s="24">
        <v>397800</v>
      </c>
      <c r="K106" s="24">
        <v>397800</v>
      </c>
      <c r="L106" s="24"/>
      <c r="M106" s="24"/>
      <c r="N106" s="24"/>
      <c r="O106" s="24"/>
      <c r="P106" s="24"/>
      <c r="Q106" s="24"/>
      <c r="R106" s="24"/>
      <c r="S106" s="24"/>
      <c r="T106" s="24"/>
      <c r="U106" s="24"/>
      <c r="V106" s="24"/>
      <c r="W106" s="24"/>
    </row>
    <row r="107" s="1" customFormat="1" ht="20" customHeight="1" spans="1:23">
      <c r="A107" s="22"/>
      <c r="B107" s="25"/>
      <c r="C107" s="23" t="s">
        <v>389</v>
      </c>
      <c r="D107" s="157"/>
      <c r="E107" s="22"/>
      <c r="F107" s="23"/>
      <c r="G107" s="22"/>
      <c r="H107" s="22"/>
      <c r="I107" s="24">
        <v>20000</v>
      </c>
      <c r="J107" s="24">
        <v>20000</v>
      </c>
      <c r="K107" s="24">
        <v>20000</v>
      </c>
      <c r="L107" s="24"/>
      <c r="M107" s="24"/>
      <c r="N107" s="24"/>
      <c r="O107" s="24"/>
      <c r="P107" s="24"/>
      <c r="Q107" s="24"/>
      <c r="R107" s="24"/>
      <c r="S107" s="24"/>
      <c r="T107" s="24"/>
      <c r="U107" s="24"/>
      <c r="V107" s="24"/>
      <c r="W107" s="24"/>
    </row>
    <row r="108" s="1" customFormat="1" ht="20" customHeight="1" spans="1:23">
      <c r="A108" s="22" t="s">
        <v>311</v>
      </c>
      <c r="B108" s="22" t="s">
        <v>346</v>
      </c>
      <c r="C108" s="23" t="s">
        <v>389</v>
      </c>
      <c r="D108" s="157" t="s">
        <v>49</v>
      </c>
      <c r="E108" s="22">
        <v>2130122</v>
      </c>
      <c r="F108" s="23" t="s">
        <v>143</v>
      </c>
      <c r="G108" s="22">
        <v>30216</v>
      </c>
      <c r="H108" s="22" t="s">
        <v>337</v>
      </c>
      <c r="I108" s="24">
        <v>20000</v>
      </c>
      <c r="J108" s="24">
        <v>20000</v>
      </c>
      <c r="K108" s="24">
        <v>20000</v>
      </c>
      <c r="L108" s="24"/>
      <c r="M108" s="24"/>
      <c r="N108" s="24"/>
      <c r="O108" s="24"/>
      <c r="P108" s="24"/>
      <c r="Q108" s="24"/>
      <c r="R108" s="24"/>
      <c r="S108" s="24"/>
      <c r="T108" s="24"/>
      <c r="U108" s="24"/>
      <c r="V108" s="24"/>
      <c r="W108" s="24"/>
    </row>
    <row r="109" s="1" customFormat="1" ht="29" customHeight="1" spans="1:23">
      <c r="A109" s="22"/>
      <c r="B109" s="25"/>
      <c r="C109" s="23" t="s">
        <v>390</v>
      </c>
      <c r="D109" s="157"/>
      <c r="E109" s="22"/>
      <c r="F109" s="23"/>
      <c r="G109" s="22"/>
      <c r="H109" s="22"/>
      <c r="I109" s="24">
        <v>680000</v>
      </c>
      <c r="J109" s="24">
        <v>680000</v>
      </c>
      <c r="K109" s="24">
        <v>680000</v>
      </c>
      <c r="L109" s="24"/>
      <c r="M109" s="24"/>
      <c r="N109" s="24"/>
      <c r="O109" s="24"/>
      <c r="P109" s="24"/>
      <c r="Q109" s="24"/>
      <c r="R109" s="24"/>
      <c r="S109" s="24"/>
      <c r="T109" s="24"/>
      <c r="U109" s="24"/>
      <c r="V109" s="24"/>
      <c r="W109" s="24"/>
    </row>
    <row r="110" s="1" customFormat="1" ht="30" customHeight="1" spans="1:23">
      <c r="A110" s="22" t="s">
        <v>311</v>
      </c>
      <c r="B110" s="22" t="s">
        <v>346</v>
      </c>
      <c r="C110" s="23" t="s">
        <v>390</v>
      </c>
      <c r="D110" s="157" t="s">
        <v>49</v>
      </c>
      <c r="E110" s="22">
        <v>2130701</v>
      </c>
      <c r="F110" s="23" t="s">
        <v>391</v>
      </c>
      <c r="G110" s="22">
        <v>31005</v>
      </c>
      <c r="H110" s="22" t="s">
        <v>370</v>
      </c>
      <c r="I110" s="24">
        <v>680000</v>
      </c>
      <c r="J110" s="24">
        <v>680000</v>
      </c>
      <c r="K110" s="24">
        <v>680000</v>
      </c>
      <c r="L110" s="24"/>
      <c r="M110" s="24"/>
      <c r="N110" s="24"/>
      <c r="O110" s="24"/>
      <c r="P110" s="24"/>
      <c r="Q110" s="24"/>
      <c r="R110" s="24"/>
      <c r="S110" s="24"/>
      <c r="T110" s="24"/>
      <c r="U110" s="24"/>
      <c r="V110" s="24"/>
      <c r="W110" s="24"/>
    </row>
    <row r="111" s="1" customFormat="1" ht="20" customHeight="1" spans="1:23">
      <c r="A111" s="22"/>
      <c r="B111" s="25"/>
      <c r="C111" s="23" t="s">
        <v>392</v>
      </c>
      <c r="D111" s="157"/>
      <c r="E111" s="22"/>
      <c r="F111" s="23"/>
      <c r="G111" s="22"/>
      <c r="H111" s="22"/>
      <c r="I111" s="24">
        <v>24000</v>
      </c>
      <c r="J111" s="24">
        <v>24000</v>
      </c>
      <c r="K111" s="24">
        <v>24000</v>
      </c>
      <c r="L111" s="24"/>
      <c r="M111" s="24"/>
      <c r="N111" s="24"/>
      <c r="O111" s="24"/>
      <c r="P111" s="24"/>
      <c r="Q111" s="24"/>
      <c r="R111" s="24"/>
      <c r="S111" s="24"/>
      <c r="T111" s="24"/>
      <c r="U111" s="24"/>
      <c r="V111" s="24"/>
      <c r="W111" s="24"/>
    </row>
    <row r="112" s="1" customFormat="1" ht="20" customHeight="1" spans="1:23">
      <c r="A112" s="22" t="s">
        <v>311</v>
      </c>
      <c r="B112" s="22" t="s">
        <v>346</v>
      </c>
      <c r="C112" s="23" t="s">
        <v>392</v>
      </c>
      <c r="D112" s="157" t="s">
        <v>49</v>
      </c>
      <c r="E112" s="22">
        <v>2130126</v>
      </c>
      <c r="F112" s="23" t="s">
        <v>393</v>
      </c>
      <c r="G112" s="22">
        <v>31005</v>
      </c>
      <c r="H112" s="22" t="s">
        <v>370</v>
      </c>
      <c r="I112" s="24">
        <v>24000</v>
      </c>
      <c r="J112" s="24">
        <v>24000</v>
      </c>
      <c r="K112" s="24">
        <v>24000</v>
      </c>
      <c r="L112" s="24"/>
      <c r="M112" s="24"/>
      <c r="N112" s="24"/>
      <c r="O112" s="24"/>
      <c r="P112" s="24"/>
      <c r="Q112" s="24"/>
      <c r="R112" s="24"/>
      <c r="S112" s="24"/>
      <c r="T112" s="24"/>
      <c r="U112" s="24"/>
      <c r="V112" s="24"/>
      <c r="W112" s="24"/>
    </row>
    <row r="113" s="1" customFormat="1" ht="20" customHeight="1" spans="1:23">
      <c r="A113" s="22"/>
      <c r="B113" s="25"/>
      <c r="C113" s="23" t="s">
        <v>394</v>
      </c>
      <c r="D113" s="157"/>
      <c r="E113" s="22"/>
      <c r="F113" s="23"/>
      <c r="G113" s="22"/>
      <c r="H113" s="22"/>
      <c r="I113" s="24">
        <v>50000</v>
      </c>
      <c r="J113" s="24">
        <v>50000</v>
      </c>
      <c r="K113" s="24">
        <v>50000</v>
      </c>
      <c r="L113" s="24"/>
      <c r="M113" s="24"/>
      <c r="N113" s="24"/>
      <c r="O113" s="24"/>
      <c r="P113" s="24"/>
      <c r="Q113" s="24"/>
      <c r="R113" s="24"/>
      <c r="S113" s="24"/>
      <c r="T113" s="24"/>
      <c r="U113" s="24"/>
      <c r="V113" s="24"/>
      <c r="W113" s="24"/>
    </row>
    <row r="114" s="1" customFormat="1" ht="29" customHeight="1" spans="1:23">
      <c r="A114" s="22" t="s">
        <v>311</v>
      </c>
      <c r="B114" s="22" t="s">
        <v>346</v>
      </c>
      <c r="C114" s="23" t="s">
        <v>394</v>
      </c>
      <c r="D114" s="157" t="s">
        <v>49</v>
      </c>
      <c r="E114" s="22">
        <v>2130599</v>
      </c>
      <c r="F114" s="23" t="s">
        <v>155</v>
      </c>
      <c r="G114" s="22">
        <v>31005</v>
      </c>
      <c r="H114" s="22" t="s">
        <v>370</v>
      </c>
      <c r="I114" s="24">
        <v>50000</v>
      </c>
      <c r="J114" s="24">
        <v>50000</v>
      </c>
      <c r="K114" s="24">
        <v>50000</v>
      </c>
      <c r="L114" s="24"/>
      <c r="M114" s="24"/>
      <c r="N114" s="24"/>
      <c r="O114" s="24"/>
      <c r="P114" s="24"/>
      <c r="Q114" s="24"/>
      <c r="R114" s="24"/>
      <c r="S114" s="24"/>
      <c r="T114" s="24"/>
      <c r="U114" s="24"/>
      <c r="V114" s="24"/>
      <c r="W114" s="24"/>
    </row>
    <row r="115" s="1" customFormat="1" ht="20" customHeight="1" spans="1:23">
      <c r="A115" s="22"/>
      <c r="B115" s="25"/>
      <c r="C115" s="23" t="s">
        <v>395</v>
      </c>
      <c r="D115" s="157"/>
      <c r="E115" s="22"/>
      <c r="F115" s="23"/>
      <c r="G115" s="22"/>
      <c r="H115" s="22"/>
      <c r="I115" s="24">
        <v>78000</v>
      </c>
      <c r="J115" s="24">
        <v>78000</v>
      </c>
      <c r="K115" s="24">
        <v>78000</v>
      </c>
      <c r="L115" s="24"/>
      <c r="M115" s="24"/>
      <c r="N115" s="24"/>
      <c r="O115" s="24"/>
      <c r="P115" s="24"/>
      <c r="Q115" s="24"/>
      <c r="R115" s="24"/>
      <c r="S115" s="24"/>
      <c r="T115" s="24"/>
      <c r="U115" s="24"/>
      <c r="V115" s="24"/>
      <c r="W115" s="24"/>
    </row>
    <row r="116" s="1" customFormat="1" ht="20" customHeight="1" spans="1:23">
      <c r="A116" s="22" t="s">
        <v>311</v>
      </c>
      <c r="B116" s="22" t="s">
        <v>346</v>
      </c>
      <c r="C116" s="23" t="s">
        <v>395</v>
      </c>
      <c r="D116" s="157" t="s">
        <v>49</v>
      </c>
      <c r="E116" s="22">
        <v>2130199</v>
      </c>
      <c r="F116" s="23" t="s">
        <v>145</v>
      </c>
      <c r="G116" s="22">
        <v>30218</v>
      </c>
      <c r="H116" s="22" t="s">
        <v>344</v>
      </c>
      <c r="I116" s="24">
        <v>78000</v>
      </c>
      <c r="J116" s="24">
        <v>78000</v>
      </c>
      <c r="K116" s="24">
        <v>78000</v>
      </c>
      <c r="L116" s="24"/>
      <c r="M116" s="24"/>
      <c r="N116" s="24"/>
      <c r="O116" s="24"/>
      <c r="P116" s="24"/>
      <c r="Q116" s="24"/>
      <c r="R116" s="24"/>
      <c r="S116" s="24"/>
      <c r="T116" s="24"/>
      <c r="U116" s="24"/>
      <c r="V116" s="24"/>
      <c r="W116" s="24"/>
    </row>
    <row r="117" s="1" customFormat="1" ht="20" customHeight="1" spans="1:23">
      <c r="A117" s="22"/>
      <c r="B117" s="25"/>
      <c r="C117" s="23" t="s">
        <v>396</v>
      </c>
      <c r="D117" s="157"/>
      <c r="E117" s="22"/>
      <c r="F117" s="23"/>
      <c r="G117" s="22"/>
      <c r="H117" s="22"/>
      <c r="I117" s="24">
        <v>70000</v>
      </c>
      <c r="J117" s="24">
        <v>70000</v>
      </c>
      <c r="K117" s="24">
        <v>70000</v>
      </c>
      <c r="L117" s="24"/>
      <c r="M117" s="24"/>
      <c r="N117" s="24"/>
      <c r="O117" s="24"/>
      <c r="P117" s="24"/>
      <c r="Q117" s="24"/>
      <c r="R117" s="24"/>
      <c r="S117" s="24"/>
      <c r="T117" s="24"/>
      <c r="U117" s="24"/>
      <c r="V117" s="24"/>
      <c r="W117" s="24"/>
    </row>
    <row r="118" s="1" customFormat="1" ht="20" customHeight="1" spans="1:23">
      <c r="A118" s="22" t="s">
        <v>311</v>
      </c>
      <c r="B118" s="22" t="s">
        <v>346</v>
      </c>
      <c r="C118" s="23" t="s">
        <v>396</v>
      </c>
      <c r="D118" s="157" t="s">
        <v>49</v>
      </c>
      <c r="E118" s="22">
        <v>2130305</v>
      </c>
      <c r="F118" s="23" t="s">
        <v>151</v>
      </c>
      <c r="G118" s="22">
        <v>31005</v>
      </c>
      <c r="H118" s="22" t="s">
        <v>370</v>
      </c>
      <c r="I118" s="24">
        <v>70000</v>
      </c>
      <c r="J118" s="24">
        <v>70000</v>
      </c>
      <c r="K118" s="24">
        <v>70000</v>
      </c>
      <c r="L118" s="24"/>
      <c r="M118" s="24"/>
      <c r="N118" s="24"/>
      <c r="O118" s="24"/>
      <c r="P118" s="24"/>
      <c r="Q118" s="24"/>
      <c r="R118" s="24"/>
      <c r="S118" s="24"/>
      <c r="T118" s="24"/>
      <c r="U118" s="24"/>
      <c r="V118" s="24"/>
      <c r="W118" s="24"/>
    </row>
    <row r="119" s="1" customFormat="1" ht="20" customHeight="1" spans="1:23">
      <c r="A119" s="22"/>
      <c r="B119" s="25"/>
      <c r="C119" s="23" t="s">
        <v>397</v>
      </c>
      <c r="D119" s="157"/>
      <c r="E119" s="22"/>
      <c r="F119" s="23"/>
      <c r="G119" s="22"/>
      <c r="H119" s="22"/>
      <c r="I119" s="24">
        <v>20000</v>
      </c>
      <c r="J119" s="24">
        <v>20000</v>
      </c>
      <c r="K119" s="24">
        <v>20000</v>
      </c>
      <c r="L119" s="24"/>
      <c r="M119" s="24"/>
      <c r="N119" s="24"/>
      <c r="O119" s="24"/>
      <c r="P119" s="24"/>
      <c r="Q119" s="24"/>
      <c r="R119" s="24"/>
      <c r="S119" s="24"/>
      <c r="T119" s="24"/>
      <c r="U119" s="24"/>
      <c r="V119" s="24"/>
      <c r="W119" s="24"/>
    </row>
    <row r="120" s="1" customFormat="1" ht="20" customHeight="1" spans="1:23">
      <c r="A120" s="22" t="s">
        <v>311</v>
      </c>
      <c r="B120" s="22" t="s">
        <v>346</v>
      </c>
      <c r="C120" s="23" t="s">
        <v>397</v>
      </c>
      <c r="D120" s="157" t="s">
        <v>49</v>
      </c>
      <c r="E120" s="22">
        <v>2130305</v>
      </c>
      <c r="F120" s="23" t="s">
        <v>151</v>
      </c>
      <c r="G120" s="22">
        <v>30218</v>
      </c>
      <c r="H120" s="22" t="s">
        <v>344</v>
      </c>
      <c r="I120" s="24">
        <v>20000</v>
      </c>
      <c r="J120" s="24">
        <v>20000</v>
      </c>
      <c r="K120" s="24">
        <v>20000</v>
      </c>
      <c r="L120" s="24"/>
      <c r="M120" s="24"/>
      <c r="N120" s="24"/>
      <c r="O120" s="24"/>
      <c r="P120" s="24"/>
      <c r="Q120" s="24"/>
      <c r="R120" s="24"/>
      <c r="S120" s="24"/>
      <c r="T120" s="24"/>
      <c r="U120" s="24"/>
      <c r="V120" s="24"/>
      <c r="W120" s="24"/>
    </row>
    <row r="121" s="1" customFormat="1" ht="20" customHeight="1" spans="1:23">
      <c r="A121" s="22"/>
      <c r="B121" s="25"/>
      <c r="C121" s="23" t="s">
        <v>396</v>
      </c>
      <c r="D121" s="157"/>
      <c r="E121" s="22"/>
      <c r="F121" s="23"/>
      <c r="G121" s="22"/>
      <c r="H121" s="22"/>
      <c r="I121" s="24">
        <v>200000</v>
      </c>
      <c r="J121" s="24">
        <v>200000</v>
      </c>
      <c r="K121" s="24">
        <v>200000</v>
      </c>
      <c r="L121" s="24"/>
      <c r="M121" s="24"/>
      <c r="N121" s="24"/>
      <c r="O121" s="24"/>
      <c r="P121" s="24"/>
      <c r="Q121" s="24"/>
      <c r="R121" s="24"/>
      <c r="S121" s="24"/>
      <c r="T121" s="24"/>
      <c r="U121" s="24"/>
      <c r="V121" s="24"/>
      <c r="W121" s="24"/>
    </row>
    <row r="122" s="1" customFormat="1" ht="20" customHeight="1" spans="1:23">
      <c r="A122" s="22" t="s">
        <v>311</v>
      </c>
      <c r="B122" s="22" t="s">
        <v>346</v>
      </c>
      <c r="C122" s="23" t="s">
        <v>396</v>
      </c>
      <c r="D122" s="157" t="s">
        <v>49</v>
      </c>
      <c r="E122" s="22">
        <v>2130305</v>
      </c>
      <c r="F122" s="23" t="s">
        <v>151</v>
      </c>
      <c r="G122" s="22">
        <v>31005</v>
      </c>
      <c r="H122" s="22" t="s">
        <v>370</v>
      </c>
      <c r="I122" s="24">
        <v>200000</v>
      </c>
      <c r="J122" s="24">
        <v>200000</v>
      </c>
      <c r="K122" s="24">
        <v>200000</v>
      </c>
      <c r="L122" s="24"/>
      <c r="M122" s="24"/>
      <c r="N122" s="24"/>
      <c r="O122" s="24"/>
      <c r="P122" s="24"/>
      <c r="Q122" s="24"/>
      <c r="R122" s="24"/>
      <c r="S122" s="24"/>
      <c r="T122" s="24"/>
      <c r="U122" s="24"/>
      <c r="V122" s="24"/>
      <c r="W122" s="24"/>
    </row>
    <row r="123" s="1" customFormat="1" ht="20" customHeight="1" spans="1:23">
      <c r="A123" s="22"/>
      <c r="B123" s="25"/>
      <c r="C123" s="23" t="s">
        <v>398</v>
      </c>
      <c r="D123" s="157"/>
      <c r="E123" s="22"/>
      <c r="F123" s="23"/>
      <c r="G123" s="22"/>
      <c r="H123" s="22"/>
      <c r="I123" s="24">
        <v>400000</v>
      </c>
      <c r="J123" s="24">
        <v>400000</v>
      </c>
      <c r="K123" s="24">
        <v>400000</v>
      </c>
      <c r="L123" s="24"/>
      <c r="M123" s="24"/>
      <c r="N123" s="24"/>
      <c r="O123" s="24"/>
      <c r="P123" s="24"/>
      <c r="Q123" s="24"/>
      <c r="R123" s="24"/>
      <c r="S123" s="24"/>
      <c r="T123" s="24"/>
      <c r="U123" s="24"/>
      <c r="V123" s="24"/>
      <c r="W123" s="24"/>
    </row>
    <row r="124" s="1" customFormat="1" ht="26" customHeight="1" spans="1:23">
      <c r="A124" s="22" t="s">
        <v>311</v>
      </c>
      <c r="B124" s="22" t="s">
        <v>346</v>
      </c>
      <c r="C124" s="23" t="s">
        <v>398</v>
      </c>
      <c r="D124" s="157" t="s">
        <v>49</v>
      </c>
      <c r="E124" s="22">
        <v>2296099</v>
      </c>
      <c r="F124" s="23" t="s">
        <v>399</v>
      </c>
      <c r="G124" s="22">
        <v>30218</v>
      </c>
      <c r="H124" s="22" t="s">
        <v>344</v>
      </c>
      <c r="I124" s="24">
        <v>400000</v>
      </c>
      <c r="J124" s="24">
        <v>400000</v>
      </c>
      <c r="K124" s="24">
        <v>400000</v>
      </c>
      <c r="L124" s="24"/>
      <c r="M124" s="24"/>
      <c r="N124" s="24"/>
      <c r="O124" s="24"/>
      <c r="P124" s="24"/>
      <c r="Q124" s="24"/>
      <c r="R124" s="24"/>
      <c r="S124" s="24"/>
      <c r="T124" s="24"/>
      <c r="U124" s="24"/>
      <c r="V124" s="24"/>
      <c r="W124" s="24"/>
    </row>
    <row r="125" s="1" customFormat="1" ht="33" customHeight="1" spans="1:23">
      <c r="A125" s="22"/>
      <c r="B125" s="25"/>
      <c r="C125" s="23" t="s">
        <v>400</v>
      </c>
      <c r="D125" s="157"/>
      <c r="E125" s="22"/>
      <c r="F125" s="23"/>
      <c r="G125" s="22"/>
      <c r="H125" s="22"/>
      <c r="I125" s="24">
        <v>800000</v>
      </c>
      <c r="J125" s="24">
        <v>800000</v>
      </c>
      <c r="K125" s="24">
        <v>800000</v>
      </c>
      <c r="L125" s="24"/>
      <c r="M125" s="24"/>
      <c r="N125" s="24"/>
      <c r="O125" s="24"/>
      <c r="P125" s="24"/>
      <c r="Q125" s="24"/>
      <c r="R125" s="24"/>
      <c r="S125" s="24"/>
      <c r="T125" s="24"/>
      <c r="U125" s="24"/>
      <c r="V125" s="24"/>
      <c r="W125" s="24"/>
    </row>
    <row r="126" s="1" customFormat="1" ht="25" customHeight="1" spans="1:23">
      <c r="A126" s="22" t="s">
        <v>311</v>
      </c>
      <c r="B126" s="22" t="s">
        <v>346</v>
      </c>
      <c r="C126" s="23" t="s">
        <v>400</v>
      </c>
      <c r="D126" s="157" t="s">
        <v>49</v>
      </c>
      <c r="E126" s="22">
        <v>2296099</v>
      </c>
      <c r="F126" s="23" t="s">
        <v>399</v>
      </c>
      <c r="G126" s="22">
        <v>31005</v>
      </c>
      <c r="H126" s="22" t="s">
        <v>370</v>
      </c>
      <c r="I126" s="24">
        <v>800000</v>
      </c>
      <c r="J126" s="24">
        <v>800000</v>
      </c>
      <c r="K126" s="24">
        <v>800000</v>
      </c>
      <c r="L126" s="24"/>
      <c r="M126" s="24"/>
      <c r="N126" s="24"/>
      <c r="O126" s="24"/>
      <c r="P126" s="24"/>
      <c r="Q126" s="24"/>
      <c r="R126" s="24"/>
      <c r="S126" s="24"/>
      <c r="T126" s="24"/>
      <c r="U126" s="24"/>
      <c r="V126" s="24"/>
      <c r="W126" s="24"/>
    </row>
    <row r="127" s="1" customFormat="1" ht="27" customHeight="1" spans="1:23">
      <c r="A127" s="22"/>
      <c r="B127" s="25"/>
      <c r="C127" s="23" t="s">
        <v>401</v>
      </c>
      <c r="D127" s="157"/>
      <c r="E127" s="22"/>
      <c r="F127" s="23"/>
      <c r="G127" s="22"/>
      <c r="H127" s="22"/>
      <c r="I127" s="24">
        <v>800000</v>
      </c>
      <c r="J127" s="24">
        <v>800000</v>
      </c>
      <c r="K127" s="24">
        <v>800000</v>
      </c>
      <c r="L127" s="24"/>
      <c r="M127" s="24"/>
      <c r="N127" s="24"/>
      <c r="O127" s="24"/>
      <c r="P127" s="24"/>
      <c r="Q127" s="24"/>
      <c r="R127" s="24"/>
      <c r="S127" s="24"/>
      <c r="T127" s="24"/>
      <c r="U127" s="24"/>
      <c r="V127" s="24"/>
      <c r="W127" s="24"/>
    </row>
    <row r="128" s="1" customFormat="1" ht="31" customHeight="1" spans="1:23">
      <c r="A128" s="22" t="s">
        <v>311</v>
      </c>
      <c r="B128" s="22" t="s">
        <v>346</v>
      </c>
      <c r="C128" s="23" t="s">
        <v>401</v>
      </c>
      <c r="D128" s="157" t="s">
        <v>49</v>
      </c>
      <c r="E128" s="22">
        <v>2296099</v>
      </c>
      <c r="F128" s="23" t="s">
        <v>399</v>
      </c>
      <c r="G128" s="22">
        <v>31005</v>
      </c>
      <c r="H128" s="22" t="s">
        <v>370</v>
      </c>
      <c r="I128" s="24">
        <v>800000</v>
      </c>
      <c r="J128" s="24">
        <v>800000</v>
      </c>
      <c r="K128" s="24">
        <v>800000</v>
      </c>
      <c r="L128" s="24"/>
      <c r="M128" s="24"/>
      <c r="N128" s="24"/>
      <c r="O128" s="24"/>
      <c r="P128" s="24"/>
      <c r="Q128" s="24"/>
      <c r="R128" s="24"/>
      <c r="S128" s="24"/>
      <c r="T128" s="24"/>
      <c r="U128" s="24"/>
      <c r="V128" s="24"/>
      <c r="W128" s="24"/>
    </row>
    <row r="129" s="1" customFormat="1" ht="20" customHeight="1" spans="1:23">
      <c r="A129" s="22"/>
      <c r="B129" s="25"/>
      <c r="C129" s="23" t="s">
        <v>402</v>
      </c>
      <c r="D129" s="157"/>
      <c r="E129" s="22"/>
      <c r="F129" s="23"/>
      <c r="G129" s="22"/>
      <c r="H129" s="22"/>
      <c r="I129" s="24">
        <v>300000</v>
      </c>
      <c r="J129" s="24">
        <v>300000</v>
      </c>
      <c r="K129" s="24">
        <v>300000</v>
      </c>
      <c r="L129" s="24"/>
      <c r="M129" s="24"/>
      <c r="N129" s="24"/>
      <c r="O129" s="24"/>
      <c r="P129" s="24"/>
      <c r="Q129" s="24"/>
      <c r="R129" s="24"/>
      <c r="S129" s="24"/>
      <c r="T129" s="24"/>
      <c r="U129" s="24"/>
      <c r="V129" s="24"/>
      <c r="W129" s="24"/>
    </row>
    <row r="130" s="1" customFormat="1" ht="20" customHeight="1" spans="1:23">
      <c r="A130" s="22" t="s">
        <v>311</v>
      </c>
      <c r="B130" s="22" t="s">
        <v>346</v>
      </c>
      <c r="C130" s="23" t="s">
        <v>402</v>
      </c>
      <c r="D130" s="157" t="s">
        <v>49</v>
      </c>
      <c r="E130" s="22">
        <v>2010699</v>
      </c>
      <c r="F130" s="23" t="s">
        <v>403</v>
      </c>
      <c r="G130" s="22">
        <v>30218</v>
      </c>
      <c r="H130" s="22" t="s">
        <v>344</v>
      </c>
      <c r="I130" s="24">
        <v>300000</v>
      </c>
      <c r="J130" s="24">
        <v>300000</v>
      </c>
      <c r="K130" s="24">
        <v>300000</v>
      </c>
      <c r="L130" s="24"/>
      <c r="M130" s="24"/>
      <c r="N130" s="24"/>
      <c r="O130" s="24"/>
      <c r="P130" s="24"/>
      <c r="Q130" s="24"/>
      <c r="R130" s="24"/>
      <c r="S130" s="24"/>
      <c r="T130" s="24"/>
      <c r="U130" s="24"/>
      <c r="V130" s="24"/>
      <c r="W130" s="24"/>
    </row>
    <row r="131" s="1" customFormat="1" ht="20" customHeight="1" spans="1:23">
      <c r="A131" s="22"/>
      <c r="B131" s="25"/>
      <c r="C131" s="23" t="s">
        <v>345</v>
      </c>
      <c r="D131" s="157"/>
      <c r="E131" s="22"/>
      <c r="F131" s="23"/>
      <c r="G131" s="22"/>
      <c r="H131" s="22"/>
      <c r="I131" s="24">
        <v>68400</v>
      </c>
      <c r="J131" s="24">
        <v>68400</v>
      </c>
      <c r="K131" s="24">
        <v>68400</v>
      </c>
      <c r="L131" s="24"/>
      <c r="M131" s="24"/>
      <c r="N131" s="24"/>
      <c r="O131" s="24"/>
      <c r="P131" s="24"/>
      <c r="Q131" s="24"/>
      <c r="R131" s="24"/>
      <c r="S131" s="24"/>
      <c r="T131" s="24"/>
      <c r="U131" s="24"/>
      <c r="V131" s="24"/>
      <c r="W131" s="24"/>
    </row>
    <row r="132" s="1" customFormat="1" ht="20" customHeight="1" spans="1:23">
      <c r="A132" s="22" t="s">
        <v>311</v>
      </c>
      <c r="B132" s="22" t="s">
        <v>346</v>
      </c>
      <c r="C132" s="23" t="s">
        <v>345</v>
      </c>
      <c r="D132" s="157" t="s">
        <v>49</v>
      </c>
      <c r="E132" s="22">
        <v>2013202</v>
      </c>
      <c r="F132" s="23" t="s">
        <v>79</v>
      </c>
      <c r="G132" s="22">
        <v>30305</v>
      </c>
      <c r="H132" s="22" t="s">
        <v>319</v>
      </c>
      <c r="I132" s="24">
        <v>68400</v>
      </c>
      <c r="J132" s="24">
        <v>68400</v>
      </c>
      <c r="K132" s="24">
        <v>68400</v>
      </c>
      <c r="L132" s="24"/>
      <c r="M132" s="24"/>
      <c r="N132" s="24"/>
      <c r="O132" s="24"/>
      <c r="P132" s="24"/>
      <c r="Q132" s="24"/>
      <c r="R132" s="24"/>
      <c r="S132" s="24"/>
      <c r="T132" s="24"/>
      <c r="U132" s="24"/>
      <c r="V132" s="24"/>
      <c r="W132" s="24"/>
    </row>
    <row r="133" s="1" customFormat="1" ht="20" customHeight="1" spans="1:23">
      <c r="A133" s="25"/>
      <c r="B133" s="25"/>
      <c r="C133" s="23" t="s">
        <v>404</v>
      </c>
      <c r="D133" s="25"/>
      <c r="E133" s="25"/>
      <c r="F133" s="162"/>
      <c r="G133" s="25"/>
      <c r="H133" s="25"/>
      <c r="I133" s="24">
        <v>30000</v>
      </c>
      <c r="J133" s="24">
        <v>30000</v>
      </c>
      <c r="K133" s="24">
        <v>30000</v>
      </c>
      <c r="L133" s="24"/>
      <c r="M133" s="24"/>
      <c r="N133" s="24"/>
      <c r="O133" s="24"/>
      <c r="P133" s="24"/>
      <c r="Q133" s="24"/>
      <c r="R133" s="24"/>
      <c r="S133" s="24"/>
      <c r="T133" s="24"/>
      <c r="U133" s="24"/>
      <c r="V133" s="24"/>
      <c r="W133" s="24"/>
    </row>
    <row r="134" s="1" customFormat="1" ht="20" customHeight="1" spans="1:23">
      <c r="A134" s="22" t="s">
        <v>311</v>
      </c>
      <c r="B134" s="22" t="s">
        <v>346</v>
      </c>
      <c r="C134" s="23" t="s">
        <v>404</v>
      </c>
      <c r="D134" s="22" t="s">
        <v>49</v>
      </c>
      <c r="E134" s="22">
        <v>2013299</v>
      </c>
      <c r="F134" s="23" t="s">
        <v>91</v>
      </c>
      <c r="G134" s="22">
        <v>31002</v>
      </c>
      <c r="H134" s="22" t="s">
        <v>314</v>
      </c>
      <c r="I134" s="24">
        <v>30000</v>
      </c>
      <c r="J134" s="24">
        <v>30000</v>
      </c>
      <c r="K134" s="24">
        <v>30000</v>
      </c>
      <c r="L134" s="24"/>
      <c r="M134" s="24"/>
      <c r="N134" s="24"/>
      <c r="O134" s="24"/>
      <c r="P134" s="24"/>
      <c r="Q134" s="24"/>
      <c r="R134" s="24"/>
      <c r="S134" s="24"/>
      <c r="T134" s="24"/>
      <c r="U134" s="24"/>
      <c r="V134" s="24"/>
      <c r="W134" s="24"/>
    </row>
    <row r="135" s="1" customFormat="1" ht="20" customHeight="1" spans="1:23">
      <c r="A135" s="25" t="s">
        <v>32</v>
      </c>
      <c r="B135" s="25"/>
      <c r="C135" s="162"/>
      <c r="D135" s="25"/>
      <c r="E135" s="25"/>
      <c r="F135" s="162"/>
      <c r="G135" s="25"/>
      <c r="H135" s="25"/>
      <c r="I135" s="24">
        <v>12080250</v>
      </c>
      <c r="J135" s="24">
        <v>12080250</v>
      </c>
      <c r="K135" s="24">
        <v>12080250</v>
      </c>
      <c r="L135" s="24"/>
      <c r="M135" s="24"/>
      <c r="N135" s="24"/>
      <c r="O135" s="24"/>
      <c r="P135" s="24"/>
      <c r="Q135" s="24"/>
      <c r="R135" s="24"/>
      <c r="S135" s="24"/>
      <c r="T135" s="24"/>
      <c r="U135" s="24"/>
      <c r="V135" s="24"/>
      <c r="W135" s="24"/>
    </row>
  </sheetData>
  <autoFilter ref="A6:W135">
    <extLst/>
  </autoFilter>
  <mergeCells count="28">
    <mergeCell ref="A3:W3"/>
    <mergeCell ref="A4:I4"/>
    <mergeCell ref="J5:M5"/>
    <mergeCell ref="N5:P5"/>
    <mergeCell ref="R5:W5"/>
    <mergeCell ref="J6:K6"/>
    <mergeCell ref="A135:H135"/>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1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80"/>
  <sheetViews>
    <sheetView showZeros="0" tabSelected="1" workbookViewId="0">
      <pane ySplit="1" topLeftCell="A283" activePane="bottomLeft" state="frozen"/>
      <selection/>
      <selection pane="bottomLeft" activeCell="B288" sqref="B288"/>
    </sheetView>
  </sheetViews>
  <sheetFormatPr defaultColWidth="9.10833333333333" defaultRowHeight="11.95" customHeight="1"/>
  <cols>
    <col min="1" max="1" width="34.2166666666667" customWidth="1"/>
    <col min="2" max="2" width="92.125"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38.625" customWidth="1"/>
  </cols>
  <sheetData>
    <row r="1" customHeight="1" spans="1:10">
      <c r="A1" s="2"/>
      <c r="B1" s="2"/>
      <c r="C1" s="2"/>
      <c r="D1" s="2"/>
      <c r="E1" s="2"/>
      <c r="F1" s="2"/>
      <c r="G1" s="2"/>
      <c r="H1" s="2"/>
      <c r="I1" s="2"/>
      <c r="J1" s="2"/>
    </row>
    <row r="2" customHeight="1" spans="10:10">
      <c r="J2" s="54" t="s">
        <v>405</v>
      </c>
    </row>
    <row r="3" ht="28.5" customHeight="1" spans="1:10">
      <c r="A3" s="45" t="s">
        <v>406</v>
      </c>
      <c r="B3" s="26"/>
      <c r="C3" s="26"/>
      <c r="D3" s="26"/>
      <c r="E3" s="26"/>
      <c r="F3" s="46"/>
      <c r="G3" s="26"/>
      <c r="H3" s="46"/>
      <c r="I3" s="46"/>
      <c r="J3" s="26"/>
    </row>
    <row r="4" ht="15.05" customHeight="1" spans="1:1">
      <c r="A4" s="6" t="str">
        <f>'部门财务收支预算总表01-1'!A4</f>
        <v>单位名称：新平彝族傣族自治县水塘镇人民政府</v>
      </c>
    </row>
    <row r="5" ht="14.25" customHeight="1" spans="1:10">
      <c r="A5" s="47" t="s">
        <v>407</v>
      </c>
      <c r="B5" s="47" t="s">
        <v>408</v>
      </c>
      <c r="C5" s="47" t="s">
        <v>409</v>
      </c>
      <c r="D5" s="47" t="s">
        <v>410</v>
      </c>
      <c r="E5" s="47" t="s">
        <v>411</v>
      </c>
      <c r="F5" s="48" t="s">
        <v>412</v>
      </c>
      <c r="G5" s="47" t="s">
        <v>413</v>
      </c>
      <c r="H5" s="48" t="s">
        <v>414</v>
      </c>
      <c r="I5" s="48" t="s">
        <v>415</v>
      </c>
      <c r="J5" s="47" t="s">
        <v>416</v>
      </c>
    </row>
    <row r="6" ht="14.25" customHeight="1" spans="1:10">
      <c r="A6" s="47">
        <v>1</v>
      </c>
      <c r="B6" s="47">
        <v>2</v>
      </c>
      <c r="C6" s="47">
        <v>3</v>
      </c>
      <c r="D6" s="47">
        <v>4</v>
      </c>
      <c r="E6" s="47">
        <v>5</v>
      </c>
      <c r="F6" s="48">
        <v>6</v>
      </c>
      <c r="G6" s="47">
        <v>7</v>
      </c>
      <c r="H6" s="48">
        <v>8</v>
      </c>
      <c r="I6" s="48">
        <v>9</v>
      </c>
      <c r="J6" s="47">
        <v>10</v>
      </c>
    </row>
    <row r="7" s="1" customFormat="1" ht="20.25" customHeight="1" spans="1:10">
      <c r="A7" s="109" t="s">
        <v>49</v>
      </c>
      <c r="B7" s="109"/>
      <c r="C7" s="109"/>
      <c r="E7" s="110"/>
      <c r="F7" s="110"/>
      <c r="G7" s="110"/>
      <c r="H7" s="110"/>
      <c r="I7" s="110"/>
      <c r="J7" s="110"/>
    </row>
    <row r="8" s="1" customFormat="1" ht="275" customHeight="1" spans="1:10">
      <c r="A8" s="111" t="s">
        <v>349</v>
      </c>
      <c r="B8" s="109" t="s">
        <v>417</v>
      </c>
      <c r="C8" s="112"/>
      <c r="D8" s="112"/>
      <c r="E8" s="110"/>
      <c r="F8" s="110"/>
      <c r="G8" s="110"/>
      <c r="H8" s="110"/>
      <c r="I8" s="110"/>
      <c r="J8" s="110"/>
    </row>
    <row r="9" s="1" customFormat="1" ht="20.25" customHeight="1" spans="1:10">
      <c r="A9" s="109"/>
      <c r="B9" s="109"/>
      <c r="C9" s="109" t="s">
        <v>418</v>
      </c>
      <c r="D9" s="113" t="s">
        <v>419</v>
      </c>
      <c r="E9" s="114" t="s">
        <v>420</v>
      </c>
      <c r="F9" s="115" t="s">
        <v>421</v>
      </c>
      <c r="G9" s="112" t="s">
        <v>422</v>
      </c>
      <c r="H9" s="115" t="s">
        <v>423</v>
      </c>
      <c r="I9" s="115" t="s">
        <v>424</v>
      </c>
      <c r="J9" s="114" t="s">
        <v>425</v>
      </c>
    </row>
    <row r="10" s="1" customFormat="1" ht="20.25" customHeight="1" spans="1:10">
      <c r="A10" s="109"/>
      <c r="B10" s="109"/>
      <c r="C10" s="109" t="s">
        <v>418</v>
      </c>
      <c r="D10" s="113" t="s">
        <v>426</v>
      </c>
      <c r="E10" s="114" t="s">
        <v>427</v>
      </c>
      <c r="F10" s="115" t="s">
        <v>421</v>
      </c>
      <c r="G10" s="112" t="s">
        <v>428</v>
      </c>
      <c r="H10" s="115" t="s">
        <v>429</v>
      </c>
      <c r="I10" s="115" t="s">
        <v>424</v>
      </c>
      <c r="J10" s="114" t="s">
        <v>430</v>
      </c>
    </row>
    <row r="11" s="1" customFormat="1" ht="28" customHeight="1" spans="1:10">
      <c r="A11" s="109"/>
      <c r="B11" s="109"/>
      <c r="C11" s="109" t="s">
        <v>418</v>
      </c>
      <c r="D11" s="113" t="s">
        <v>431</v>
      </c>
      <c r="E11" s="114" t="s">
        <v>432</v>
      </c>
      <c r="F11" s="115" t="s">
        <v>433</v>
      </c>
      <c r="G11" s="112" t="s">
        <v>434</v>
      </c>
      <c r="H11" s="115" t="s">
        <v>435</v>
      </c>
      <c r="I11" s="115" t="s">
        <v>424</v>
      </c>
      <c r="J11" s="114" t="s">
        <v>436</v>
      </c>
    </row>
    <row r="12" s="1" customFormat="1" ht="20.25" customHeight="1" spans="1:10">
      <c r="A12" s="109"/>
      <c r="B12" s="109"/>
      <c r="C12" s="109" t="s">
        <v>437</v>
      </c>
      <c r="D12" s="113" t="s">
        <v>438</v>
      </c>
      <c r="E12" s="114" t="s">
        <v>439</v>
      </c>
      <c r="F12" s="115" t="s">
        <v>421</v>
      </c>
      <c r="G12" s="112" t="s">
        <v>440</v>
      </c>
      <c r="H12" s="115" t="s">
        <v>441</v>
      </c>
      <c r="I12" s="115" t="s">
        <v>442</v>
      </c>
      <c r="J12" s="114" t="s">
        <v>443</v>
      </c>
    </row>
    <row r="13" s="1" customFormat="1" ht="20.25" customHeight="1" spans="1:10">
      <c r="A13" s="109"/>
      <c r="B13" s="109"/>
      <c r="C13" s="109" t="s">
        <v>444</v>
      </c>
      <c r="D13" s="113" t="s">
        <v>445</v>
      </c>
      <c r="E13" s="114" t="s">
        <v>446</v>
      </c>
      <c r="F13" s="115" t="s">
        <v>447</v>
      </c>
      <c r="G13" s="112" t="s">
        <v>448</v>
      </c>
      <c r="H13" s="115" t="s">
        <v>429</v>
      </c>
      <c r="I13" s="115" t="s">
        <v>424</v>
      </c>
      <c r="J13" s="114" t="s">
        <v>449</v>
      </c>
    </row>
    <row r="14" s="1" customFormat="1" ht="267" customHeight="1" spans="1:10">
      <c r="A14" s="111" t="s">
        <v>315</v>
      </c>
      <c r="B14" s="109" t="s">
        <v>450</v>
      </c>
      <c r="C14" s="109"/>
      <c r="D14" s="109"/>
      <c r="E14" s="109"/>
      <c r="F14" s="109"/>
      <c r="G14" s="109"/>
      <c r="H14" s="109"/>
      <c r="I14" s="109"/>
      <c r="J14" s="109"/>
    </row>
    <row r="15" s="1" customFormat="1" ht="20.25" customHeight="1" spans="1:10">
      <c r="A15" s="109"/>
      <c r="B15" s="109"/>
      <c r="C15" s="109" t="s">
        <v>418</v>
      </c>
      <c r="D15" s="113" t="s">
        <v>419</v>
      </c>
      <c r="E15" s="114" t="s">
        <v>451</v>
      </c>
      <c r="F15" s="115" t="s">
        <v>421</v>
      </c>
      <c r="G15" s="112" t="s">
        <v>452</v>
      </c>
      <c r="H15" s="115" t="s">
        <v>423</v>
      </c>
      <c r="I15" s="115" t="s">
        <v>424</v>
      </c>
      <c r="J15" s="114" t="s">
        <v>453</v>
      </c>
    </row>
    <row r="16" s="1" customFormat="1" ht="20.25" customHeight="1" spans="1:10">
      <c r="A16" s="109"/>
      <c r="B16" s="109"/>
      <c r="C16" s="109" t="s">
        <v>418</v>
      </c>
      <c r="D16" s="113" t="s">
        <v>419</v>
      </c>
      <c r="E16" s="114" t="s">
        <v>454</v>
      </c>
      <c r="F16" s="115" t="s">
        <v>421</v>
      </c>
      <c r="G16" s="112" t="s">
        <v>455</v>
      </c>
      <c r="H16" s="115" t="s">
        <v>423</v>
      </c>
      <c r="I16" s="115" t="s">
        <v>424</v>
      </c>
      <c r="J16" s="114" t="s">
        <v>453</v>
      </c>
    </row>
    <row r="17" s="1" customFormat="1" ht="20.25" customHeight="1" spans="1:10">
      <c r="A17" s="109"/>
      <c r="B17" s="109"/>
      <c r="C17" s="109" t="s">
        <v>418</v>
      </c>
      <c r="D17" s="113" t="s">
        <v>419</v>
      </c>
      <c r="E17" s="114" t="s">
        <v>456</v>
      </c>
      <c r="F17" s="115" t="s">
        <v>421</v>
      </c>
      <c r="G17" s="112" t="s">
        <v>457</v>
      </c>
      <c r="H17" s="115" t="s">
        <v>423</v>
      </c>
      <c r="I17" s="115" t="s">
        <v>424</v>
      </c>
      <c r="J17" s="114" t="s">
        <v>453</v>
      </c>
    </row>
    <row r="18" s="1" customFormat="1" ht="20.25" customHeight="1" spans="1:10">
      <c r="A18" s="109"/>
      <c r="B18" s="109"/>
      <c r="C18" s="109" t="s">
        <v>418</v>
      </c>
      <c r="D18" s="113" t="s">
        <v>419</v>
      </c>
      <c r="E18" s="114" t="s">
        <v>458</v>
      </c>
      <c r="F18" s="115" t="s">
        <v>421</v>
      </c>
      <c r="G18" s="112" t="s">
        <v>457</v>
      </c>
      <c r="H18" s="115" t="s">
        <v>423</v>
      </c>
      <c r="I18" s="115" t="s">
        <v>424</v>
      </c>
      <c r="J18" s="114" t="s">
        <v>453</v>
      </c>
    </row>
    <row r="19" s="1" customFormat="1" ht="20.25" customHeight="1" spans="1:10">
      <c r="A19" s="109"/>
      <c r="B19" s="109"/>
      <c r="C19" s="109" t="s">
        <v>418</v>
      </c>
      <c r="D19" s="113" t="s">
        <v>426</v>
      </c>
      <c r="E19" s="114" t="s">
        <v>427</v>
      </c>
      <c r="F19" s="115" t="s">
        <v>421</v>
      </c>
      <c r="G19" s="112" t="s">
        <v>428</v>
      </c>
      <c r="H19" s="115" t="s">
        <v>429</v>
      </c>
      <c r="I19" s="115" t="s">
        <v>424</v>
      </c>
      <c r="J19" s="114" t="s">
        <v>459</v>
      </c>
    </row>
    <row r="20" s="1" customFormat="1" ht="20.25" customHeight="1" spans="1:10">
      <c r="A20" s="109"/>
      <c r="B20" s="109"/>
      <c r="C20" s="109" t="s">
        <v>418</v>
      </c>
      <c r="D20" s="113" t="s">
        <v>431</v>
      </c>
      <c r="E20" s="114" t="s">
        <v>460</v>
      </c>
      <c r="F20" s="115" t="s">
        <v>433</v>
      </c>
      <c r="G20" s="112" t="s">
        <v>461</v>
      </c>
      <c r="H20" s="115" t="s">
        <v>462</v>
      </c>
      <c r="I20" s="115" t="s">
        <v>424</v>
      </c>
      <c r="J20" s="114" t="s">
        <v>463</v>
      </c>
    </row>
    <row r="21" s="1" customFormat="1" ht="20.25" customHeight="1" spans="1:10">
      <c r="A21" s="109"/>
      <c r="B21" s="109"/>
      <c r="C21" s="109" t="s">
        <v>437</v>
      </c>
      <c r="D21" s="113" t="s">
        <v>438</v>
      </c>
      <c r="E21" s="114" t="s">
        <v>464</v>
      </c>
      <c r="F21" s="115" t="s">
        <v>421</v>
      </c>
      <c r="G21" s="112" t="s">
        <v>465</v>
      </c>
      <c r="H21" s="115" t="s">
        <v>441</v>
      </c>
      <c r="I21" s="115" t="s">
        <v>442</v>
      </c>
      <c r="J21" s="114" t="s">
        <v>466</v>
      </c>
    </row>
    <row r="22" s="1" customFormat="1" ht="20.25" customHeight="1" spans="1:10">
      <c r="A22" s="109"/>
      <c r="B22" s="109"/>
      <c r="C22" s="109" t="s">
        <v>444</v>
      </c>
      <c r="D22" s="113" t="s">
        <v>445</v>
      </c>
      <c r="E22" s="114" t="s">
        <v>467</v>
      </c>
      <c r="F22" s="115" t="s">
        <v>447</v>
      </c>
      <c r="G22" s="112" t="s">
        <v>448</v>
      </c>
      <c r="H22" s="115" t="s">
        <v>429</v>
      </c>
      <c r="I22" s="115" t="s">
        <v>424</v>
      </c>
      <c r="J22" s="114" t="s">
        <v>468</v>
      </c>
    </row>
    <row r="23" s="1" customFormat="1" ht="227" customHeight="1" spans="1:10">
      <c r="A23" s="111" t="s">
        <v>320</v>
      </c>
      <c r="B23" s="109" t="s">
        <v>469</v>
      </c>
      <c r="C23" s="109"/>
      <c r="D23" s="109"/>
      <c r="E23" s="109"/>
      <c r="F23" s="109"/>
      <c r="G23" s="109"/>
      <c r="H23" s="109"/>
      <c r="I23" s="109"/>
      <c r="J23" s="109"/>
    </row>
    <row r="24" s="1" customFormat="1" ht="20.25" customHeight="1" spans="1:10">
      <c r="A24" s="109"/>
      <c r="B24" s="109"/>
      <c r="C24" s="109" t="s">
        <v>418</v>
      </c>
      <c r="D24" s="113" t="s">
        <v>419</v>
      </c>
      <c r="E24" s="114" t="s">
        <v>470</v>
      </c>
      <c r="F24" s="115" t="s">
        <v>421</v>
      </c>
      <c r="G24" s="112" t="s">
        <v>452</v>
      </c>
      <c r="H24" s="115" t="s">
        <v>471</v>
      </c>
      <c r="I24" s="115" t="s">
        <v>424</v>
      </c>
      <c r="J24" s="114" t="s">
        <v>472</v>
      </c>
    </row>
    <row r="25" s="1" customFormat="1" ht="20.25" customHeight="1" spans="1:10">
      <c r="A25" s="109"/>
      <c r="B25" s="109"/>
      <c r="C25" s="109" t="s">
        <v>418</v>
      </c>
      <c r="D25" s="113" t="s">
        <v>419</v>
      </c>
      <c r="E25" s="114" t="s">
        <v>473</v>
      </c>
      <c r="F25" s="115" t="s">
        <v>421</v>
      </c>
      <c r="G25" s="112" t="s">
        <v>474</v>
      </c>
      <c r="H25" s="115" t="s">
        <v>471</v>
      </c>
      <c r="I25" s="115" t="s">
        <v>424</v>
      </c>
      <c r="J25" s="114" t="s">
        <v>475</v>
      </c>
    </row>
    <row r="26" s="1" customFormat="1" ht="20.25" customHeight="1" spans="1:10">
      <c r="A26" s="109"/>
      <c r="B26" s="109"/>
      <c r="C26" s="109" t="s">
        <v>418</v>
      </c>
      <c r="D26" s="113" t="s">
        <v>426</v>
      </c>
      <c r="E26" s="114" t="s">
        <v>427</v>
      </c>
      <c r="F26" s="115" t="s">
        <v>421</v>
      </c>
      <c r="G26" s="112" t="s">
        <v>428</v>
      </c>
      <c r="H26" s="115" t="s">
        <v>429</v>
      </c>
      <c r="I26" s="115" t="s">
        <v>424</v>
      </c>
      <c r="J26" s="114" t="s">
        <v>476</v>
      </c>
    </row>
    <row r="27" s="1" customFormat="1" ht="20.25" customHeight="1" spans="1:10">
      <c r="A27" s="109"/>
      <c r="B27" s="109"/>
      <c r="C27" s="109" t="s">
        <v>418</v>
      </c>
      <c r="D27" s="113" t="s">
        <v>431</v>
      </c>
      <c r="E27" s="114" t="s">
        <v>477</v>
      </c>
      <c r="F27" s="115" t="s">
        <v>433</v>
      </c>
      <c r="G27" s="112" t="s">
        <v>461</v>
      </c>
      <c r="H27" s="115" t="s">
        <v>462</v>
      </c>
      <c r="I27" s="115" t="s">
        <v>424</v>
      </c>
      <c r="J27" s="114" t="s">
        <v>478</v>
      </c>
    </row>
    <row r="28" s="1" customFormat="1" ht="20.25" customHeight="1" spans="1:10">
      <c r="A28" s="109"/>
      <c r="B28" s="109"/>
      <c r="C28" s="109" t="s">
        <v>437</v>
      </c>
      <c r="D28" s="113" t="s">
        <v>438</v>
      </c>
      <c r="E28" s="114" t="s">
        <v>464</v>
      </c>
      <c r="F28" s="115" t="s">
        <v>421</v>
      </c>
      <c r="G28" s="112" t="s">
        <v>465</v>
      </c>
      <c r="H28" s="115" t="s">
        <v>441</v>
      </c>
      <c r="I28" s="115" t="s">
        <v>442</v>
      </c>
      <c r="J28" s="114" t="s">
        <v>479</v>
      </c>
    </row>
    <row r="29" s="1" customFormat="1" ht="20.25" customHeight="1" spans="1:10">
      <c r="A29" s="109"/>
      <c r="B29" s="109"/>
      <c r="C29" s="109" t="s">
        <v>444</v>
      </c>
      <c r="D29" s="113" t="s">
        <v>445</v>
      </c>
      <c r="E29" s="114" t="s">
        <v>467</v>
      </c>
      <c r="F29" s="115" t="s">
        <v>447</v>
      </c>
      <c r="G29" s="112" t="s">
        <v>448</v>
      </c>
      <c r="H29" s="115" t="s">
        <v>429</v>
      </c>
      <c r="I29" s="115" t="s">
        <v>424</v>
      </c>
      <c r="J29" s="114" t="s">
        <v>480</v>
      </c>
    </row>
    <row r="30" s="1" customFormat="1" ht="409" customHeight="1" spans="1:10">
      <c r="A30" s="111" t="s">
        <v>351</v>
      </c>
      <c r="B30" s="109" t="s">
        <v>481</v>
      </c>
      <c r="C30" s="109"/>
      <c r="D30" s="109"/>
      <c r="E30" s="109"/>
      <c r="F30" s="109"/>
      <c r="G30" s="109"/>
      <c r="H30" s="109"/>
      <c r="I30" s="109"/>
      <c r="J30" s="109"/>
    </row>
    <row r="31" s="1" customFormat="1" ht="20.25" customHeight="1" spans="1:10">
      <c r="A31" s="109"/>
      <c r="B31" s="109"/>
      <c r="C31" s="109" t="s">
        <v>418</v>
      </c>
      <c r="D31" s="113" t="s">
        <v>419</v>
      </c>
      <c r="E31" s="114" t="s">
        <v>482</v>
      </c>
      <c r="F31" s="115" t="s">
        <v>421</v>
      </c>
      <c r="G31" s="112" t="s">
        <v>198</v>
      </c>
      <c r="H31" s="115" t="s">
        <v>483</v>
      </c>
      <c r="I31" s="115" t="s">
        <v>424</v>
      </c>
      <c r="J31" s="114" t="s">
        <v>484</v>
      </c>
    </row>
    <row r="32" s="1" customFormat="1" ht="20.25" customHeight="1" spans="1:10">
      <c r="A32" s="109"/>
      <c r="B32" s="109"/>
      <c r="C32" s="109" t="s">
        <v>418</v>
      </c>
      <c r="D32" s="113" t="s">
        <v>419</v>
      </c>
      <c r="E32" s="114" t="s">
        <v>485</v>
      </c>
      <c r="F32" s="115" t="s">
        <v>421</v>
      </c>
      <c r="G32" s="112" t="s">
        <v>198</v>
      </c>
      <c r="H32" s="115" t="s">
        <v>435</v>
      </c>
      <c r="I32" s="115" t="s">
        <v>424</v>
      </c>
      <c r="J32" s="114" t="s">
        <v>486</v>
      </c>
    </row>
    <row r="33" s="1" customFormat="1" ht="20.25" customHeight="1" spans="1:10">
      <c r="A33" s="109"/>
      <c r="B33" s="109"/>
      <c r="C33" s="109" t="s">
        <v>418</v>
      </c>
      <c r="D33" s="113" t="s">
        <v>419</v>
      </c>
      <c r="E33" s="114" t="s">
        <v>487</v>
      </c>
      <c r="F33" s="115" t="s">
        <v>421</v>
      </c>
      <c r="G33" s="112" t="s">
        <v>199</v>
      </c>
      <c r="H33" s="115" t="s">
        <v>488</v>
      </c>
      <c r="I33" s="115" t="s">
        <v>424</v>
      </c>
      <c r="J33" s="114" t="s">
        <v>489</v>
      </c>
    </row>
    <row r="34" s="1" customFormat="1" ht="20.25" customHeight="1" spans="1:10">
      <c r="A34" s="109"/>
      <c r="B34" s="109"/>
      <c r="C34" s="109" t="s">
        <v>418</v>
      </c>
      <c r="D34" s="113" t="s">
        <v>419</v>
      </c>
      <c r="E34" s="114" t="s">
        <v>490</v>
      </c>
      <c r="F34" s="115" t="s">
        <v>421</v>
      </c>
      <c r="G34" s="112" t="s">
        <v>491</v>
      </c>
      <c r="H34" s="115" t="s">
        <v>423</v>
      </c>
      <c r="I34" s="115" t="s">
        <v>424</v>
      </c>
      <c r="J34" s="114" t="s">
        <v>492</v>
      </c>
    </row>
    <row r="35" s="1" customFormat="1" ht="31" customHeight="1" spans="1:10">
      <c r="A35" s="109"/>
      <c r="B35" s="109"/>
      <c r="C35" s="109" t="s">
        <v>418</v>
      </c>
      <c r="D35" s="113" t="s">
        <v>426</v>
      </c>
      <c r="E35" s="114" t="s">
        <v>493</v>
      </c>
      <c r="F35" s="115" t="s">
        <v>421</v>
      </c>
      <c r="G35" s="112" t="s">
        <v>428</v>
      </c>
      <c r="H35" s="115" t="s">
        <v>429</v>
      </c>
      <c r="I35" s="115" t="s">
        <v>424</v>
      </c>
      <c r="J35" s="114" t="s">
        <v>494</v>
      </c>
    </row>
    <row r="36" s="1" customFormat="1" ht="28" customHeight="1" spans="1:10">
      <c r="A36" s="109"/>
      <c r="B36" s="109"/>
      <c r="C36" s="109" t="s">
        <v>418</v>
      </c>
      <c r="D36" s="113" t="s">
        <v>431</v>
      </c>
      <c r="E36" s="114" t="s">
        <v>477</v>
      </c>
      <c r="F36" s="115" t="s">
        <v>433</v>
      </c>
      <c r="G36" s="112" t="s">
        <v>434</v>
      </c>
      <c r="H36" s="115" t="s">
        <v>435</v>
      </c>
      <c r="I36" s="115" t="s">
        <v>424</v>
      </c>
      <c r="J36" s="114" t="s">
        <v>436</v>
      </c>
    </row>
    <row r="37" s="1" customFormat="1" ht="34" customHeight="1" spans="1:10">
      <c r="A37" s="109"/>
      <c r="B37" s="109"/>
      <c r="C37" s="109" t="s">
        <v>437</v>
      </c>
      <c r="D37" s="113" t="s">
        <v>438</v>
      </c>
      <c r="E37" s="114" t="s">
        <v>439</v>
      </c>
      <c r="F37" s="115" t="s">
        <v>421</v>
      </c>
      <c r="G37" s="112" t="s">
        <v>495</v>
      </c>
      <c r="H37" s="115" t="s">
        <v>441</v>
      </c>
      <c r="I37" s="115" t="s">
        <v>442</v>
      </c>
      <c r="J37" s="114" t="s">
        <v>496</v>
      </c>
    </row>
    <row r="38" s="1" customFormat="1" ht="20.25" customHeight="1" spans="1:10">
      <c r="A38" s="109"/>
      <c r="B38" s="109"/>
      <c r="C38" s="109" t="s">
        <v>444</v>
      </c>
      <c r="D38" s="113" t="s">
        <v>445</v>
      </c>
      <c r="E38" s="114" t="s">
        <v>497</v>
      </c>
      <c r="F38" s="115" t="s">
        <v>447</v>
      </c>
      <c r="G38" s="112" t="s">
        <v>448</v>
      </c>
      <c r="H38" s="115" t="s">
        <v>429</v>
      </c>
      <c r="I38" s="115" t="s">
        <v>424</v>
      </c>
      <c r="J38" s="114" t="s">
        <v>498</v>
      </c>
    </row>
    <row r="39" s="1" customFormat="1" ht="344" customHeight="1" spans="1:10">
      <c r="A39" s="111" t="s">
        <v>355</v>
      </c>
      <c r="B39" s="109" t="s">
        <v>499</v>
      </c>
      <c r="C39" s="109"/>
      <c r="D39" s="109"/>
      <c r="E39" s="109"/>
      <c r="F39" s="109"/>
      <c r="G39" s="109"/>
      <c r="H39" s="109"/>
      <c r="I39" s="109"/>
      <c r="J39" s="109"/>
    </row>
    <row r="40" s="1" customFormat="1" ht="20.25" customHeight="1" spans="1:10">
      <c r="A40" s="109"/>
      <c r="B40" s="109"/>
      <c r="C40" s="109" t="s">
        <v>418</v>
      </c>
      <c r="D40" s="113" t="s">
        <v>419</v>
      </c>
      <c r="E40" s="114" t="s">
        <v>500</v>
      </c>
      <c r="F40" s="115" t="s">
        <v>421</v>
      </c>
      <c r="G40" s="112" t="s">
        <v>501</v>
      </c>
      <c r="H40" s="115" t="s">
        <v>423</v>
      </c>
      <c r="I40" s="115" t="s">
        <v>424</v>
      </c>
      <c r="J40" s="114" t="s">
        <v>502</v>
      </c>
    </row>
    <row r="41" s="1" customFormat="1" ht="20.25" customHeight="1" spans="1:10">
      <c r="A41" s="109"/>
      <c r="B41" s="109"/>
      <c r="C41" s="109" t="s">
        <v>418</v>
      </c>
      <c r="D41" s="113" t="s">
        <v>419</v>
      </c>
      <c r="E41" s="114" t="s">
        <v>503</v>
      </c>
      <c r="F41" s="115" t="s">
        <v>421</v>
      </c>
      <c r="G41" s="112" t="s">
        <v>501</v>
      </c>
      <c r="H41" s="115" t="s">
        <v>423</v>
      </c>
      <c r="I41" s="115" t="s">
        <v>424</v>
      </c>
      <c r="J41" s="114" t="s">
        <v>504</v>
      </c>
    </row>
    <row r="42" s="1" customFormat="1" ht="20.25" customHeight="1" spans="1:10">
      <c r="A42" s="109"/>
      <c r="B42" s="109"/>
      <c r="C42" s="109" t="s">
        <v>418</v>
      </c>
      <c r="D42" s="113" t="s">
        <v>426</v>
      </c>
      <c r="E42" s="114" t="s">
        <v>427</v>
      </c>
      <c r="F42" s="115" t="s">
        <v>421</v>
      </c>
      <c r="G42" s="112" t="s">
        <v>428</v>
      </c>
      <c r="H42" s="115" t="s">
        <v>429</v>
      </c>
      <c r="I42" s="115" t="s">
        <v>424</v>
      </c>
      <c r="J42" s="114" t="s">
        <v>505</v>
      </c>
    </row>
    <row r="43" s="1" customFormat="1" ht="20.25" customHeight="1" spans="1:10">
      <c r="A43" s="109"/>
      <c r="B43" s="109"/>
      <c r="C43" s="109" t="s">
        <v>418</v>
      </c>
      <c r="D43" s="113" t="s">
        <v>431</v>
      </c>
      <c r="E43" s="114" t="s">
        <v>506</v>
      </c>
      <c r="F43" s="115" t="s">
        <v>433</v>
      </c>
      <c r="G43" s="112" t="s">
        <v>434</v>
      </c>
      <c r="H43" s="115" t="s">
        <v>507</v>
      </c>
      <c r="I43" s="115" t="s">
        <v>424</v>
      </c>
      <c r="J43" s="114" t="s">
        <v>508</v>
      </c>
    </row>
    <row r="44" s="1" customFormat="1" ht="20.25" customHeight="1" spans="1:10">
      <c r="A44" s="109"/>
      <c r="B44" s="109"/>
      <c r="C44" s="109" t="s">
        <v>437</v>
      </c>
      <c r="D44" s="113" t="s">
        <v>438</v>
      </c>
      <c r="E44" s="114" t="s">
        <v>509</v>
      </c>
      <c r="F44" s="115" t="s">
        <v>421</v>
      </c>
      <c r="G44" s="112" t="s">
        <v>510</v>
      </c>
      <c r="H44" s="115" t="s">
        <v>441</v>
      </c>
      <c r="I44" s="115" t="s">
        <v>442</v>
      </c>
      <c r="J44" s="114" t="s">
        <v>511</v>
      </c>
    </row>
    <row r="45" s="1" customFormat="1" ht="20.25" customHeight="1" spans="1:10">
      <c r="A45" s="109"/>
      <c r="B45" s="109"/>
      <c r="C45" s="109" t="s">
        <v>444</v>
      </c>
      <c r="D45" s="113" t="s">
        <v>445</v>
      </c>
      <c r="E45" s="114" t="s">
        <v>512</v>
      </c>
      <c r="F45" s="115" t="s">
        <v>447</v>
      </c>
      <c r="G45" s="112" t="s">
        <v>448</v>
      </c>
      <c r="H45" s="115" t="s">
        <v>429</v>
      </c>
      <c r="I45" s="115" t="s">
        <v>424</v>
      </c>
      <c r="J45" s="114" t="s">
        <v>513</v>
      </c>
    </row>
    <row r="46" s="1" customFormat="1" ht="67" customHeight="1" spans="1:10">
      <c r="A46" s="111" t="s">
        <v>310</v>
      </c>
      <c r="B46" s="109" t="s">
        <v>514</v>
      </c>
      <c r="C46" s="109"/>
      <c r="D46" s="109"/>
      <c r="E46" s="109"/>
      <c r="F46" s="109"/>
      <c r="G46" s="109"/>
      <c r="H46" s="109"/>
      <c r="I46" s="109"/>
      <c r="J46" s="109"/>
    </row>
    <row r="47" s="1" customFormat="1" ht="20.25" customHeight="1" spans="1:10">
      <c r="A47" s="109"/>
      <c r="B47" s="109"/>
      <c r="C47" s="109" t="s">
        <v>418</v>
      </c>
      <c r="D47" s="113" t="s">
        <v>419</v>
      </c>
      <c r="E47" s="114" t="s">
        <v>515</v>
      </c>
      <c r="F47" s="115" t="s">
        <v>421</v>
      </c>
      <c r="G47" s="112" t="s">
        <v>516</v>
      </c>
      <c r="H47" s="115" t="s">
        <v>517</v>
      </c>
      <c r="I47" s="115" t="s">
        <v>424</v>
      </c>
      <c r="J47" s="114" t="s">
        <v>518</v>
      </c>
    </row>
    <row r="48" s="1" customFormat="1" ht="20.25" customHeight="1" spans="1:10">
      <c r="A48" s="109"/>
      <c r="B48" s="109"/>
      <c r="C48" s="109" t="s">
        <v>418</v>
      </c>
      <c r="D48" s="113" t="s">
        <v>426</v>
      </c>
      <c r="E48" s="114" t="s">
        <v>519</v>
      </c>
      <c r="F48" s="115" t="s">
        <v>421</v>
      </c>
      <c r="G48" s="112" t="s">
        <v>428</v>
      </c>
      <c r="H48" s="115" t="s">
        <v>429</v>
      </c>
      <c r="I48" s="115" t="s">
        <v>424</v>
      </c>
      <c r="J48" s="114" t="s">
        <v>520</v>
      </c>
    </row>
    <row r="49" s="1" customFormat="1" ht="20.25" customHeight="1" spans="1:10">
      <c r="A49" s="109"/>
      <c r="B49" s="109"/>
      <c r="C49" s="109" t="s">
        <v>418</v>
      </c>
      <c r="D49" s="113" t="s">
        <v>431</v>
      </c>
      <c r="E49" s="114" t="s">
        <v>521</v>
      </c>
      <c r="F49" s="115" t="s">
        <v>433</v>
      </c>
      <c r="G49" s="112" t="s">
        <v>522</v>
      </c>
      <c r="H49" s="115" t="s">
        <v>523</v>
      </c>
      <c r="I49" s="115" t="s">
        <v>424</v>
      </c>
      <c r="J49" s="114" t="s">
        <v>524</v>
      </c>
    </row>
    <row r="50" s="1" customFormat="1" ht="20.25" customHeight="1" spans="1:10">
      <c r="A50" s="109"/>
      <c r="B50" s="109"/>
      <c r="C50" s="109" t="s">
        <v>437</v>
      </c>
      <c r="D50" s="113" t="s">
        <v>438</v>
      </c>
      <c r="E50" s="114" t="s">
        <v>525</v>
      </c>
      <c r="F50" s="115" t="s">
        <v>421</v>
      </c>
      <c r="G50" s="112" t="s">
        <v>495</v>
      </c>
      <c r="H50" s="115" t="s">
        <v>441</v>
      </c>
      <c r="I50" s="115" t="s">
        <v>442</v>
      </c>
      <c r="J50" s="114" t="s">
        <v>526</v>
      </c>
    </row>
    <row r="51" s="1" customFormat="1" ht="20.25" customHeight="1" spans="1:10">
      <c r="A51" s="109"/>
      <c r="B51" s="109"/>
      <c r="C51" s="109" t="s">
        <v>444</v>
      </c>
      <c r="D51" s="113" t="s">
        <v>445</v>
      </c>
      <c r="E51" s="114" t="s">
        <v>527</v>
      </c>
      <c r="F51" s="115" t="s">
        <v>447</v>
      </c>
      <c r="G51" s="112" t="s">
        <v>528</v>
      </c>
      <c r="H51" s="115" t="s">
        <v>429</v>
      </c>
      <c r="I51" s="115" t="s">
        <v>424</v>
      </c>
      <c r="J51" s="114" t="s">
        <v>529</v>
      </c>
    </row>
    <row r="52" s="1" customFormat="1" ht="341" customHeight="1" spans="1:10">
      <c r="A52" s="111" t="s">
        <v>347</v>
      </c>
      <c r="B52" s="109" t="s">
        <v>530</v>
      </c>
      <c r="C52" s="109"/>
      <c r="D52" s="109"/>
      <c r="E52" s="109"/>
      <c r="F52" s="109"/>
      <c r="G52" s="109"/>
      <c r="H52" s="109"/>
      <c r="I52" s="109"/>
      <c r="J52" s="109"/>
    </row>
    <row r="53" s="1" customFormat="1" ht="20.25" customHeight="1" spans="1:10">
      <c r="A53" s="109"/>
      <c r="B53" s="109"/>
      <c r="C53" s="109" t="s">
        <v>418</v>
      </c>
      <c r="D53" s="113" t="s">
        <v>419</v>
      </c>
      <c r="E53" s="114" t="s">
        <v>531</v>
      </c>
      <c r="F53" s="115" t="s">
        <v>421</v>
      </c>
      <c r="G53" s="112" t="s">
        <v>434</v>
      </c>
      <c r="H53" s="115" t="s">
        <v>423</v>
      </c>
      <c r="I53" s="115" t="s">
        <v>424</v>
      </c>
      <c r="J53" s="114" t="s">
        <v>532</v>
      </c>
    </row>
    <row r="54" s="1" customFormat="1" ht="20.25" customHeight="1" spans="1:10">
      <c r="A54" s="109"/>
      <c r="B54" s="109"/>
      <c r="C54" s="109" t="s">
        <v>418</v>
      </c>
      <c r="D54" s="113" t="s">
        <v>419</v>
      </c>
      <c r="E54" s="114" t="s">
        <v>533</v>
      </c>
      <c r="F54" s="115" t="s">
        <v>421</v>
      </c>
      <c r="G54" s="112" t="s">
        <v>457</v>
      </c>
      <c r="H54" s="115" t="s">
        <v>423</v>
      </c>
      <c r="I54" s="115" t="s">
        <v>424</v>
      </c>
      <c r="J54" s="114" t="s">
        <v>532</v>
      </c>
    </row>
    <row r="55" s="1" customFormat="1" ht="20.25" customHeight="1" spans="1:10">
      <c r="A55" s="109"/>
      <c r="B55" s="109"/>
      <c r="C55" s="109" t="s">
        <v>418</v>
      </c>
      <c r="D55" s="113" t="s">
        <v>419</v>
      </c>
      <c r="E55" s="114" t="s">
        <v>534</v>
      </c>
      <c r="F55" s="115" t="s">
        <v>421</v>
      </c>
      <c r="G55" s="112" t="s">
        <v>474</v>
      </c>
      <c r="H55" s="115" t="s">
        <v>423</v>
      </c>
      <c r="I55" s="115" t="s">
        <v>424</v>
      </c>
      <c r="J55" s="114" t="s">
        <v>532</v>
      </c>
    </row>
    <row r="56" s="1" customFormat="1" ht="20.25" customHeight="1" spans="1:10">
      <c r="A56" s="109"/>
      <c r="B56" s="109"/>
      <c r="C56" s="109" t="s">
        <v>418</v>
      </c>
      <c r="D56" s="113" t="s">
        <v>419</v>
      </c>
      <c r="E56" s="114" t="s">
        <v>535</v>
      </c>
      <c r="F56" s="115" t="s">
        <v>421</v>
      </c>
      <c r="G56" s="112" t="s">
        <v>457</v>
      </c>
      <c r="H56" s="115" t="s">
        <v>423</v>
      </c>
      <c r="I56" s="115" t="s">
        <v>424</v>
      </c>
      <c r="J56" s="114" t="s">
        <v>532</v>
      </c>
    </row>
    <row r="57" s="1" customFormat="1" ht="20.25" customHeight="1" spans="1:10">
      <c r="A57" s="109"/>
      <c r="B57" s="109"/>
      <c r="C57" s="109" t="s">
        <v>418</v>
      </c>
      <c r="D57" s="113" t="s">
        <v>419</v>
      </c>
      <c r="E57" s="114" t="s">
        <v>536</v>
      </c>
      <c r="F57" s="115" t="s">
        <v>421</v>
      </c>
      <c r="G57" s="112" t="s">
        <v>452</v>
      </c>
      <c r="H57" s="115" t="s">
        <v>423</v>
      </c>
      <c r="I57" s="115" t="s">
        <v>424</v>
      </c>
      <c r="J57" s="114" t="s">
        <v>532</v>
      </c>
    </row>
    <row r="58" s="1" customFormat="1" ht="20.25" customHeight="1" spans="1:10">
      <c r="A58" s="109"/>
      <c r="B58" s="109"/>
      <c r="C58" s="109" t="s">
        <v>418</v>
      </c>
      <c r="D58" s="113" t="s">
        <v>426</v>
      </c>
      <c r="E58" s="114" t="s">
        <v>427</v>
      </c>
      <c r="F58" s="115" t="s">
        <v>421</v>
      </c>
      <c r="G58" s="112" t="s">
        <v>428</v>
      </c>
      <c r="H58" s="115" t="s">
        <v>429</v>
      </c>
      <c r="I58" s="115" t="s">
        <v>424</v>
      </c>
      <c r="J58" s="114" t="s">
        <v>537</v>
      </c>
    </row>
    <row r="59" s="1" customFormat="1" ht="20.25" customHeight="1" spans="1:10">
      <c r="A59" s="109"/>
      <c r="B59" s="109"/>
      <c r="C59" s="109" t="s">
        <v>418</v>
      </c>
      <c r="D59" s="113" t="s">
        <v>431</v>
      </c>
      <c r="E59" s="114" t="s">
        <v>477</v>
      </c>
      <c r="F59" s="115" t="s">
        <v>433</v>
      </c>
      <c r="G59" s="112" t="s">
        <v>461</v>
      </c>
      <c r="H59" s="115" t="s">
        <v>462</v>
      </c>
      <c r="I59" s="115" t="s">
        <v>424</v>
      </c>
      <c r="J59" s="114" t="s">
        <v>532</v>
      </c>
    </row>
    <row r="60" s="1" customFormat="1" ht="20.25" customHeight="1" spans="1:10">
      <c r="A60" s="109"/>
      <c r="B60" s="109"/>
      <c r="C60" s="109" t="s">
        <v>437</v>
      </c>
      <c r="D60" s="113" t="s">
        <v>438</v>
      </c>
      <c r="E60" s="114" t="s">
        <v>464</v>
      </c>
      <c r="F60" s="115" t="s">
        <v>421</v>
      </c>
      <c r="G60" s="112" t="s">
        <v>465</v>
      </c>
      <c r="H60" s="115" t="s">
        <v>441</v>
      </c>
      <c r="I60" s="115" t="s">
        <v>442</v>
      </c>
      <c r="J60" s="114" t="s">
        <v>538</v>
      </c>
    </row>
    <row r="61" s="1" customFormat="1" ht="20.25" customHeight="1" spans="1:10">
      <c r="A61" s="109"/>
      <c r="B61" s="109"/>
      <c r="C61" s="109" t="s">
        <v>444</v>
      </c>
      <c r="D61" s="113" t="s">
        <v>445</v>
      </c>
      <c r="E61" s="114" t="s">
        <v>467</v>
      </c>
      <c r="F61" s="115" t="s">
        <v>447</v>
      </c>
      <c r="G61" s="112" t="s">
        <v>448</v>
      </c>
      <c r="H61" s="115" t="s">
        <v>429</v>
      </c>
      <c r="I61" s="115" t="s">
        <v>424</v>
      </c>
      <c r="J61" s="114" t="s">
        <v>539</v>
      </c>
    </row>
    <row r="62" s="1" customFormat="1" ht="241" customHeight="1" spans="1:10">
      <c r="A62" s="111" t="s">
        <v>365</v>
      </c>
      <c r="B62" s="109" t="s">
        <v>540</v>
      </c>
      <c r="C62" s="109"/>
      <c r="D62" s="109"/>
      <c r="E62" s="109"/>
      <c r="F62" s="109"/>
      <c r="G62" s="109"/>
      <c r="H62" s="109"/>
      <c r="I62" s="109"/>
      <c r="J62" s="109"/>
    </row>
    <row r="63" s="1" customFormat="1" ht="20.25" customHeight="1" spans="1:10">
      <c r="A63" s="109"/>
      <c r="B63" s="109"/>
      <c r="C63" s="109" t="s">
        <v>418</v>
      </c>
      <c r="D63" s="113" t="s">
        <v>419</v>
      </c>
      <c r="E63" s="114" t="s">
        <v>541</v>
      </c>
      <c r="F63" s="115" t="s">
        <v>421</v>
      </c>
      <c r="G63" s="112" t="s">
        <v>201</v>
      </c>
      <c r="H63" s="115" t="s">
        <v>423</v>
      </c>
      <c r="I63" s="115" t="s">
        <v>424</v>
      </c>
      <c r="J63" s="114" t="s">
        <v>542</v>
      </c>
    </row>
    <row r="64" s="1" customFormat="1" ht="20.25" customHeight="1" spans="1:10">
      <c r="A64" s="109"/>
      <c r="B64" s="109"/>
      <c r="C64" s="109" t="s">
        <v>418</v>
      </c>
      <c r="D64" s="113" t="s">
        <v>426</v>
      </c>
      <c r="E64" s="114" t="s">
        <v>543</v>
      </c>
      <c r="F64" s="115" t="s">
        <v>421</v>
      </c>
      <c r="G64" s="112" t="s">
        <v>428</v>
      </c>
      <c r="H64" s="115" t="s">
        <v>429</v>
      </c>
      <c r="I64" s="115" t="s">
        <v>424</v>
      </c>
      <c r="J64" s="114" t="s">
        <v>544</v>
      </c>
    </row>
    <row r="65" s="1" customFormat="1" ht="20.25" customHeight="1" spans="1:10">
      <c r="A65" s="109"/>
      <c r="B65" s="109"/>
      <c r="C65" s="109" t="s">
        <v>418</v>
      </c>
      <c r="D65" s="113" t="s">
        <v>431</v>
      </c>
      <c r="E65" s="114" t="s">
        <v>545</v>
      </c>
      <c r="F65" s="115" t="s">
        <v>433</v>
      </c>
      <c r="G65" s="112" t="s">
        <v>461</v>
      </c>
      <c r="H65" s="115" t="s">
        <v>462</v>
      </c>
      <c r="I65" s="115" t="s">
        <v>424</v>
      </c>
      <c r="J65" s="114" t="s">
        <v>546</v>
      </c>
    </row>
    <row r="66" s="1" customFormat="1" ht="20.25" customHeight="1" spans="1:10">
      <c r="A66" s="109"/>
      <c r="B66" s="109"/>
      <c r="C66" s="109" t="s">
        <v>437</v>
      </c>
      <c r="D66" s="113" t="s">
        <v>438</v>
      </c>
      <c r="E66" s="114" t="s">
        <v>547</v>
      </c>
      <c r="F66" s="115" t="s">
        <v>421</v>
      </c>
      <c r="G66" s="112" t="s">
        <v>510</v>
      </c>
      <c r="H66" s="115" t="s">
        <v>441</v>
      </c>
      <c r="I66" s="115" t="s">
        <v>442</v>
      </c>
      <c r="J66" s="114" t="s">
        <v>548</v>
      </c>
    </row>
    <row r="67" s="1" customFormat="1" ht="20.25" customHeight="1" spans="1:10">
      <c r="A67" s="109"/>
      <c r="B67" s="109"/>
      <c r="C67" s="109" t="s">
        <v>444</v>
      </c>
      <c r="D67" s="113" t="s">
        <v>445</v>
      </c>
      <c r="E67" s="114" t="s">
        <v>549</v>
      </c>
      <c r="F67" s="115" t="s">
        <v>421</v>
      </c>
      <c r="G67" s="112" t="s">
        <v>448</v>
      </c>
      <c r="H67" s="115" t="s">
        <v>429</v>
      </c>
      <c r="I67" s="115" t="s">
        <v>424</v>
      </c>
      <c r="J67" s="114" t="s">
        <v>550</v>
      </c>
    </row>
    <row r="68" s="1" customFormat="1" ht="306" customHeight="1" spans="1:10">
      <c r="A68" s="111" t="s">
        <v>353</v>
      </c>
      <c r="B68" s="109" t="s">
        <v>551</v>
      </c>
      <c r="C68" s="109"/>
      <c r="D68" s="109"/>
      <c r="E68" s="109"/>
      <c r="F68" s="109"/>
      <c r="G68" s="109"/>
      <c r="H68" s="109"/>
      <c r="I68" s="109"/>
      <c r="J68" s="109"/>
    </row>
    <row r="69" s="1" customFormat="1" ht="20.25" customHeight="1" spans="1:10">
      <c r="A69" s="109"/>
      <c r="B69" s="109"/>
      <c r="C69" s="109" t="s">
        <v>418</v>
      </c>
      <c r="D69" s="113" t="s">
        <v>419</v>
      </c>
      <c r="E69" s="114" t="s">
        <v>552</v>
      </c>
      <c r="F69" s="115" t="s">
        <v>421</v>
      </c>
      <c r="G69" s="112" t="s">
        <v>553</v>
      </c>
      <c r="H69" s="115" t="s">
        <v>488</v>
      </c>
      <c r="I69" s="115" t="s">
        <v>424</v>
      </c>
      <c r="J69" s="114" t="s">
        <v>554</v>
      </c>
    </row>
    <row r="70" s="1" customFormat="1" ht="20.25" customHeight="1" spans="1:10">
      <c r="A70" s="109"/>
      <c r="B70" s="109"/>
      <c r="C70" s="109" t="s">
        <v>418</v>
      </c>
      <c r="D70" s="113" t="s">
        <v>419</v>
      </c>
      <c r="E70" s="114" t="s">
        <v>555</v>
      </c>
      <c r="F70" s="115" t="s">
        <v>421</v>
      </c>
      <c r="G70" s="112" t="s">
        <v>198</v>
      </c>
      <c r="H70" s="115" t="s">
        <v>483</v>
      </c>
      <c r="I70" s="115" t="s">
        <v>424</v>
      </c>
      <c r="J70" s="114" t="s">
        <v>556</v>
      </c>
    </row>
    <row r="71" s="1" customFormat="1" ht="20.25" customHeight="1" spans="1:10">
      <c r="A71" s="109"/>
      <c r="B71" s="109"/>
      <c r="C71" s="109" t="s">
        <v>418</v>
      </c>
      <c r="D71" s="113" t="s">
        <v>419</v>
      </c>
      <c r="E71" s="114" t="s">
        <v>557</v>
      </c>
      <c r="F71" s="115" t="s">
        <v>421</v>
      </c>
      <c r="G71" s="112" t="s">
        <v>198</v>
      </c>
      <c r="H71" s="115" t="s">
        <v>483</v>
      </c>
      <c r="I71" s="115" t="s">
        <v>424</v>
      </c>
      <c r="J71" s="114" t="s">
        <v>558</v>
      </c>
    </row>
    <row r="72" s="1" customFormat="1" ht="20.25" customHeight="1" spans="1:10">
      <c r="A72" s="109"/>
      <c r="B72" s="109"/>
      <c r="C72" s="109" t="s">
        <v>418</v>
      </c>
      <c r="D72" s="113" t="s">
        <v>426</v>
      </c>
      <c r="E72" s="114" t="s">
        <v>559</v>
      </c>
      <c r="F72" s="115" t="s">
        <v>447</v>
      </c>
      <c r="G72" s="112" t="s">
        <v>448</v>
      </c>
      <c r="H72" s="115" t="s">
        <v>429</v>
      </c>
      <c r="I72" s="115" t="s">
        <v>424</v>
      </c>
      <c r="J72" s="114" t="s">
        <v>560</v>
      </c>
    </row>
    <row r="73" s="1" customFormat="1" ht="20.25" customHeight="1" spans="1:10">
      <c r="A73" s="109"/>
      <c r="B73" s="109"/>
      <c r="C73" s="109" t="s">
        <v>418</v>
      </c>
      <c r="D73" s="113" t="s">
        <v>431</v>
      </c>
      <c r="E73" s="114" t="s">
        <v>432</v>
      </c>
      <c r="F73" s="115" t="s">
        <v>433</v>
      </c>
      <c r="G73" s="112" t="s">
        <v>434</v>
      </c>
      <c r="H73" s="115" t="s">
        <v>435</v>
      </c>
      <c r="I73" s="115" t="s">
        <v>424</v>
      </c>
      <c r="J73" s="114" t="s">
        <v>508</v>
      </c>
    </row>
    <row r="74" s="1" customFormat="1" ht="20.25" customHeight="1" spans="1:10">
      <c r="A74" s="109"/>
      <c r="B74" s="109"/>
      <c r="C74" s="109" t="s">
        <v>437</v>
      </c>
      <c r="D74" s="113" t="s">
        <v>438</v>
      </c>
      <c r="E74" s="114" t="s">
        <v>561</v>
      </c>
      <c r="F74" s="115" t="s">
        <v>421</v>
      </c>
      <c r="G74" s="112" t="s">
        <v>440</v>
      </c>
      <c r="H74" s="115" t="s">
        <v>441</v>
      </c>
      <c r="I74" s="115" t="s">
        <v>442</v>
      </c>
      <c r="J74" s="114" t="s">
        <v>562</v>
      </c>
    </row>
    <row r="75" s="1" customFormat="1" ht="28" customHeight="1" spans="1:10">
      <c r="A75" s="109"/>
      <c r="B75" s="109"/>
      <c r="C75" s="109" t="s">
        <v>444</v>
      </c>
      <c r="D75" s="113" t="s">
        <v>445</v>
      </c>
      <c r="E75" s="114" t="s">
        <v>563</v>
      </c>
      <c r="F75" s="115" t="s">
        <v>447</v>
      </c>
      <c r="G75" s="112" t="s">
        <v>528</v>
      </c>
      <c r="H75" s="115" t="s">
        <v>429</v>
      </c>
      <c r="I75" s="115" t="s">
        <v>424</v>
      </c>
      <c r="J75" s="114" t="s">
        <v>564</v>
      </c>
    </row>
    <row r="76" s="1" customFormat="1" ht="390" customHeight="1" spans="1:10">
      <c r="A76" s="111" t="s">
        <v>361</v>
      </c>
      <c r="B76" s="109" t="s">
        <v>565</v>
      </c>
      <c r="C76" s="109"/>
      <c r="D76" s="109"/>
      <c r="E76" s="109"/>
      <c r="F76" s="109"/>
      <c r="G76" s="109"/>
      <c r="H76" s="109"/>
      <c r="I76" s="109"/>
      <c r="J76" s="109"/>
    </row>
    <row r="77" s="1" customFormat="1" ht="20.25" customHeight="1" spans="1:10">
      <c r="A77" s="109"/>
      <c r="B77" s="109"/>
      <c r="C77" s="109" t="s">
        <v>418</v>
      </c>
      <c r="D77" s="113" t="s">
        <v>419</v>
      </c>
      <c r="E77" s="114" t="s">
        <v>566</v>
      </c>
      <c r="F77" s="115" t="s">
        <v>421</v>
      </c>
      <c r="G77" s="112" t="s">
        <v>567</v>
      </c>
      <c r="H77" s="115" t="s">
        <v>488</v>
      </c>
      <c r="I77" s="115" t="s">
        <v>424</v>
      </c>
      <c r="J77" s="114" t="s">
        <v>568</v>
      </c>
    </row>
    <row r="78" s="1" customFormat="1" ht="20.25" customHeight="1" spans="1:10">
      <c r="A78" s="109"/>
      <c r="B78" s="109"/>
      <c r="C78" s="109" t="s">
        <v>418</v>
      </c>
      <c r="D78" s="113" t="s">
        <v>419</v>
      </c>
      <c r="E78" s="114" t="s">
        <v>569</v>
      </c>
      <c r="F78" s="115" t="s">
        <v>421</v>
      </c>
      <c r="G78" s="112" t="s">
        <v>198</v>
      </c>
      <c r="H78" s="115" t="s">
        <v>483</v>
      </c>
      <c r="I78" s="115" t="s">
        <v>424</v>
      </c>
      <c r="J78" s="114" t="s">
        <v>570</v>
      </c>
    </row>
    <row r="79" s="1" customFormat="1" ht="20.25" customHeight="1" spans="1:10">
      <c r="A79" s="109"/>
      <c r="B79" s="109"/>
      <c r="C79" s="109" t="s">
        <v>418</v>
      </c>
      <c r="D79" s="113" t="s">
        <v>426</v>
      </c>
      <c r="E79" s="114" t="s">
        <v>571</v>
      </c>
      <c r="F79" s="115" t="s">
        <v>447</v>
      </c>
      <c r="G79" s="112" t="s">
        <v>448</v>
      </c>
      <c r="H79" s="115" t="s">
        <v>429</v>
      </c>
      <c r="I79" s="115" t="s">
        <v>424</v>
      </c>
      <c r="J79" s="114" t="s">
        <v>572</v>
      </c>
    </row>
    <row r="80" s="1" customFormat="1" ht="20.25" customHeight="1" spans="1:10">
      <c r="A80" s="109"/>
      <c r="B80" s="109"/>
      <c r="C80" s="109" t="s">
        <v>418</v>
      </c>
      <c r="D80" s="113" t="s">
        <v>431</v>
      </c>
      <c r="E80" s="114" t="s">
        <v>573</v>
      </c>
      <c r="F80" s="115" t="s">
        <v>421</v>
      </c>
      <c r="G80" s="112" t="s">
        <v>198</v>
      </c>
      <c r="H80" s="115" t="s">
        <v>435</v>
      </c>
      <c r="I80" s="115" t="s">
        <v>424</v>
      </c>
      <c r="J80" s="114" t="s">
        <v>574</v>
      </c>
    </row>
    <row r="81" s="1" customFormat="1" ht="20.25" customHeight="1" spans="1:10">
      <c r="A81" s="109"/>
      <c r="B81" s="109"/>
      <c r="C81" s="109" t="s">
        <v>437</v>
      </c>
      <c r="D81" s="113" t="s">
        <v>438</v>
      </c>
      <c r="E81" s="114" t="s">
        <v>439</v>
      </c>
      <c r="F81" s="115" t="s">
        <v>421</v>
      </c>
      <c r="G81" s="112" t="s">
        <v>495</v>
      </c>
      <c r="H81" s="115" t="s">
        <v>429</v>
      </c>
      <c r="I81" s="115" t="s">
        <v>442</v>
      </c>
      <c r="J81" s="114" t="s">
        <v>575</v>
      </c>
    </row>
    <row r="82" s="1" customFormat="1" ht="32" customHeight="1" spans="1:10">
      <c r="A82" s="109"/>
      <c r="B82" s="109"/>
      <c r="C82" s="109" t="s">
        <v>444</v>
      </c>
      <c r="D82" s="113" t="s">
        <v>445</v>
      </c>
      <c r="E82" s="114" t="s">
        <v>497</v>
      </c>
      <c r="F82" s="115" t="s">
        <v>447</v>
      </c>
      <c r="G82" s="112" t="s">
        <v>448</v>
      </c>
      <c r="H82" s="115" t="s">
        <v>429</v>
      </c>
      <c r="I82" s="115" t="s">
        <v>424</v>
      </c>
      <c r="J82" s="114" t="s">
        <v>576</v>
      </c>
    </row>
    <row r="83" s="1" customFormat="1" ht="160" customHeight="1" spans="1:10">
      <c r="A83" s="111" t="s">
        <v>341</v>
      </c>
      <c r="B83" s="109" t="s">
        <v>577</v>
      </c>
      <c r="C83" s="109"/>
      <c r="D83" s="109"/>
      <c r="E83" s="109"/>
      <c r="F83" s="109"/>
      <c r="G83" s="109"/>
      <c r="H83" s="109"/>
      <c r="I83" s="109"/>
      <c r="J83" s="109"/>
    </row>
    <row r="84" s="1" customFormat="1" ht="20.25" customHeight="1" spans="1:10">
      <c r="A84" s="109"/>
      <c r="B84" s="109"/>
      <c r="C84" s="109" t="s">
        <v>418</v>
      </c>
      <c r="D84" s="113" t="s">
        <v>419</v>
      </c>
      <c r="E84" s="114" t="s">
        <v>578</v>
      </c>
      <c r="F84" s="115" t="s">
        <v>421</v>
      </c>
      <c r="G84" s="112" t="s">
        <v>199</v>
      </c>
      <c r="H84" s="115" t="s">
        <v>579</v>
      </c>
      <c r="I84" s="115" t="s">
        <v>424</v>
      </c>
      <c r="J84" s="114" t="s">
        <v>580</v>
      </c>
    </row>
    <row r="85" s="1" customFormat="1" ht="30" customHeight="1" spans="1:10">
      <c r="A85" s="109"/>
      <c r="B85" s="109"/>
      <c r="C85" s="109" t="s">
        <v>418</v>
      </c>
      <c r="D85" s="113" t="s">
        <v>419</v>
      </c>
      <c r="E85" s="114" t="s">
        <v>581</v>
      </c>
      <c r="F85" s="115" t="s">
        <v>447</v>
      </c>
      <c r="G85" s="112" t="s">
        <v>200</v>
      </c>
      <c r="H85" s="115" t="s">
        <v>488</v>
      </c>
      <c r="I85" s="115" t="s">
        <v>424</v>
      </c>
      <c r="J85" s="114" t="s">
        <v>582</v>
      </c>
    </row>
    <row r="86" s="1" customFormat="1" ht="32" customHeight="1" spans="1:10">
      <c r="A86" s="109"/>
      <c r="B86" s="109"/>
      <c r="C86" s="109" t="s">
        <v>418</v>
      </c>
      <c r="D86" s="113" t="s">
        <v>426</v>
      </c>
      <c r="E86" s="114" t="s">
        <v>427</v>
      </c>
      <c r="F86" s="115" t="s">
        <v>421</v>
      </c>
      <c r="G86" s="112" t="s">
        <v>428</v>
      </c>
      <c r="H86" s="115" t="s">
        <v>429</v>
      </c>
      <c r="I86" s="115" t="s">
        <v>424</v>
      </c>
      <c r="J86" s="114" t="s">
        <v>494</v>
      </c>
    </row>
    <row r="87" s="1" customFormat="1" ht="37" customHeight="1" spans="1:10">
      <c r="A87" s="109"/>
      <c r="B87" s="109"/>
      <c r="C87" s="109" t="s">
        <v>418</v>
      </c>
      <c r="D87" s="113" t="s">
        <v>431</v>
      </c>
      <c r="E87" s="114" t="s">
        <v>583</v>
      </c>
      <c r="F87" s="115" t="s">
        <v>421</v>
      </c>
      <c r="G87" s="112" t="s">
        <v>428</v>
      </c>
      <c r="H87" s="115" t="s">
        <v>429</v>
      </c>
      <c r="I87" s="115" t="s">
        <v>424</v>
      </c>
      <c r="J87" s="114" t="s">
        <v>436</v>
      </c>
    </row>
    <row r="88" s="1" customFormat="1" ht="25" customHeight="1" spans="1:10">
      <c r="A88" s="109"/>
      <c r="B88" s="109"/>
      <c r="C88" s="109" t="s">
        <v>437</v>
      </c>
      <c r="D88" s="113" t="s">
        <v>438</v>
      </c>
      <c r="E88" s="114" t="s">
        <v>584</v>
      </c>
      <c r="F88" s="115" t="s">
        <v>421</v>
      </c>
      <c r="G88" s="112" t="s">
        <v>448</v>
      </c>
      <c r="H88" s="115" t="s">
        <v>429</v>
      </c>
      <c r="I88" s="115" t="s">
        <v>424</v>
      </c>
      <c r="J88" s="114" t="s">
        <v>585</v>
      </c>
    </row>
    <row r="89" s="1" customFormat="1" ht="20.25" customHeight="1" spans="1:10">
      <c r="A89" s="109"/>
      <c r="B89" s="109"/>
      <c r="C89" s="109" t="s">
        <v>444</v>
      </c>
      <c r="D89" s="113" t="s">
        <v>445</v>
      </c>
      <c r="E89" s="114" t="s">
        <v>446</v>
      </c>
      <c r="F89" s="115" t="s">
        <v>447</v>
      </c>
      <c r="G89" s="112" t="s">
        <v>448</v>
      </c>
      <c r="H89" s="115" t="s">
        <v>429</v>
      </c>
      <c r="I89" s="115" t="s">
        <v>424</v>
      </c>
      <c r="J89" s="114" t="s">
        <v>449</v>
      </c>
    </row>
    <row r="90" s="1" customFormat="1" ht="409" customHeight="1" spans="1:10">
      <c r="A90" s="111" t="s">
        <v>322</v>
      </c>
      <c r="B90" s="109" t="s">
        <v>586</v>
      </c>
      <c r="C90" s="109"/>
      <c r="D90" s="109"/>
      <c r="E90" s="109"/>
      <c r="F90" s="109"/>
      <c r="G90" s="109"/>
      <c r="H90" s="109"/>
      <c r="I90" s="109"/>
      <c r="J90" s="109"/>
    </row>
    <row r="91" s="1" customFormat="1" ht="20.25" customHeight="1" spans="1:10">
      <c r="A91" s="109"/>
      <c r="B91" s="109"/>
      <c r="C91" s="109" t="s">
        <v>418</v>
      </c>
      <c r="D91" s="113" t="s">
        <v>419</v>
      </c>
      <c r="E91" s="114" t="s">
        <v>587</v>
      </c>
      <c r="F91" s="115" t="s">
        <v>421</v>
      </c>
      <c r="G91" s="112" t="s">
        <v>491</v>
      </c>
      <c r="H91" s="115" t="s">
        <v>423</v>
      </c>
      <c r="I91" s="115" t="s">
        <v>424</v>
      </c>
      <c r="J91" s="114" t="s">
        <v>588</v>
      </c>
    </row>
    <row r="92" s="1" customFormat="1" ht="20.25" customHeight="1" spans="1:10">
      <c r="A92" s="109"/>
      <c r="B92" s="109"/>
      <c r="C92" s="109" t="s">
        <v>418</v>
      </c>
      <c r="D92" s="113" t="s">
        <v>419</v>
      </c>
      <c r="E92" s="114" t="s">
        <v>589</v>
      </c>
      <c r="F92" s="115" t="s">
        <v>421</v>
      </c>
      <c r="G92" s="112" t="s">
        <v>590</v>
      </c>
      <c r="H92" s="115" t="s">
        <v>423</v>
      </c>
      <c r="I92" s="115" t="s">
        <v>424</v>
      </c>
      <c r="J92" s="114" t="s">
        <v>591</v>
      </c>
    </row>
    <row r="93" s="1" customFormat="1" ht="20.25" customHeight="1" spans="1:10">
      <c r="A93" s="109"/>
      <c r="B93" s="109"/>
      <c r="C93" s="109" t="s">
        <v>418</v>
      </c>
      <c r="D93" s="113" t="s">
        <v>419</v>
      </c>
      <c r="E93" s="114" t="s">
        <v>592</v>
      </c>
      <c r="F93" s="115" t="s">
        <v>421</v>
      </c>
      <c r="G93" s="112" t="s">
        <v>200</v>
      </c>
      <c r="H93" s="115" t="s">
        <v>471</v>
      </c>
      <c r="I93" s="115" t="s">
        <v>424</v>
      </c>
      <c r="J93" s="114" t="s">
        <v>593</v>
      </c>
    </row>
    <row r="94" s="1" customFormat="1" ht="20.25" customHeight="1" spans="1:10">
      <c r="A94" s="109"/>
      <c r="B94" s="109"/>
      <c r="C94" s="109" t="s">
        <v>418</v>
      </c>
      <c r="D94" s="113" t="s">
        <v>426</v>
      </c>
      <c r="E94" s="114" t="s">
        <v>594</v>
      </c>
      <c r="F94" s="115" t="s">
        <v>447</v>
      </c>
      <c r="G94" s="112" t="s">
        <v>448</v>
      </c>
      <c r="H94" s="115" t="s">
        <v>429</v>
      </c>
      <c r="I94" s="115" t="s">
        <v>424</v>
      </c>
      <c r="J94" s="114" t="s">
        <v>595</v>
      </c>
    </row>
    <row r="95" s="1" customFormat="1" ht="20.25" customHeight="1" spans="1:10">
      <c r="A95" s="109"/>
      <c r="B95" s="109"/>
      <c r="C95" s="109" t="s">
        <v>418</v>
      </c>
      <c r="D95" s="113" t="s">
        <v>431</v>
      </c>
      <c r="E95" s="114" t="s">
        <v>432</v>
      </c>
      <c r="F95" s="115" t="s">
        <v>433</v>
      </c>
      <c r="G95" s="112" t="s">
        <v>434</v>
      </c>
      <c r="H95" s="115" t="s">
        <v>435</v>
      </c>
      <c r="I95" s="115" t="s">
        <v>424</v>
      </c>
      <c r="J95" s="114" t="s">
        <v>596</v>
      </c>
    </row>
    <row r="96" s="1" customFormat="1" ht="20.25" customHeight="1" spans="1:10">
      <c r="A96" s="109"/>
      <c r="B96" s="109"/>
      <c r="C96" s="109" t="s">
        <v>418</v>
      </c>
      <c r="D96" s="113" t="s">
        <v>431</v>
      </c>
      <c r="E96" s="114" t="s">
        <v>477</v>
      </c>
      <c r="F96" s="115" t="s">
        <v>421</v>
      </c>
      <c r="G96" s="112" t="s">
        <v>461</v>
      </c>
      <c r="H96" s="115" t="s">
        <v>462</v>
      </c>
      <c r="I96" s="115" t="s">
        <v>424</v>
      </c>
      <c r="J96" s="114" t="s">
        <v>478</v>
      </c>
    </row>
    <row r="97" s="1" customFormat="1" ht="20.25" customHeight="1" spans="1:10">
      <c r="A97" s="109"/>
      <c r="B97" s="109"/>
      <c r="C97" s="109" t="s">
        <v>437</v>
      </c>
      <c r="D97" s="113" t="s">
        <v>438</v>
      </c>
      <c r="E97" s="114" t="s">
        <v>464</v>
      </c>
      <c r="F97" s="115" t="s">
        <v>421</v>
      </c>
      <c r="G97" s="112" t="s">
        <v>465</v>
      </c>
      <c r="H97" s="115" t="s">
        <v>429</v>
      </c>
      <c r="I97" s="115" t="s">
        <v>442</v>
      </c>
      <c r="J97" s="114" t="s">
        <v>538</v>
      </c>
    </row>
    <row r="98" s="1" customFormat="1" ht="20.25" customHeight="1" spans="1:10">
      <c r="A98" s="109"/>
      <c r="B98" s="109"/>
      <c r="C98" s="109" t="s">
        <v>444</v>
      </c>
      <c r="D98" s="113" t="s">
        <v>445</v>
      </c>
      <c r="E98" s="114" t="s">
        <v>467</v>
      </c>
      <c r="F98" s="115" t="s">
        <v>447</v>
      </c>
      <c r="G98" s="112" t="s">
        <v>448</v>
      </c>
      <c r="H98" s="115" t="s">
        <v>429</v>
      </c>
      <c r="I98" s="115" t="s">
        <v>424</v>
      </c>
      <c r="J98" s="114" t="s">
        <v>597</v>
      </c>
    </row>
    <row r="99" s="1" customFormat="1" ht="342" customHeight="1" spans="1:10">
      <c r="A99" s="111" t="s">
        <v>357</v>
      </c>
      <c r="B99" s="109" t="s">
        <v>598</v>
      </c>
      <c r="C99" s="109"/>
      <c r="D99" s="109"/>
      <c r="E99" s="109"/>
      <c r="F99" s="109"/>
      <c r="G99" s="109"/>
      <c r="H99" s="109"/>
      <c r="I99" s="109"/>
      <c r="J99" s="109"/>
    </row>
    <row r="100" s="1" customFormat="1" ht="20.25" customHeight="1" spans="1:10">
      <c r="A100" s="109"/>
      <c r="B100" s="109"/>
      <c r="C100" s="109" t="s">
        <v>418</v>
      </c>
      <c r="D100" s="113" t="s">
        <v>419</v>
      </c>
      <c r="E100" s="114" t="s">
        <v>599</v>
      </c>
      <c r="F100" s="115" t="s">
        <v>421</v>
      </c>
      <c r="G100" s="112" t="s">
        <v>201</v>
      </c>
      <c r="H100" s="115" t="s">
        <v>488</v>
      </c>
      <c r="I100" s="115" t="s">
        <v>424</v>
      </c>
      <c r="J100" s="114" t="s">
        <v>600</v>
      </c>
    </row>
    <row r="101" s="1" customFormat="1" ht="20.25" customHeight="1" spans="1:10">
      <c r="A101" s="109"/>
      <c r="B101" s="109"/>
      <c r="C101" s="109" t="s">
        <v>418</v>
      </c>
      <c r="D101" s="113" t="s">
        <v>419</v>
      </c>
      <c r="E101" s="114" t="s">
        <v>601</v>
      </c>
      <c r="F101" s="115" t="s">
        <v>421</v>
      </c>
      <c r="G101" s="112" t="s">
        <v>461</v>
      </c>
      <c r="H101" s="115" t="s">
        <v>423</v>
      </c>
      <c r="I101" s="115" t="s">
        <v>424</v>
      </c>
      <c r="J101" s="114" t="s">
        <v>602</v>
      </c>
    </row>
    <row r="102" s="1" customFormat="1" ht="20.25" customHeight="1" spans="1:10">
      <c r="A102" s="109"/>
      <c r="B102" s="109"/>
      <c r="C102" s="109" t="s">
        <v>418</v>
      </c>
      <c r="D102" s="113" t="s">
        <v>419</v>
      </c>
      <c r="E102" s="114" t="s">
        <v>603</v>
      </c>
      <c r="F102" s="115" t="s">
        <v>421</v>
      </c>
      <c r="G102" s="112" t="s">
        <v>604</v>
      </c>
      <c r="H102" s="115" t="s">
        <v>423</v>
      </c>
      <c r="I102" s="115" t="s">
        <v>424</v>
      </c>
      <c r="J102" s="114" t="s">
        <v>605</v>
      </c>
    </row>
    <row r="103" s="1" customFormat="1" ht="20.25" customHeight="1" spans="1:10">
      <c r="A103" s="109"/>
      <c r="B103" s="109"/>
      <c r="C103" s="109" t="s">
        <v>418</v>
      </c>
      <c r="D103" s="113" t="s">
        <v>426</v>
      </c>
      <c r="E103" s="114" t="s">
        <v>606</v>
      </c>
      <c r="F103" s="115" t="s">
        <v>421</v>
      </c>
      <c r="G103" s="112" t="s">
        <v>428</v>
      </c>
      <c r="H103" s="115" t="s">
        <v>429</v>
      </c>
      <c r="I103" s="115" t="s">
        <v>424</v>
      </c>
      <c r="J103" s="114" t="s">
        <v>607</v>
      </c>
    </row>
    <row r="104" s="1" customFormat="1" ht="20.25" customHeight="1" spans="1:10">
      <c r="A104" s="109"/>
      <c r="B104" s="109"/>
      <c r="C104" s="109" t="s">
        <v>418</v>
      </c>
      <c r="D104" s="113" t="s">
        <v>431</v>
      </c>
      <c r="E104" s="114" t="s">
        <v>432</v>
      </c>
      <c r="F104" s="115" t="s">
        <v>433</v>
      </c>
      <c r="G104" s="112" t="s">
        <v>434</v>
      </c>
      <c r="H104" s="115" t="s">
        <v>435</v>
      </c>
      <c r="I104" s="115" t="s">
        <v>424</v>
      </c>
      <c r="J104" s="114" t="s">
        <v>508</v>
      </c>
    </row>
    <row r="105" s="1" customFormat="1" ht="20.25" customHeight="1" spans="1:10">
      <c r="A105" s="109"/>
      <c r="B105" s="109"/>
      <c r="C105" s="109" t="s">
        <v>437</v>
      </c>
      <c r="D105" s="113" t="s">
        <v>438</v>
      </c>
      <c r="E105" s="114" t="s">
        <v>608</v>
      </c>
      <c r="F105" s="115" t="s">
        <v>421</v>
      </c>
      <c r="G105" s="112" t="s">
        <v>440</v>
      </c>
      <c r="H105" s="115" t="s">
        <v>441</v>
      </c>
      <c r="I105" s="115" t="s">
        <v>442</v>
      </c>
      <c r="J105" s="114" t="s">
        <v>609</v>
      </c>
    </row>
    <row r="106" s="1" customFormat="1" ht="20.25" customHeight="1" spans="1:10">
      <c r="A106" s="109"/>
      <c r="B106" s="109"/>
      <c r="C106" s="109" t="s">
        <v>444</v>
      </c>
      <c r="D106" s="113" t="s">
        <v>445</v>
      </c>
      <c r="E106" s="114" t="s">
        <v>610</v>
      </c>
      <c r="F106" s="115" t="s">
        <v>447</v>
      </c>
      <c r="G106" s="112" t="s">
        <v>528</v>
      </c>
      <c r="H106" s="115" t="s">
        <v>429</v>
      </c>
      <c r="I106" s="115" t="s">
        <v>424</v>
      </c>
      <c r="J106" s="114" t="s">
        <v>611</v>
      </c>
    </row>
    <row r="107" s="1" customFormat="1" ht="261" customHeight="1" spans="1:10">
      <c r="A107" s="111" t="s">
        <v>359</v>
      </c>
      <c r="B107" s="109" t="s">
        <v>612</v>
      </c>
      <c r="C107" s="109"/>
      <c r="D107" s="109"/>
      <c r="E107" s="109"/>
      <c r="F107" s="109"/>
      <c r="G107" s="109"/>
      <c r="H107" s="109"/>
      <c r="I107" s="109"/>
      <c r="J107" s="109"/>
    </row>
    <row r="108" s="1" customFormat="1" ht="20.25" customHeight="1" spans="1:10">
      <c r="A108" s="109"/>
      <c r="B108" s="109"/>
      <c r="C108" s="109" t="s">
        <v>418</v>
      </c>
      <c r="D108" s="113" t="s">
        <v>419</v>
      </c>
      <c r="E108" s="114" t="s">
        <v>613</v>
      </c>
      <c r="F108" s="115" t="s">
        <v>447</v>
      </c>
      <c r="G108" s="112" t="s">
        <v>200</v>
      </c>
      <c r="H108" s="115" t="s">
        <v>614</v>
      </c>
      <c r="I108" s="115" t="s">
        <v>424</v>
      </c>
      <c r="J108" s="114" t="s">
        <v>615</v>
      </c>
    </row>
    <row r="109" s="1" customFormat="1" ht="20.25" customHeight="1" spans="1:10">
      <c r="A109" s="109"/>
      <c r="B109" s="109"/>
      <c r="C109" s="109" t="s">
        <v>418</v>
      </c>
      <c r="D109" s="113" t="s">
        <v>426</v>
      </c>
      <c r="E109" s="114" t="s">
        <v>427</v>
      </c>
      <c r="F109" s="115" t="s">
        <v>421</v>
      </c>
      <c r="G109" s="112" t="s">
        <v>428</v>
      </c>
      <c r="H109" s="115" t="s">
        <v>429</v>
      </c>
      <c r="I109" s="115" t="s">
        <v>424</v>
      </c>
      <c r="J109" s="114" t="s">
        <v>537</v>
      </c>
    </row>
    <row r="110" s="1" customFormat="1" ht="20.25" customHeight="1" spans="1:10">
      <c r="A110" s="109"/>
      <c r="B110" s="109"/>
      <c r="C110" s="109" t="s">
        <v>418</v>
      </c>
      <c r="D110" s="113" t="s">
        <v>431</v>
      </c>
      <c r="E110" s="114" t="s">
        <v>432</v>
      </c>
      <c r="F110" s="115" t="s">
        <v>433</v>
      </c>
      <c r="G110" s="112" t="s">
        <v>434</v>
      </c>
      <c r="H110" s="115" t="s">
        <v>435</v>
      </c>
      <c r="I110" s="115" t="s">
        <v>424</v>
      </c>
      <c r="J110" s="114" t="s">
        <v>508</v>
      </c>
    </row>
    <row r="111" s="1" customFormat="1" ht="20.25" customHeight="1" spans="1:10">
      <c r="A111" s="109"/>
      <c r="B111" s="109"/>
      <c r="C111" s="109" t="s">
        <v>437</v>
      </c>
      <c r="D111" s="113" t="s">
        <v>438</v>
      </c>
      <c r="E111" s="114" t="s">
        <v>616</v>
      </c>
      <c r="F111" s="115" t="s">
        <v>421</v>
      </c>
      <c r="G111" s="112" t="s">
        <v>617</v>
      </c>
      <c r="H111" s="115" t="s">
        <v>441</v>
      </c>
      <c r="I111" s="115" t="s">
        <v>442</v>
      </c>
      <c r="J111" s="114" t="s">
        <v>618</v>
      </c>
    </row>
    <row r="112" s="1" customFormat="1" ht="20.25" customHeight="1" spans="1:10">
      <c r="A112" s="109"/>
      <c r="B112" s="109"/>
      <c r="C112" s="109" t="s">
        <v>444</v>
      </c>
      <c r="D112" s="113" t="s">
        <v>445</v>
      </c>
      <c r="E112" s="114" t="s">
        <v>619</v>
      </c>
      <c r="F112" s="115" t="s">
        <v>447</v>
      </c>
      <c r="G112" s="112" t="s">
        <v>448</v>
      </c>
      <c r="H112" s="115" t="s">
        <v>429</v>
      </c>
      <c r="I112" s="115" t="s">
        <v>424</v>
      </c>
      <c r="J112" s="114" t="s">
        <v>620</v>
      </c>
    </row>
    <row r="113" s="1" customFormat="1" ht="306" customHeight="1" spans="1:10">
      <c r="A113" s="111" t="s">
        <v>363</v>
      </c>
      <c r="B113" s="109" t="s">
        <v>621</v>
      </c>
      <c r="C113" s="109"/>
      <c r="D113" s="109"/>
      <c r="E113" s="109"/>
      <c r="F113" s="109"/>
      <c r="G113" s="109"/>
      <c r="H113" s="109"/>
      <c r="I113" s="109"/>
      <c r="J113" s="109"/>
    </row>
    <row r="114" s="1" customFormat="1" ht="20.25" customHeight="1" spans="1:10">
      <c r="A114" s="109"/>
      <c r="B114" s="109"/>
      <c r="C114" s="109" t="s">
        <v>418</v>
      </c>
      <c r="D114" s="113" t="s">
        <v>419</v>
      </c>
      <c r="E114" s="114" t="s">
        <v>622</v>
      </c>
      <c r="F114" s="115" t="s">
        <v>421</v>
      </c>
      <c r="G114" s="112" t="s">
        <v>553</v>
      </c>
      <c r="H114" s="115" t="s">
        <v>423</v>
      </c>
      <c r="I114" s="115" t="s">
        <v>424</v>
      </c>
      <c r="J114" s="114" t="s">
        <v>623</v>
      </c>
    </row>
    <row r="115" s="1" customFormat="1" ht="20.25" customHeight="1" spans="1:10">
      <c r="A115" s="109"/>
      <c r="B115" s="109"/>
      <c r="C115" s="109" t="s">
        <v>418</v>
      </c>
      <c r="D115" s="113" t="s">
        <v>426</v>
      </c>
      <c r="E115" s="114" t="s">
        <v>624</v>
      </c>
      <c r="F115" s="115" t="s">
        <v>421</v>
      </c>
      <c r="G115" s="112" t="s">
        <v>428</v>
      </c>
      <c r="H115" s="115" t="s">
        <v>429</v>
      </c>
      <c r="I115" s="115" t="s">
        <v>424</v>
      </c>
      <c r="J115" s="114" t="s">
        <v>625</v>
      </c>
    </row>
    <row r="116" s="1" customFormat="1" ht="20.25" customHeight="1" spans="1:10">
      <c r="A116" s="109"/>
      <c r="B116" s="109"/>
      <c r="C116" s="109" t="s">
        <v>418</v>
      </c>
      <c r="D116" s="113" t="s">
        <v>431</v>
      </c>
      <c r="E116" s="114" t="s">
        <v>432</v>
      </c>
      <c r="F116" s="115" t="s">
        <v>433</v>
      </c>
      <c r="G116" s="112" t="s">
        <v>434</v>
      </c>
      <c r="H116" s="115" t="s">
        <v>435</v>
      </c>
      <c r="I116" s="115" t="s">
        <v>424</v>
      </c>
      <c r="J116" s="114" t="s">
        <v>508</v>
      </c>
    </row>
    <row r="117" s="1" customFormat="1" ht="20.25" customHeight="1" spans="1:10">
      <c r="A117" s="109"/>
      <c r="B117" s="109"/>
      <c r="C117" s="109" t="s">
        <v>437</v>
      </c>
      <c r="D117" s="113" t="s">
        <v>438</v>
      </c>
      <c r="E117" s="114" t="s">
        <v>626</v>
      </c>
      <c r="F117" s="115" t="s">
        <v>421</v>
      </c>
      <c r="G117" s="112" t="s">
        <v>440</v>
      </c>
      <c r="H117" s="115" t="s">
        <v>441</v>
      </c>
      <c r="I117" s="115" t="s">
        <v>442</v>
      </c>
      <c r="J117" s="114" t="s">
        <v>627</v>
      </c>
    </row>
    <row r="118" s="1" customFormat="1" ht="20.25" customHeight="1" spans="1:10">
      <c r="A118" s="109"/>
      <c r="B118" s="109"/>
      <c r="C118" s="109" t="s">
        <v>444</v>
      </c>
      <c r="D118" s="113" t="s">
        <v>445</v>
      </c>
      <c r="E118" s="114" t="s">
        <v>446</v>
      </c>
      <c r="F118" s="115" t="s">
        <v>447</v>
      </c>
      <c r="G118" s="112" t="s">
        <v>448</v>
      </c>
      <c r="H118" s="115" t="s">
        <v>429</v>
      </c>
      <c r="I118" s="115" t="s">
        <v>424</v>
      </c>
      <c r="J118" s="114" t="s">
        <v>628</v>
      </c>
    </row>
    <row r="119" s="1" customFormat="1" ht="337" customHeight="1" spans="1:10">
      <c r="A119" s="111" t="s">
        <v>345</v>
      </c>
      <c r="B119" s="109" t="s">
        <v>629</v>
      </c>
      <c r="C119" s="109"/>
      <c r="D119" s="109"/>
      <c r="E119" s="109"/>
      <c r="F119" s="109"/>
      <c r="G119" s="109"/>
      <c r="H119" s="109"/>
      <c r="I119" s="109"/>
      <c r="J119" s="109"/>
    </row>
    <row r="120" s="1" customFormat="1" ht="20.25" customHeight="1" spans="1:10">
      <c r="A120" s="109"/>
      <c r="B120" s="109"/>
      <c r="C120" s="109" t="s">
        <v>418</v>
      </c>
      <c r="D120" s="113" t="s">
        <v>419</v>
      </c>
      <c r="E120" s="114" t="s">
        <v>630</v>
      </c>
      <c r="F120" s="115" t="s">
        <v>421</v>
      </c>
      <c r="G120" s="112" t="s">
        <v>200</v>
      </c>
      <c r="H120" s="115" t="s">
        <v>488</v>
      </c>
      <c r="I120" s="115" t="s">
        <v>424</v>
      </c>
      <c r="J120" s="114" t="s">
        <v>631</v>
      </c>
    </row>
    <row r="121" s="1" customFormat="1" ht="33" customHeight="1" spans="1:10">
      <c r="A121" s="109"/>
      <c r="B121" s="109"/>
      <c r="C121" s="109" t="s">
        <v>418</v>
      </c>
      <c r="D121" s="113" t="s">
        <v>419</v>
      </c>
      <c r="E121" s="114" t="s">
        <v>632</v>
      </c>
      <c r="F121" s="115" t="s">
        <v>447</v>
      </c>
      <c r="G121" s="112" t="s">
        <v>633</v>
      </c>
      <c r="H121" s="115" t="s">
        <v>423</v>
      </c>
      <c r="I121" s="115" t="s">
        <v>424</v>
      </c>
      <c r="J121" s="114" t="s">
        <v>634</v>
      </c>
    </row>
    <row r="122" s="1" customFormat="1" ht="23" customHeight="1" spans="1:10">
      <c r="A122" s="109"/>
      <c r="B122" s="109"/>
      <c r="C122" s="109" t="s">
        <v>418</v>
      </c>
      <c r="D122" s="113" t="s">
        <v>426</v>
      </c>
      <c r="E122" s="114" t="s">
        <v>635</v>
      </c>
      <c r="F122" s="115" t="s">
        <v>421</v>
      </c>
      <c r="G122" s="112" t="s">
        <v>428</v>
      </c>
      <c r="H122" s="115" t="s">
        <v>429</v>
      </c>
      <c r="I122" s="115" t="s">
        <v>424</v>
      </c>
      <c r="J122" s="114" t="s">
        <v>636</v>
      </c>
    </row>
    <row r="123" s="1" customFormat="1" ht="20.25" customHeight="1" spans="1:10">
      <c r="A123" s="109"/>
      <c r="B123" s="109"/>
      <c r="C123" s="109" t="s">
        <v>418</v>
      </c>
      <c r="D123" s="113" t="s">
        <v>431</v>
      </c>
      <c r="E123" s="114" t="s">
        <v>637</v>
      </c>
      <c r="F123" s="115" t="s">
        <v>421</v>
      </c>
      <c r="G123" s="112" t="s">
        <v>461</v>
      </c>
      <c r="H123" s="115" t="s">
        <v>462</v>
      </c>
      <c r="I123" s="115" t="s">
        <v>424</v>
      </c>
      <c r="J123" s="114" t="s">
        <v>638</v>
      </c>
    </row>
    <row r="124" s="1" customFormat="1" ht="20.25" customHeight="1" spans="1:10">
      <c r="A124" s="109"/>
      <c r="B124" s="109"/>
      <c r="C124" s="109" t="s">
        <v>437</v>
      </c>
      <c r="D124" s="113" t="s">
        <v>438</v>
      </c>
      <c r="E124" s="114" t="s">
        <v>639</v>
      </c>
      <c r="F124" s="115" t="s">
        <v>421</v>
      </c>
      <c r="G124" s="112" t="s">
        <v>510</v>
      </c>
      <c r="H124" s="115" t="s">
        <v>441</v>
      </c>
      <c r="I124" s="115" t="s">
        <v>442</v>
      </c>
      <c r="J124" s="114" t="s">
        <v>640</v>
      </c>
    </row>
    <row r="125" s="1" customFormat="1" ht="20.25" customHeight="1" spans="1:10">
      <c r="A125" s="109"/>
      <c r="B125" s="109"/>
      <c r="C125" s="109" t="s">
        <v>444</v>
      </c>
      <c r="D125" s="113" t="s">
        <v>445</v>
      </c>
      <c r="E125" s="114" t="s">
        <v>641</v>
      </c>
      <c r="F125" s="115" t="s">
        <v>447</v>
      </c>
      <c r="G125" s="112" t="s">
        <v>448</v>
      </c>
      <c r="H125" s="115" t="s">
        <v>429</v>
      </c>
      <c r="I125" s="115" t="s">
        <v>424</v>
      </c>
      <c r="J125" s="114" t="s">
        <v>449</v>
      </c>
    </row>
    <row r="126" customFormat="1" ht="323" customHeight="1" spans="1:10">
      <c r="A126" s="116" t="s">
        <v>367</v>
      </c>
      <c r="B126" s="117" t="s">
        <v>642</v>
      </c>
      <c r="C126" s="118"/>
      <c r="D126" s="118"/>
      <c r="E126" s="118"/>
      <c r="F126" s="118"/>
      <c r="G126" s="118"/>
      <c r="H126" s="118"/>
      <c r="I126" s="118"/>
      <c r="J126" s="118"/>
    </row>
    <row r="127" s="108" customFormat="1" ht="29" customHeight="1" spans="1:10">
      <c r="A127" s="119"/>
      <c r="B127" s="119"/>
      <c r="C127" s="120" t="s">
        <v>418</v>
      </c>
      <c r="D127" s="120" t="s">
        <v>419</v>
      </c>
      <c r="E127" s="120" t="s">
        <v>643</v>
      </c>
      <c r="F127" s="121" t="s">
        <v>421</v>
      </c>
      <c r="G127" s="122">
        <v>5</v>
      </c>
      <c r="H127" s="122" t="s">
        <v>488</v>
      </c>
      <c r="I127" s="122" t="s">
        <v>424</v>
      </c>
      <c r="J127" s="123" t="s">
        <v>644</v>
      </c>
    </row>
    <row r="128" s="108" customFormat="1" ht="32" customHeight="1" spans="1:10">
      <c r="A128" s="119"/>
      <c r="B128" s="119"/>
      <c r="C128" s="120" t="s">
        <v>418</v>
      </c>
      <c r="D128" s="120" t="s">
        <v>419</v>
      </c>
      <c r="E128" s="120" t="s">
        <v>645</v>
      </c>
      <c r="F128" s="121" t="s">
        <v>421</v>
      </c>
      <c r="G128" s="122">
        <v>12</v>
      </c>
      <c r="H128" s="122" t="s">
        <v>423</v>
      </c>
      <c r="I128" s="122" t="s">
        <v>424</v>
      </c>
      <c r="J128" s="120" t="s">
        <v>582</v>
      </c>
    </row>
    <row r="129" s="108" customFormat="1" ht="22.25" customHeight="1" spans="1:10">
      <c r="A129" s="119"/>
      <c r="B129" s="119"/>
      <c r="C129" s="120" t="s">
        <v>418</v>
      </c>
      <c r="D129" s="120" t="s">
        <v>419</v>
      </c>
      <c r="E129" s="120" t="s">
        <v>646</v>
      </c>
      <c r="F129" s="121" t="s">
        <v>421</v>
      </c>
      <c r="G129" s="122">
        <v>24</v>
      </c>
      <c r="H129" s="122" t="s">
        <v>423</v>
      </c>
      <c r="I129" s="122" t="s">
        <v>424</v>
      </c>
      <c r="J129" s="120" t="s">
        <v>647</v>
      </c>
    </row>
    <row r="130" s="108" customFormat="1" ht="32" customHeight="1" spans="1:10">
      <c r="A130" s="119"/>
      <c r="B130" s="119"/>
      <c r="C130" s="120" t="s">
        <v>418</v>
      </c>
      <c r="D130" s="120" t="s">
        <v>426</v>
      </c>
      <c r="E130" s="120" t="s">
        <v>606</v>
      </c>
      <c r="F130" s="121" t="s">
        <v>421</v>
      </c>
      <c r="G130" s="122">
        <v>100</v>
      </c>
      <c r="H130" s="121" t="s">
        <v>429</v>
      </c>
      <c r="I130" s="122" t="s">
        <v>424</v>
      </c>
      <c r="J130" s="120" t="s">
        <v>648</v>
      </c>
    </row>
    <row r="131" s="108" customFormat="1" ht="25" customHeight="1" spans="1:10">
      <c r="A131" s="119"/>
      <c r="B131" s="119"/>
      <c r="C131" s="120" t="s">
        <v>418</v>
      </c>
      <c r="D131" s="120" t="s">
        <v>431</v>
      </c>
      <c r="E131" s="120" t="s">
        <v>432</v>
      </c>
      <c r="F131" s="122" t="s">
        <v>649</v>
      </c>
      <c r="G131" s="122">
        <v>30</v>
      </c>
      <c r="H131" s="122" t="s">
        <v>435</v>
      </c>
      <c r="I131" s="122" t="s">
        <v>424</v>
      </c>
      <c r="J131" s="120" t="s">
        <v>650</v>
      </c>
    </row>
    <row r="132" s="108" customFormat="1" ht="22.25" customHeight="1" spans="1:10">
      <c r="A132" s="119"/>
      <c r="B132" s="119"/>
      <c r="C132" s="120" t="s">
        <v>437</v>
      </c>
      <c r="D132" s="120" t="s">
        <v>651</v>
      </c>
      <c r="E132" s="120" t="s">
        <v>652</v>
      </c>
      <c r="F132" s="121" t="s">
        <v>421</v>
      </c>
      <c r="G132" s="122" t="s">
        <v>653</v>
      </c>
      <c r="H132" s="121" t="s">
        <v>429</v>
      </c>
      <c r="I132" s="122" t="s">
        <v>442</v>
      </c>
      <c r="J132" s="120" t="s">
        <v>654</v>
      </c>
    </row>
    <row r="133" s="108" customFormat="1" ht="22.25" customHeight="1" spans="1:10">
      <c r="A133" s="119"/>
      <c r="B133" s="119"/>
      <c r="C133" s="120" t="s">
        <v>444</v>
      </c>
      <c r="D133" s="120" t="s">
        <v>445</v>
      </c>
      <c r="E133" s="120" t="s">
        <v>655</v>
      </c>
      <c r="F133" s="122" t="s">
        <v>656</v>
      </c>
      <c r="G133" s="122">
        <v>95</v>
      </c>
      <c r="H133" s="121" t="s">
        <v>429</v>
      </c>
      <c r="I133" s="122" t="s">
        <v>424</v>
      </c>
      <c r="J133" s="120" t="s">
        <v>449</v>
      </c>
    </row>
    <row r="134" s="108" customFormat="1" ht="374" customHeight="1" spans="1:10">
      <c r="A134" s="116" t="s">
        <v>369</v>
      </c>
      <c r="B134" s="120" t="s">
        <v>657</v>
      </c>
      <c r="C134" s="120"/>
      <c r="D134" s="120"/>
      <c r="E134" s="120"/>
      <c r="F134" s="120"/>
      <c r="G134" s="120"/>
      <c r="H134" s="120"/>
      <c r="I134" s="120"/>
      <c r="J134" s="120"/>
    </row>
    <row r="135" s="108" customFormat="1" ht="20.25" customHeight="1" spans="1:10">
      <c r="A135" s="120"/>
      <c r="B135" s="120"/>
      <c r="C135" s="120" t="s">
        <v>418</v>
      </c>
      <c r="D135" s="120" t="s">
        <v>419</v>
      </c>
      <c r="E135" s="120" t="s">
        <v>658</v>
      </c>
      <c r="F135" s="122" t="s">
        <v>656</v>
      </c>
      <c r="G135" s="122">
        <v>24</v>
      </c>
      <c r="H135" s="122" t="s">
        <v>659</v>
      </c>
      <c r="I135" s="122" t="s">
        <v>424</v>
      </c>
      <c r="J135" s="120" t="s">
        <v>660</v>
      </c>
    </row>
    <row r="136" s="108" customFormat="1" ht="20.25" customHeight="1" spans="1:10">
      <c r="A136" s="120"/>
      <c r="B136" s="120"/>
      <c r="C136" s="120" t="s">
        <v>418</v>
      </c>
      <c r="D136" s="120" t="s">
        <v>419</v>
      </c>
      <c r="E136" s="120" t="s">
        <v>661</v>
      </c>
      <c r="F136" s="122" t="s">
        <v>656</v>
      </c>
      <c r="G136" s="122">
        <v>1793</v>
      </c>
      <c r="H136" s="122" t="s">
        <v>659</v>
      </c>
      <c r="I136" s="122" t="s">
        <v>424</v>
      </c>
      <c r="J136" s="120" t="s">
        <v>660</v>
      </c>
    </row>
    <row r="137" s="108" customFormat="1" ht="20.25" customHeight="1" spans="1:10">
      <c r="A137" s="120"/>
      <c r="B137" s="120"/>
      <c r="C137" s="120" t="s">
        <v>418</v>
      </c>
      <c r="D137" s="120" t="s">
        <v>419</v>
      </c>
      <c r="E137" s="120" t="s">
        <v>662</v>
      </c>
      <c r="F137" s="122" t="s">
        <v>656</v>
      </c>
      <c r="G137" s="122">
        <v>49</v>
      </c>
      <c r="H137" s="122" t="s">
        <v>659</v>
      </c>
      <c r="I137" s="122" t="s">
        <v>424</v>
      </c>
      <c r="J137" s="120" t="s">
        <v>660</v>
      </c>
    </row>
    <row r="138" s="108" customFormat="1" ht="20.25" customHeight="1" spans="1:10">
      <c r="A138" s="120"/>
      <c r="B138" s="120"/>
      <c r="C138" s="120" t="s">
        <v>418</v>
      </c>
      <c r="D138" s="120" t="s">
        <v>419</v>
      </c>
      <c r="E138" s="120" t="s">
        <v>663</v>
      </c>
      <c r="F138" s="122" t="s">
        <v>656</v>
      </c>
      <c r="G138" s="124">
        <v>1</v>
      </c>
      <c r="H138" s="122" t="s">
        <v>664</v>
      </c>
      <c r="I138" s="122" t="s">
        <v>424</v>
      </c>
      <c r="J138" s="120" t="s">
        <v>660</v>
      </c>
    </row>
    <row r="139" s="108" customFormat="1" ht="20.25" customHeight="1" spans="1:10">
      <c r="A139" s="120"/>
      <c r="B139" s="120"/>
      <c r="C139" s="120" t="s">
        <v>418</v>
      </c>
      <c r="D139" s="120" t="s">
        <v>419</v>
      </c>
      <c r="E139" s="120" t="s">
        <v>665</v>
      </c>
      <c r="F139" s="122" t="s">
        <v>656</v>
      </c>
      <c r="G139" s="125">
        <v>5</v>
      </c>
      <c r="H139" s="122" t="s">
        <v>664</v>
      </c>
      <c r="I139" s="122" t="s">
        <v>424</v>
      </c>
      <c r="J139" s="120" t="s">
        <v>660</v>
      </c>
    </row>
    <row r="140" s="108" customFormat="1" ht="20.25" customHeight="1" spans="1:10">
      <c r="A140" s="120"/>
      <c r="B140" s="120"/>
      <c r="C140" s="120" t="s">
        <v>418</v>
      </c>
      <c r="D140" s="120" t="s">
        <v>419</v>
      </c>
      <c r="E140" s="120" t="s">
        <v>666</v>
      </c>
      <c r="F140" s="122" t="s">
        <v>656</v>
      </c>
      <c r="G140" s="125">
        <v>65</v>
      </c>
      <c r="H140" s="122" t="s">
        <v>664</v>
      </c>
      <c r="I140" s="122" t="s">
        <v>424</v>
      </c>
      <c r="J140" s="120" t="s">
        <v>660</v>
      </c>
    </row>
    <row r="141" s="108" customFormat="1" ht="34" customHeight="1" spans="1:10">
      <c r="A141" s="120"/>
      <c r="B141" s="120"/>
      <c r="C141" s="120" t="s">
        <v>418</v>
      </c>
      <c r="D141" s="120" t="s">
        <v>426</v>
      </c>
      <c r="E141" s="120" t="s">
        <v>667</v>
      </c>
      <c r="F141" s="121" t="s">
        <v>421</v>
      </c>
      <c r="G141" s="122">
        <v>100</v>
      </c>
      <c r="H141" s="122" t="s">
        <v>429</v>
      </c>
      <c r="I141" s="122" t="s">
        <v>424</v>
      </c>
      <c r="J141" s="120" t="s">
        <v>668</v>
      </c>
    </row>
    <row r="142" s="108" customFormat="1" ht="28" customHeight="1" spans="1:10">
      <c r="A142" s="120"/>
      <c r="B142" s="120"/>
      <c r="C142" s="120" t="s">
        <v>418</v>
      </c>
      <c r="D142" s="120" t="s">
        <v>431</v>
      </c>
      <c r="E142" s="120" t="s">
        <v>669</v>
      </c>
      <c r="F142" s="122" t="s">
        <v>656</v>
      </c>
      <c r="G142" s="122">
        <v>100</v>
      </c>
      <c r="H142" s="122" t="s">
        <v>429</v>
      </c>
      <c r="I142" s="122" t="s">
        <v>424</v>
      </c>
      <c r="J142" s="120" t="s">
        <v>670</v>
      </c>
    </row>
    <row r="143" s="108" customFormat="1" ht="24" customHeight="1" spans="1:10">
      <c r="A143" s="120"/>
      <c r="B143" s="120"/>
      <c r="C143" s="120" t="s">
        <v>437</v>
      </c>
      <c r="D143" s="120" t="s">
        <v>438</v>
      </c>
      <c r="E143" s="120" t="s">
        <v>584</v>
      </c>
      <c r="F143" s="122" t="s">
        <v>656</v>
      </c>
      <c r="G143" s="122">
        <v>90</v>
      </c>
      <c r="H143" s="122" t="s">
        <v>429</v>
      </c>
      <c r="I143" s="122" t="s">
        <v>424</v>
      </c>
      <c r="J143" s="120" t="s">
        <v>671</v>
      </c>
    </row>
    <row r="144" s="108" customFormat="1" ht="20.25" customHeight="1" spans="1:10">
      <c r="A144" s="120"/>
      <c r="B144" s="120"/>
      <c r="C144" s="120" t="s">
        <v>444</v>
      </c>
      <c r="D144" s="120" t="s">
        <v>445</v>
      </c>
      <c r="E144" s="120" t="s">
        <v>527</v>
      </c>
      <c r="F144" s="122" t="s">
        <v>656</v>
      </c>
      <c r="G144" s="122">
        <v>90</v>
      </c>
      <c r="H144" s="122" t="s">
        <v>429</v>
      </c>
      <c r="I144" s="122" t="s">
        <v>424</v>
      </c>
      <c r="J144" s="120" t="s">
        <v>672</v>
      </c>
    </row>
    <row r="145" s="108" customFormat="1" ht="210" customHeight="1" spans="1:10">
      <c r="A145" s="116" t="s">
        <v>371</v>
      </c>
      <c r="B145" s="120" t="s">
        <v>673</v>
      </c>
      <c r="C145" s="126"/>
      <c r="D145" s="126"/>
      <c r="E145" s="126"/>
      <c r="F145" s="126"/>
      <c r="G145" s="126"/>
      <c r="H145" s="126"/>
      <c r="I145" s="126"/>
      <c r="J145" s="126"/>
    </row>
    <row r="146" s="108" customFormat="1" ht="20.25" customHeight="1" spans="1:10">
      <c r="A146" s="126"/>
      <c r="B146" s="126"/>
      <c r="C146" s="126" t="s">
        <v>418</v>
      </c>
      <c r="D146" s="126" t="s">
        <v>419</v>
      </c>
      <c r="E146" s="126" t="s">
        <v>674</v>
      </c>
      <c r="F146" s="121" t="s">
        <v>421</v>
      </c>
      <c r="G146" s="127">
        <v>12</v>
      </c>
      <c r="H146" s="127" t="s">
        <v>614</v>
      </c>
      <c r="I146" s="127" t="s">
        <v>424</v>
      </c>
      <c r="J146" s="120" t="s">
        <v>675</v>
      </c>
    </row>
    <row r="147" s="108" customFormat="1" ht="20.25" customHeight="1" spans="1:10">
      <c r="A147" s="126"/>
      <c r="B147" s="126"/>
      <c r="C147" s="126" t="s">
        <v>418</v>
      </c>
      <c r="D147" s="126" t="s">
        <v>419</v>
      </c>
      <c r="E147" s="126" t="s">
        <v>314</v>
      </c>
      <c r="F147" s="121" t="s">
        <v>421</v>
      </c>
      <c r="G147" s="127">
        <v>3</v>
      </c>
      <c r="H147" s="127" t="s">
        <v>517</v>
      </c>
      <c r="I147" s="127" t="s">
        <v>424</v>
      </c>
      <c r="J147" s="120" t="s">
        <v>676</v>
      </c>
    </row>
    <row r="148" s="108" customFormat="1" ht="29" customHeight="1" spans="1:10">
      <c r="A148" s="126"/>
      <c r="B148" s="126"/>
      <c r="C148" s="126" t="s">
        <v>418</v>
      </c>
      <c r="D148" s="126" t="s">
        <v>426</v>
      </c>
      <c r="E148" s="126" t="s">
        <v>677</v>
      </c>
      <c r="F148" s="121" t="s">
        <v>421</v>
      </c>
      <c r="G148" s="127">
        <v>100</v>
      </c>
      <c r="H148" s="127" t="s">
        <v>429</v>
      </c>
      <c r="I148" s="127" t="s">
        <v>424</v>
      </c>
      <c r="J148" s="120" t="s">
        <v>668</v>
      </c>
    </row>
    <row r="149" s="108" customFormat="1" ht="20.25" customHeight="1" spans="1:10">
      <c r="A149" s="126"/>
      <c r="B149" s="126"/>
      <c r="C149" s="126" t="s">
        <v>418</v>
      </c>
      <c r="D149" s="126" t="s">
        <v>431</v>
      </c>
      <c r="E149" s="126" t="s">
        <v>432</v>
      </c>
      <c r="F149" s="121" t="s">
        <v>421</v>
      </c>
      <c r="G149" s="127">
        <v>30</v>
      </c>
      <c r="H149" s="127" t="s">
        <v>435</v>
      </c>
      <c r="I149" s="127" t="s">
        <v>424</v>
      </c>
      <c r="J149" s="120" t="s">
        <v>678</v>
      </c>
    </row>
    <row r="150" s="108" customFormat="1" ht="20.25" customHeight="1" spans="1:10">
      <c r="A150" s="126"/>
      <c r="B150" s="126"/>
      <c r="C150" s="126" t="s">
        <v>437</v>
      </c>
      <c r="D150" s="126" t="s">
        <v>438</v>
      </c>
      <c r="E150" s="126" t="s">
        <v>584</v>
      </c>
      <c r="F150" s="122" t="s">
        <v>656</v>
      </c>
      <c r="G150" s="127">
        <v>90</v>
      </c>
      <c r="H150" s="127" t="s">
        <v>429</v>
      </c>
      <c r="I150" s="127" t="s">
        <v>424</v>
      </c>
      <c r="J150" s="120" t="s">
        <v>679</v>
      </c>
    </row>
    <row r="151" s="108" customFormat="1" ht="20.25" customHeight="1" spans="1:10">
      <c r="A151" s="126"/>
      <c r="B151" s="126"/>
      <c r="C151" s="126" t="s">
        <v>437</v>
      </c>
      <c r="D151" s="126" t="s">
        <v>680</v>
      </c>
      <c r="E151" s="126" t="s">
        <v>681</v>
      </c>
      <c r="F151" s="121" t="s">
        <v>421</v>
      </c>
      <c r="G151" s="127">
        <v>10</v>
      </c>
      <c r="H151" s="127" t="s">
        <v>523</v>
      </c>
      <c r="I151" s="127" t="s">
        <v>424</v>
      </c>
      <c r="J151" s="120" t="s">
        <v>682</v>
      </c>
    </row>
    <row r="152" s="108" customFormat="1" ht="20.25" customHeight="1" spans="1:10">
      <c r="A152" s="126"/>
      <c r="B152" s="126"/>
      <c r="C152" s="126" t="s">
        <v>444</v>
      </c>
      <c r="D152" s="126" t="s">
        <v>445</v>
      </c>
      <c r="E152" s="126" t="s">
        <v>619</v>
      </c>
      <c r="F152" s="122" t="s">
        <v>656</v>
      </c>
      <c r="G152" s="127">
        <v>90</v>
      </c>
      <c r="H152" s="127" t="s">
        <v>429</v>
      </c>
      <c r="I152" s="127" t="s">
        <v>424</v>
      </c>
      <c r="J152" s="120" t="s">
        <v>683</v>
      </c>
    </row>
    <row r="153" s="108" customFormat="1" ht="315" customHeight="1" spans="1:10">
      <c r="A153" s="128" t="s">
        <v>372</v>
      </c>
      <c r="B153" s="120" t="s">
        <v>684</v>
      </c>
      <c r="C153" s="129"/>
      <c r="D153" s="129"/>
      <c r="E153" s="129"/>
      <c r="F153" s="129"/>
      <c r="G153" s="129"/>
      <c r="H153" s="129"/>
      <c r="I153" s="129"/>
      <c r="J153" s="129"/>
    </row>
    <row r="154" s="108" customFormat="1" ht="20.25" customHeight="1" spans="1:10">
      <c r="A154" s="129"/>
      <c r="B154" s="129"/>
      <c r="C154" s="120" t="s">
        <v>418</v>
      </c>
      <c r="D154" s="120" t="s">
        <v>419</v>
      </c>
      <c r="E154" s="120" t="s">
        <v>685</v>
      </c>
      <c r="F154" s="121" t="s">
        <v>421</v>
      </c>
      <c r="G154" s="122">
        <v>52</v>
      </c>
      <c r="H154" s="122" t="s">
        <v>423</v>
      </c>
      <c r="I154" s="122" t="s">
        <v>424</v>
      </c>
      <c r="J154" s="120" t="s">
        <v>660</v>
      </c>
    </row>
    <row r="155" s="108" customFormat="1" ht="20.25" customHeight="1" spans="1:10">
      <c r="A155" s="129"/>
      <c r="B155" s="129"/>
      <c r="C155" s="120" t="s">
        <v>418</v>
      </c>
      <c r="D155" s="120" t="s">
        <v>419</v>
      </c>
      <c r="E155" s="120" t="s">
        <v>686</v>
      </c>
      <c r="F155" s="121" t="s">
        <v>421</v>
      </c>
      <c r="G155" s="122">
        <v>20</v>
      </c>
      <c r="H155" s="122" t="s">
        <v>687</v>
      </c>
      <c r="I155" s="122" t="s">
        <v>424</v>
      </c>
      <c r="J155" s="120" t="s">
        <v>660</v>
      </c>
    </row>
    <row r="156" s="108" customFormat="1" ht="20.25" customHeight="1" spans="1:10">
      <c r="A156" s="129"/>
      <c r="B156" s="129"/>
      <c r="C156" s="120" t="s">
        <v>418</v>
      </c>
      <c r="D156" s="120" t="s">
        <v>419</v>
      </c>
      <c r="E156" s="120" t="s">
        <v>688</v>
      </c>
      <c r="F156" s="121" t="s">
        <v>421</v>
      </c>
      <c r="G156" s="122">
        <v>25</v>
      </c>
      <c r="H156" s="122" t="s">
        <v>689</v>
      </c>
      <c r="I156" s="122" t="s">
        <v>424</v>
      </c>
      <c r="J156" s="120" t="s">
        <v>660</v>
      </c>
    </row>
    <row r="157" s="108" customFormat="1" ht="20.25" customHeight="1" spans="1:10">
      <c r="A157" s="129"/>
      <c r="B157" s="129"/>
      <c r="C157" s="120" t="s">
        <v>418</v>
      </c>
      <c r="D157" s="120" t="s">
        <v>419</v>
      </c>
      <c r="E157" s="120" t="s">
        <v>690</v>
      </c>
      <c r="F157" s="121" t="s">
        <v>421</v>
      </c>
      <c r="G157" s="122">
        <v>30</v>
      </c>
      <c r="H157" s="122" t="s">
        <v>691</v>
      </c>
      <c r="I157" s="122" t="s">
        <v>424</v>
      </c>
      <c r="J157" s="120" t="s">
        <v>660</v>
      </c>
    </row>
    <row r="158" s="108" customFormat="1" ht="28" customHeight="1" spans="1:10">
      <c r="A158" s="129"/>
      <c r="B158" s="129"/>
      <c r="C158" s="120" t="s">
        <v>418</v>
      </c>
      <c r="D158" s="120" t="s">
        <v>426</v>
      </c>
      <c r="E158" s="120" t="s">
        <v>677</v>
      </c>
      <c r="F158" s="121" t="s">
        <v>421</v>
      </c>
      <c r="G158" s="122">
        <v>100</v>
      </c>
      <c r="H158" s="122" t="s">
        <v>429</v>
      </c>
      <c r="I158" s="122" t="s">
        <v>424</v>
      </c>
      <c r="J158" s="120" t="s">
        <v>692</v>
      </c>
    </row>
    <row r="159" s="108" customFormat="1" ht="29" customHeight="1" spans="1:10">
      <c r="A159" s="129"/>
      <c r="B159" s="129"/>
      <c r="C159" s="120" t="s">
        <v>418</v>
      </c>
      <c r="D159" s="120" t="s">
        <v>431</v>
      </c>
      <c r="E159" s="120" t="s">
        <v>432</v>
      </c>
      <c r="F159" s="121" t="s">
        <v>649</v>
      </c>
      <c r="G159" s="122">
        <v>30</v>
      </c>
      <c r="H159" s="122" t="s">
        <v>435</v>
      </c>
      <c r="I159" s="122" t="s">
        <v>424</v>
      </c>
      <c r="J159" s="120" t="s">
        <v>693</v>
      </c>
    </row>
    <row r="160" s="108" customFormat="1" ht="37" customHeight="1" spans="1:10">
      <c r="A160" s="129"/>
      <c r="B160" s="129"/>
      <c r="C160" s="120" t="s">
        <v>437</v>
      </c>
      <c r="D160" s="120" t="s">
        <v>651</v>
      </c>
      <c r="E160" s="120" t="s">
        <v>694</v>
      </c>
      <c r="F160" s="121" t="s">
        <v>421</v>
      </c>
      <c r="G160" s="122" t="s">
        <v>440</v>
      </c>
      <c r="H160" s="122" t="s">
        <v>441</v>
      </c>
      <c r="I160" s="122" t="s">
        <v>442</v>
      </c>
      <c r="J160" s="120" t="s">
        <v>695</v>
      </c>
    </row>
    <row r="161" s="108" customFormat="1" ht="24" customHeight="1" spans="1:10">
      <c r="A161" s="129"/>
      <c r="B161" s="129"/>
      <c r="C161" s="120" t="s">
        <v>437</v>
      </c>
      <c r="D161" s="120" t="s">
        <v>696</v>
      </c>
      <c r="E161" s="120" t="s">
        <v>681</v>
      </c>
      <c r="F161" s="121" t="s">
        <v>421</v>
      </c>
      <c r="G161" s="122">
        <v>5</v>
      </c>
      <c r="H161" s="122" t="s">
        <v>523</v>
      </c>
      <c r="I161" s="122" t="s">
        <v>424</v>
      </c>
      <c r="J161" s="120" t="s">
        <v>697</v>
      </c>
    </row>
    <row r="162" s="108" customFormat="1" ht="39" customHeight="1" spans="1:10">
      <c r="A162" s="129"/>
      <c r="B162" s="129"/>
      <c r="C162" s="120" t="s">
        <v>444</v>
      </c>
      <c r="D162" s="120" t="s">
        <v>698</v>
      </c>
      <c r="E162" s="120" t="s">
        <v>527</v>
      </c>
      <c r="F162" s="121" t="s">
        <v>656</v>
      </c>
      <c r="G162" s="122">
        <v>90</v>
      </c>
      <c r="H162" s="122" t="s">
        <v>429</v>
      </c>
      <c r="I162" s="122" t="s">
        <v>424</v>
      </c>
      <c r="J162" s="120" t="s">
        <v>699</v>
      </c>
    </row>
    <row r="163" s="108" customFormat="1" ht="285" customHeight="1" spans="1:10">
      <c r="A163" s="128" t="s">
        <v>373</v>
      </c>
      <c r="B163" s="120" t="s">
        <v>700</v>
      </c>
      <c r="C163" s="129"/>
      <c r="D163" s="129"/>
      <c r="E163" s="129"/>
      <c r="F163" s="129"/>
      <c r="G163" s="129"/>
      <c r="H163" s="129"/>
      <c r="I163" s="129"/>
      <c r="J163" s="129"/>
    </row>
    <row r="164" s="108" customFormat="1" ht="24" customHeight="1" spans="1:10">
      <c r="A164" s="129"/>
      <c r="B164" s="129"/>
      <c r="C164" s="120" t="s">
        <v>418</v>
      </c>
      <c r="D164" s="120" t="s">
        <v>419</v>
      </c>
      <c r="E164" s="120" t="s">
        <v>701</v>
      </c>
      <c r="F164" s="121" t="s">
        <v>421</v>
      </c>
      <c r="G164" s="122">
        <v>75</v>
      </c>
      <c r="H164" s="122" t="s">
        <v>702</v>
      </c>
      <c r="I164" s="122" t="s">
        <v>424</v>
      </c>
      <c r="J164" s="120" t="s">
        <v>703</v>
      </c>
    </row>
    <row r="165" s="108" customFormat="1" ht="24" customHeight="1" spans="1:10">
      <c r="A165" s="129"/>
      <c r="B165" s="129"/>
      <c r="C165" s="120" t="s">
        <v>418</v>
      </c>
      <c r="D165" s="120" t="s">
        <v>419</v>
      </c>
      <c r="E165" s="120" t="s">
        <v>704</v>
      </c>
      <c r="F165" s="121" t="s">
        <v>421</v>
      </c>
      <c r="G165" s="122">
        <v>7</v>
      </c>
      <c r="H165" s="122" t="s">
        <v>664</v>
      </c>
      <c r="I165" s="122" t="s">
        <v>424</v>
      </c>
      <c r="J165" s="120" t="s">
        <v>703</v>
      </c>
    </row>
    <row r="166" s="108" customFormat="1" ht="24" customHeight="1" spans="1:10">
      <c r="A166" s="129"/>
      <c r="B166" s="129"/>
      <c r="C166" s="120" t="s">
        <v>418</v>
      </c>
      <c r="D166" s="120" t="s">
        <v>419</v>
      </c>
      <c r="E166" s="120" t="s">
        <v>314</v>
      </c>
      <c r="F166" s="121" t="s">
        <v>421</v>
      </c>
      <c r="G166" s="124">
        <v>1</v>
      </c>
      <c r="H166" s="122" t="s">
        <v>664</v>
      </c>
      <c r="I166" s="122" t="s">
        <v>424</v>
      </c>
      <c r="J166" s="120" t="s">
        <v>703</v>
      </c>
    </row>
    <row r="167" s="108" customFormat="1" ht="24" customHeight="1" spans="1:10">
      <c r="A167" s="129"/>
      <c r="B167" s="129"/>
      <c r="C167" s="120" t="s">
        <v>418</v>
      </c>
      <c r="D167" s="120" t="s">
        <v>426</v>
      </c>
      <c r="E167" s="120" t="s">
        <v>705</v>
      </c>
      <c r="F167" s="121" t="s">
        <v>421</v>
      </c>
      <c r="G167" s="122">
        <v>2</v>
      </c>
      <c r="H167" s="122" t="s">
        <v>462</v>
      </c>
      <c r="I167" s="122" t="s">
        <v>424</v>
      </c>
      <c r="J167" s="120" t="s">
        <v>703</v>
      </c>
    </row>
    <row r="168" s="108" customFormat="1" ht="20.25" customHeight="1" spans="1:10">
      <c r="A168" s="129"/>
      <c r="B168" s="129"/>
      <c r="C168" s="120" t="s">
        <v>418</v>
      </c>
      <c r="D168" s="120" t="s">
        <v>431</v>
      </c>
      <c r="E168" s="120" t="s">
        <v>706</v>
      </c>
      <c r="F168" s="121" t="s">
        <v>421</v>
      </c>
      <c r="G168" s="122">
        <v>2</v>
      </c>
      <c r="H168" s="122" t="s">
        <v>462</v>
      </c>
      <c r="I168" s="122" t="s">
        <v>424</v>
      </c>
      <c r="J168" s="120" t="s">
        <v>707</v>
      </c>
    </row>
    <row r="169" s="108" customFormat="1" ht="20.25" customHeight="1" spans="1:10">
      <c r="A169" s="129"/>
      <c r="B169" s="129"/>
      <c r="C169" s="120" t="s">
        <v>437</v>
      </c>
      <c r="D169" s="120" t="s">
        <v>438</v>
      </c>
      <c r="E169" s="120" t="s">
        <v>439</v>
      </c>
      <c r="F169" s="121" t="s">
        <v>421</v>
      </c>
      <c r="G169" s="122" t="s">
        <v>495</v>
      </c>
      <c r="H169" s="122" t="s">
        <v>429</v>
      </c>
      <c r="I169" s="122" t="s">
        <v>442</v>
      </c>
      <c r="J169" s="120" t="s">
        <v>708</v>
      </c>
    </row>
    <row r="170" s="108" customFormat="1" ht="20.25" customHeight="1" spans="1:10">
      <c r="A170" s="129"/>
      <c r="B170" s="129"/>
      <c r="C170" s="120" t="s">
        <v>444</v>
      </c>
      <c r="D170" s="120" t="s">
        <v>445</v>
      </c>
      <c r="E170" s="120" t="s">
        <v>497</v>
      </c>
      <c r="F170" s="121" t="s">
        <v>656</v>
      </c>
      <c r="G170" s="122">
        <v>90</v>
      </c>
      <c r="H170" s="122" t="s">
        <v>429</v>
      </c>
      <c r="I170" s="122" t="s">
        <v>424</v>
      </c>
      <c r="J170" s="120" t="s">
        <v>709</v>
      </c>
    </row>
    <row r="171" s="108" customFormat="1" ht="270" customHeight="1" spans="1:10">
      <c r="A171" s="128" t="s">
        <v>374</v>
      </c>
      <c r="B171" s="120" t="s">
        <v>710</v>
      </c>
      <c r="C171" s="129"/>
      <c r="D171" s="129"/>
      <c r="E171" s="129"/>
      <c r="F171" s="129"/>
      <c r="G171" s="129"/>
      <c r="H171" s="129"/>
      <c r="I171" s="129"/>
      <c r="J171" s="129"/>
    </row>
    <row r="172" s="108" customFormat="1" ht="20.25" customHeight="1" spans="1:10">
      <c r="A172" s="129"/>
      <c r="B172" s="129"/>
      <c r="C172" s="126" t="s">
        <v>418</v>
      </c>
      <c r="D172" s="126" t="s">
        <v>419</v>
      </c>
      <c r="E172" s="126" t="s">
        <v>711</v>
      </c>
      <c r="F172" s="121" t="s">
        <v>421</v>
      </c>
      <c r="G172" s="127">
        <v>100</v>
      </c>
      <c r="H172" s="127" t="s">
        <v>429</v>
      </c>
      <c r="I172" s="127" t="s">
        <v>424</v>
      </c>
      <c r="J172" s="120" t="s">
        <v>712</v>
      </c>
    </row>
    <row r="173" s="108" customFormat="1" ht="20.25" customHeight="1" spans="1:10">
      <c r="A173" s="129"/>
      <c r="B173" s="129"/>
      <c r="C173" s="126" t="s">
        <v>418</v>
      </c>
      <c r="D173" s="126" t="s">
        <v>419</v>
      </c>
      <c r="E173" s="126" t="s">
        <v>713</v>
      </c>
      <c r="F173" s="121" t="s">
        <v>421</v>
      </c>
      <c r="G173" s="130">
        <v>1</v>
      </c>
      <c r="H173" s="127" t="s">
        <v>664</v>
      </c>
      <c r="I173" s="127" t="s">
        <v>424</v>
      </c>
      <c r="J173" s="120" t="s">
        <v>714</v>
      </c>
    </row>
    <row r="174" s="108" customFormat="1" ht="29" customHeight="1" spans="1:10">
      <c r="A174" s="129"/>
      <c r="B174" s="129"/>
      <c r="C174" s="126" t="s">
        <v>418</v>
      </c>
      <c r="D174" s="126" t="s">
        <v>426</v>
      </c>
      <c r="E174" s="126" t="s">
        <v>677</v>
      </c>
      <c r="F174" s="121" t="s">
        <v>421</v>
      </c>
      <c r="G174" s="127">
        <v>100</v>
      </c>
      <c r="H174" s="127" t="s">
        <v>429</v>
      </c>
      <c r="I174" s="127" t="s">
        <v>424</v>
      </c>
      <c r="J174" s="120" t="s">
        <v>668</v>
      </c>
    </row>
    <row r="175" s="108" customFormat="1" ht="20.25" customHeight="1" spans="1:10">
      <c r="A175" s="129"/>
      <c r="B175" s="129"/>
      <c r="C175" s="126" t="s">
        <v>418</v>
      </c>
      <c r="D175" s="126" t="s">
        <v>431</v>
      </c>
      <c r="E175" s="126" t="s">
        <v>432</v>
      </c>
      <c r="F175" s="121" t="s">
        <v>649</v>
      </c>
      <c r="G175" s="127">
        <v>30</v>
      </c>
      <c r="H175" s="127" t="s">
        <v>435</v>
      </c>
      <c r="I175" s="127" t="s">
        <v>424</v>
      </c>
      <c r="J175" s="120" t="s">
        <v>508</v>
      </c>
    </row>
    <row r="176" s="108" customFormat="1" ht="20.25" customHeight="1" spans="1:10">
      <c r="A176" s="129"/>
      <c r="B176" s="129"/>
      <c r="C176" s="126" t="s">
        <v>437</v>
      </c>
      <c r="D176" s="126" t="s">
        <v>438</v>
      </c>
      <c r="E176" s="126" t="s">
        <v>439</v>
      </c>
      <c r="F176" s="121" t="s">
        <v>421</v>
      </c>
      <c r="G176" s="127" t="s">
        <v>495</v>
      </c>
      <c r="H176" s="127" t="s">
        <v>441</v>
      </c>
      <c r="I176" s="127" t="s">
        <v>442</v>
      </c>
      <c r="J176" s="120" t="s">
        <v>575</v>
      </c>
    </row>
    <row r="177" s="108" customFormat="1" ht="20.25" customHeight="1" spans="1:10">
      <c r="A177" s="129"/>
      <c r="B177" s="129"/>
      <c r="C177" s="126" t="s">
        <v>444</v>
      </c>
      <c r="D177" s="126" t="s">
        <v>445</v>
      </c>
      <c r="E177" s="126" t="s">
        <v>527</v>
      </c>
      <c r="F177" s="121" t="s">
        <v>656</v>
      </c>
      <c r="G177" s="127">
        <v>90</v>
      </c>
      <c r="H177" s="127" t="s">
        <v>429</v>
      </c>
      <c r="I177" s="127" t="s">
        <v>424</v>
      </c>
      <c r="J177" s="120" t="s">
        <v>715</v>
      </c>
    </row>
    <row r="178" s="108" customFormat="1" ht="263" customHeight="1" spans="1:10">
      <c r="A178" s="128" t="s">
        <v>375</v>
      </c>
      <c r="B178" s="120" t="s">
        <v>716</v>
      </c>
      <c r="C178" s="129"/>
      <c r="D178" s="129"/>
      <c r="E178" s="129"/>
      <c r="F178" s="129"/>
      <c r="G178" s="129"/>
      <c r="H178" s="129"/>
      <c r="I178" s="129"/>
      <c r="J178" s="129"/>
    </row>
    <row r="179" s="108" customFormat="1" ht="28" customHeight="1" spans="1:10">
      <c r="A179" s="129"/>
      <c r="B179" s="129"/>
      <c r="C179" s="120" t="s">
        <v>418</v>
      </c>
      <c r="D179" s="120" t="s">
        <v>419</v>
      </c>
      <c r="E179" s="120" t="s">
        <v>632</v>
      </c>
      <c r="F179" s="121" t="s">
        <v>421</v>
      </c>
      <c r="G179" s="122">
        <v>195</v>
      </c>
      <c r="H179" s="122" t="s">
        <v>717</v>
      </c>
      <c r="I179" s="122" t="s">
        <v>424</v>
      </c>
      <c r="J179" s="120" t="s">
        <v>644</v>
      </c>
    </row>
    <row r="180" s="108" customFormat="1" ht="28" customHeight="1" spans="1:10">
      <c r="A180" s="129"/>
      <c r="B180" s="129"/>
      <c r="C180" s="120" t="s">
        <v>418</v>
      </c>
      <c r="D180" s="120" t="s">
        <v>426</v>
      </c>
      <c r="E180" s="120" t="s">
        <v>427</v>
      </c>
      <c r="F180" s="121" t="s">
        <v>421</v>
      </c>
      <c r="G180" s="122">
        <v>100</v>
      </c>
      <c r="H180" s="122" t="s">
        <v>429</v>
      </c>
      <c r="I180" s="122" t="s">
        <v>424</v>
      </c>
      <c r="J180" s="120" t="s">
        <v>718</v>
      </c>
    </row>
    <row r="181" s="108" customFormat="1" ht="29" customHeight="1" spans="1:10">
      <c r="A181" s="129"/>
      <c r="B181" s="129"/>
      <c r="C181" s="120" t="s">
        <v>418</v>
      </c>
      <c r="D181" s="120" t="s">
        <v>431</v>
      </c>
      <c r="E181" s="120" t="s">
        <v>432</v>
      </c>
      <c r="F181" s="122" t="s">
        <v>649</v>
      </c>
      <c r="G181" s="122">
        <v>30</v>
      </c>
      <c r="H181" s="122" t="s">
        <v>435</v>
      </c>
      <c r="I181" s="122" t="s">
        <v>424</v>
      </c>
      <c r="J181" s="120" t="s">
        <v>719</v>
      </c>
    </row>
    <row r="182" s="108" customFormat="1" ht="20.25" customHeight="1" spans="1:10">
      <c r="A182" s="129"/>
      <c r="B182" s="129"/>
      <c r="C182" s="120" t="s">
        <v>437</v>
      </c>
      <c r="D182" s="120" t="s">
        <v>438</v>
      </c>
      <c r="E182" s="120" t="s">
        <v>639</v>
      </c>
      <c r="F182" s="121" t="s">
        <v>421</v>
      </c>
      <c r="G182" s="122" t="s">
        <v>510</v>
      </c>
      <c r="H182" s="122" t="s">
        <v>441</v>
      </c>
      <c r="I182" s="122" t="s">
        <v>442</v>
      </c>
      <c r="J182" s="120" t="s">
        <v>720</v>
      </c>
    </row>
    <row r="183" s="108" customFormat="1" ht="20.25" customHeight="1" spans="1:10">
      <c r="A183" s="129"/>
      <c r="B183" s="129"/>
      <c r="C183" s="120" t="s">
        <v>444</v>
      </c>
      <c r="D183" s="120" t="s">
        <v>445</v>
      </c>
      <c r="E183" s="120" t="s">
        <v>641</v>
      </c>
      <c r="F183" s="122" t="s">
        <v>656</v>
      </c>
      <c r="G183" s="122">
        <v>90</v>
      </c>
      <c r="H183" s="122" t="s">
        <v>429</v>
      </c>
      <c r="I183" s="122" t="s">
        <v>424</v>
      </c>
      <c r="J183" s="120" t="s">
        <v>449</v>
      </c>
    </row>
    <row r="184" s="108" customFormat="1" ht="307" customHeight="1" spans="1:10">
      <c r="A184" s="128" t="s">
        <v>376</v>
      </c>
      <c r="B184" s="120" t="s">
        <v>721</v>
      </c>
      <c r="C184" s="129"/>
      <c r="D184" s="129"/>
      <c r="E184" s="129"/>
      <c r="F184" s="129"/>
      <c r="G184" s="129"/>
      <c r="H184" s="129"/>
      <c r="I184" s="129"/>
      <c r="J184" s="129"/>
    </row>
    <row r="185" s="108" customFormat="1" ht="20.25" customHeight="1" spans="1:10">
      <c r="A185" s="129"/>
      <c r="B185" s="129"/>
      <c r="C185" s="120" t="s">
        <v>418</v>
      </c>
      <c r="D185" s="120" t="s">
        <v>419</v>
      </c>
      <c r="E185" s="120" t="s">
        <v>722</v>
      </c>
      <c r="F185" s="121" t="s">
        <v>421</v>
      </c>
      <c r="G185" s="122">
        <v>1.8</v>
      </c>
      <c r="H185" s="122" t="s">
        <v>723</v>
      </c>
      <c r="I185" s="122" t="s">
        <v>424</v>
      </c>
      <c r="J185" s="120" t="s">
        <v>660</v>
      </c>
    </row>
    <row r="186" s="108" customFormat="1" ht="20.25" customHeight="1" spans="1:10">
      <c r="A186" s="129"/>
      <c r="B186" s="129"/>
      <c r="C186" s="120" t="s">
        <v>418</v>
      </c>
      <c r="D186" s="120" t="s">
        <v>419</v>
      </c>
      <c r="E186" s="120" t="s">
        <v>724</v>
      </c>
      <c r="F186" s="121" t="s">
        <v>421</v>
      </c>
      <c r="G186" s="122">
        <v>680</v>
      </c>
      <c r="H186" s="122" t="s">
        <v>725</v>
      </c>
      <c r="I186" s="122" t="s">
        <v>424</v>
      </c>
      <c r="J186" s="120" t="s">
        <v>660</v>
      </c>
    </row>
    <row r="187" s="108" customFormat="1" ht="20.25" customHeight="1" spans="1:10">
      <c r="A187" s="129"/>
      <c r="B187" s="129"/>
      <c r="C187" s="120" t="s">
        <v>418</v>
      </c>
      <c r="D187" s="120" t="s">
        <v>419</v>
      </c>
      <c r="E187" s="120" t="s">
        <v>726</v>
      </c>
      <c r="F187" s="121" t="s">
        <v>421</v>
      </c>
      <c r="G187" s="122">
        <v>529.2</v>
      </c>
      <c r="H187" s="122" t="s">
        <v>725</v>
      </c>
      <c r="I187" s="122" t="s">
        <v>424</v>
      </c>
      <c r="J187" s="120" t="s">
        <v>660</v>
      </c>
    </row>
    <row r="188" s="108" customFormat="1" ht="30" customHeight="1" spans="1:10">
      <c r="A188" s="129"/>
      <c r="B188" s="129"/>
      <c r="C188" s="120" t="s">
        <v>418</v>
      </c>
      <c r="D188" s="120" t="s">
        <v>426</v>
      </c>
      <c r="E188" s="120" t="s">
        <v>677</v>
      </c>
      <c r="F188" s="121" t="s">
        <v>421</v>
      </c>
      <c r="G188" s="122">
        <v>100</v>
      </c>
      <c r="H188" s="122" t="s">
        <v>429</v>
      </c>
      <c r="I188" s="122" t="s">
        <v>424</v>
      </c>
      <c r="J188" s="120" t="s">
        <v>692</v>
      </c>
    </row>
    <row r="189" s="108" customFormat="1" ht="29" customHeight="1" spans="1:10">
      <c r="A189" s="129"/>
      <c r="B189" s="129"/>
      <c r="C189" s="120" t="s">
        <v>418</v>
      </c>
      <c r="D189" s="120" t="s">
        <v>431</v>
      </c>
      <c r="E189" s="120" t="s">
        <v>727</v>
      </c>
      <c r="F189" s="121" t="s">
        <v>649</v>
      </c>
      <c r="G189" s="122">
        <v>30</v>
      </c>
      <c r="H189" s="122" t="s">
        <v>435</v>
      </c>
      <c r="I189" s="122" t="s">
        <v>424</v>
      </c>
      <c r="J189" s="120" t="s">
        <v>670</v>
      </c>
    </row>
    <row r="190" s="108" customFormat="1" ht="35" customHeight="1" spans="1:10">
      <c r="A190" s="129"/>
      <c r="B190" s="129"/>
      <c r="C190" s="120" t="s">
        <v>437</v>
      </c>
      <c r="D190" s="120" t="s">
        <v>651</v>
      </c>
      <c r="E190" s="120" t="s">
        <v>728</v>
      </c>
      <c r="F190" s="121" t="s">
        <v>421</v>
      </c>
      <c r="G190" s="122" t="s">
        <v>729</v>
      </c>
      <c r="H190" s="122" t="s">
        <v>429</v>
      </c>
      <c r="I190" s="122" t="s">
        <v>424</v>
      </c>
      <c r="J190" s="120" t="s">
        <v>695</v>
      </c>
    </row>
    <row r="191" s="108" customFormat="1" ht="20.25" customHeight="1" spans="1:10">
      <c r="A191" s="129"/>
      <c r="B191" s="129"/>
      <c r="C191" s="120" t="s">
        <v>437</v>
      </c>
      <c r="D191" s="120" t="s">
        <v>651</v>
      </c>
      <c r="E191" s="120" t="s">
        <v>730</v>
      </c>
      <c r="F191" s="121" t="s">
        <v>421</v>
      </c>
      <c r="G191" s="122" t="s">
        <v>440</v>
      </c>
      <c r="H191" s="122" t="s">
        <v>429</v>
      </c>
      <c r="I191" s="122" t="s">
        <v>442</v>
      </c>
      <c r="J191" s="120" t="s">
        <v>731</v>
      </c>
    </row>
    <row r="192" s="108" customFormat="1" ht="20.25" customHeight="1" spans="1:10">
      <c r="A192" s="129"/>
      <c r="B192" s="129"/>
      <c r="C192" s="120" t="s">
        <v>437</v>
      </c>
      <c r="D192" s="120" t="s">
        <v>696</v>
      </c>
      <c r="E192" s="120" t="s">
        <v>681</v>
      </c>
      <c r="F192" s="121" t="s">
        <v>421</v>
      </c>
      <c r="G192" s="122">
        <v>10</v>
      </c>
      <c r="H192" s="122" t="s">
        <v>523</v>
      </c>
      <c r="I192" s="122" t="s">
        <v>424</v>
      </c>
      <c r="J192" s="120" t="s">
        <v>697</v>
      </c>
    </row>
    <row r="193" s="108" customFormat="1" ht="34" customHeight="1" spans="1:10">
      <c r="A193" s="129"/>
      <c r="B193" s="129"/>
      <c r="C193" s="120" t="s">
        <v>444</v>
      </c>
      <c r="D193" s="120" t="s">
        <v>698</v>
      </c>
      <c r="E193" s="120" t="s">
        <v>527</v>
      </c>
      <c r="F193" s="121" t="s">
        <v>656</v>
      </c>
      <c r="G193" s="122">
        <v>90</v>
      </c>
      <c r="H193" s="122" t="s">
        <v>429</v>
      </c>
      <c r="I193" s="122" t="s">
        <v>424</v>
      </c>
      <c r="J193" s="120" t="s">
        <v>699</v>
      </c>
    </row>
    <row r="194" s="108" customFormat="1" ht="239" customHeight="1" spans="1:10">
      <c r="A194" s="128" t="s">
        <v>377</v>
      </c>
      <c r="B194" s="120" t="s">
        <v>732</v>
      </c>
      <c r="C194" s="129"/>
      <c r="D194" s="129"/>
      <c r="E194" s="129"/>
      <c r="F194" s="129"/>
      <c r="G194" s="129"/>
      <c r="H194" s="129"/>
      <c r="I194" s="129"/>
      <c r="J194" s="129"/>
    </row>
    <row r="195" s="108" customFormat="1" ht="20.25" customHeight="1" spans="1:10">
      <c r="A195" s="129"/>
      <c r="B195" s="129"/>
      <c r="C195" s="120" t="s">
        <v>418</v>
      </c>
      <c r="D195" s="120" t="s">
        <v>419</v>
      </c>
      <c r="E195" s="120" t="s">
        <v>733</v>
      </c>
      <c r="F195" s="121" t="s">
        <v>421</v>
      </c>
      <c r="G195" s="122">
        <v>18</v>
      </c>
      <c r="H195" s="122" t="s">
        <v>734</v>
      </c>
      <c r="I195" s="122" t="s">
        <v>424</v>
      </c>
      <c r="J195" s="120" t="s">
        <v>660</v>
      </c>
    </row>
    <row r="196" s="108" customFormat="1" ht="20.25" customHeight="1" spans="1:10">
      <c r="A196" s="129"/>
      <c r="B196" s="129"/>
      <c r="C196" s="120" t="s">
        <v>418</v>
      </c>
      <c r="D196" s="120" t="s">
        <v>419</v>
      </c>
      <c r="E196" s="120" t="s">
        <v>735</v>
      </c>
      <c r="F196" s="121" t="s">
        <v>421</v>
      </c>
      <c r="G196" s="122">
        <v>10</v>
      </c>
      <c r="H196" s="122" t="s">
        <v>734</v>
      </c>
      <c r="I196" s="122" t="s">
        <v>424</v>
      </c>
      <c r="J196" s="120" t="s">
        <v>660</v>
      </c>
    </row>
    <row r="197" s="108" customFormat="1" ht="20.25" customHeight="1" spans="1:10">
      <c r="A197" s="129"/>
      <c r="B197" s="129"/>
      <c r="C197" s="120" t="s">
        <v>418</v>
      </c>
      <c r="D197" s="120" t="s">
        <v>419</v>
      </c>
      <c r="E197" s="120" t="s">
        <v>736</v>
      </c>
      <c r="F197" s="121" t="s">
        <v>421</v>
      </c>
      <c r="G197" s="122">
        <v>10</v>
      </c>
      <c r="H197" s="122" t="s">
        <v>702</v>
      </c>
      <c r="I197" s="122" t="s">
        <v>424</v>
      </c>
      <c r="J197" s="120" t="s">
        <v>660</v>
      </c>
    </row>
    <row r="198" s="108" customFormat="1" ht="20.25" customHeight="1" spans="1:10">
      <c r="A198" s="129"/>
      <c r="B198" s="129"/>
      <c r="C198" s="120" t="s">
        <v>418</v>
      </c>
      <c r="D198" s="120" t="s">
        <v>419</v>
      </c>
      <c r="E198" s="120" t="s">
        <v>737</v>
      </c>
      <c r="F198" s="121" t="s">
        <v>421</v>
      </c>
      <c r="G198" s="124">
        <v>1</v>
      </c>
      <c r="H198" s="122" t="s">
        <v>664</v>
      </c>
      <c r="I198" s="122" t="s">
        <v>424</v>
      </c>
      <c r="J198" s="120" t="s">
        <v>660</v>
      </c>
    </row>
    <row r="199" s="108" customFormat="1" ht="20.25" customHeight="1" spans="1:10">
      <c r="A199" s="129"/>
      <c r="B199" s="129"/>
      <c r="C199" s="120" t="s">
        <v>418</v>
      </c>
      <c r="D199" s="120" t="s">
        <v>419</v>
      </c>
      <c r="E199" s="120" t="s">
        <v>738</v>
      </c>
      <c r="F199" s="121" t="s">
        <v>421</v>
      </c>
      <c r="G199" s="122">
        <v>2</v>
      </c>
      <c r="H199" s="122" t="s">
        <v>739</v>
      </c>
      <c r="I199" s="122" t="s">
        <v>424</v>
      </c>
      <c r="J199" s="120" t="s">
        <v>660</v>
      </c>
    </row>
    <row r="200" s="108" customFormat="1" ht="28" customHeight="1" spans="1:10">
      <c r="A200" s="129"/>
      <c r="B200" s="129"/>
      <c r="C200" s="120" t="s">
        <v>418</v>
      </c>
      <c r="D200" s="120" t="s">
        <v>426</v>
      </c>
      <c r="E200" s="120" t="s">
        <v>740</v>
      </c>
      <c r="F200" s="121" t="s">
        <v>421</v>
      </c>
      <c r="G200" s="122">
        <v>100</v>
      </c>
      <c r="H200" s="122" t="s">
        <v>429</v>
      </c>
      <c r="I200" s="122" t="s">
        <v>424</v>
      </c>
      <c r="J200" s="120" t="s">
        <v>668</v>
      </c>
    </row>
    <row r="201" s="108" customFormat="1" ht="29" customHeight="1" spans="1:10">
      <c r="A201" s="129"/>
      <c r="B201" s="129"/>
      <c r="C201" s="120" t="s">
        <v>418</v>
      </c>
      <c r="D201" s="120" t="s">
        <v>426</v>
      </c>
      <c r="E201" s="120" t="s">
        <v>741</v>
      </c>
      <c r="F201" s="121" t="s">
        <v>421</v>
      </c>
      <c r="G201" s="122">
        <v>100</v>
      </c>
      <c r="H201" s="122" t="s">
        <v>429</v>
      </c>
      <c r="I201" s="122" t="s">
        <v>424</v>
      </c>
      <c r="J201" s="120" t="s">
        <v>668</v>
      </c>
    </row>
    <row r="202" s="108" customFormat="1" ht="33" customHeight="1" spans="1:10">
      <c r="A202" s="129"/>
      <c r="B202" s="129"/>
      <c r="C202" s="120" t="s">
        <v>418</v>
      </c>
      <c r="D202" s="120" t="s">
        <v>431</v>
      </c>
      <c r="E202" s="120" t="s">
        <v>432</v>
      </c>
      <c r="F202" s="121" t="s">
        <v>649</v>
      </c>
      <c r="G202" s="122">
        <v>30</v>
      </c>
      <c r="H202" s="122" t="s">
        <v>435</v>
      </c>
      <c r="I202" s="122" t="s">
        <v>424</v>
      </c>
      <c r="J202" s="120" t="s">
        <v>670</v>
      </c>
    </row>
    <row r="203" s="108" customFormat="1" ht="33" customHeight="1" spans="1:10">
      <c r="A203" s="129"/>
      <c r="B203" s="129"/>
      <c r="C203" s="120" t="s">
        <v>437</v>
      </c>
      <c r="D203" s="120" t="s">
        <v>651</v>
      </c>
      <c r="E203" s="120" t="s">
        <v>742</v>
      </c>
      <c r="F203" s="121" t="s">
        <v>421</v>
      </c>
      <c r="G203" s="122" t="s">
        <v>729</v>
      </c>
      <c r="H203" s="122" t="s">
        <v>441</v>
      </c>
      <c r="I203" s="122" t="s">
        <v>442</v>
      </c>
      <c r="J203" s="120" t="s">
        <v>695</v>
      </c>
    </row>
    <row r="204" s="108" customFormat="1" ht="24" customHeight="1" spans="1:10">
      <c r="A204" s="129"/>
      <c r="B204" s="129"/>
      <c r="C204" s="120" t="s">
        <v>437</v>
      </c>
      <c r="D204" s="120" t="s">
        <v>696</v>
      </c>
      <c r="E204" s="120" t="s">
        <v>681</v>
      </c>
      <c r="F204" s="121" t="s">
        <v>421</v>
      </c>
      <c r="G204" s="122">
        <v>10</v>
      </c>
      <c r="H204" s="122" t="s">
        <v>523</v>
      </c>
      <c r="I204" s="122" t="s">
        <v>424</v>
      </c>
      <c r="J204" s="120" t="s">
        <v>697</v>
      </c>
    </row>
    <row r="205" s="108" customFormat="1" ht="47" customHeight="1" spans="1:10">
      <c r="A205" s="129"/>
      <c r="B205" s="129"/>
      <c r="C205" s="120" t="s">
        <v>444</v>
      </c>
      <c r="D205" s="120" t="s">
        <v>698</v>
      </c>
      <c r="E205" s="120" t="s">
        <v>527</v>
      </c>
      <c r="F205" s="121" t="s">
        <v>656</v>
      </c>
      <c r="G205" s="122">
        <v>90</v>
      </c>
      <c r="H205" s="122" t="s">
        <v>429</v>
      </c>
      <c r="I205" s="122" t="s">
        <v>424</v>
      </c>
      <c r="J205" s="120" t="s">
        <v>699</v>
      </c>
    </row>
    <row r="206" s="108" customFormat="1" ht="322" customHeight="1" spans="1:10">
      <c r="A206" s="128" t="s">
        <v>347</v>
      </c>
      <c r="B206" s="120" t="s">
        <v>743</v>
      </c>
      <c r="C206" s="129"/>
      <c r="D206" s="129"/>
      <c r="E206" s="129"/>
      <c r="F206" s="129"/>
      <c r="G206" s="129"/>
      <c r="H206" s="129"/>
      <c r="I206" s="129"/>
      <c r="J206" s="129"/>
    </row>
    <row r="207" s="108" customFormat="1" ht="24" customHeight="1" spans="1:10">
      <c r="A207" s="129"/>
      <c r="B207" s="129"/>
      <c r="C207" s="131" t="s">
        <v>418</v>
      </c>
      <c r="D207" s="131" t="s">
        <v>419</v>
      </c>
      <c r="E207" s="131" t="s">
        <v>531</v>
      </c>
      <c r="F207" s="121" t="s">
        <v>421</v>
      </c>
      <c r="G207" s="122">
        <v>30</v>
      </c>
      <c r="H207" s="122" t="s">
        <v>423</v>
      </c>
      <c r="I207" s="122" t="s">
        <v>424</v>
      </c>
      <c r="J207" s="131" t="s">
        <v>532</v>
      </c>
    </row>
    <row r="208" s="108" customFormat="1" ht="24" customHeight="1" spans="1:10">
      <c r="A208" s="129"/>
      <c r="B208" s="129"/>
      <c r="C208" s="131" t="s">
        <v>418</v>
      </c>
      <c r="D208" s="131" t="s">
        <v>419</v>
      </c>
      <c r="E208" s="131" t="s">
        <v>533</v>
      </c>
      <c r="F208" s="121" t="s">
        <v>421</v>
      </c>
      <c r="G208" s="122">
        <v>86</v>
      </c>
      <c r="H208" s="122" t="s">
        <v>423</v>
      </c>
      <c r="I208" s="122" t="s">
        <v>424</v>
      </c>
      <c r="J208" s="131" t="s">
        <v>532</v>
      </c>
    </row>
    <row r="209" s="108" customFormat="1" ht="24" customHeight="1" spans="1:10">
      <c r="A209" s="129"/>
      <c r="B209" s="129"/>
      <c r="C209" s="131" t="s">
        <v>418</v>
      </c>
      <c r="D209" s="131" t="s">
        <v>419</v>
      </c>
      <c r="E209" s="131" t="s">
        <v>534</v>
      </c>
      <c r="F209" s="121" t="s">
        <v>421</v>
      </c>
      <c r="G209" s="122">
        <v>87</v>
      </c>
      <c r="H209" s="122" t="s">
        <v>423</v>
      </c>
      <c r="I209" s="122" t="s">
        <v>424</v>
      </c>
      <c r="J209" s="131" t="s">
        <v>532</v>
      </c>
    </row>
    <row r="210" s="108" customFormat="1" ht="24" customHeight="1" spans="1:10">
      <c r="A210" s="129"/>
      <c r="B210" s="129"/>
      <c r="C210" s="131" t="s">
        <v>418</v>
      </c>
      <c r="D210" s="131" t="s">
        <v>419</v>
      </c>
      <c r="E210" s="131" t="s">
        <v>535</v>
      </c>
      <c r="F210" s="121" t="s">
        <v>421</v>
      </c>
      <c r="G210" s="122">
        <v>86</v>
      </c>
      <c r="H210" s="122" t="s">
        <v>423</v>
      </c>
      <c r="I210" s="122" t="s">
        <v>424</v>
      </c>
      <c r="J210" s="131" t="s">
        <v>532</v>
      </c>
    </row>
    <row r="211" customFormat="1" ht="24" customHeight="1" spans="1:10">
      <c r="A211" s="132"/>
      <c r="B211" s="132"/>
      <c r="C211" s="131" t="s">
        <v>418</v>
      </c>
      <c r="D211" s="131" t="s">
        <v>419</v>
      </c>
      <c r="E211" s="131" t="s">
        <v>536</v>
      </c>
      <c r="F211" s="121" t="s">
        <v>421</v>
      </c>
      <c r="G211" s="122">
        <v>9</v>
      </c>
      <c r="H211" s="122" t="s">
        <v>423</v>
      </c>
      <c r="I211" s="122" t="s">
        <v>424</v>
      </c>
      <c r="J211" s="131" t="s">
        <v>532</v>
      </c>
    </row>
    <row r="212" customFormat="1" ht="24" customHeight="1" spans="1:10">
      <c r="A212" s="132"/>
      <c r="B212" s="132"/>
      <c r="C212" s="131" t="s">
        <v>418</v>
      </c>
      <c r="D212" s="131" t="s">
        <v>426</v>
      </c>
      <c r="E212" s="131" t="s">
        <v>427</v>
      </c>
      <c r="F212" s="121" t="s">
        <v>421</v>
      </c>
      <c r="G212" s="122">
        <v>100</v>
      </c>
      <c r="H212" s="122" t="s">
        <v>429</v>
      </c>
      <c r="I212" s="122" t="s">
        <v>424</v>
      </c>
      <c r="J212" s="131" t="s">
        <v>537</v>
      </c>
    </row>
    <row r="213" customFormat="1" ht="24" customHeight="1" spans="1:10">
      <c r="A213" s="132"/>
      <c r="B213" s="132"/>
      <c r="C213" s="131" t="s">
        <v>418</v>
      </c>
      <c r="D213" s="131" t="s">
        <v>431</v>
      </c>
      <c r="E213" s="131" t="s">
        <v>477</v>
      </c>
      <c r="F213" s="121" t="s">
        <v>649</v>
      </c>
      <c r="G213" s="122">
        <v>12</v>
      </c>
      <c r="H213" s="122" t="s">
        <v>462</v>
      </c>
      <c r="I213" s="122" t="s">
        <v>424</v>
      </c>
      <c r="J213" s="131" t="s">
        <v>478</v>
      </c>
    </row>
    <row r="214" customFormat="1" ht="24" customHeight="1" spans="1:10">
      <c r="A214" s="132"/>
      <c r="B214" s="132"/>
      <c r="C214" s="131" t="s">
        <v>437</v>
      </c>
      <c r="D214" s="131" t="s">
        <v>651</v>
      </c>
      <c r="E214" s="131" t="s">
        <v>464</v>
      </c>
      <c r="F214" s="121" t="s">
        <v>421</v>
      </c>
      <c r="G214" s="122" t="s">
        <v>465</v>
      </c>
      <c r="H214" s="122" t="s">
        <v>429</v>
      </c>
      <c r="I214" s="122" t="s">
        <v>424</v>
      </c>
      <c r="J214" s="131" t="s">
        <v>538</v>
      </c>
    </row>
    <row r="215" customFormat="1" ht="24" customHeight="1" spans="1:10">
      <c r="A215" s="132"/>
      <c r="B215" s="132"/>
      <c r="C215" s="131" t="s">
        <v>444</v>
      </c>
      <c r="D215" s="131" t="s">
        <v>698</v>
      </c>
      <c r="E215" s="131" t="s">
        <v>467</v>
      </c>
      <c r="F215" s="121" t="s">
        <v>656</v>
      </c>
      <c r="G215" s="122">
        <v>90</v>
      </c>
      <c r="H215" s="122" t="s">
        <v>429</v>
      </c>
      <c r="I215" s="122" t="s">
        <v>424</v>
      </c>
      <c r="J215" s="131" t="s">
        <v>539</v>
      </c>
    </row>
    <row r="216" customFormat="1" ht="220" customHeight="1" spans="1:10">
      <c r="A216" s="128" t="s">
        <v>378</v>
      </c>
      <c r="B216" s="120" t="s">
        <v>744</v>
      </c>
      <c r="C216" s="132"/>
      <c r="D216" s="132"/>
      <c r="E216" s="132"/>
      <c r="F216" s="132"/>
      <c r="G216" s="132"/>
      <c r="H216" s="132"/>
      <c r="I216" s="132"/>
      <c r="J216" s="132"/>
    </row>
    <row r="217" customFormat="1" ht="24" customHeight="1" spans="1:10">
      <c r="A217" s="132"/>
      <c r="B217" s="132"/>
      <c r="C217" s="126" t="s">
        <v>418</v>
      </c>
      <c r="D217" s="126" t="s">
        <v>419</v>
      </c>
      <c r="E217" s="126" t="s">
        <v>745</v>
      </c>
      <c r="F217" s="121" t="s">
        <v>421</v>
      </c>
      <c r="G217" s="130">
        <v>1</v>
      </c>
      <c r="H217" s="127" t="s">
        <v>734</v>
      </c>
      <c r="I217" s="127" t="s">
        <v>424</v>
      </c>
      <c r="J217" s="120" t="s">
        <v>746</v>
      </c>
    </row>
    <row r="218" customFormat="1" ht="24" customHeight="1" spans="1:10">
      <c r="A218" s="132"/>
      <c r="B218" s="132"/>
      <c r="C218" s="126" t="s">
        <v>418</v>
      </c>
      <c r="D218" s="126" t="s">
        <v>419</v>
      </c>
      <c r="E218" s="126" t="s">
        <v>747</v>
      </c>
      <c r="F218" s="121" t="s">
        <v>421</v>
      </c>
      <c r="G218" s="130">
        <v>5</v>
      </c>
      <c r="H218" s="127" t="s">
        <v>664</v>
      </c>
      <c r="I218" s="127" t="s">
        <v>424</v>
      </c>
      <c r="J218" s="120" t="s">
        <v>748</v>
      </c>
    </row>
    <row r="219" customFormat="1" ht="24" customHeight="1" spans="1:10">
      <c r="A219" s="132"/>
      <c r="B219" s="132"/>
      <c r="C219" s="126" t="s">
        <v>418</v>
      </c>
      <c r="D219" s="126" t="s">
        <v>419</v>
      </c>
      <c r="E219" s="126" t="s">
        <v>749</v>
      </c>
      <c r="F219" s="121" t="s">
        <v>421</v>
      </c>
      <c r="G219" s="130">
        <v>200</v>
      </c>
      <c r="H219" s="127" t="s">
        <v>471</v>
      </c>
      <c r="I219" s="127" t="s">
        <v>424</v>
      </c>
      <c r="J219" s="120" t="s">
        <v>750</v>
      </c>
    </row>
    <row r="220" customFormat="1" ht="24" customHeight="1" spans="1:10">
      <c r="A220" s="132"/>
      <c r="B220" s="132"/>
      <c r="C220" s="126" t="s">
        <v>418</v>
      </c>
      <c r="D220" s="126" t="s">
        <v>419</v>
      </c>
      <c r="E220" s="126" t="s">
        <v>751</v>
      </c>
      <c r="F220" s="121" t="s">
        <v>421</v>
      </c>
      <c r="G220" s="130">
        <v>200</v>
      </c>
      <c r="H220" s="127" t="s">
        <v>752</v>
      </c>
      <c r="I220" s="127" t="s">
        <v>424</v>
      </c>
      <c r="J220" s="120" t="s">
        <v>753</v>
      </c>
    </row>
    <row r="221" customFormat="1" ht="24" customHeight="1" spans="1:10">
      <c r="A221" s="132"/>
      <c r="B221" s="132"/>
      <c r="C221" s="126" t="s">
        <v>418</v>
      </c>
      <c r="D221" s="126" t="s">
        <v>419</v>
      </c>
      <c r="E221" s="126" t="s">
        <v>754</v>
      </c>
      <c r="F221" s="121" t="s">
        <v>421</v>
      </c>
      <c r="G221" s="130">
        <v>1</v>
      </c>
      <c r="H221" s="127" t="s">
        <v>471</v>
      </c>
      <c r="I221" s="127" t="s">
        <v>424</v>
      </c>
      <c r="J221" s="120" t="s">
        <v>755</v>
      </c>
    </row>
    <row r="222" customFormat="1" ht="24" customHeight="1" spans="1:10">
      <c r="A222" s="132"/>
      <c r="B222" s="132"/>
      <c r="C222" s="126" t="s">
        <v>418</v>
      </c>
      <c r="D222" s="126" t="s">
        <v>426</v>
      </c>
      <c r="E222" s="126" t="s">
        <v>677</v>
      </c>
      <c r="F222" s="121" t="s">
        <v>656</v>
      </c>
      <c r="G222" s="130">
        <v>100</v>
      </c>
      <c r="H222" s="127" t="s">
        <v>429</v>
      </c>
      <c r="I222" s="127" t="s">
        <v>424</v>
      </c>
      <c r="J222" s="120" t="s">
        <v>668</v>
      </c>
    </row>
    <row r="223" customFormat="1" ht="24" customHeight="1" spans="1:10">
      <c r="A223" s="132"/>
      <c r="B223" s="132"/>
      <c r="C223" s="126" t="s">
        <v>418</v>
      </c>
      <c r="D223" s="126" t="s">
        <v>431</v>
      </c>
      <c r="E223" s="126" t="s">
        <v>506</v>
      </c>
      <c r="F223" s="121" t="s">
        <v>649</v>
      </c>
      <c r="G223" s="130">
        <v>30</v>
      </c>
      <c r="H223" s="127" t="s">
        <v>435</v>
      </c>
      <c r="I223" s="127" t="s">
        <v>424</v>
      </c>
      <c r="J223" s="120" t="s">
        <v>508</v>
      </c>
    </row>
    <row r="224" customFormat="1" ht="24" customHeight="1" spans="1:10">
      <c r="A224" s="132"/>
      <c r="B224" s="132"/>
      <c r="C224" s="126" t="s">
        <v>437</v>
      </c>
      <c r="D224" s="126" t="s">
        <v>438</v>
      </c>
      <c r="E224" s="126" t="s">
        <v>584</v>
      </c>
      <c r="F224" s="121" t="s">
        <v>656</v>
      </c>
      <c r="G224" s="130">
        <v>90</v>
      </c>
      <c r="H224" s="127" t="s">
        <v>429</v>
      </c>
      <c r="I224" s="127" t="s">
        <v>424</v>
      </c>
      <c r="J224" s="120" t="s">
        <v>756</v>
      </c>
    </row>
    <row r="225" customFormat="1" ht="24" customHeight="1" spans="1:10">
      <c r="A225" s="132"/>
      <c r="B225" s="132"/>
      <c r="C225" s="126" t="s">
        <v>437</v>
      </c>
      <c r="D225" s="126" t="s">
        <v>680</v>
      </c>
      <c r="E225" s="126" t="s">
        <v>681</v>
      </c>
      <c r="F225" s="121" t="s">
        <v>656</v>
      </c>
      <c r="G225" s="130">
        <v>30</v>
      </c>
      <c r="H225" s="127" t="s">
        <v>523</v>
      </c>
      <c r="I225" s="127" t="s">
        <v>424</v>
      </c>
      <c r="J225" s="120" t="s">
        <v>697</v>
      </c>
    </row>
    <row r="226" customFormat="1" ht="24" customHeight="1" spans="1:10">
      <c r="A226" s="132"/>
      <c r="B226" s="132"/>
      <c r="C226" s="126" t="s">
        <v>444</v>
      </c>
      <c r="D226" s="126" t="s">
        <v>445</v>
      </c>
      <c r="E226" s="126" t="s">
        <v>527</v>
      </c>
      <c r="F226" s="121" t="s">
        <v>656</v>
      </c>
      <c r="G226" s="130">
        <v>85</v>
      </c>
      <c r="H226" s="127" t="s">
        <v>429</v>
      </c>
      <c r="I226" s="127" t="s">
        <v>424</v>
      </c>
      <c r="J226" s="120" t="s">
        <v>757</v>
      </c>
    </row>
    <row r="227" customFormat="1" ht="272" customHeight="1" spans="1:10">
      <c r="A227" s="128" t="s">
        <v>380</v>
      </c>
      <c r="B227" s="120" t="s">
        <v>758</v>
      </c>
      <c r="C227" s="132"/>
      <c r="D227" s="132"/>
      <c r="E227" s="132"/>
      <c r="F227" s="132"/>
      <c r="G227" s="132"/>
      <c r="H227" s="132"/>
      <c r="I227" s="132"/>
      <c r="J227" s="132"/>
    </row>
    <row r="228" customFormat="1" ht="24" customHeight="1" spans="1:10">
      <c r="A228" s="132"/>
      <c r="B228" s="132"/>
      <c r="C228" s="126" t="s">
        <v>418</v>
      </c>
      <c r="D228" s="126" t="s">
        <v>419</v>
      </c>
      <c r="E228" s="126" t="s">
        <v>759</v>
      </c>
      <c r="F228" s="121" t="s">
        <v>656</v>
      </c>
      <c r="G228" s="127">
        <v>360</v>
      </c>
      <c r="H228" s="127" t="s">
        <v>760</v>
      </c>
      <c r="I228" s="127" t="s">
        <v>424</v>
      </c>
      <c r="J228" s="120" t="s">
        <v>761</v>
      </c>
    </row>
    <row r="229" customFormat="1" ht="24" customHeight="1" spans="1:10">
      <c r="A229" s="132"/>
      <c r="B229" s="132"/>
      <c r="C229" s="126" t="s">
        <v>418</v>
      </c>
      <c r="D229" s="126" t="s">
        <v>419</v>
      </c>
      <c r="E229" s="126" t="s">
        <v>762</v>
      </c>
      <c r="F229" s="121" t="s">
        <v>656</v>
      </c>
      <c r="G229" s="127">
        <v>15</v>
      </c>
      <c r="H229" s="127" t="s">
        <v>763</v>
      </c>
      <c r="I229" s="127" t="s">
        <v>424</v>
      </c>
      <c r="J229" s="120" t="s">
        <v>764</v>
      </c>
    </row>
    <row r="230" customFormat="1" ht="24" customHeight="1" spans="1:10">
      <c r="A230" s="132"/>
      <c r="B230" s="132"/>
      <c r="C230" s="126" t="s">
        <v>418</v>
      </c>
      <c r="D230" s="126" t="s">
        <v>419</v>
      </c>
      <c r="E230" s="126" t="s">
        <v>765</v>
      </c>
      <c r="F230" s="121" t="s">
        <v>656</v>
      </c>
      <c r="G230" s="130">
        <v>1</v>
      </c>
      <c r="H230" s="127" t="s">
        <v>423</v>
      </c>
      <c r="I230" s="127" t="s">
        <v>424</v>
      </c>
      <c r="J230" s="120" t="s">
        <v>766</v>
      </c>
    </row>
    <row r="231" customFormat="1" ht="24" customHeight="1" spans="1:10">
      <c r="A231" s="132"/>
      <c r="B231" s="132"/>
      <c r="C231" s="126" t="s">
        <v>418</v>
      </c>
      <c r="D231" s="126" t="s">
        <v>426</v>
      </c>
      <c r="E231" s="126" t="s">
        <v>677</v>
      </c>
      <c r="F231" s="121" t="s">
        <v>656</v>
      </c>
      <c r="G231" s="127">
        <v>100</v>
      </c>
      <c r="H231" s="127" t="s">
        <v>429</v>
      </c>
      <c r="I231" s="127" t="s">
        <v>424</v>
      </c>
      <c r="J231" s="120" t="s">
        <v>668</v>
      </c>
    </row>
    <row r="232" customFormat="1" ht="24" customHeight="1" spans="1:10">
      <c r="A232" s="132"/>
      <c r="B232" s="132"/>
      <c r="C232" s="126" t="s">
        <v>418</v>
      </c>
      <c r="D232" s="126" t="s">
        <v>431</v>
      </c>
      <c r="E232" s="126" t="s">
        <v>432</v>
      </c>
      <c r="F232" s="121" t="s">
        <v>649</v>
      </c>
      <c r="G232" s="127">
        <v>30</v>
      </c>
      <c r="H232" s="127" t="s">
        <v>435</v>
      </c>
      <c r="I232" s="127" t="s">
        <v>424</v>
      </c>
      <c r="J232" s="120" t="s">
        <v>767</v>
      </c>
    </row>
    <row r="233" customFormat="1" ht="24" customHeight="1" spans="1:10">
      <c r="A233" s="132"/>
      <c r="B233" s="132"/>
      <c r="C233" s="126" t="s">
        <v>437</v>
      </c>
      <c r="D233" s="126" t="s">
        <v>438</v>
      </c>
      <c r="E233" s="126" t="s">
        <v>584</v>
      </c>
      <c r="F233" s="121" t="s">
        <v>656</v>
      </c>
      <c r="G233" s="127">
        <v>90</v>
      </c>
      <c r="H233" s="127" t="s">
        <v>429</v>
      </c>
      <c r="I233" s="127" t="s">
        <v>424</v>
      </c>
      <c r="J233" s="120" t="s">
        <v>768</v>
      </c>
    </row>
    <row r="234" customFormat="1" ht="24" customHeight="1" spans="1:10">
      <c r="A234" s="132"/>
      <c r="B234" s="132"/>
      <c r="C234" s="126" t="s">
        <v>444</v>
      </c>
      <c r="D234" s="126" t="s">
        <v>445</v>
      </c>
      <c r="E234" s="126" t="s">
        <v>527</v>
      </c>
      <c r="F234" s="121" t="s">
        <v>656</v>
      </c>
      <c r="G234" s="127">
        <v>90</v>
      </c>
      <c r="H234" s="127" t="s">
        <v>429</v>
      </c>
      <c r="I234" s="127" t="s">
        <v>424</v>
      </c>
      <c r="J234" s="120" t="s">
        <v>672</v>
      </c>
    </row>
    <row r="235" customFormat="1" ht="249" customHeight="1" spans="1:10">
      <c r="A235" s="128" t="s">
        <v>382</v>
      </c>
      <c r="B235" s="120" t="s">
        <v>769</v>
      </c>
      <c r="C235" s="132"/>
      <c r="D235" s="132"/>
      <c r="E235" s="132"/>
      <c r="F235" s="132"/>
      <c r="G235" s="132"/>
      <c r="H235" s="132"/>
      <c r="I235" s="132"/>
      <c r="J235" s="132"/>
    </row>
    <row r="236" customFormat="1" ht="24" customHeight="1" spans="1:10">
      <c r="A236" s="132"/>
      <c r="B236" s="132"/>
      <c r="C236" s="120" t="s">
        <v>418</v>
      </c>
      <c r="D236" s="120" t="s">
        <v>419</v>
      </c>
      <c r="E236" s="120" t="s">
        <v>770</v>
      </c>
      <c r="F236" s="121" t="s">
        <v>656</v>
      </c>
      <c r="G236" s="122">
        <v>800</v>
      </c>
      <c r="H236" s="122" t="s">
        <v>771</v>
      </c>
      <c r="I236" s="122" t="s">
        <v>424</v>
      </c>
      <c r="J236" s="120" t="s">
        <v>772</v>
      </c>
    </row>
    <row r="237" customFormat="1" ht="24" customHeight="1" spans="1:10">
      <c r="A237" s="132"/>
      <c r="B237" s="132"/>
      <c r="C237" s="120" t="s">
        <v>418</v>
      </c>
      <c r="D237" s="120" t="s">
        <v>426</v>
      </c>
      <c r="E237" s="120" t="s">
        <v>773</v>
      </c>
      <c r="F237" s="121" t="s">
        <v>656</v>
      </c>
      <c r="G237" s="122">
        <v>90</v>
      </c>
      <c r="H237" s="122" t="s">
        <v>429</v>
      </c>
      <c r="I237" s="122" t="s">
        <v>424</v>
      </c>
      <c r="J237" s="120" t="s">
        <v>774</v>
      </c>
    </row>
    <row r="238" customFormat="1" ht="24" customHeight="1" spans="1:10">
      <c r="A238" s="132"/>
      <c r="B238" s="132"/>
      <c r="C238" s="120" t="s">
        <v>418</v>
      </c>
      <c r="D238" s="120" t="s">
        <v>431</v>
      </c>
      <c r="E238" s="120" t="s">
        <v>775</v>
      </c>
      <c r="F238" s="121" t="s">
        <v>649</v>
      </c>
      <c r="G238" s="122">
        <v>30</v>
      </c>
      <c r="H238" s="122" t="s">
        <v>435</v>
      </c>
      <c r="I238" s="122" t="s">
        <v>424</v>
      </c>
      <c r="J238" s="120" t="s">
        <v>508</v>
      </c>
    </row>
    <row r="239" customFormat="1" ht="24" customHeight="1" spans="1:10">
      <c r="A239" s="132"/>
      <c r="B239" s="132"/>
      <c r="C239" s="120" t="s">
        <v>437</v>
      </c>
      <c r="D239" s="120" t="s">
        <v>438</v>
      </c>
      <c r="E239" s="120" t="s">
        <v>776</v>
      </c>
      <c r="F239" s="121" t="s">
        <v>421</v>
      </c>
      <c r="G239" s="122" t="s">
        <v>495</v>
      </c>
      <c r="H239" s="122" t="s">
        <v>441</v>
      </c>
      <c r="I239" s="122" t="s">
        <v>442</v>
      </c>
      <c r="J239" s="120" t="s">
        <v>777</v>
      </c>
    </row>
    <row r="240" customFormat="1" ht="24" customHeight="1" spans="1:10">
      <c r="A240" s="132"/>
      <c r="B240" s="132"/>
      <c r="C240" s="120" t="s">
        <v>437</v>
      </c>
      <c r="D240" s="120" t="s">
        <v>778</v>
      </c>
      <c r="E240" s="120" t="s">
        <v>779</v>
      </c>
      <c r="F240" s="121" t="s">
        <v>421</v>
      </c>
      <c r="G240" s="122" t="s">
        <v>510</v>
      </c>
      <c r="H240" s="122" t="s">
        <v>441</v>
      </c>
      <c r="I240" s="122" t="s">
        <v>442</v>
      </c>
      <c r="J240" s="120" t="s">
        <v>780</v>
      </c>
    </row>
    <row r="241" customFormat="1" ht="24" customHeight="1" spans="1:10">
      <c r="A241" s="132"/>
      <c r="B241" s="132"/>
      <c r="C241" s="120" t="s">
        <v>444</v>
      </c>
      <c r="D241" s="120" t="s">
        <v>445</v>
      </c>
      <c r="E241" s="120" t="s">
        <v>781</v>
      </c>
      <c r="F241" s="121" t="s">
        <v>656</v>
      </c>
      <c r="G241" s="122">
        <v>85</v>
      </c>
      <c r="H241" s="122" t="s">
        <v>429</v>
      </c>
      <c r="I241" s="122" t="s">
        <v>424</v>
      </c>
      <c r="J241" s="120" t="s">
        <v>782</v>
      </c>
    </row>
    <row r="242" customFormat="1" ht="224" customHeight="1" spans="1:10">
      <c r="A242" s="128" t="s">
        <v>383</v>
      </c>
      <c r="B242" s="120" t="s">
        <v>783</v>
      </c>
      <c r="C242" s="132"/>
      <c r="D242" s="132"/>
      <c r="E242" s="132"/>
      <c r="F242" s="132"/>
      <c r="G242" s="132"/>
      <c r="H242" s="132"/>
      <c r="I242" s="132"/>
      <c r="J242" s="132"/>
    </row>
    <row r="243" customFormat="1" ht="24" customHeight="1" spans="1:10">
      <c r="A243" s="132"/>
      <c r="B243" s="132"/>
      <c r="C243" s="126" t="s">
        <v>418</v>
      </c>
      <c r="D243" s="126" t="s">
        <v>419</v>
      </c>
      <c r="E243" s="126" t="s">
        <v>784</v>
      </c>
      <c r="F243" s="121" t="s">
        <v>421</v>
      </c>
      <c r="G243" s="130">
        <v>3.2</v>
      </c>
      <c r="H243" s="127" t="s">
        <v>785</v>
      </c>
      <c r="I243" s="127" t="s">
        <v>424</v>
      </c>
      <c r="J243" s="120" t="s">
        <v>660</v>
      </c>
    </row>
    <row r="244" customFormat="1" ht="24" customHeight="1" spans="1:10">
      <c r="A244" s="132"/>
      <c r="B244" s="132"/>
      <c r="C244" s="126" t="s">
        <v>418</v>
      </c>
      <c r="D244" s="126" t="s">
        <v>419</v>
      </c>
      <c r="E244" s="126" t="s">
        <v>786</v>
      </c>
      <c r="F244" s="121" t="s">
        <v>421</v>
      </c>
      <c r="G244" s="130">
        <v>1.93</v>
      </c>
      <c r="H244" s="127" t="s">
        <v>785</v>
      </c>
      <c r="I244" s="127" t="s">
        <v>424</v>
      </c>
      <c r="J244" s="120" t="s">
        <v>660</v>
      </c>
    </row>
    <row r="245" customFormat="1" ht="24" customHeight="1" spans="1:10">
      <c r="A245" s="132"/>
      <c r="B245" s="132"/>
      <c r="C245" s="126" t="s">
        <v>418</v>
      </c>
      <c r="D245" s="126" t="s">
        <v>419</v>
      </c>
      <c r="E245" s="126" t="s">
        <v>787</v>
      </c>
      <c r="F245" s="121" t="s">
        <v>421</v>
      </c>
      <c r="G245" s="130">
        <v>43.5</v>
      </c>
      <c r="H245" s="127" t="s">
        <v>785</v>
      </c>
      <c r="I245" s="127" t="s">
        <v>424</v>
      </c>
      <c r="J245" s="120" t="s">
        <v>660</v>
      </c>
    </row>
    <row r="246" customFormat="1" ht="24" customHeight="1" spans="1:10">
      <c r="A246" s="132"/>
      <c r="B246" s="132"/>
      <c r="C246" s="126" t="s">
        <v>418</v>
      </c>
      <c r="D246" s="126" t="s">
        <v>419</v>
      </c>
      <c r="E246" s="126" t="s">
        <v>788</v>
      </c>
      <c r="F246" s="121" t="s">
        <v>421</v>
      </c>
      <c r="G246" s="130">
        <v>235.3</v>
      </c>
      <c r="H246" s="127" t="s">
        <v>785</v>
      </c>
      <c r="I246" s="127" t="s">
        <v>424</v>
      </c>
      <c r="J246" s="120" t="s">
        <v>660</v>
      </c>
    </row>
    <row r="247" customFormat="1" ht="24" customHeight="1" spans="1:10">
      <c r="A247" s="132"/>
      <c r="B247" s="132"/>
      <c r="C247" s="126" t="s">
        <v>418</v>
      </c>
      <c r="D247" s="126" t="s">
        <v>426</v>
      </c>
      <c r="E247" s="126" t="s">
        <v>677</v>
      </c>
      <c r="F247" s="121" t="s">
        <v>421</v>
      </c>
      <c r="G247" s="130">
        <v>100</v>
      </c>
      <c r="H247" s="127" t="s">
        <v>429</v>
      </c>
      <c r="I247" s="127" t="s">
        <v>424</v>
      </c>
      <c r="J247" s="120" t="s">
        <v>668</v>
      </c>
    </row>
    <row r="248" customFormat="1" ht="24" customHeight="1" spans="1:10">
      <c r="A248" s="132"/>
      <c r="B248" s="132"/>
      <c r="C248" s="126" t="s">
        <v>418</v>
      </c>
      <c r="D248" s="126" t="s">
        <v>431</v>
      </c>
      <c r="E248" s="126" t="s">
        <v>789</v>
      </c>
      <c r="F248" s="121" t="s">
        <v>421</v>
      </c>
      <c r="G248" s="130">
        <v>12</v>
      </c>
      <c r="H248" s="127" t="s">
        <v>462</v>
      </c>
      <c r="I248" s="127" t="s">
        <v>424</v>
      </c>
      <c r="J248" s="120" t="s">
        <v>670</v>
      </c>
    </row>
    <row r="249" customFormat="1" ht="24" customHeight="1" spans="1:10">
      <c r="A249" s="132"/>
      <c r="B249" s="132"/>
      <c r="C249" s="126" t="s">
        <v>437</v>
      </c>
      <c r="D249" s="126" t="s">
        <v>790</v>
      </c>
      <c r="E249" s="126" t="s">
        <v>791</v>
      </c>
      <c r="F249" s="121" t="s">
        <v>421</v>
      </c>
      <c r="G249" s="130" t="s">
        <v>792</v>
      </c>
      <c r="H249" s="127" t="s">
        <v>441</v>
      </c>
      <c r="I249" s="127" t="s">
        <v>442</v>
      </c>
      <c r="J249" s="120" t="s">
        <v>793</v>
      </c>
    </row>
    <row r="250" customFormat="1" ht="24" customHeight="1" spans="1:10">
      <c r="A250" s="132"/>
      <c r="B250" s="132"/>
      <c r="C250" s="126" t="s">
        <v>437</v>
      </c>
      <c r="D250" s="126" t="s">
        <v>438</v>
      </c>
      <c r="E250" s="126" t="s">
        <v>794</v>
      </c>
      <c r="F250" s="121" t="s">
        <v>421</v>
      </c>
      <c r="G250" s="130" t="s">
        <v>495</v>
      </c>
      <c r="H250" s="127" t="s">
        <v>441</v>
      </c>
      <c r="I250" s="127" t="s">
        <v>442</v>
      </c>
      <c r="J250" s="120" t="s">
        <v>795</v>
      </c>
    </row>
    <row r="251" customFormat="1" ht="24" customHeight="1" spans="1:10">
      <c r="A251" s="132"/>
      <c r="B251" s="132"/>
      <c r="C251" s="126" t="s">
        <v>444</v>
      </c>
      <c r="D251" s="126" t="s">
        <v>445</v>
      </c>
      <c r="E251" s="126" t="s">
        <v>796</v>
      </c>
      <c r="F251" s="121" t="s">
        <v>656</v>
      </c>
      <c r="G251" s="130">
        <v>85</v>
      </c>
      <c r="H251" s="127" t="s">
        <v>429</v>
      </c>
      <c r="I251" s="127" t="s">
        <v>424</v>
      </c>
      <c r="J251" s="120" t="s">
        <v>672</v>
      </c>
    </row>
    <row r="252" customFormat="1" ht="227" customHeight="1" spans="1:10">
      <c r="A252" s="128" t="s">
        <v>384</v>
      </c>
      <c r="B252" s="120" t="s">
        <v>797</v>
      </c>
      <c r="C252" s="132"/>
      <c r="D252" s="132"/>
      <c r="E252" s="132"/>
      <c r="F252" s="132"/>
      <c r="G252" s="132"/>
      <c r="H252" s="132"/>
      <c r="I252" s="132"/>
      <c r="J252" s="132"/>
    </row>
    <row r="253" customFormat="1" ht="24" customHeight="1" spans="1:10">
      <c r="A253" s="132"/>
      <c r="B253" s="132"/>
      <c r="C253" s="120" t="s">
        <v>418</v>
      </c>
      <c r="D253" s="120" t="s">
        <v>419</v>
      </c>
      <c r="E253" s="120" t="s">
        <v>798</v>
      </c>
      <c r="F253" s="121" t="s">
        <v>421</v>
      </c>
      <c r="G253" s="122">
        <v>25</v>
      </c>
      <c r="H253" s="122" t="s">
        <v>785</v>
      </c>
      <c r="I253" s="122" t="s">
        <v>424</v>
      </c>
      <c r="J253" s="120" t="s">
        <v>799</v>
      </c>
    </row>
    <row r="254" customFormat="1" ht="24" customHeight="1" spans="1:10">
      <c r="A254" s="132"/>
      <c r="B254" s="132"/>
      <c r="C254" s="120" t="s">
        <v>418</v>
      </c>
      <c r="D254" s="120" t="s">
        <v>419</v>
      </c>
      <c r="E254" s="120" t="s">
        <v>800</v>
      </c>
      <c r="F254" s="121" t="s">
        <v>421</v>
      </c>
      <c r="G254" s="122">
        <v>9</v>
      </c>
      <c r="H254" s="122" t="s">
        <v>471</v>
      </c>
      <c r="I254" s="122" t="s">
        <v>424</v>
      </c>
      <c r="J254" s="120" t="s">
        <v>799</v>
      </c>
    </row>
    <row r="255" customFormat="1" ht="30" customHeight="1" spans="1:10">
      <c r="A255" s="132"/>
      <c r="B255" s="132"/>
      <c r="C255" s="120" t="s">
        <v>418</v>
      </c>
      <c r="D255" s="120" t="s">
        <v>426</v>
      </c>
      <c r="E255" s="120" t="s">
        <v>667</v>
      </c>
      <c r="F255" s="121" t="s">
        <v>421</v>
      </c>
      <c r="G255" s="122">
        <v>100</v>
      </c>
      <c r="H255" s="122" t="s">
        <v>429</v>
      </c>
      <c r="I255" s="122" t="s">
        <v>424</v>
      </c>
      <c r="J255" s="120" t="s">
        <v>801</v>
      </c>
    </row>
    <row r="256" customFormat="1" ht="24" customHeight="1" spans="1:10">
      <c r="A256" s="132"/>
      <c r="B256" s="132"/>
      <c r="C256" s="120" t="s">
        <v>418</v>
      </c>
      <c r="D256" s="120" t="s">
        <v>431</v>
      </c>
      <c r="E256" s="120" t="s">
        <v>802</v>
      </c>
      <c r="F256" s="121" t="s">
        <v>649</v>
      </c>
      <c r="G256" s="122">
        <v>30</v>
      </c>
      <c r="H256" s="122" t="s">
        <v>435</v>
      </c>
      <c r="I256" s="122" t="s">
        <v>424</v>
      </c>
      <c r="J256" s="120" t="s">
        <v>803</v>
      </c>
    </row>
    <row r="257" customFormat="1" ht="24" customHeight="1" spans="1:10">
      <c r="A257" s="132"/>
      <c r="B257" s="132"/>
      <c r="C257" s="120" t="s">
        <v>437</v>
      </c>
      <c r="D257" s="120" t="s">
        <v>651</v>
      </c>
      <c r="E257" s="120" t="s">
        <v>804</v>
      </c>
      <c r="F257" s="121" t="s">
        <v>421</v>
      </c>
      <c r="G257" s="122" t="s">
        <v>440</v>
      </c>
      <c r="H257" s="122" t="s">
        <v>441</v>
      </c>
      <c r="I257" s="122" t="s">
        <v>442</v>
      </c>
      <c r="J257" s="120" t="s">
        <v>805</v>
      </c>
    </row>
    <row r="258" customFormat="1" ht="28" customHeight="1" spans="1:10">
      <c r="A258" s="132"/>
      <c r="B258" s="132"/>
      <c r="C258" s="120" t="s">
        <v>444</v>
      </c>
      <c r="D258" s="120" t="s">
        <v>698</v>
      </c>
      <c r="E258" s="120" t="s">
        <v>446</v>
      </c>
      <c r="F258" s="121" t="s">
        <v>656</v>
      </c>
      <c r="G258" s="122">
        <v>90</v>
      </c>
      <c r="H258" s="122" t="s">
        <v>429</v>
      </c>
      <c r="I258" s="122" t="s">
        <v>424</v>
      </c>
      <c r="J258" s="120" t="s">
        <v>806</v>
      </c>
    </row>
    <row r="259" customFormat="1" ht="264" customHeight="1" spans="1:10">
      <c r="A259" s="128" t="s">
        <v>386</v>
      </c>
      <c r="B259" s="120" t="s">
        <v>807</v>
      </c>
      <c r="C259" s="132"/>
      <c r="D259" s="132"/>
      <c r="E259" s="132"/>
      <c r="F259" s="132"/>
      <c r="G259" s="132"/>
      <c r="H259" s="132"/>
      <c r="I259" s="132"/>
      <c r="J259" s="132"/>
    </row>
    <row r="260" customFormat="1" ht="24" customHeight="1" spans="1:10">
      <c r="A260" s="132"/>
      <c r="B260" s="132"/>
      <c r="C260" s="120" t="s">
        <v>418</v>
      </c>
      <c r="D260" s="120" t="s">
        <v>419</v>
      </c>
      <c r="E260" s="120" t="s">
        <v>770</v>
      </c>
      <c r="F260" s="121" t="s">
        <v>656</v>
      </c>
      <c r="G260" s="122">
        <v>250</v>
      </c>
      <c r="H260" s="122" t="s">
        <v>771</v>
      </c>
      <c r="I260" s="122" t="s">
        <v>424</v>
      </c>
      <c r="J260" s="120" t="s">
        <v>772</v>
      </c>
    </row>
    <row r="261" customFormat="1" ht="24" customHeight="1" spans="1:10">
      <c r="A261" s="132"/>
      <c r="B261" s="132"/>
      <c r="C261" s="120" t="s">
        <v>418</v>
      </c>
      <c r="D261" s="120" t="s">
        <v>426</v>
      </c>
      <c r="E261" s="120" t="s">
        <v>773</v>
      </c>
      <c r="F261" s="121" t="s">
        <v>656</v>
      </c>
      <c r="G261" s="122">
        <v>90</v>
      </c>
      <c r="H261" s="122" t="s">
        <v>429</v>
      </c>
      <c r="I261" s="122" t="s">
        <v>424</v>
      </c>
      <c r="J261" s="120" t="s">
        <v>808</v>
      </c>
    </row>
    <row r="262" customFormat="1" ht="24" customHeight="1" spans="1:10">
      <c r="A262" s="132"/>
      <c r="B262" s="132"/>
      <c r="C262" s="120" t="s">
        <v>418</v>
      </c>
      <c r="D262" s="120" t="s">
        <v>431</v>
      </c>
      <c r="E262" s="120" t="s">
        <v>775</v>
      </c>
      <c r="F262" s="121" t="s">
        <v>649</v>
      </c>
      <c r="G262" s="122">
        <v>30</v>
      </c>
      <c r="H262" s="122" t="s">
        <v>435</v>
      </c>
      <c r="I262" s="122" t="s">
        <v>424</v>
      </c>
      <c r="J262" s="120" t="s">
        <v>508</v>
      </c>
    </row>
    <row r="263" customFormat="1" ht="24" customHeight="1" spans="1:10">
      <c r="A263" s="132"/>
      <c r="B263" s="132"/>
      <c r="C263" s="120" t="s">
        <v>437</v>
      </c>
      <c r="D263" s="120" t="s">
        <v>790</v>
      </c>
      <c r="E263" s="120" t="s">
        <v>809</v>
      </c>
      <c r="F263" s="121" t="s">
        <v>421</v>
      </c>
      <c r="G263" s="122" t="s">
        <v>810</v>
      </c>
      <c r="H263" s="122" t="s">
        <v>441</v>
      </c>
      <c r="I263" s="122" t="s">
        <v>442</v>
      </c>
      <c r="J263" s="120" t="s">
        <v>811</v>
      </c>
    </row>
    <row r="264" customFormat="1" ht="24" customHeight="1" spans="1:10">
      <c r="A264" s="132"/>
      <c r="B264" s="132"/>
      <c r="C264" s="120" t="s">
        <v>437</v>
      </c>
      <c r="D264" s="120" t="s">
        <v>438</v>
      </c>
      <c r="E264" s="120" t="s">
        <v>812</v>
      </c>
      <c r="F264" s="121" t="s">
        <v>421</v>
      </c>
      <c r="G264" s="122" t="s">
        <v>440</v>
      </c>
      <c r="H264" s="122" t="s">
        <v>441</v>
      </c>
      <c r="I264" s="122" t="s">
        <v>442</v>
      </c>
      <c r="J264" s="120" t="s">
        <v>813</v>
      </c>
    </row>
    <row r="265" customFormat="1" ht="24" customHeight="1" spans="1:10">
      <c r="A265" s="132"/>
      <c r="B265" s="132"/>
      <c r="C265" s="120" t="s">
        <v>437</v>
      </c>
      <c r="D265" s="120" t="s">
        <v>814</v>
      </c>
      <c r="E265" s="120" t="s">
        <v>815</v>
      </c>
      <c r="F265" s="121" t="s">
        <v>421</v>
      </c>
      <c r="G265" s="122" t="s">
        <v>510</v>
      </c>
      <c r="H265" s="122" t="s">
        <v>441</v>
      </c>
      <c r="I265" s="122" t="s">
        <v>442</v>
      </c>
      <c r="J265" s="120" t="s">
        <v>816</v>
      </c>
    </row>
    <row r="266" customFormat="1" ht="24" customHeight="1" spans="1:10">
      <c r="A266" s="132"/>
      <c r="B266" s="132"/>
      <c r="C266" s="120" t="s">
        <v>444</v>
      </c>
      <c r="D266" s="120" t="s">
        <v>445</v>
      </c>
      <c r="E266" s="120" t="s">
        <v>527</v>
      </c>
      <c r="F266" s="121" t="s">
        <v>656</v>
      </c>
      <c r="G266" s="122">
        <v>85</v>
      </c>
      <c r="H266" s="122" t="s">
        <v>429</v>
      </c>
      <c r="I266" s="122" t="s">
        <v>424</v>
      </c>
      <c r="J266" s="120" t="s">
        <v>715</v>
      </c>
    </row>
    <row r="267" customFormat="1" ht="285" customHeight="1" spans="1:10">
      <c r="A267" s="128" t="s">
        <v>387</v>
      </c>
      <c r="B267" s="120" t="s">
        <v>817</v>
      </c>
      <c r="C267" s="132"/>
      <c r="D267" s="132"/>
      <c r="E267" s="132"/>
      <c r="F267" s="132"/>
      <c r="G267" s="132"/>
      <c r="H267" s="132"/>
      <c r="I267" s="132"/>
      <c r="J267" s="132"/>
    </row>
    <row r="268" customFormat="1" ht="24" customHeight="1" spans="1:10">
      <c r="A268" s="132"/>
      <c r="B268" s="132"/>
      <c r="C268" s="120" t="s">
        <v>418</v>
      </c>
      <c r="D268" s="120" t="s">
        <v>419</v>
      </c>
      <c r="E268" s="120" t="s">
        <v>818</v>
      </c>
      <c r="F268" s="121" t="s">
        <v>421</v>
      </c>
      <c r="G268" s="122">
        <v>2</v>
      </c>
      <c r="H268" s="122" t="s">
        <v>819</v>
      </c>
      <c r="I268" s="122" t="s">
        <v>424</v>
      </c>
      <c r="J268" s="120" t="s">
        <v>820</v>
      </c>
    </row>
    <row r="269" customFormat="1" ht="24" customHeight="1" spans="1:10">
      <c r="A269" s="132"/>
      <c r="B269" s="132"/>
      <c r="C269" s="120" t="s">
        <v>418</v>
      </c>
      <c r="D269" s="120" t="s">
        <v>419</v>
      </c>
      <c r="E269" s="120" t="s">
        <v>821</v>
      </c>
      <c r="F269" s="121" t="s">
        <v>421</v>
      </c>
      <c r="G269" s="122">
        <v>10</v>
      </c>
      <c r="H269" s="122" t="s">
        <v>819</v>
      </c>
      <c r="I269" s="122" t="s">
        <v>424</v>
      </c>
      <c r="J269" s="120" t="s">
        <v>820</v>
      </c>
    </row>
    <row r="270" customFormat="1" ht="24" customHeight="1" spans="1:10">
      <c r="A270" s="132"/>
      <c r="B270" s="132"/>
      <c r="C270" s="120" t="s">
        <v>418</v>
      </c>
      <c r="D270" s="120" t="s">
        <v>426</v>
      </c>
      <c r="E270" s="120" t="s">
        <v>822</v>
      </c>
      <c r="F270" s="121" t="s">
        <v>421</v>
      </c>
      <c r="G270" s="122">
        <v>100</v>
      </c>
      <c r="H270" s="122" t="s">
        <v>429</v>
      </c>
      <c r="I270" s="122" t="s">
        <v>424</v>
      </c>
      <c r="J270" s="120" t="s">
        <v>823</v>
      </c>
    </row>
    <row r="271" customFormat="1" ht="24" customHeight="1" spans="1:10">
      <c r="A271" s="132"/>
      <c r="B271" s="132"/>
      <c r="C271" s="120" t="s">
        <v>418</v>
      </c>
      <c r="D271" s="120" t="s">
        <v>431</v>
      </c>
      <c r="E271" s="120" t="s">
        <v>432</v>
      </c>
      <c r="F271" s="121" t="s">
        <v>649</v>
      </c>
      <c r="G271" s="122">
        <v>30</v>
      </c>
      <c r="H271" s="122" t="s">
        <v>435</v>
      </c>
      <c r="I271" s="122" t="s">
        <v>424</v>
      </c>
      <c r="J271" s="120" t="s">
        <v>678</v>
      </c>
    </row>
    <row r="272" customFormat="1" ht="24" customHeight="1" spans="1:10">
      <c r="A272" s="132"/>
      <c r="B272" s="132"/>
      <c r="C272" s="120" t="s">
        <v>437</v>
      </c>
      <c r="D272" s="120" t="s">
        <v>680</v>
      </c>
      <c r="E272" s="120" t="s">
        <v>824</v>
      </c>
      <c r="F272" s="121" t="s">
        <v>656</v>
      </c>
      <c r="G272" s="122">
        <v>5</v>
      </c>
      <c r="H272" s="122" t="s">
        <v>523</v>
      </c>
      <c r="I272" s="122" t="s">
        <v>424</v>
      </c>
      <c r="J272" s="120" t="s">
        <v>825</v>
      </c>
    </row>
    <row r="273" customFormat="1" ht="28" customHeight="1" spans="1:10">
      <c r="A273" s="132"/>
      <c r="B273" s="132"/>
      <c r="C273" s="120" t="s">
        <v>444</v>
      </c>
      <c r="D273" s="120" t="s">
        <v>445</v>
      </c>
      <c r="E273" s="120" t="s">
        <v>826</v>
      </c>
      <c r="F273" s="121" t="s">
        <v>656</v>
      </c>
      <c r="G273" s="122">
        <v>90</v>
      </c>
      <c r="H273" s="122" t="s">
        <v>429</v>
      </c>
      <c r="I273" s="122" t="s">
        <v>424</v>
      </c>
      <c r="J273" s="120" t="s">
        <v>827</v>
      </c>
    </row>
    <row r="274" customFormat="1" ht="318" customHeight="1" spans="1:10">
      <c r="A274" s="128" t="s">
        <v>388</v>
      </c>
      <c r="B274" s="120" t="s">
        <v>828</v>
      </c>
      <c r="C274" s="132"/>
      <c r="D274" s="132"/>
      <c r="E274" s="132"/>
      <c r="F274" s="132"/>
      <c r="G274" s="132"/>
      <c r="H274" s="132"/>
      <c r="I274" s="132"/>
      <c r="J274" s="132"/>
    </row>
    <row r="275" customFormat="1" ht="24" customHeight="1" spans="1:10">
      <c r="A275" s="132"/>
      <c r="B275" s="132"/>
      <c r="C275" s="120" t="s">
        <v>418</v>
      </c>
      <c r="D275" s="120" t="s">
        <v>419</v>
      </c>
      <c r="E275" s="120" t="s">
        <v>829</v>
      </c>
      <c r="F275" s="121" t="s">
        <v>421</v>
      </c>
      <c r="G275" s="122">
        <v>8.5039</v>
      </c>
      <c r="H275" s="122" t="s">
        <v>830</v>
      </c>
      <c r="I275" s="122" t="s">
        <v>424</v>
      </c>
      <c r="J275" s="120" t="s">
        <v>831</v>
      </c>
    </row>
    <row r="276" customFormat="1" ht="24" customHeight="1" spans="1:10">
      <c r="A276" s="132"/>
      <c r="B276" s="132"/>
      <c r="C276" s="120" t="s">
        <v>418</v>
      </c>
      <c r="D276" s="120" t="s">
        <v>419</v>
      </c>
      <c r="E276" s="120" t="s">
        <v>832</v>
      </c>
      <c r="F276" s="121" t="s">
        <v>656</v>
      </c>
      <c r="G276" s="122">
        <v>31</v>
      </c>
      <c r="H276" s="122" t="s">
        <v>423</v>
      </c>
      <c r="I276" s="122" t="s">
        <v>424</v>
      </c>
      <c r="J276" s="120" t="s">
        <v>833</v>
      </c>
    </row>
    <row r="277" customFormat="1" ht="24" customHeight="1" spans="1:10">
      <c r="A277" s="132"/>
      <c r="B277" s="132"/>
      <c r="C277" s="120" t="s">
        <v>418</v>
      </c>
      <c r="D277" s="120" t="s">
        <v>419</v>
      </c>
      <c r="E277" s="120" t="s">
        <v>834</v>
      </c>
      <c r="F277" s="121" t="s">
        <v>656</v>
      </c>
      <c r="G277" s="122">
        <v>6</v>
      </c>
      <c r="H277" s="122" t="s">
        <v>423</v>
      </c>
      <c r="I277" s="122" t="s">
        <v>424</v>
      </c>
      <c r="J277" s="120" t="s">
        <v>833</v>
      </c>
    </row>
    <row r="278" customFormat="1" ht="24" customHeight="1" spans="1:10">
      <c r="A278" s="132"/>
      <c r="B278" s="132"/>
      <c r="C278" s="120" t="s">
        <v>418</v>
      </c>
      <c r="D278" s="120" t="s">
        <v>426</v>
      </c>
      <c r="E278" s="120" t="s">
        <v>835</v>
      </c>
      <c r="F278" s="121" t="s">
        <v>421</v>
      </c>
      <c r="G278" s="122">
        <v>100</v>
      </c>
      <c r="H278" s="122" t="s">
        <v>429</v>
      </c>
      <c r="I278" s="122" t="s">
        <v>424</v>
      </c>
      <c r="J278" s="120" t="s">
        <v>836</v>
      </c>
    </row>
    <row r="279" customFormat="1" ht="24" customHeight="1" spans="1:10">
      <c r="A279" s="132"/>
      <c r="B279" s="132"/>
      <c r="C279" s="120" t="s">
        <v>418</v>
      </c>
      <c r="D279" s="120" t="s">
        <v>431</v>
      </c>
      <c r="E279" s="120" t="s">
        <v>837</v>
      </c>
      <c r="F279" s="121" t="s">
        <v>656</v>
      </c>
      <c r="G279" s="122">
        <v>100</v>
      </c>
      <c r="H279" s="122" t="s">
        <v>429</v>
      </c>
      <c r="I279" s="122" t="s">
        <v>424</v>
      </c>
      <c r="J279" s="120" t="s">
        <v>650</v>
      </c>
    </row>
    <row r="280" customFormat="1" ht="24" customHeight="1" spans="1:10">
      <c r="A280" s="132"/>
      <c r="B280" s="132"/>
      <c r="C280" s="120" t="s">
        <v>437</v>
      </c>
      <c r="D280" s="120" t="s">
        <v>438</v>
      </c>
      <c r="E280" s="120" t="s">
        <v>838</v>
      </c>
      <c r="F280" s="121" t="s">
        <v>421</v>
      </c>
      <c r="G280" s="122" t="s">
        <v>495</v>
      </c>
      <c r="H280" s="122" t="s">
        <v>441</v>
      </c>
      <c r="I280" s="122" t="s">
        <v>442</v>
      </c>
      <c r="J280" s="120" t="s">
        <v>839</v>
      </c>
    </row>
    <row r="281" customFormat="1" ht="24" customHeight="1" spans="1:10">
      <c r="A281" s="132"/>
      <c r="B281" s="132"/>
      <c r="C281" s="120" t="s">
        <v>444</v>
      </c>
      <c r="D281" s="120" t="s">
        <v>445</v>
      </c>
      <c r="E281" s="120" t="s">
        <v>446</v>
      </c>
      <c r="F281" s="121" t="s">
        <v>656</v>
      </c>
      <c r="G281" s="122">
        <v>90</v>
      </c>
      <c r="H281" s="122" t="s">
        <v>429</v>
      </c>
      <c r="I281" s="122" t="s">
        <v>424</v>
      </c>
      <c r="J281" s="120" t="s">
        <v>840</v>
      </c>
    </row>
    <row r="282" s="1" customFormat="1" ht="294" customHeight="1" spans="1:10">
      <c r="A282" s="111" t="s">
        <v>345</v>
      </c>
      <c r="B282" s="133" t="s">
        <v>841</v>
      </c>
      <c r="C282" s="112"/>
      <c r="D282" s="112"/>
      <c r="E282" s="110"/>
      <c r="F282" s="110"/>
      <c r="G282" s="110"/>
      <c r="H282" s="110"/>
      <c r="I282" s="110"/>
      <c r="J282" s="110"/>
    </row>
    <row r="283" s="1" customFormat="1" ht="20.25" customHeight="1" spans="1:10">
      <c r="A283" s="109"/>
      <c r="B283" s="109"/>
      <c r="C283" s="109" t="s">
        <v>418</v>
      </c>
      <c r="D283" s="113" t="s">
        <v>419</v>
      </c>
      <c r="E283" s="114" t="s">
        <v>630</v>
      </c>
      <c r="F283" s="115" t="s">
        <v>421</v>
      </c>
      <c r="G283" s="112" t="s">
        <v>200</v>
      </c>
      <c r="H283" s="115" t="s">
        <v>488</v>
      </c>
      <c r="I283" s="115" t="s">
        <v>424</v>
      </c>
      <c r="J283" s="134" t="s">
        <v>842</v>
      </c>
    </row>
    <row r="284" s="1" customFormat="1" ht="20.25" customHeight="1" spans="1:10">
      <c r="A284" s="109"/>
      <c r="B284" s="109"/>
      <c r="C284" s="109" t="s">
        <v>418</v>
      </c>
      <c r="D284" s="113" t="s">
        <v>426</v>
      </c>
      <c r="E284" s="134" t="s">
        <v>843</v>
      </c>
      <c r="F284" s="115" t="s">
        <v>421</v>
      </c>
      <c r="G284" s="112" t="s">
        <v>844</v>
      </c>
      <c r="H284" s="115" t="s">
        <v>423</v>
      </c>
      <c r="I284" s="115" t="s">
        <v>424</v>
      </c>
      <c r="J284" s="114" t="s">
        <v>845</v>
      </c>
    </row>
    <row r="285" s="1" customFormat="1" ht="42" customHeight="1" spans="1:10">
      <c r="A285" s="109"/>
      <c r="B285" s="109"/>
      <c r="C285" s="109" t="s">
        <v>418</v>
      </c>
      <c r="D285" s="113" t="s">
        <v>431</v>
      </c>
      <c r="E285" s="114" t="s">
        <v>635</v>
      </c>
      <c r="F285" s="115" t="s">
        <v>433</v>
      </c>
      <c r="G285" s="112" t="s">
        <v>428</v>
      </c>
      <c r="H285" s="115" t="s">
        <v>429</v>
      </c>
      <c r="I285" s="115" t="s">
        <v>424</v>
      </c>
      <c r="J285" s="114" t="s">
        <v>436</v>
      </c>
    </row>
    <row r="286" s="1" customFormat="1" ht="20.25" customHeight="1" spans="1:10">
      <c r="A286" s="109"/>
      <c r="B286" s="109"/>
      <c r="C286" s="109" t="s">
        <v>437</v>
      </c>
      <c r="D286" s="113" t="s">
        <v>438</v>
      </c>
      <c r="E286" s="114" t="s">
        <v>639</v>
      </c>
      <c r="F286" s="115" t="s">
        <v>421</v>
      </c>
      <c r="G286" s="112" t="s">
        <v>510</v>
      </c>
      <c r="H286" s="115" t="s">
        <v>441</v>
      </c>
      <c r="I286" s="115" t="s">
        <v>442</v>
      </c>
      <c r="J286" s="134" t="s">
        <v>846</v>
      </c>
    </row>
    <row r="287" s="1" customFormat="1" ht="20.25" customHeight="1" spans="1:10">
      <c r="A287" s="109"/>
      <c r="B287" s="109"/>
      <c r="C287" s="109" t="s">
        <v>444</v>
      </c>
      <c r="D287" s="113" t="s">
        <v>445</v>
      </c>
      <c r="E287" s="114" t="s">
        <v>446</v>
      </c>
      <c r="F287" s="115" t="s">
        <v>447</v>
      </c>
      <c r="G287" s="112" t="s">
        <v>448</v>
      </c>
      <c r="H287" s="115" t="s">
        <v>429</v>
      </c>
      <c r="I287" s="115" t="s">
        <v>424</v>
      </c>
      <c r="J287" s="114" t="s">
        <v>449</v>
      </c>
    </row>
    <row r="288" s="1" customFormat="1" ht="267" customHeight="1" spans="1:10">
      <c r="A288" s="111" t="s">
        <v>402</v>
      </c>
      <c r="B288" s="133" t="s">
        <v>847</v>
      </c>
      <c r="C288" s="109"/>
      <c r="D288" s="109"/>
      <c r="E288" s="109"/>
      <c r="F288" s="109"/>
      <c r="G288" s="109"/>
      <c r="H288" s="109"/>
      <c r="I288" s="109"/>
      <c r="J288" s="109"/>
    </row>
    <row r="289" s="1" customFormat="1" ht="20.25" customHeight="1" spans="1:10">
      <c r="A289" s="109"/>
      <c r="B289" s="109"/>
      <c r="C289" s="109" t="s">
        <v>418</v>
      </c>
      <c r="D289" s="113" t="s">
        <v>419</v>
      </c>
      <c r="E289" s="114" t="s">
        <v>848</v>
      </c>
      <c r="F289" s="115" t="s">
        <v>421</v>
      </c>
      <c r="G289" s="112" t="s">
        <v>849</v>
      </c>
      <c r="H289" s="115" t="s">
        <v>725</v>
      </c>
      <c r="I289" s="115" t="s">
        <v>424</v>
      </c>
      <c r="J289" s="114" t="s">
        <v>850</v>
      </c>
    </row>
    <row r="290" s="1" customFormat="1" ht="20.25" customHeight="1" spans="1:10">
      <c r="A290" s="109"/>
      <c r="B290" s="109"/>
      <c r="C290" s="109" t="s">
        <v>418</v>
      </c>
      <c r="D290" s="113" t="s">
        <v>419</v>
      </c>
      <c r="E290" s="134" t="s">
        <v>851</v>
      </c>
      <c r="F290" s="115" t="s">
        <v>421</v>
      </c>
      <c r="G290" s="112" t="s">
        <v>197</v>
      </c>
      <c r="H290" s="115" t="s">
        <v>423</v>
      </c>
      <c r="I290" s="115" t="s">
        <v>424</v>
      </c>
      <c r="J290" s="114" t="s">
        <v>852</v>
      </c>
    </row>
    <row r="291" s="1" customFormat="1" ht="20.25" customHeight="1" spans="1:10">
      <c r="A291" s="109"/>
      <c r="B291" s="109"/>
      <c r="C291" s="109" t="s">
        <v>418</v>
      </c>
      <c r="D291" s="113" t="s">
        <v>419</v>
      </c>
      <c r="E291" s="114" t="s">
        <v>853</v>
      </c>
      <c r="F291" s="115" t="s">
        <v>421</v>
      </c>
      <c r="G291" s="112" t="s">
        <v>200</v>
      </c>
      <c r="H291" s="115" t="s">
        <v>664</v>
      </c>
      <c r="I291" s="115" t="s">
        <v>424</v>
      </c>
      <c r="J291" s="114" t="s">
        <v>852</v>
      </c>
    </row>
    <row r="292" s="1" customFormat="1" ht="20.25" customHeight="1" spans="1:10">
      <c r="A292" s="109"/>
      <c r="B292" s="109"/>
      <c r="C292" s="109" t="s">
        <v>418</v>
      </c>
      <c r="D292" s="113" t="s">
        <v>419</v>
      </c>
      <c r="E292" s="114" t="s">
        <v>677</v>
      </c>
      <c r="F292" s="115" t="s">
        <v>421</v>
      </c>
      <c r="G292" s="112" t="s">
        <v>428</v>
      </c>
      <c r="H292" s="115" t="s">
        <v>429</v>
      </c>
      <c r="I292" s="115" t="s">
        <v>424</v>
      </c>
      <c r="J292" s="114" t="s">
        <v>854</v>
      </c>
    </row>
    <row r="293" s="1" customFormat="1" ht="20.25" customHeight="1" spans="1:10">
      <c r="A293" s="109"/>
      <c r="B293" s="109"/>
      <c r="C293" s="109" t="s">
        <v>418</v>
      </c>
      <c r="D293" s="113" t="s">
        <v>426</v>
      </c>
      <c r="E293" s="114" t="s">
        <v>427</v>
      </c>
      <c r="F293" s="115" t="s">
        <v>421</v>
      </c>
      <c r="G293" s="112" t="s">
        <v>428</v>
      </c>
      <c r="H293" s="115" t="s">
        <v>429</v>
      </c>
      <c r="I293" s="115" t="s">
        <v>424</v>
      </c>
      <c r="J293" s="114" t="s">
        <v>854</v>
      </c>
    </row>
    <row r="294" s="1" customFormat="1" ht="20.25" customHeight="1" spans="1:10">
      <c r="A294" s="109"/>
      <c r="B294" s="109"/>
      <c r="C294" s="109" t="s">
        <v>418</v>
      </c>
      <c r="D294" s="113" t="s">
        <v>431</v>
      </c>
      <c r="E294" s="114" t="s">
        <v>460</v>
      </c>
      <c r="F294" s="115" t="s">
        <v>433</v>
      </c>
      <c r="G294" s="112" t="s">
        <v>461</v>
      </c>
      <c r="H294" s="115" t="s">
        <v>462</v>
      </c>
      <c r="I294" s="115" t="s">
        <v>424</v>
      </c>
      <c r="J294" s="114" t="s">
        <v>855</v>
      </c>
    </row>
    <row r="295" s="1" customFormat="1" ht="20.25" customHeight="1" spans="1:10">
      <c r="A295" s="109"/>
      <c r="B295" s="109"/>
      <c r="C295" s="109" t="s">
        <v>437</v>
      </c>
      <c r="D295" s="113" t="s">
        <v>438</v>
      </c>
      <c r="E295" s="114" t="s">
        <v>464</v>
      </c>
      <c r="F295" s="115" t="s">
        <v>421</v>
      </c>
      <c r="G295" s="112" t="s">
        <v>465</v>
      </c>
      <c r="H295" s="115" t="s">
        <v>441</v>
      </c>
      <c r="I295" s="115" t="s">
        <v>442</v>
      </c>
      <c r="J295" s="114" t="s">
        <v>466</v>
      </c>
    </row>
    <row r="296" s="1" customFormat="1" ht="20.25" customHeight="1" spans="1:10">
      <c r="A296" s="109"/>
      <c r="B296" s="109"/>
      <c r="C296" s="109" t="s">
        <v>444</v>
      </c>
      <c r="D296" s="113" t="s">
        <v>445</v>
      </c>
      <c r="E296" s="114" t="s">
        <v>467</v>
      </c>
      <c r="F296" s="115" t="s">
        <v>447</v>
      </c>
      <c r="G296" s="112" t="s">
        <v>448</v>
      </c>
      <c r="H296" s="115" t="s">
        <v>429</v>
      </c>
      <c r="I296" s="115" t="s">
        <v>424</v>
      </c>
      <c r="J296" s="114" t="s">
        <v>468</v>
      </c>
    </row>
    <row r="297" s="1" customFormat="1" ht="242" customHeight="1" spans="1:10">
      <c r="A297" s="111" t="s">
        <v>401</v>
      </c>
      <c r="B297" s="133" t="s">
        <v>856</v>
      </c>
      <c r="C297" s="109"/>
      <c r="D297" s="109"/>
      <c r="E297" s="109"/>
      <c r="F297" s="109"/>
      <c r="G297" s="109"/>
      <c r="H297" s="109"/>
      <c r="I297" s="109"/>
      <c r="J297" s="109"/>
    </row>
    <row r="298" s="1" customFormat="1" ht="20.25" customHeight="1" spans="1:10">
      <c r="A298" s="109"/>
      <c r="B298" s="109"/>
      <c r="C298" s="109" t="s">
        <v>418</v>
      </c>
      <c r="D298" s="113" t="s">
        <v>419</v>
      </c>
      <c r="E298" s="114" t="s">
        <v>857</v>
      </c>
      <c r="F298" s="115" t="s">
        <v>421</v>
      </c>
      <c r="G298" s="112" t="s">
        <v>197</v>
      </c>
      <c r="H298" s="115" t="s">
        <v>471</v>
      </c>
      <c r="I298" s="115" t="s">
        <v>424</v>
      </c>
      <c r="J298" s="114" t="s">
        <v>858</v>
      </c>
    </row>
    <row r="299" s="1" customFormat="1" ht="20.25" customHeight="1" spans="1:10">
      <c r="A299" s="109"/>
      <c r="B299" s="109"/>
      <c r="C299" s="109" t="s">
        <v>418</v>
      </c>
      <c r="D299" s="113" t="s">
        <v>419</v>
      </c>
      <c r="E299" s="134" t="s">
        <v>859</v>
      </c>
      <c r="F299" s="115" t="s">
        <v>421</v>
      </c>
      <c r="G299" s="112" t="s">
        <v>197</v>
      </c>
      <c r="H299" s="115" t="s">
        <v>614</v>
      </c>
      <c r="I299" s="115" t="s">
        <v>424</v>
      </c>
      <c r="J299" s="114" t="s">
        <v>860</v>
      </c>
    </row>
    <row r="300" s="1" customFormat="1" ht="20.25" customHeight="1" spans="1:10">
      <c r="A300" s="109"/>
      <c r="B300" s="109"/>
      <c r="C300" s="109" t="s">
        <v>418</v>
      </c>
      <c r="D300" s="113" t="s">
        <v>426</v>
      </c>
      <c r="E300" s="114" t="s">
        <v>427</v>
      </c>
      <c r="F300" s="115" t="s">
        <v>421</v>
      </c>
      <c r="G300" s="112" t="s">
        <v>428</v>
      </c>
      <c r="H300" s="115" t="s">
        <v>429</v>
      </c>
      <c r="I300" s="115" t="s">
        <v>424</v>
      </c>
      <c r="J300" s="114" t="s">
        <v>476</v>
      </c>
    </row>
    <row r="301" s="1" customFormat="1" ht="20.25" customHeight="1" spans="1:10">
      <c r="A301" s="109"/>
      <c r="B301" s="109"/>
      <c r="C301" s="109" t="s">
        <v>418</v>
      </c>
      <c r="D301" s="113" t="s">
        <v>431</v>
      </c>
      <c r="E301" s="114" t="s">
        <v>477</v>
      </c>
      <c r="F301" s="115" t="s">
        <v>433</v>
      </c>
      <c r="G301" s="112" t="s">
        <v>461</v>
      </c>
      <c r="H301" s="115" t="s">
        <v>462</v>
      </c>
      <c r="I301" s="115" t="s">
        <v>424</v>
      </c>
      <c r="J301" s="114" t="s">
        <v>478</v>
      </c>
    </row>
    <row r="302" s="1" customFormat="1" ht="20.25" customHeight="1" spans="1:10">
      <c r="A302" s="109"/>
      <c r="B302" s="109"/>
      <c r="C302" s="109" t="s">
        <v>437</v>
      </c>
      <c r="D302" s="113" t="s">
        <v>438</v>
      </c>
      <c r="E302" s="134" t="s">
        <v>861</v>
      </c>
      <c r="F302" s="115" t="s">
        <v>421</v>
      </c>
      <c r="G302" s="112" t="s">
        <v>440</v>
      </c>
      <c r="H302" s="115" t="s">
        <v>441</v>
      </c>
      <c r="I302" s="115" t="s">
        <v>442</v>
      </c>
      <c r="J302" s="114" t="s">
        <v>862</v>
      </c>
    </row>
    <row r="303" s="1" customFormat="1" ht="20.25" customHeight="1" spans="1:10">
      <c r="A303" s="109"/>
      <c r="B303" s="109"/>
      <c r="C303" s="109" t="s">
        <v>444</v>
      </c>
      <c r="D303" s="113" t="s">
        <v>445</v>
      </c>
      <c r="E303" s="114" t="s">
        <v>527</v>
      </c>
      <c r="F303" s="115" t="s">
        <v>447</v>
      </c>
      <c r="G303" s="112" t="s">
        <v>448</v>
      </c>
      <c r="H303" s="115" t="s">
        <v>429</v>
      </c>
      <c r="I303" s="115" t="s">
        <v>424</v>
      </c>
      <c r="J303" s="114" t="s">
        <v>863</v>
      </c>
    </row>
    <row r="304" s="1" customFormat="1" ht="257" customHeight="1" spans="1:10">
      <c r="A304" s="111" t="s">
        <v>400</v>
      </c>
      <c r="B304" s="133" t="s">
        <v>864</v>
      </c>
      <c r="C304" s="109"/>
      <c r="D304" s="109"/>
      <c r="E304" s="109"/>
      <c r="F304" s="109"/>
      <c r="G304" s="109"/>
      <c r="H304" s="109"/>
      <c r="I304" s="109"/>
      <c r="J304" s="109"/>
    </row>
    <row r="305" s="1" customFormat="1" ht="20.25" customHeight="1" spans="1:10">
      <c r="A305" s="109"/>
      <c r="B305" s="109"/>
      <c r="C305" s="109" t="s">
        <v>418</v>
      </c>
      <c r="D305" s="113" t="s">
        <v>419</v>
      </c>
      <c r="E305" s="134" t="s">
        <v>865</v>
      </c>
      <c r="F305" s="115" t="s">
        <v>421</v>
      </c>
      <c r="G305" s="112" t="s">
        <v>866</v>
      </c>
      <c r="H305" s="115" t="s">
        <v>723</v>
      </c>
      <c r="I305" s="115" t="s">
        <v>424</v>
      </c>
      <c r="J305" s="114" t="s">
        <v>867</v>
      </c>
    </row>
    <row r="306" s="1" customFormat="1" ht="20.25" customHeight="1" spans="1:10">
      <c r="A306" s="109"/>
      <c r="B306" s="109"/>
      <c r="C306" s="109" t="s">
        <v>418</v>
      </c>
      <c r="D306" s="113" t="s">
        <v>419</v>
      </c>
      <c r="E306" s="114" t="s">
        <v>868</v>
      </c>
      <c r="F306" s="115" t="s">
        <v>421</v>
      </c>
      <c r="G306" s="112" t="s">
        <v>448</v>
      </c>
      <c r="H306" s="115" t="s">
        <v>869</v>
      </c>
      <c r="I306" s="115" t="s">
        <v>424</v>
      </c>
      <c r="J306" s="114" t="s">
        <v>870</v>
      </c>
    </row>
    <row r="307" s="1" customFormat="1" ht="20.25" customHeight="1" spans="1:10">
      <c r="A307" s="109"/>
      <c r="B307" s="109"/>
      <c r="C307" s="109" t="s">
        <v>418</v>
      </c>
      <c r="D307" s="113" t="s">
        <v>419</v>
      </c>
      <c r="E307" s="134" t="s">
        <v>871</v>
      </c>
      <c r="F307" s="115" t="s">
        <v>421</v>
      </c>
      <c r="G307" s="112" t="s">
        <v>872</v>
      </c>
      <c r="H307" s="115" t="s">
        <v>869</v>
      </c>
      <c r="I307" s="115" t="s">
        <v>424</v>
      </c>
      <c r="J307" s="114" t="s">
        <v>873</v>
      </c>
    </row>
    <row r="308" s="1" customFormat="1" ht="40" customHeight="1" spans="1:10">
      <c r="A308" s="109"/>
      <c r="B308" s="109"/>
      <c r="C308" s="109" t="s">
        <v>418</v>
      </c>
      <c r="D308" s="113" t="s">
        <v>426</v>
      </c>
      <c r="E308" s="134" t="s">
        <v>874</v>
      </c>
      <c r="F308" s="115" t="s">
        <v>421</v>
      </c>
      <c r="G308" s="112" t="s">
        <v>428</v>
      </c>
      <c r="H308" s="115" t="s">
        <v>429</v>
      </c>
      <c r="I308" s="115" t="s">
        <v>424</v>
      </c>
      <c r="J308" s="114" t="s">
        <v>875</v>
      </c>
    </row>
    <row r="309" s="1" customFormat="1" ht="36" customHeight="1" spans="1:10">
      <c r="A309" s="109"/>
      <c r="B309" s="109"/>
      <c r="C309" s="109" t="s">
        <v>418</v>
      </c>
      <c r="D309" s="113" t="s">
        <v>431</v>
      </c>
      <c r="E309" s="114" t="s">
        <v>477</v>
      </c>
      <c r="F309" s="115" t="s">
        <v>433</v>
      </c>
      <c r="G309" s="112" t="s">
        <v>434</v>
      </c>
      <c r="H309" s="115" t="s">
        <v>435</v>
      </c>
      <c r="I309" s="115" t="s">
        <v>424</v>
      </c>
      <c r="J309" s="114" t="s">
        <v>508</v>
      </c>
    </row>
    <row r="310" s="1" customFormat="1" ht="34" customHeight="1" spans="1:10">
      <c r="A310" s="109"/>
      <c r="B310" s="109"/>
      <c r="C310" s="109" t="s">
        <v>437</v>
      </c>
      <c r="D310" s="113" t="s">
        <v>438</v>
      </c>
      <c r="E310" s="134" t="s">
        <v>876</v>
      </c>
      <c r="F310" s="115" t="s">
        <v>421</v>
      </c>
      <c r="G310" s="112" t="s">
        <v>495</v>
      </c>
      <c r="H310" s="115" t="s">
        <v>441</v>
      </c>
      <c r="I310" s="115" t="s">
        <v>442</v>
      </c>
      <c r="J310" s="114" t="s">
        <v>877</v>
      </c>
    </row>
    <row r="311" s="1" customFormat="1" ht="20.25" customHeight="1" spans="1:10">
      <c r="A311" s="109"/>
      <c r="B311" s="109"/>
      <c r="C311" s="109" t="s">
        <v>444</v>
      </c>
      <c r="D311" s="113" t="s">
        <v>445</v>
      </c>
      <c r="E311" s="114" t="s">
        <v>878</v>
      </c>
      <c r="F311" s="115" t="s">
        <v>447</v>
      </c>
      <c r="G311" s="112" t="s">
        <v>448</v>
      </c>
      <c r="H311" s="115" t="s">
        <v>429</v>
      </c>
      <c r="I311" s="115" t="s">
        <v>424</v>
      </c>
      <c r="J311" s="114" t="s">
        <v>879</v>
      </c>
    </row>
    <row r="312" s="1" customFormat="1" ht="326" customHeight="1" spans="1:10">
      <c r="A312" s="111" t="s">
        <v>398</v>
      </c>
      <c r="B312" s="133" t="s">
        <v>880</v>
      </c>
      <c r="C312" s="109"/>
      <c r="D312" s="109"/>
      <c r="E312" s="109"/>
      <c r="F312" s="109"/>
      <c r="G312" s="109"/>
      <c r="H312" s="109"/>
      <c r="I312" s="109"/>
      <c r="J312" s="109"/>
    </row>
    <row r="313" s="1" customFormat="1" ht="20.25" customHeight="1" spans="1:10">
      <c r="A313" s="109"/>
      <c r="B313" s="109"/>
      <c r="C313" s="109" t="s">
        <v>418</v>
      </c>
      <c r="D313" s="113" t="s">
        <v>419</v>
      </c>
      <c r="E313" s="134" t="s">
        <v>881</v>
      </c>
      <c r="F313" s="115" t="s">
        <v>421</v>
      </c>
      <c r="G313" s="112" t="s">
        <v>197</v>
      </c>
      <c r="H313" s="115" t="s">
        <v>614</v>
      </c>
      <c r="I313" s="115" t="s">
        <v>424</v>
      </c>
      <c r="J313" s="114" t="s">
        <v>882</v>
      </c>
    </row>
    <row r="314" s="1" customFormat="1" ht="20.25" customHeight="1" spans="1:10">
      <c r="A314" s="109"/>
      <c r="B314" s="109"/>
      <c r="C314" s="109" t="s">
        <v>418</v>
      </c>
      <c r="D314" s="113" t="s">
        <v>419</v>
      </c>
      <c r="E314" s="134" t="s">
        <v>883</v>
      </c>
      <c r="F314" s="115" t="s">
        <v>421</v>
      </c>
      <c r="G314" s="112" t="s">
        <v>884</v>
      </c>
      <c r="H314" s="115" t="s">
        <v>723</v>
      </c>
      <c r="I314" s="115" t="s">
        <v>424</v>
      </c>
      <c r="J314" s="114" t="s">
        <v>885</v>
      </c>
    </row>
    <row r="315" s="1" customFormat="1" ht="20.25" customHeight="1" spans="1:10">
      <c r="A315" s="109"/>
      <c r="B315" s="109"/>
      <c r="C315" s="109" t="s">
        <v>418</v>
      </c>
      <c r="D315" s="113" t="s">
        <v>426</v>
      </c>
      <c r="E315" s="114" t="s">
        <v>741</v>
      </c>
      <c r="F315" s="115" t="s">
        <v>421</v>
      </c>
      <c r="G315" s="112" t="s">
        <v>428</v>
      </c>
      <c r="H315" s="115" t="s">
        <v>429</v>
      </c>
      <c r="I315" s="115" t="s">
        <v>424</v>
      </c>
      <c r="J315" s="114" t="s">
        <v>886</v>
      </c>
    </row>
    <row r="316" s="1" customFormat="1" ht="20.25" customHeight="1" spans="1:10">
      <c r="A316" s="109"/>
      <c r="B316" s="109"/>
      <c r="C316" s="109" t="s">
        <v>418</v>
      </c>
      <c r="D316" s="113" t="s">
        <v>431</v>
      </c>
      <c r="E316" s="114" t="s">
        <v>506</v>
      </c>
      <c r="F316" s="115" t="s">
        <v>433</v>
      </c>
      <c r="G316" s="112" t="s">
        <v>434</v>
      </c>
      <c r="H316" s="115" t="s">
        <v>507</v>
      </c>
      <c r="I316" s="115" t="s">
        <v>424</v>
      </c>
      <c r="J316" s="114" t="s">
        <v>508</v>
      </c>
    </row>
    <row r="317" s="1" customFormat="1" ht="20.25" customHeight="1" spans="1:10">
      <c r="A317" s="109"/>
      <c r="B317" s="109"/>
      <c r="C317" s="109" t="s">
        <v>437</v>
      </c>
      <c r="D317" s="113" t="s">
        <v>438</v>
      </c>
      <c r="E317" s="134" t="s">
        <v>887</v>
      </c>
      <c r="F317" s="115" t="s">
        <v>421</v>
      </c>
      <c r="G317" s="112" t="s">
        <v>510</v>
      </c>
      <c r="H317" s="115" t="s">
        <v>441</v>
      </c>
      <c r="I317" s="115" t="s">
        <v>442</v>
      </c>
      <c r="J317" s="114" t="s">
        <v>888</v>
      </c>
    </row>
    <row r="318" s="1" customFormat="1" ht="20.25" customHeight="1" spans="1:10">
      <c r="A318" s="109"/>
      <c r="B318" s="109"/>
      <c r="C318" s="109" t="s">
        <v>444</v>
      </c>
      <c r="D318" s="113" t="s">
        <v>445</v>
      </c>
      <c r="E318" s="114" t="s">
        <v>889</v>
      </c>
      <c r="F318" s="115" t="s">
        <v>447</v>
      </c>
      <c r="G318" s="112" t="s">
        <v>448</v>
      </c>
      <c r="H318" s="115" t="s">
        <v>429</v>
      </c>
      <c r="I318" s="115" t="s">
        <v>424</v>
      </c>
      <c r="J318" s="114" t="s">
        <v>890</v>
      </c>
    </row>
    <row r="319" s="1" customFormat="1" ht="320" customHeight="1" spans="1:10">
      <c r="A319" s="111" t="s">
        <v>396</v>
      </c>
      <c r="B319" s="133" t="s">
        <v>891</v>
      </c>
      <c r="C319" s="109"/>
      <c r="D319" s="109"/>
      <c r="E319" s="109"/>
      <c r="F319" s="109"/>
      <c r="G319" s="109"/>
      <c r="H319" s="109"/>
      <c r="I319" s="109"/>
      <c r="J319" s="109"/>
    </row>
    <row r="320" s="1" customFormat="1" ht="20.25" customHeight="1" spans="1:10">
      <c r="A320" s="109"/>
      <c r="B320" s="109"/>
      <c r="C320" s="109" t="s">
        <v>418</v>
      </c>
      <c r="D320" s="113" t="s">
        <v>419</v>
      </c>
      <c r="E320" s="114" t="s">
        <v>892</v>
      </c>
      <c r="F320" s="115" t="s">
        <v>421</v>
      </c>
      <c r="G320" s="112" t="s">
        <v>201</v>
      </c>
      <c r="H320" s="115" t="s">
        <v>893</v>
      </c>
      <c r="I320" s="115" t="s">
        <v>424</v>
      </c>
      <c r="J320" s="114" t="s">
        <v>894</v>
      </c>
    </row>
    <row r="321" s="1" customFormat="1" ht="20.25" customHeight="1" spans="1:10">
      <c r="A321" s="109"/>
      <c r="B321" s="109"/>
      <c r="C321" s="109" t="s">
        <v>418</v>
      </c>
      <c r="D321" s="113" t="s">
        <v>426</v>
      </c>
      <c r="E321" s="134" t="s">
        <v>895</v>
      </c>
      <c r="F321" s="115" t="s">
        <v>421</v>
      </c>
      <c r="G321" s="112" t="s">
        <v>896</v>
      </c>
      <c r="H321" s="115" t="s">
        <v>659</v>
      </c>
      <c r="I321" s="115" t="s">
        <v>424</v>
      </c>
      <c r="J321" s="114" t="s">
        <v>897</v>
      </c>
    </row>
    <row r="322" s="1" customFormat="1" ht="20.25" customHeight="1" spans="1:10">
      <c r="A322" s="109"/>
      <c r="B322" s="109"/>
      <c r="C322" s="109" t="s">
        <v>418</v>
      </c>
      <c r="D322" s="113" t="s">
        <v>426</v>
      </c>
      <c r="E322" s="114" t="s">
        <v>677</v>
      </c>
      <c r="F322" s="115" t="s">
        <v>433</v>
      </c>
      <c r="G322" s="112" t="s">
        <v>428</v>
      </c>
      <c r="H322" s="115" t="s">
        <v>429</v>
      </c>
      <c r="I322" s="115" t="s">
        <v>424</v>
      </c>
      <c r="J322" s="134" t="s">
        <v>898</v>
      </c>
    </row>
    <row r="323" s="1" customFormat="1" ht="20.25" customHeight="1" spans="1:10">
      <c r="A323" s="109"/>
      <c r="B323" s="109"/>
      <c r="C323" s="109" t="s">
        <v>437</v>
      </c>
      <c r="D323" s="113" t="s">
        <v>438</v>
      </c>
      <c r="E323" s="134" t="s">
        <v>899</v>
      </c>
      <c r="F323" s="115" t="s">
        <v>421</v>
      </c>
      <c r="G323" s="112" t="s">
        <v>900</v>
      </c>
      <c r="H323" s="115" t="s">
        <v>523</v>
      </c>
      <c r="I323" s="115" t="s">
        <v>442</v>
      </c>
      <c r="J323" s="114" t="s">
        <v>901</v>
      </c>
    </row>
    <row r="324" s="1" customFormat="1" ht="20.25" customHeight="1" spans="1:10">
      <c r="A324" s="109"/>
      <c r="B324" s="109"/>
      <c r="C324" s="109" t="s">
        <v>444</v>
      </c>
      <c r="D324" s="113" t="s">
        <v>445</v>
      </c>
      <c r="E324" s="114" t="s">
        <v>527</v>
      </c>
      <c r="F324" s="115" t="s">
        <v>447</v>
      </c>
      <c r="G324" s="112" t="s">
        <v>528</v>
      </c>
      <c r="H324" s="115" t="s">
        <v>429</v>
      </c>
      <c r="I324" s="115" t="s">
        <v>424</v>
      </c>
      <c r="J324" s="114" t="s">
        <v>529</v>
      </c>
    </row>
    <row r="325" s="1" customFormat="1" ht="333" customHeight="1" spans="1:10">
      <c r="A325" s="111" t="s">
        <v>397</v>
      </c>
      <c r="B325" s="133" t="s">
        <v>902</v>
      </c>
      <c r="C325" s="109"/>
      <c r="D325" s="109"/>
      <c r="E325" s="109"/>
      <c r="F325" s="109"/>
      <c r="G325" s="109"/>
      <c r="H325" s="109"/>
      <c r="I325" s="109"/>
      <c r="J325" s="109"/>
    </row>
    <row r="326" s="1" customFormat="1" ht="20.25" customHeight="1" spans="1:10">
      <c r="A326" s="109"/>
      <c r="B326" s="109"/>
      <c r="C326" s="109" t="s">
        <v>418</v>
      </c>
      <c r="D326" s="113" t="s">
        <v>419</v>
      </c>
      <c r="E326" s="114" t="s">
        <v>903</v>
      </c>
      <c r="F326" s="115" t="s">
        <v>421</v>
      </c>
      <c r="G326" s="112" t="s">
        <v>567</v>
      </c>
      <c r="H326" s="115" t="s">
        <v>664</v>
      </c>
      <c r="I326" s="115" t="s">
        <v>424</v>
      </c>
      <c r="J326" s="114" t="s">
        <v>904</v>
      </c>
    </row>
    <row r="327" s="1" customFormat="1" ht="20.25" customHeight="1" spans="1:10">
      <c r="A327" s="109"/>
      <c r="B327" s="109"/>
      <c r="C327" s="109" t="s">
        <v>418</v>
      </c>
      <c r="D327" s="113" t="s">
        <v>419</v>
      </c>
      <c r="E327" s="134" t="s">
        <v>905</v>
      </c>
      <c r="F327" s="115" t="s">
        <v>421</v>
      </c>
      <c r="G327" s="112" t="s">
        <v>900</v>
      </c>
      <c r="H327" s="115" t="s">
        <v>723</v>
      </c>
      <c r="I327" s="115" t="s">
        <v>424</v>
      </c>
      <c r="J327" s="114" t="s">
        <v>904</v>
      </c>
    </row>
    <row r="328" s="1" customFormat="1" ht="20.25" customHeight="1" spans="1:10">
      <c r="A328" s="109"/>
      <c r="B328" s="109"/>
      <c r="C328" s="109" t="s">
        <v>418</v>
      </c>
      <c r="D328" s="113" t="s">
        <v>426</v>
      </c>
      <c r="E328" s="134" t="s">
        <v>874</v>
      </c>
      <c r="F328" s="115" t="s">
        <v>421</v>
      </c>
      <c r="G328" s="112" t="s">
        <v>428</v>
      </c>
      <c r="H328" s="115" t="s">
        <v>429</v>
      </c>
      <c r="I328" s="115" t="s">
        <v>424</v>
      </c>
      <c r="J328" s="114" t="s">
        <v>906</v>
      </c>
    </row>
    <row r="329" s="1" customFormat="1" ht="20.25" customHeight="1" spans="1:10">
      <c r="A329" s="109"/>
      <c r="B329" s="109"/>
      <c r="C329" s="109" t="s">
        <v>418</v>
      </c>
      <c r="D329" s="113" t="s">
        <v>431</v>
      </c>
      <c r="E329" s="134" t="s">
        <v>907</v>
      </c>
      <c r="F329" s="115" t="s">
        <v>433</v>
      </c>
      <c r="G329" s="112" t="s">
        <v>461</v>
      </c>
      <c r="H329" s="115" t="s">
        <v>462</v>
      </c>
      <c r="I329" s="115" t="s">
        <v>424</v>
      </c>
      <c r="J329" s="114" t="s">
        <v>908</v>
      </c>
    </row>
    <row r="330" s="1" customFormat="1" ht="20.25" customHeight="1" spans="1:10">
      <c r="A330" s="109"/>
      <c r="B330" s="109"/>
      <c r="C330" s="109" t="s">
        <v>437</v>
      </c>
      <c r="D330" s="113" t="s">
        <v>438</v>
      </c>
      <c r="E330" s="114" t="s">
        <v>584</v>
      </c>
      <c r="F330" s="115" t="s">
        <v>421</v>
      </c>
      <c r="G330" s="112" t="s">
        <v>448</v>
      </c>
      <c r="H330" s="115" t="s">
        <v>429</v>
      </c>
      <c r="I330" s="115" t="s">
        <v>442</v>
      </c>
      <c r="J330" s="114" t="s">
        <v>909</v>
      </c>
    </row>
    <row r="331" s="1" customFormat="1" ht="20.25" customHeight="1" spans="1:10">
      <c r="A331" s="109"/>
      <c r="B331" s="109"/>
      <c r="C331" s="109" t="s">
        <v>444</v>
      </c>
      <c r="D331" s="113" t="s">
        <v>445</v>
      </c>
      <c r="E331" s="134" t="s">
        <v>910</v>
      </c>
      <c r="F331" s="115" t="s">
        <v>447</v>
      </c>
      <c r="G331" s="112" t="s">
        <v>448</v>
      </c>
      <c r="H331" s="115" t="s">
        <v>429</v>
      </c>
      <c r="I331" s="115" t="s">
        <v>424</v>
      </c>
      <c r="J331" s="114" t="s">
        <v>911</v>
      </c>
    </row>
    <row r="332" s="1" customFormat="1" ht="295" customHeight="1" spans="1:10">
      <c r="A332" s="111" t="s">
        <v>396</v>
      </c>
      <c r="B332" s="133" t="s">
        <v>912</v>
      </c>
      <c r="C332" s="109"/>
      <c r="D332" s="109"/>
      <c r="E332" s="109"/>
      <c r="F332" s="109"/>
      <c r="G332" s="109"/>
      <c r="H332" s="109"/>
      <c r="I332" s="109"/>
      <c r="J332" s="109"/>
    </row>
    <row r="333" s="1" customFormat="1" ht="20.25" customHeight="1" spans="1:10">
      <c r="A333" s="109"/>
      <c r="B333" s="109"/>
      <c r="C333" s="109" t="s">
        <v>418</v>
      </c>
      <c r="D333" s="113" t="s">
        <v>419</v>
      </c>
      <c r="E333" s="134" t="s">
        <v>913</v>
      </c>
      <c r="F333" s="115" t="s">
        <v>421</v>
      </c>
      <c r="G333" s="112" t="s">
        <v>914</v>
      </c>
      <c r="H333" s="115" t="s">
        <v>723</v>
      </c>
      <c r="I333" s="115" t="s">
        <v>424</v>
      </c>
      <c r="J333" s="114" t="s">
        <v>915</v>
      </c>
    </row>
    <row r="334" s="1" customFormat="1" ht="20.25" customHeight="1" spans="1:10">
      <c r="A334" s="109"/>
      <c r="B334" s="109"/>
      <c r="C334" s="109" t="s">
        <v>418</v>
      </c>
      <c r="D334" s="113" t="s">
        <v>426</v>
      </c>
      <c r="E334" s="134" t="s">
        <v>874</v>
      </c>
      <c r="F334" s="115" t="s">
        <v>421</v>
      </c>
      <c r="G334" s="112" t="s">
        <v>428</v>
      </c>
      <c r="H334" s="115" t="s">
        <v>429</v>
      </c>
      <c r="I334" s="115" t="s">
        <v>424</v>
      </c>
      <c r="J334" s="114" t="s">
        <v>916</v>
      </c>
    </row>
    <row r="335" s="1" customFormat="1" ht="20.25" customHeight="1" spans="1:10">
      <c r="A335" s="109"/>
      <c r="B335" s="109"/>
      <c r="C335" s="109" t="s">
        <v>418</v>
      </c>
      <c r="D335" s="113" t="s">
        <v>431</v>
      </c>
      <c r="E335" s="134" t="s">
        <v>907</v>
      </c>
      <c r="F335" s="115" t="s">
        <v>433</v>
      </c>
      <c r="G335" s="112" t="s">
        <v>461</v>
      </c>
      <c r="H335" s="115" t="s">
        <v>462</v>
      </c>
      <c r="I335" s="115" t="s">
        <v>424</v>
      </c>
      <c r="J335" s="114" t="s">
        <v>908</v>
      </c>
    </row>
    <row r="336" s="1" customFormat="1" ht="20.25" customHeight="1" spans="1:10">
      <c r="A336" s="109"/>
      <c r="B336" s="109"/>
      <c r="C336" s="109" t="s">
        <v>437</v>
      </c>
      <c r="D336" s="113" t="s">
        <v>438</v>
      </c>
      <c r="E336" s="134" t="s">
        <v>899</v>
      </c>
      <c r="F336" s="115" t="s">
        <v>421</v>
      </c>
      <c r="G336" s="112" t="s">
        <v>201</v>
      </c>
      <c r="H336" s="115" t="s">
        <v>523</v>
      </c>
      <c r="I336" s="115" t="s">
        <v>442</v>
      </c>
      <c r="J336" s="114" t="s">
        <v>917</v>
      </c>
    </row>
    <row r="337" s="1" customFormat="1" ht="20.25" customHeight="1" spans="1:10">
      <c r="A337" s="109"/>
      <c r="B337" s="109"/>
      <c r="C337" s="109" t="s">
        <v>444</v>
      </c>
      <c r="D337" s="113" t="s">
        <v>445</v>
      </c>
      <c r="E337" s="114" t="s">
        <v>918</v>
      </c>
      <c r="F337" s="115" t="s">
        <v>421</v>
      </c>
      <c r="G337" s="112" t="s">
        <v>448</v>
      </c>
      <c r="H337" s="115" t="s">
        <v>429</v>
      </c>
      <c r="I337" s="115" t="s">
        <v>424</v>
      </c>
      <c r="J337" s="114" t="s">
        <v>919</v>
      </c>
    </row>
    <row r="338" s="1" customFormat="1" ht="306" customHeight="1" spans="1:10">
      <c r="A338" s="111" t="s">
        <v>395</v>
      </c>
      <c r="B338" s="133" t="s">
        <v>920</v>
      </c>
      <c r="C338" s="109"/>
      <c r="D338" s="109"/>
      <c r="E338" s="109"/>
      <c r="F338" s="109"/>
      <c r="G338" s="109"/>
      <c r="H338" s="109"/>
      <c r="I338" s="109"/>
      <c r="J338" s="109"/>
    </row>
    <row r="339" s="1" customFormat="1" ht="20.25" customHeight="1" spans="1:10">
      <c r="A339" s="109"/>
      <c r="B339" s="109"/>
      <c r="C339" s="109" t="s">
        <v>418</v>
      </c>
      <c r="D339" s="113" t="s">
        <v>419</v>
      </c>
      <c r="E339" s="114" t="s">
        <v>921</v>
      </c>
      <c r="F339" s="115" t="s">
        <v>421</v>
      </c>
      <c r="G339" s="112" t="s">
        <v>604</v>
      </c>
      <c r="H339" s="115" t="s">
        <v>614</v>
      </c>
      <c r="I339" s="115" t="s">
        <v>424</v>
      </c>
      <c r="J339" s="114" t="s">
        <v>904</v>
      </c>
    </row>
    <row r="340" s="1" customFormat="1" ht="20.25" customHeight="1" spans="1:10">
      <c r="A340" s="109"/>
      <c r="B340" s="109"/>
      <c r="C340" s="109" t="s">
        <v>418</v>
      </c>
      <c r="D340" s="113" t="s">
        <v>419</v>
      </c>
      <c r="E340" s="134" t="s">
        <v>922</v>
      </c>
      <c r="F340" s="115" t="s">
        <v>421</v>
      </c>
      <c r="G340" s="112" t="s">
        <v>448</v>
      </c>
      <c r="H340" s="115" t="s">
        <v>429</v>
      </c>
      <c r="I340" s="115" t="s">
        <v>424</v>
      </c>
      <c r="J340" s="114" t="s">
        <v>923</v>
      </c>
    </row>
    <row r="341" s="1" customFormat="1" ht="20.25" customHeight="1" spans="1:10">
      <c r="A341" s="109"/>
      <c r="B341" s="109"/>
      <c r="C341" s="109" t="s">
        <v>418</v>
      </c>
      <c r="D341" s="113" t="s">
        <v>426</v>
      </c>
      <c r="E341" s="134" t="s">
        <v>874</v>
      </c>
      <c r="F341" s="115" t="s">
        <v>447</v>
      </c>
      <c r="G341" s="112" t="s">
        <v>428</v>
      </c>
      <c r="H341" s="115" t="s">
        <v>429</v>
      </c>
      <c r="I341" s="115" t="s">
        <v>424</v>
      </c>
      <c r="J341" s="114" t="s">
        <v>916</v>
      </c>
    </row>
    <row r="342" s="1" customFormat="1" ht="20.25" customHeight="1" spans="1:10">
      <c r="A342" s="109"/>
      <c r="B342" s="109"/>
      <c r="C342" s="109" t="s">
        <v>418</v>
      </c>
      <c r="D342" s="113" t="s">
        <v>431</v>
      </c>
      <c r="E342" s="114" t="s">
        <v>432</v>
      </c>
      <c r="F342" s="115" t="s">
        <v>433</v>
      </c>
      <c r="G342" s="112" t="s">
        <v>434</v>
      </c>
      <c r="H342" s="115" t="s">
        <v>435</v>
      </c>
      <c r="I342" s="115" t="s">
        <v>424</v>
      </c>
      <c r="J342" s="114" t="s">
        <v>508</v>
      </c>
    </row>
    <row r="343" s="1" customFormat="1" ht="20.25" customHeight="1" spans="1:10">
      <c r="A343" s="109"/>
      <c r="B343" s="109"/>
      <c r="C343" s="109" t="s">
        <v>437</v>
      </c>
      <c r="D343" s="113" t="s">
        <v>438</v>
      </c>
      <c r="E343" s="114" t="s">
        <v>584</v>
      </c>
      <c r="F343" s="115" t="s">
        <v>421</v>
      </c>
      <c r="G343" s="112" t="s">
        <v>201</v>
      </c>
      <c r="H343" s="115" t="s">
        <v>523</v>
      </c>
      <c r="I343" s="115" t="s">
        <v>442</v>
      </c>
      <c r="J343" s="114" t="s">
        <v>901</v>
      </c>
    </row>
    <row r="344" s="1" customFormat="1" ht="28" customHeight="1" spans="1:10">
      <c r="A344" s="109"/>
      <c r="B344" s="109"/>
      <c r="C344" s="109" t="s">
        <v>444</v>
      </c>
      <c r="D344" s="113" t="s">
        <v>445</v>
      </c>
      <c r="E344" s="114" t="s">
        <v>918</v>
      </c>
      <c r="F344" s="115" t="s">
        <v>447</v>
      </c>
      <c r="G344" s="112" t="s">
        <v>528</v>
      </c>
      <c r="H344" s="115" t="s">
        <v>429</v>
      </c>
      <c r="I344" s="115" t="s">
        <v>424</v>
      </c>
      <c r="J344" s="114" t="s">
        <v>924</v>
      </c>
    </row>
    <row r="345" s="1" customFormat="1" ht="324" customHeight="1" spans="1:10">
      <c r="A345" s="111" t="s">
        <v>394</v>
      </c>
      <c r="B345" s="133" t="s">
        <v>925</v>
      </c>
      <c r="C345" s="109"/>
      <c r="D345" s="109"/>
      <c r="E345" s="109"/>
      <c r="F345" s="109"/>
      <c r="G345" s="109"/>
      <c r="H345" s="109"/>
      <c r="I345" s="109"/>
      <c r="J345" s="109"/>
    </row>
    <row r="346" s="1" customFormat="1" ht="20.25" customHeight="1" spans="1:10">
      <c r="A346" s="109"/>
      <c r="B346" s="109"/>
      <c r="C346" s="109" t="s">
        <v>418</v>
      </c>
      <c r="D346" s="113" t="s">
        <v>419</v>
      </c>
      <c r="E346" s="114" t="s">
        <v>926</v>
      </c>
      <c r="F346" s="115" t="s">
        <v>421</v>
      </c>
      <c r="G346" s="112" t="s">
        <v>927</v>
      </c>
      <c r="H346" s="115" t="s">
        <v>723</v>
      </c>
      <c r="I346" s="115" t="s">
        <v>424</v>
      </c>
      <c r="J346" s="114" t="s">
        <v>928</v>
      </c>
    </row>
    <row r="347" s="1" customFormat="1" ht="20.25" customHeight="1" spans="1:10">
      <c r="A347" s="109"/>
      <c r="B347" s="109"/>
      <c r="C347" s="109" t="s">
        <v>418</v>
      </c>
      <c r="D347" s="113" t="s">
        <v>419</v>
      </c>
      <c r="E347" s="114" t="s">
        <v>929</v>
      </c>
      <c r="F347" s="115" t="s">
        <v>421</v>
      </c>
      <c r="G347" s="112" t="s">
        <v>198</v>
      </c>
      <c r="H347" s="115" t="s">
        <v>471</v>
      </c>
      <c r="I347" s="115" t="s">
        <v>424</v>
      </c>
      <c r="J347" s="114" t="s">
        <v>930</v>
      </c>
    </row>
    <row r="348" s="1" customFormat="1" ht="20.25" customHeight="1" spans="1:10">
      <c r="A348" s="109"/>
      <c r="B348" s="109"/>
      <c r="C348" s="109" t="s">
        <v>418</v>
      </c>
      <c r="D348" s="113" t="s">
        <v>426</v>
      </c>
      <c r="E348" s="114" t="s">
        <v>677</v>
      </c>
      <c r="F348" s="115" t="s">
        <v>447</v>
      </c>
      <c r="G348" s="112" t="s">
        <v>428</v>
      </c>
      <c r="H348" s="115" t="s">
        <v>429</v>
      </c>
      <c r="I348" s="115" t="s">
        <v>424</v>
      </c>
      <c r="J348" s="114" t="s">
        <v>916</v>
      </c>
    </row>
    <row r="349" s="1" customFormat="1" ht="20.25" customHeight="1" spans="1:10">
      <c r="A349" s="109"/>
      <c r="B349" s="109"/>
      <c r="C349" s="109" t="s">
        <v>418</v>
      </c>
      <c r="D349" s="113" t="s">
        <v>431</v>
      </c>
      <c r="E349" s="114" t="s">
        <v>432</v>
      </c>
      <c r="F349" s="115" t="s">
        <v>421</v>
      </c>
      <c r="G349" s="112" t="s">
        <v>434</v>
      </c>
      <c r="H349" s="115" t="s">
        <v>435</v>
      </c>
      <c r="I349" s="115" t="s">
        <v>424</v>
      </c>
      <c r="J349" s="114" t="s">
        <v>931</v>
      </c>
    </row>
    <row r="350" s="1" customFormat="1" ht="20.25" customHeight="1" spans="1:10">
      <c r="A350" s="109"/>
      <c r="B350" s="109"/>
      <c r="C350" s="109" t="s">
        <v>437</v>
      </c>
      <c r="D350" s="113" t="s">
        <v>438</v>
      </c>
      <c r="E350" s="134" t="s">
        <v>899</v>
      </c>
      <c r="F350" s="115" t="s">
        <v>421</v>
      </c>
      <c r="G350" s="112" t="s">
        <v>900</v>
      </c>
      <c r="H350" s="115" t="s">
        <v>523</v>
      </c>
      <c r="I350" s="115" t="s">
        <v>442</v>
      </c>
      <c r="J350" s="114" t="s">
        <v>901</v>
      </c>
    </row>
    <row r="351" s="1" customFormat="1" ht="32" customHeight="1" spans="1:10">
      <c r="A351" s="109"/>
      <c r="B351" s="109"/>
      <c r="C351" s="109" t="s">
        <v>444</v>
      </c>
      <c r="D351" s="113" t="s">
        <v>445</v>
      </c>
      <c r="E351" s="114" t="s">
        <v>527</v>
      </c>
      <c r="F351" s="115" t="s">
        <v>447</v>
      </c>
      <c r="G351" s="112" t="s">
        <v>448</v>
      </c>
      <c r="H351" s="115" t="s">
        <v>429</v>
      </c>
      <c r="I351" s="115" t="s">
        <v>424</v>
      </c>
      <c r="J351" s="114" t="s">
        <v>932</v>
      </c>
    </row>
    <row r="352" s="1" customFormat="1" ht="285" customHeight="1" spans="1:10">
      <c r="A352" s="111" t="s">
        <v>392</v>
      </c>
      <c r="B352" s="133" t="s">
        <v>933</v>
      </c>
      <c r="C352" s="109"/>
      <c r="D352" s="109"/>
      <c r="E352" s="109"/>
      <c r="F352" s="109"/>
      <c r="G352" s="109"/>
      <c r="H352" s="109"/>
      <c r="I352" s="109"/>
      <c r="J352" s="109"/>
    </row>
    <row r="353" s="1" customFormat="1" ht="20.25" customHeight="1" spans="1:10">
      <c r="A353" s="109"/>
      <c r="B353" s="109"/>
      <c r="C353" s="109" t="s">
        <v>418</v>
      </c>
      <c r="D353" s="113" t="s">
        <v>419</v>
      </c>
      <c r="E353" s="134" t="s">
        <v>881</v>
      </c>
      <c r="F353" s="115" t="s">
        <v>421</v>
      </c>
      <c r="G353" s="112" t="s">
        <v>197</v>
      </c>
      <c r="H353" s="115" t="s">
        <v>614</v>
      </c>
      <c r="I353" s="115" t="s">
        <v>424</v>
      </c>
      <c r="J353" s="114" t="s">
        <v>882</v>
      </c>
    </row>
    <row r="354" s="1" customFormat="1" ht="30" customHeight="1" spans="1:10">
      <c r="A354" s="109"/>
      <c r="B354" s="109"/>
      <c r="C354" s="109" t="s">
        <v>418</v>
      </c>
      <c r="D354" s="113" t="s">
        <v>419</v>
      </c>
      <c r="E354" s="134" t="s">
        <v>883</v>
      </c>
      <c r="F354" s="115" t="s">
        <v>421</v>
      </c>
      <c r="G354" s="112" t="s">
        <v>884</v>
      </c>
      <c r="H354" s="115" t="s">
        <v>723</v>
      </c>
      <c r="I354" s="115" t="s">
        <v>424</v>
      </c>
      <c r="J354" s="114" t="s">
        <v>885</v>
      </c>
    </row>
    <row r="355" s="1" customFormat="1" ht="32" customHeight="1" spans="1:10">
      <c r="A355" s="109"/>
      <c r="B355" s="109"/>
      <c r="C355" s="109" t="s">
        <v>418</v>
      </c>
      <c r="D355" s="113" t="s">
        <v>426</v>
      </c>
      <c r="E355" s="114" t="s">
        <v>741</v>
      </c>
      <c r="F355" s="115" t="s">
        <v>421</v>
      </c>
      <c r="G355" s="112" t="s">
        <v>428</v>
      </c>
      <c r="H355" s="115" t="s">
        <v>429</v>
      </c>
      <c r="I355" s="115" t="s">
        <v>424</v>
      </c>
      <c r="J355" s="114" t="s">
        <v>886</v>
      </c>
    </row>
    <row r="356" s="1" customFormat="1" ht="37" customHeight="1" spans="1:10">
      <c r="A356" s="109"/>
      <c r="B356" s="109"/>
      <c r="C356" s="109" t="s">
        <v>418</v>
      </c>
      <c r="D356" s="113" t="s">
        <v>431</v>
      </c>
      <c r="E356" s="114" t="s">
        <v>506</v>
      </c>
      <c r="F356" s="115" t="s">
        <v>433</v>
      </c>
      <c r="G356" s="112" t="s">
        <v>434</v>
      </c>
      <c r="H356" s="115" t="s">
        <v>507</v>
      </c>
      <c r="I356" s="115" t="s">
        <v>424</v>
      </c>
      <c r="J356" s="114" t="s">
        <v>508</v>
      </c>
    </row>
    <row r="357" s="1" customFormat="1" ht="25" customHeight="1" spans="1:10">
      <c r="A357" s="109"/>
      <c r="B357" s="109"/>
      <c r="C357" s="109" t="s">
        <v>437</v>
      </c>
      <c r="D357" s="113" t="s">
        <v>438</v>
      </c>
      <c r="E357" s="134" t="s">
        <v>887</v>
      </c>
      <c r="F357" s="115" t="s">
        <v>421</v>
      </c>
      <c r="G357" s="112" t="s">
        <v>510</v>
      </c>
      <c r="H357" s="115" t="s">
        <v>441</v>
      </c>
      <c r="I357" s="115" t="s">
        <v>442</v>
      </c>
      <c r="J357" s="114" t="s">
        <v>888</v>
      </c>
    </row>
    <row r="358" s="1" customFormat="1" ht="20.25" customHeight="1" spans="1:10">
      <c r="A358" s="109"/>
      <c r="B358" s="109"/>
      <c r="C358" s="109" t="s">
        <v>444</v>
      </c>
      <c r="D358" s="113" t="s">
        <v>445</v>
      </c>
      <c r="E358" s="114" t="s">
        <v>889</v>
      </c>
      <c r="F358" s="115" t="s">
        <v>447</v>
      </c>
      <c r="G358" s="112" t="s">
        <v>448</v>
      </c>
      <c r="H358" s="115" t="s">
        <v>429</v>
      </c>
      <c r="I358" s="115" t="s">
        <v>424</v>
      </c>
      <c r="J358" s="114" t="s">
        <v>890</v>
      </c>
    </row>
    <row r="359" s="1" customFormat="1" ht="344" customHeight="1" spans="1:10">
      <c r="A359" s="111" t="s">
        <v>390</v>
      </c>
      <c r="B359" s="133" t="s">
        <v>934</v>
      </c>
      <c r="C359" s="109"/>
      <c r="D359" s="109"/>
      <c r="E359" s="109"/>
      <c r="F359" s="109"/>
      <c r="G359" s="109"/>
      <c r="H359" s="109"/>
      <c r="I359" s="109"/>
      <c r="J359" s="109"/>
    </row>
    <row r="360" s="1" customFormat="1" ht="20.25" customHeight="1" spans="1:10">
      <c r="A360" s="109"/>
      <c r="B360" s="109"/>
      <c r="C360" s="109" t="s">
        <v>418</v>
      </c>
      <c r="D360" s="113" t="s">
        <v>419</v>
      </c>
      <c r="E360" s="114" t="s">
        <v>935</v>
      </c>
      <c r="F360" s="115" t="s">
        <v>421</v>
      </c>
      <c r="G360" s="112" t="s">
        <v>936</v>
      </c>
      <c r="H360" s="115" t="s">
        <v>659</v>
      </c>
      <c r="I360" s="115" t="s">
        <v>424</v>
      </c>
      <c r="J360" s="114" t="s">
        <v>937</v>
      </c>
    </row>
    <row r="361" s="1" customFormat="1" ht="20.25" customHeight="1" spans="1:10">
      <c r="A361" s="109"/>
      <c r="B361" s="109"/>
      <c r="C361" s="109" t="s">
        <v>418</v>
      </c>
      <c r="D361" s="113" t="s">
        <v>419</v>
      </c>
      <c r="E361" s="134" t="s">
        <v>938</v>
      </c>
      <c r="F361" s="115" t="s">
        <v>421</v>
      </c>
      <c r="G361" s="112" t="s">
        <v>939</v>
      </c>
      <c r="H361" s="115" t="s">
        <v>725</v>
      </c>
      <c r="I361" s="115" t="s">
        <v>424</v>
      </c>
      <c r="J361" s="114" t="s">
        <v>940</v>
      </c>
    </row>
    <row r="362" s="1" customFormat="1" ht="20.25" customHeight="1" spans="1:10">
      <c r="A362" s="109"/>
      <c r="B362" s="109"/>
      <c r="C362" s="109" t="s">
        <v>418</v>
      </c>
      <c r="D362" s="113" t="s">
        <v>419</v>
      </c>
      <c r="E362" s="134" t="s">
        <v>941</v>
      </c>
      <c r="F362" s="115" t="s">
        <v>421</v>
      </c>
      <c r="G362" s="112" t="s">
        <v>900</v>
      </c>
      <c r="H362" s="115" t="s">
        <v>942</v>
      </c>
      <c r="I362" s="115" t="s">
        <v>424</v>
      </c>
      <c r="J362" s="114" t="s">
        <v>943</v>
      </c>
    </row>
    <row r="363" s="1" customFormat="1" ht="20.25" customHeight="1" spans="1:10">
      <c r="A363" s="109"/>
      <c r="B363" s="109"/>
      <c r="C363" s="109" t="s">
        <v>418</v>
      </c>
      <c r="D363" s="113" t="s">
        <v>426</v>
      </c>
      <c r="E363" s="134" t="s">
        <v>874</v>
      </c>
      <c r="F363" s="115" t="s">
        <v>447</v>
      </c>
      <c r="G363" s="112" t="s">
        <v>428</v>
      </c>
      <c r="H363" s="115" t="s">
        <v>429</v>
      </c>
      <c r="I363" s="115" t="s">
        <v>424</v>
      </c>
      <c r="J363" s="114" t="s">
        <v>916</v>
      </c>
    </row>
    <row r="364" s="1" customFormat="1" ht="20.25" customHeight="1" spans="1:10">
      <c r="A364" s="109"/>
      <c r="B364" s="109"/>
      <c r="C364" s="109" t="s">
        <v>418</v>
      </c>
      <c r="D364" s="113" t="s">
        <v>431</v>
      </c>
      <c r="E364" s="134" t="s">
        <v>944</v>
      </c>
      <c r="F364" s="115" t="s">
        <v>433</v>
      </c>
      <c r="G364" s="112" t="s">
        <v>434</v>
      </c>
      <c r="H364" s="115" t="s">
        <v>435</v>
      </c>
      <c r="I364" s="115" t="s">
        <v>424</v>
      </c>
      <c r="J364" s="114" t="s">
        <v>596</v>
      </c>
    </row>
    <row r="365" s="1" customFormat="1" ht="20.25" customHeight="1" spans="1:10">
      <c r="A365" s="109"/>
      <c r="B365" s="109"/>
      <c r="C365" s="109" t="s">
        <v>437</v>
      </c>
      <c r="D365" s="113" t="s">
        <v>438</v>
      </c>
      <c r="E365" s="134" t="s">
        <v>945</v>
      </c>
      <c r="F365" s="115" t="s">
        <v>421</v>
      </c>
      <c r="G365" s="112" t="s">
        <v>495</v>
      </c>
      <c r="H365" s="115" t="s">
        <v>441</v>
      </c>
      <c r="I365" s="115" t="s">
        <v>442</v>
      </c>
      <c r="J365" s="114" t="s">
        <v>946</v>
      </c>
    </row>
    <row r="366" s="1" customFormat="1" ht="20.25" customHeight="1" spans="1:10">
      <c r="A366" s="109"/>
      <c r="B366" s="109"/>
      <c r="C366" s="109" t="s">
        <v>444</v>
      </c>
      <c r="D366" s="113" t="s">
        <v>445</v>
      </c>
      <c r="E366" s="134" t="s">
        <v>910</v>
      </c>
      <c r="F366" s="115" t="s">
        <v>447</v>
      </c>
      <c r="G366" s="112" t="s">
        <v>448</v>
      </c>
      <c r="H366" s="115" t="s">
        <v>429</v>
      </c>
      <c r="I366" s="115" t="s">
        <v>424</v>
      </c>
      <c r="J366" s="114" t="s">
        <v>947</v>
      </c>
    </row>
    <row r="367" s="1" customFormat="1" ht="276" customHeight="1" spans="1:10">
      <c r="A367" s="111" t="s">
        <v>389</v>
      </c>
      <c r="B367" s="133" t="s">
        <v>948</v>
      </c>
      <c r="C367" s="109"/>
      <c r="D367" s="109"/>
      <c r="E367" s="109"/>
      <c r="F367" s="109"/>
      <c r="G367" s="109"/>
      <c r="H367" s="109"/>
      <c r="I367" s="109"/>
      <c r="J367" s="109"/>
    </row>
    <row r="368" s="1" customFormat="1" ht="20.25" customHeight="1" spans="1:10">
      <c r="A368" s="109"/>
      <c r="B368" s="109"/>
      <c r="C368" s="109" t="s">
        <v>418</v>
      </c>
      <c r="D368" s="113" t="s">
        <v>419</v>
      </c>
      <c r="E368" s="114" t="s">
        <v>949</v>
      </c>
      <c r="F368" s="115" t="s">
        <v>421</v>
      </c>
      <c r="G368" s="112" t="s">
        <v>567</v>
      </c>
      <c r="H368" s="115" t="s">
        <v>423</v>
      </c>
      <c r="I368" s="115" t="s">
        <v>424</v>
      </c>
      <c r="J368" s="114" t="s">
        <v>950</v>
      </c>
    </row>
    <row r="369" s="1" customFormat="1" ht="20.25" customHeight="1" spans="1:10">
      <c r="A369" s="109"/>
      <c r="B369" s="109"/>
      <c r="C369" s="109" t="s">
        <v>418</v>
      </c>
      <c r="D369" s="113" t="s">
        <v>419</v>
      </c>
      <c r="E369" s="114" t="s">
        <v>951</v>
      </c>
      <c r="F369" s="115" t="s">
        <v>421</v>
      </c>
      <c r="G369" s="112" t="s">
        <v>567</v>
      </c>
      <c r="H369" s="115" t="s">
        <v>423</v>
      </c>
      <c r="I369" s="115" t="s">
        <v>424</v>
      </c>
      <c r="J369" s="114" t="s">
        <v>952</v>
      </c>
    </row>
    <row r="370" s="1" customFormat="1" ht="18" customHeight="1" spans="1:10">
      <c r="A370" s="109"/>
      <c r="B370" s="109"/>
      <c r="C370" s="109" t="s">
        <v>418</v>
      </c>
      <c r="D370" s="113" t="s">
        <v>426</v>
      </c>
      <c r="E370" s="134" t="s">
        <v>953</v>
      </c>
      <c r="F370" s="115" t="s">
        <v>421</v>
      </c>
      <c r="G370" s="112" t="s">
        <v>428</v>
      </c>
      <c r="H370" s="115" t="s">
        <v>429</v>
      </c>
      <c r="I370" s="115" t="s">
        <v>424</v>
      </c>
      <c r="J370" s="114" t="s">
        <v>954</v>
      </c>
    </row>
    <row r="371" s="1" customFormat="1" ht="20.25" customHeight="1" spans="1:10">
      <c r="A371" s="109"/>
      <c r="B371" s="109"/>
      <c r="C371" s="109" t="s">
        <v>418</v>
      </c>
      <c r="D371" s="113" t="s">
        <v>431</v>
      </c>
      <c r="E371" s="114" t="s">
        <v>432</v>
      </c>
      <c r="F371" s="115" t="s">
        <v>433</v>
      </c>
      <c r="G371" s="112" t="s">
        <v>434</v>
      </c>
      <c r="H371" s="115" t="s">
        <v>435</v>
      </c>
      <c r="I371" s="115" t="s">
        <v>424</v>
      </c>
      <c r="J371" s="114" t="s">
        <v>508</v>
      </c>
    </row>
    <row r="372" s="1" customFormat="1" ht="24" customHeight="1" spans="1:10">
      <c r="A372" s="109"/>
      <c r="B372" s="109"/>
      <c r="C372" s="109" t="s">
        <v>437</v>
      </c>
      <c r="D372" s="113" t="s">
        <v>438</v>
      </c>
      <c r="E372" s="134" t="s">
        <v>955</v>
      </c>
      <c r="F372" s="115" t="s">
        <v>421</v>
      </c>
      <c r="G372" s="112" t="s">
        <v>510</v>
      </c>
      <c r="H372" s="115" t="s">
        <v>441</v>
      </c>
      <c r="I372" s="115" t="s">
        <v>442</v>
      </c>
      <c r="J372" s="134" t="s">
        <v>780</v>
      </c>
    </row>
    <row r="373" s="1" customFormat="1" ht="20.25" customHeight="1" spans="1:10">
      <c r="A373" s="109"/>
      <c r="B373" s="109"/>
      <c r="C373" s="109" t="s">
        <v>444</v>
      </c>
      <c r="D373" s="113" t="s">
        <v>445</v>
      </c>
      <c r="E373" s="114" t="s">
        <v>956</v>
      </c>
      <c r="F373" s="115" t="s">
        <v>447</v>
      </c>
      <c r="G373" s="112" t="s">
        <v>528</v>
      </c>
      <c r="H373" s="115" t="s">
        <v>429</v>
      </c>
      <c r="I373" s="115" t="s">
        <v>424</v>
      </c>
      <c r="J373" s="114" t="s">
        <v>957</v>
      </c>
    </row>
    <row r="374" s="1" customFormat="1" ht="255" customHeight="1" spans="1:10">
      <c r="A374" s="111" t="s">
        <v>404</v>
      </c>
      <c r="B374" s="133" t="s">
        <v>958</v>
      </c>
      <c r="C374" s="109"/>
      <c r="D374" s="109"/>
      <c r="E374" s="109"/>
      <c r="F374" s="109"/>
      <c r="G374" s="109"/>
      <c r="H374" s="109"/>
      <c r="I374" s="109"/>
      <c r="J374" s="109"/>
    </row>
    <row r="375" s="1" customFormat="1" ht="20.25" customHeight="1" spans="1:10">
      <c r="A375" s="109"/>
      <c r="B375" s="109"/>
      <c r="C375" s="109" t="s">
        <v>418</v>
      </c>
      <c r="D375" s="113" t="s">
        <v>419</v>
      </c>
      <c r="E375" s="114" t="s">
        <v>959</v>
      </c>
      <c r="F375" s="115" t="s">
        <v>421</v>
      </c>
      <c r="G375" s="112" t="s">
        <v>198</v>
      </c>
      <c r="H375" s="115" t="s">
        <v>739</v>
      </c>
      <c r="I375" s="115" t="s">
        <v>424</v>
      </c>
      <c r="J375" s="114" t="s">
        <v>960</v>
      </c>
    </row>
    <row r="376" s="1" customFormat="1" ht="20.25" customHeight="1" spans="1:10">
      <c r="A376" s="109"/>
      <c r="B376" s="109"/>
      <c r="C376" s="109" t="s">
        <v>418</v>
      </c>
      <c r="D376" s="113" t="s">
        <v>419</v>
      </c>
      <c r="E376" s="114" t="s">
        <v>961</v>
      </c>
      <c r="F376" s="115" t="s">
        <v>421</v>
      </c>
      <c r="G376" s="112" t="s">
        <v>197</v>
      </c>
      <c r="H376" s="115" t="s">
        <v>739</v>
      </c>
      <c r="I376" s="115" t="s">
        <v>424</v>
      </c>
      <c r="J376" s="114" t="s">
        <v>960</v>
      </c>
    </row>
    <row r="377" s="1" customFormat="1" ht="18" customHeight="1" spans="1:10">
      <c r="A377" s="109"/>
      <c r="B377" s="109"/>
      <c r="C377" s="109" t="s">
        <v>418</v>
      </c>
      <c r="D377" s="113" t="s">
        <v>419</v>
      </c>
      <c r="E377" s="134" t="s">
        <v>962</v>
      </c>
      <c r="F377" s="115" t="s">
        <v>421</v>
      </c>
      <c r="G377" s="112" t="s">
        <v>197</v>
      </c>
      <c r="H377" s="115" t="s">
        <v>739</v>
      </c>
      <c r="I377" s="115" t="s">
        <v>424</v>
      </c>
      <c r="J377" s="114" t="s">
        <v>960</v>
      </c>
    </row>
    <row r="378" s="1" customFormat="1" ht="20.25" customHeight="1" spans="1:10">
      <c r="A378" s="109"/>
      <c r="B378" s="109"/>
      <c r="C378" s="109" t="s">
        <v>418</v>
      </c>
      <c r="D378" s="113" t="s">
        <v>426</v>
      </c>
      <c r="E378" s="114" t="s">
        <v>432</v>
      </c>
      <c r="F378" s="115" t="s">
        <v>433</v>
      </c>
      <c r="G378" s="112" t="s">
        <v>434</v>
      </c>
      <c r="H378" s="115" t="s">
        <v>435</v>
      </c>
      <c r="I378" s="115" t="s">
        <v>424</v>
      </c>
      <c r="J378" s="114" t="s">
        <v>508</v>
      </c>
    </row>
    <row r="379" s="1" customFormat="1" ht="24" customHeight="1" spans="1:10">
      <c r="A379" s="109"/>
      <c r="B379" s="109"/>
      <c r="C379" s="109" t="s">
        <v>437</v>
      </c>
      <c r="D379" s="113" t="s">
        <v>438</v>
      </c>
      <c r="E379" s="134" t="s">
        <v>464</v>
      </c>
      <c r="F379" s="115" t="s">
        <v>421</v>
      </c>
      <c r="G379" s="112" t="s">
        <v>465</v>
      </c>
      <c r="H379" s="115" t="s">
        <v>441</v>
      </c>
      <c r="I379" s="115" t="s">
        <v>442</v>
      </c>
      <c r="J379" s="134" t="s">
        <v>963</v>
      </c>
    </row>
    <row r="380" s="1" customFormat="1" ht="20.25" customHeight="1" spans="1:10">
      <c r="A380" s="109"/>
      <c r="B380" s="109"/>
      <c r="C380" s="109" t="s">
        <v>444</v>
      </c>
      <c r="D380" s="113" t="s">
        <v>445</v>
      </c>
      <c r="E380" s="114" t="s">
        <v>527</v>
      </c>
      <c r="F380" s="115" t="s">
        <v>447</v>
      </c>
      <c r="G380" s="112" t="s">
        <v>528</v>
      </c>
      <c r="H380" s="115" t="s">
        <v>429</v>
      </c>
      <c r="I380" s="115" t="s">
        <v>424</v>
      </c>
      <c r="J380" s="114" t="s">
        <v>672</v>
      </c>
    </row>
  </sheetData>
  <mergeCells count="2">
    <mergeCell ref="A3:J3"/>
    <mergeCell ref="A4:H4"/>
  </mergeCells>
  <pageMargins left="0.75" right="0.75" top="1" bottom="1" header="0.5" footer="0.5"/>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张馨月</cp:lastModifiedBy>
  <dcterms:created xsi:type="dcterms:W3CDTF">2025-01-21T02:50:00Z</dcterms:created>
  <cp:lastPrinted>2025-02-13T02:07:00Z</cp:lastPrinted>
  <dcterms:modified xsi:type="dcterms:W3CDTF">2025-03-04T09:45:38Z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2052-12.1.0.17147</vt:lpwstr>
  </property>
</Properties>
</file>