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96" windowHeight="10407" tabRatio="88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8" hidden="1">'部门项目支出绩效目标表05-2'!$A$2:$J$90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<sst xmlns="http://schemas.openxmlformats.org/spreadsheetml/2006/main" count="2001" uniqueCount="582">
  <si>
    <t>预算01-1表</t>
  </si>
  <si>
    <t>2025年财务收支预算总表</t>
  </si>
  <si>
    <t>单位名称：新平彝族傣族自治县市场监督管理局</t>
  </si>
  <si>
    <t>单位:元</t>
  </si>
  <si>
    <t>收        入</t>
  </si>
  <si>
    <t>支        出</t>
  </si>
  <si>
    <t>项      目</t>
  </si>
  <si>
    <t>预算数</t>
  </si>
  <si>
    <t>项目（按功能分类）</t>
  </si>
  <si>
    <t>一、一般公共预算拨款收入</t>
  </si>
  <si>
    <t>（一）一般公共服务支出</t>
  </si>
  <si>
    <t>二、政府性基金预算拨款收入</t>
  </si>
  <si>
    <t>（二）社会保障和就业支出</t>
  </si>
  <si>
    <t>三、国有资本经营预算拨款收入</t>
  </si>
  <si>
    <t>（三）卫生健康支出</t>
  </si>
  <si>
    <t>四、财政专户管理资金收入</t>
  </si>
  <si>
    <t>（四）农林水支出</t>
  </si>
  <si>
    <t>五、单位资金</t>
  </si>
  <si>
    <t>（五）住房保障支出</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</si>
  <si>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</si>
  <si>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</si>
  <si>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</si>
  <si>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</si>
  <si>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</si>
  <si>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</si>
  <si>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</si>
  <si>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</si>
  <si>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</si>
  <si>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</si>
  <si>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</si>
  <si>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</si>
  <si>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</si>
  <si>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</si>
  <si>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</si>
  <si>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</si>
  <si>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</si>
  <si>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</si>
  <si>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</si>
  <si>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</si>
  <si>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</si>
  <si>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</si>
  <si>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</si>
  <si>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</si>
  <si>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</si>
  <si>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</si>
  <si>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</si>
  <si>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</si>
  <si>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</si>
  <si>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</si>
  <si>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</si>
  <si>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</si>
  <si>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150</t>
  </si>
  <si>
    <t>新平彝族傣族自治县市场监督管理局</t>
  </si>
  <si>
    <t>150001</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</si>
  <si>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</si>
  <si>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</si>
  <si>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</si>
  <si>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</si>
  <si>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</si>
  <si>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</si>
  <si>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</si>
  <si>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</si>
  <si>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</si>
  <si>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</si>
  <si>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</si>
  <si>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</si>
  <si>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</si>
  <si>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201</t>
  </si>
  <si>
    <t>一般公共服务支出</t>
  </si>
  <si>
    <t>20114</t>
  </si>
  <si>
    <t>知识产权事务</t>
  </si>
  <si>
    <t>2011409</t>
  </si>
  <si>
    <t>知识产权宏观管理</t>
  </si>
  <si>
    <t>20132</t>
  </si>
  <si>
    <t>组织事务</t>
  </si>
  <si>
    <t>2013202</t>
  </si>
  <si>
    <t>一般行政管理事务</t>
  </si>
  <si>
    <t>20136</t>
  </si>
  <si>
    <t>其他共产党事务支出</t>
  </si>
  <si>
    <t>2013699</t>
  </si>
  <si>
    <t>20138</t>
  </si>
  <si>
    <t>市场监督管理事务</t>
  </si>
  <si>
    <t>2013801</t>
  </si>
  <si>
    <t>行政运行</t>
  </si>
  <si>
    <t>2013804</t>
  </si>
  <si>
    <t>经营主体管理</t>
  </si>
  <si>
    <t>2013812</t>
  </si>
  <si>
    <t>药品事务</t>
  </si>
  <si>
    <t>2013813</t>
  </si>
  <si>
    <t>医疗器械事务</t>
  </si>
  <si>
    <t>2013814</t>
  </si>
  <si>
    <t>化妆品事务</t>
  </si>
  <si>
    <t>2013815</t>
  </si>
  <si>
    <t>质量安全监管</t>
  </si>
  <si>
    <t>2013816</t>
  </si>
  <si>
    <t>食品安全监管</t>
  </si>
  <si>
    <t>2013899</t>
  </si>
  <si>
    <t>其他市场监督管理事务</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</si>
  <si>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</si>
  <si>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</si>
  <si>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</si>
  <si>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</si>
  <si>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</si>
  <si>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</si>
  <si>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</si>
  <si>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</si>
  <si>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</si>
  <si>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</si>
  <si>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</si>
  <si>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</si>
  <si>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</si>
  <si>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</si>
  <si>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</si>
  <si>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</si>
  <si>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</si>
  <si>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</si>
  <si>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</si>
  <si>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</si>
  <si>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</si>
  <si>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</si>
  <si>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</si>
  <si>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</si>
  <si>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</si>
  <si>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</si>
  <si>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农林水支出</t>
  </si>
  <si>
    <t>普惠金融发展支出</t>
  </si>
  <si>
    <t>创业担保贷款贴息及奖补</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</si>
  <si>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</si>
  <si>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</si>
  <si>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</si>
  <si>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</si>
  <si>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</si>
  <si>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</si>
  <si>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</si>
  <si>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</si>
  <si>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</si>
  <si>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</si>
  <si>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</si>
  <si>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</si>
  <si>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</si>
  <si>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</si>
  <si>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</si>
  <si>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</si>
  <si>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</si>
  <si>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</si>
  <si>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</si>
  <si>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</si>
  <si>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</si>
  <si>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</si>
  <si>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</si>
  <si>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</si>
  <si>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1</t>
  </si>
  <si>
    <t>2</t>
  </si>
  <si>
    <t>3</t>
  </si>
  <si>
    <t>4</t>
  </si>
  <si>
    <t>5</t>
  </si>
  <si>
    <t>6</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</si>
  <si>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</si>
  <si>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</si>
  <si>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</si>
  <si>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</si>
  <si>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</si>
  <si>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</si>
  <si>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</si>
  <si>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</si>
  <si>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</si>
  <si>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</si>
  <si>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</si>
  <si>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</si>
  <si>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</si>
  <si>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</si>
  <si>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</si>
  <si>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</si>
  <si>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</si>
  <si>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</si>
  <si>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</si>
  <si>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</si>
  <si>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</si>
  <si>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</si>
  <si>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</si>
  <si>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</si>
  <si>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</si>
  <si>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</si>
  <si>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530427210000000016862</t>
  </si>
  <si>
    <t>行政人员工资支出</t>
  </si>
  <si>
    <t>30101</t>
  </si>
  <si>
    <t>基本工资</t>
  </si>
  <si>
    <t>30102</t>
  </si>
  <si>
    <t>津贴补贴</t>
  </si>
  <si>
    <t>530427210000000016863</t>
  </si>
  <si>
    <t>事业人员工资支出</t>
  </si>
  <si>
    <t>30107</t>
  </si>
  <si>
    <t>绩效工资</t>
  </si>
  <si>
    <t>530427210000000016864</t>
  </si>
  <si>
    <t>社会保障缴费</t>
  </si>
  <si>
    <t>30110</t>
  </si>
  <si>
    <t>职工基本医疗保险缴费</t>
  </si>
  <si>
    <t>530427210000000016865</t>
  </si>
  <si>
    <t>30113</t>
  </si>
  <si>
    <t>530427210000000016868</t>
  </si>
  <si>
    <t>公车购置及运维费</t>
  </si>
  <si>
    <t>30231</t>
  </si>
  <si>
    <t>公务用车运行维护费</t>
  </si>
  <si>
    <t>530427210000000016869</t>
  </si>
  <si>
    <t>行政人员公务交通补贴</t>
  </si>
  <si>
    <t>30239</t>
  </si>
  <si>
    <t>其他交通费用</t>
  </si>
  <si>
    <t>530427210000000016870</t>
  </si>
  <si>
    <t>工会经费</t>
  </si>
  <si>
    <t>30228</t>
  </si>
  <si>
    <t>530427210000000016871</t>
  </si>
  <si>
    <t>一般公用经费</t>
  </si>
  <si>
    <t>30201</t>
  </si>
  <si>
    <t>办公费</t>
  </si>
  <si>
    <t>30202</t>
  </si>
  <si>
    <t>印刷费</t>
  </si>
  <si>
    <t>30205</t>
  </si>
  <si>
    <t>水费</t>
  </si>
  <si>
    <t>30206</t>
  </si>
  <si>
    <t>电费</t>
  </si>
  <si>
    <t>30207</t>
  </si>
  <si>
    <t>邮电费</t>
  </si>
  <si>
    <t>30209</t>
  </si>
  <si>
    <t>物业管理费</t>
  </si>
  <si>
    <t>30211</t>
  </si>
  <si>
    <t>差旅费</t>
  </si>
  <si>
    <t>30213</t>
  </si>
  <si>
    <t>维修（护）费</t>
  </si>
  <si>
    <t>30214</t>
  </si>
  <si>
    <t>租赁费</t>
  </si>
  <si>
    <t>30215</t>
  </si>
  <si>
    <t>会议费</t>
  </si>
  <si>
    <t>30216</t>
  </si>
  <si>
    <t>培训费</t>
  </si>
  <si>
    <t>30218</t>
  </si>
  <si>
    <t>专用材料费</t>
  </si>
  <si>
    <t>30229</t>
  </si>
  <si>
    <t>福利费</t>
  </si>
  <si>
    <t>30299</t>
  </si>
  <si>
    <t>其他商品和服务支出</t>
  </si>
  <si>
    <t>530427221100000353469</t>
  </si>
  <si>
    <t>30217</t>
  </si>
  <si>
    <t>530427231100001438938</t>
  </si>
  <si>
    <t>奖励性绩效工资(地方)</t>
  </si>
  <si>
    <t>530427231100001438960</t>
  </si>
  <si>
    <t>公务员基础绩效奖</t>
  </si>
  <si>
    <t>30103</t>
  </si>
  <si>
    <t>奖金</t>
  </si>
  <si>
    <t>530427241100002177969</t>
  </si>
  <si>
    <t>新平县市场监督管理局邮电经费</t>
  </si>
  <si>
    <t>530427231100001438963</t>
  </si>
  <si>
    <t>退休干部公用经费</t>
  </si>
  <si>
    <t>530427231100001441032</t>
  </si>
  <si>
    <t>部门临聘人员支出</t>
  </si>
  <si>
    <t>30199</t>
  </si>
  <si>
    <t>其他工资福利支出</t>
  </si>
  <si>
    <t>530427241100002134574</t>
  </si>
  <si>
    <t>新平县市场监督管理局各项社会保险缴费资金</t>
  </si>
  <si>
    <t>30112</t>
  </si>
  <si>
    <t>其他社会保障缴费</t>
  </si>
  <si>
    <t>530427210000000019801</t>
  </si>
  <si>
    <t>驻村工作队员生活补助</t>
  </si>
  <si>
    <t>生活补助</t>
  </si>
  <si>
    <t>30108</t>
  </si>
  <si>
    <t>机关事业单位基本养老保险缴费</t>
  </si>
  <si>
    <t>30111</t>
  </si>
  <si>
    <t>公务员医疗补助缴费</t>
  </si>
  <si>
    <t>预算05-1表</t>
  </si>
  <si>
    <t>2025年部门项目支出预算表</t>
  </si>
  <si>
    <t>项目分类</t>
  </si>
  <si>
    <t>项目单位</t>
  </si>
  <si>
    <t>本年拨款</t>
  </si>
  <si>
    <t>其中：本次下达</t>
  </si>
  <si>
    <t>2023至2025年计算机更新项目经费</t>
  </si>
  <si>
    <t>311 专项业务类</t>
  </si>
  <si>
    <t>530427241100003184195</t>
  </si>
  <si>
    <t>31002</t>
  </si>
  <si>
    <t>办公设备购置</t>
  </si>
  <si>
    <t>机关事业单位职工及军人抚恤补助经费</t>
  </si>
  <si>
    <t>530427231100001340547</t>
  </si>
  <si>
    <t>30305</t>
  </si>
  <si>
    <t>市场监督管理局退休人员死亡一次性抚恤金资金</t>
  </si>
  <si>
    <t>312 民生类</t>
  </si>
  <si>
    <t>530427231100002234590</t>
  </si>
  <si>
    <t>30304</t>
  </si>
  <si>
    <t>抚恤金</t>
  </si>
  <si>
    <t>新平县“小个专”党建工作经费</t>
  </si>
  <si>
    <t>313 事业发展类</t>
  </si>
  <si>
    <t>530427251100003987322</t>
  </si>
  <si>
    <t>新平县市场监督管理局打击涉烟违法协作经费</t>
  </si>
  <si>
    <t>530427231100001770437</t>
  </si>
  <si>
    <t>30227</t>
  </si>
  <si>
    <t>委托业务费</t>
  </si>
  <si>
    <t>新平县市场监督管理局党建工作经费</t>
  </si>
  <si>
    <t>530427210000000016779</t>
  </si>
  <si>
    <t>新平县市场监督管理局市场监管执法办案及其他市场监管工作经费</t>
  </si>
  <si>
    <t>530427231100001355498</t>
  </si>
  <si>
    <t>新平县市场监督管理局“贷免扶补”补助（中央资金）工作经费</t>
  </si>
  <si>
    <t>530427241100003291618</t>
  </si>
  <si>
    <t>2130804</t>
  </si>
  <si>
    <t>云南省财政厅下达2024年打击涉烟违法犯罪工作补助经费</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</si>
  <si>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</si>
  <si>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</si>
  <si>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</si>
  <si>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</si>
  <si>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</si>
  <si>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</si>
  <si>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</si>
  <si>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</si>
  <si>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</si>
  <si>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</si>
  <si>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</si>
  <si>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</si>
  <si>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该项目主要用于“小个专”党委加强活动场所建设工作。按照“便捷服务、便利活动、便于议事”的原则，以及有设施、有标志、有党旗、有书报、有电教设备、有制度的“六有”标准，逐年建成1个规范化活动场所。</t>
  </si>
  <si>
    <t>产出指标</t>
  </si>
  <si>
    <t>数量指标</t>
  </si>
  <si>
    <t>建设示范基地</t>
  </si>
  <si>
    <t>=</t>
  </si>
  <si>
    <t>1.00</t>
  </si>
  <si>
    <t>个</t>
  </si>
  <si>
    <t>定量指标</t>
  </si>
  <si>
    <t>反映示范基地的建设完成情况。</t>
  </si>
  <si>
    <t>党建活动开展次数</t>
  </si>
  <si>
    <t>&gt;=</t>
  </si>
  <si>
    <t>5.00</t>
  </si>
  <si>
    <t>份</t>
  </si>
  <si>
    <t>用于订购《云岭先锋、致富天地、保密工作、中国纪检监察报、中国纪检监察、党风廉政建设、长安、法制与社会、民主与法制时报、秘书工作、时代风采》等党报党刊。</t>
  </si>
  <si>
    <t>质量指标</t>
  </si>
  <si>
    <t>党组织和党工作覆盖率</t>
  </si>
  <si>
    <t>90</t>
  </si>
  <si>
    <t>%</t>
  </si>
  <si>
    <t>反映“小个专”党委工作覆盖情况。</t>
  </si>
  <si>
    <t>时效指标</t>
  </si>
  <si>
    <t>“小个专”活动室建设完成时间</t>
  </si>
  <si>
    <t>&lt;=</t>
  </si>
  <si>
    <t>个月</t>
  </si>
  <si>
    <t>本年对“小个专”活动室进行建设，建设时间为3个月。</t>
  </si>
  <si>
    <t>效益指标</t>
  </si>
  <si>
    <t>社会效益</t>
  </si>
  <si>
    <t>提高先锋模范作用</t>
  </si>
  <si>
    <t>效果显著</t>
  </si>
  <si>
    <t>定性指标</t>
  </si>
  <si>
    <t>该指标反映通过开展各项活动，党员的先锋模范作用不断得到提高，党组织的战斗堡垒作用得到充分发挥。</t>
  </si>
  <si>
    <t>社会责任感的提升</t>
  </si>
  <si>
    <t>提升</t>
  </si>
  <si>
    <t>通过订购学习书籍、购买办公用品；提高党建工作效率。</t>
  </si>
  <si>
    <t>满意度指标</t>
  </si>
  <si>
    <t>服务对象满意度</t>
  </si>
  <si>
    <t>党组织、党员满意度</t>
  </si>
  <si>
    <t>95</t>
  </si>
  <si>
    <t>党组织满意率达95%以上。</t>
  </si>
  <si>
    <t>完成40台计算机更新工作。</t>
  </si>
  <si>
    <t>购置设备数量</t>
  </si>
  <si>
    <t>40</t>
  </si>
  <si>
    <t>台（套）</t>
  </si>
  <si>
    <t>反映购置数量完成情况。</t>
  </si>
  <si>
    <t>验收通过率</t>
  </si>
  <si>
    <t>100</t>
  </si>
  <si>
    <t>反映设备购置的产品质量情况。
验收通过率=（通过验收的购置数量/购置总数量）*100%。</t>
  </si>
  <si>
    <t>购置设备利用率</t>
  </si>
  <si>
    <t>反映设备利用情况。
设备利用率=（投入使用设备数/购置设备总数）*100%。</t>
  </si>
  <si>
    <t>设备部署及时率</t>
  </si>
  <si>
    <t>反映新购设备按时部署情况。
设备部署及时率=（及时部署设备数量/新购设备总数）*100%。</t>
  </si>
  <si>
    <t>可持续影响</t>
  </si>
  <si>
    <t>设备使用年限</t>
  </si>
  <si>
    <t>年</t>
  </si>
  <si>
    <t>反映新投入设备使用年限情况。</t>
  </si>
  <si>
    <t>使用人员满意度</t>
  </si>
  <si>
    <t>反映服务对象对购置设备的整体满意情况。
使用人员满意度=（对购置设备满意的人数/问卷调查人数）*100%。</t>
  </si>
  <si>
    <t>本年度要支付退休去世人员抚恤金</t>
  </si>
  <si>
    <t>获补对象数</t>
  </si>
  <si>
    <t>人(人次、家)</t>
  </si>
  <si>
    <t>反映获补助人员补助人数。</t>
  </si>
  <si>
    <t>获补对象准确率</t>
  </si>
  <si>
    <t>反映获补助对象认定的准确性情况。
获补对象准确率=抽检符合标准的补助对象数/抽检实际补助对象数*100%。</t>
  </si>
  <si>
    <t>兑现准确率</t>
  </si>
  <si>
    <t>反映补助准确发放的情况。
补助兑现准确率=补助兑付额/应付额*100%。</t>
  </si>
  <si>
    <t>发放及时率</t>
  </si>
  <si>
    <t>反映发放单位及时发放补助资金的情况。
发放及时率=在时限内发放资金/应发放资金*100%。</t>
  </si>
  <si>
    <t>生活状况改善</t>
  </si>
  <si>
    <t>提高</t>
  </si>
  <si>
    <t>反映补助促进受助对象生活状况改善的情况。</t>
  </si>
  <si>
    <t>受益对象满意度</t>
  </si>
  <si>
    <t>反映获补助受益对象的满意程度。</t>
  </si>
  <si>
    <t>2024年我局将按照打击涉烟违法犯罪工作方针和目标要求，巩固政府领导下的全社会打击涉烟违法犯罪长效机制，充分发挥各成员单位的职能作用，整合社会资源，保持打击涉烟违法犯罪的高压态势，严厉打击涉烟违法行为，维护全县“两烟”市场经济秩序。本年度，我局将做以下工作：（一）开展打击涉烟违法协作宣传：分别于每月安排工作人员在农贸市场、商场超市、校园及周边、旅游景区（含农家乐旅游点）等重点场所进行宣传。主要宣传《中华人民共和国烟草专卖法》、《中华人民共和国消费者权益保护法》及实施条例、《中华人民共和国行政处罚法》、《中华人民共和国反不正当竞争法》、《网络交易监督管理办法》、《中华人民共和国价格法》、《成年人保护法》。工作所用涉及到的印刷、媒体等单位，我局将进行询价，并与期签订合同。（二）开展打击涉烟违法日常巡查及专项整治工作：按照协作单位工作时间要求，在年内指定时间会同公安、烟草专卖局等部门，在辖区范围内开展打击涉烟违法工作专项整治工作，对涉及我局职责范围内的各类事项进行认真处置，具体时间由甲方单位进行安排。在日常巡查检查工作中，严格按照《中华人民共和国烟草专卖法》、《中华人民共和国消费者权益保护法》及实施条例、《中华人民共和国行政处罚法》、《中华人民共和国反不正当竞争法》、《网络交易监督管理办法》、《中华人民共和国价格法》、《成年人保护法》对烟草经营用户进行宣传及执法检查。</t>
  </si>
  <si>
    <t>重点场所进行宣传</t>
  </si>
  <si>
    <t>12</t>
  </si>
  <si>
    <t>次</t>
  </si>
  <si>
    <t>年内在农贸市场、商场超市、校园及周边、旅游景区（含农家乐旅游点）等重点场所进行宣传次数。</t>
  </si>
  <si>
    <t>展联合检查执法行动</t>
  </si>
  <si>
    <t>与协作单位到各乡镇开展联合检查执法行动。</t>
  </si>
  <si>
    <t>展联合检查执法行动执法人员人数</t>
  </si>
  <si>
    <t>25</t>
  </si>
  <si>
    <t>人次</t>
  </si>
  <si>
    <t>与协作单位到各乡镇开展联合检查执法行动，预计每年出动执法人员25人次。</t>
  </si>
  <si>
    <t>烟草案件执法案件评审通过率</t>
  </si>
  <si>
    <t>烟草案件执法案件评审通过率
执法案件评审通过率=执法案件通过数/执法案件总数*100%。</t>
  </si>
  <si>
    <t>烟草案件处理案件率</t>
  </si>
  <si>
    <t>反映处理案件情况。
网上处理案件率=网上处理案件量/上一年度同期财产损失事故总数*100%。</t>
  </si>
  <si>
    <t>持续开展监管工作时间</t>
  </si>
  <si>
    <t>10</t>
  </si>
  <si>
    <t>月</t>
  </si>
  <si>
    <t>该指标反映各类监管工作时间。</t>
  </si>
  <si>
    <t>监管涉烟服务对象对单位工作中各项政策的知晓率</t>
  </si>
  <si>
    <t>反映开展宣传工作后监管服务对象对我局开展宣传涉烟工作的政策知晓率。</t>
  </si>
  <si>
    <t>监管服务对象满意度</t>
  </si>
  <si>
    <t>监管服务对象的整体满意情况。</t>
  </si>
  <si>
    <t>新平县市场监督管理局党总支将深入贯彻落实党的二十大精神，认真落实中央关于全面从严治党的战略部署，依据《中国共产党党和国家机关基层组织工作条例》、新办通〔2020〕10号关于贯彻落实《中共玉溪市委关于加强和改进全市机关党的建设的实施意见》的通知精神，以“两学一做”学习教育制度化常态化、深入开展“不忘初心、牢记使命”主题教育为抓手，认真开展“三会一课”、主题党日活动，深入推进“党员积分制”工作。
本年度将开展：1、局党总支到红色教育基地开展警示教育活动一次；2.机关、桂山、戛洒、漠沙党支部开展支部活动和阵地建设，如宣传栏制作、“三会一课”学习；3.退休支部开展支部组织活动和阵地建设和开展退休支部活动；4.订阅或购买用于开展党员教育的报刊、资料、音像制品。
该项目实施后，局党总支及各支部的各项党的活动将得以正常开展，支部活动、党员学习积极性将进一步提高，基层党组织战斗堡垒作用和党员先锋模范作用得到充分发挥，为新平经济社会发展提供强有力的组治保障。</t>
  </si>
  <si>
    <t>订购党报党刊</t>
  </si>
  <si>
    <t>15</t>
  </si>
  <si>
    <t>订购《云岭先锋、致富天地、保密工作、中国纪检监察报、中国纪检监察、党风廉政建设、长安、法制与社会、民主与法制时报、秘书工作、时代风采》等党报党刊。</t>
  </si>
  <si>
    <t>开展红色基地警示教育活动次数</t>
  </si>
  <si>
    <t>反映组织开展各类党建活动的次数。</t>
  </si>
  <si>
    <t>召开“三会一课”等党支部活动</t>
  </si>
  <si>
    <t>该指标反映总支、各支部每年开展支部活动次数：1.党课4次、党员大会4次、支部委员会12次、.党小组会12次、年度主题党日活动12次；2.每月开展党员积分制评比工作。</t>
  </si>
  <si>
    <t>开展红色基地警示教育活动人员到位率</t>
  </si>
  <si>
    <t>反映组织开展各类党建活动的参与度。</t>
  </si>
  <si>
    <t>开展工作持续时间</t>
  </si>
  <si>
    <t>开展党建工作时间12个月。</t>
  </si>
  <si>
    <t>提高党建工作效率</t>
  </si>
  <si>
    <t>2025年我局在此项工作的预算年度目标是：
1.通过开展“健康县城建设”和“四品一械”安全监管及执法工作，有力的强化食品安全监管工作，提高监管能力和水平，食品安全隐患和突出问题明显减少，食品生产经营单位主体意识和群众食品安全意识逐步提高，群众使用药品、医疗器械、化妆品安全性提高，形成全社会参与支持、群防群治的药品安全社会共治良好局面。年内完成新平县辖区各食品生产经营环节内抽检食品100批次。药品11批次，医疗器械4批次，化妆品4批次。对全县38户食品生产企业，1599户餐饮服务单位，特殊食品经营846户、951户小作坊、小摊贩的从业人员、175户药品经营企业，177户医疗器械经营企业，346户化妆品经营企业的从业人员进行法律法规及相关知识的培训不少于4期。
2.通过开展特种设备、产品质量和标准化监管及执法工作，切实提升相关单位质量计量安全意识、诚信意识和主体责任意识，促进质量计量生产经营行业健康发展。有效提高监管执法能力，形成监管合力，重大安全隐患和突出问题明显减少，促进质量计量工作顺利开展；年内完成抽检计量器具10批次抽检工业产品10批次，组织培训不少于4期。
3.完成商标、专利、广告等信用监管及执法工作中，主要开展：一是“双随机、一公开”监管、二是在知识产权执法及专利服务指导工作、三是广告监管工作、四是行政审批工作和企业信用监管公示、五是协同监管平台业务、知识产权专利执法及申报业务、广告监测、组织召开事中事后监管等。通过开展以上工作，全面形成综合执法合力，使市场监管在市场主体监管工作中取得成效，为培育优质市场主体和县域市场主体增速工作；
4.对新增人员执法服装采购工作，通过执法装备及服装的采购，能不断深化市场监管综合行政执法改革，有效提高我局的执法能力和水平，同时市场监管整体执法形象得到全面提升。
5.通过开展消费者维权、宣传、打假缉私等工作，能在提升市场监管整体执法形象的同时提升市场监管部门在社会各阶层的信用度，降低合同违约带来的风险。
6.通过开展执法办公能力提升工作。执法阵地及形象整体得到提升，有利于维护县域经营良好秩序，保障全县健康的市场供给能力，增强经营者的经营意识。同时，有效巩固政府领导下的全社会打击市场违法犯罪长效机制，充分发挥各成员单位的职能作用，整合社会资源，保持打击食品、药品、特种设备等违法行为高压态势，维护全县市场经济秩序平稳有序。</t>
  </si>
  <si>
    <t>食品安全抽检批次</t>
  </si>
  <si>
    <t>批次</t>
  </si>
  <si>
    <t>该指标反映除国抽、省抽和市抽外，县级食品安全监管抽检数量。</t>
  </si>
  <si>
    <t>药品、医疗器械、化妆品、保健品抽检次数</t>
  </si>
  <si>
    <t>19</t>
  </si>
  <si>
    <t>该指标反映除国抽、省抽和市抽外，县级药品安全抽检批次19批次、医疗器械安全抽检批次4批、化妆品安全抽检批次7批。</t>
  </si>
  <si>
    <t>计量惠民监督抽检</t>
  </si>
  <si>
    <t>反映计量惠民监督抽检情况及批次。</t>
  </si>
  <si>
    <t>工业产品质量监督检查次数</t>
  </si>
  <si>
    <t>反映工业产品质量监督检查情况及数量。</t>
  </si>
  <si>
    <t>农业标准化示范项目检查评估验收企业数</t>
  </si>
  <si>
    <t>户</t>
  </si>
  <si>
    <t>反映农业标准化示范项目检查评估验收通过企业数量。</t>
  </si>
  <si>
    <t>各类执法、普法业务培训期数</t>
  </si>
  <si>
    <t>8</t>
  </si>
  <si>
    <t>期</t>
  </si>
  <si>
    <t>年内开展食品、保健食品、药品、化妆品、医疗器械安全监管培训、特种设备应急演练、产品质量、质量安全监管、商标、专利、广告监管、行政审批等业务培训基数。</t>
  </si>
  <si>
    <t>检查（核查）任务完成率</t>
  </si>
  <si>
    <t>反映检查工作的执行情况。
检查任务完成率=实际完成检查（核查）任务数/计划完成检查（核查）任务数*100%。</t>
  </si>
  <si>
    <t>不合格产品处置率</t>
  </si>
  <si>
    <t>该指标反映对不合格产品进行全面查处力度，确保辖区食品、药品、化妆品、医疗器械、工业产品、特种设备等我局监管职责范围内的质量安全。</t>
  </si>
  <si>
    <t>重点监测品种风险分析报告通过率</t>
  </si>
  <si>
    <t>该指标反映重点监测食品：如儿童食品、食品添加剂、节日食品；药品：如疫苗、两退一抗药品等检查并形成书面风险监测分析报告；特种设备：儿童游乐设施设备、电梯、锅炉等。</t>
  </si>
  <si>
    <t>参训人员到训率</t>
  </si>
  <si>
    <t>反映参加培训人员情况</t>
  </si>
  <si>
    <t>检验项目完成时间</t>
  </si>
  <si>
    <t>该指标反映开展此项工作待续开展时间</t>
  </si>
  <si>
    <t>重大食品安全事件</t>
  </si>
  <si>
    <t>杜绝</t>
  </si>
  <si>
    <t>该指标反映我局重大食品窒事件的控制力度。</t>
  </si>
  <si>
    <t>产品质量、特种设备安全风险</t>
  </si>
  <si>
    <t>降低</t>
  </si>
  <si>
    <t>反映使用辖区产品质量不断提高，特种设备：如电梯、大型娱乐设施、工厂生产设备的安全水平。</t>
  </si>
  <si>
    <t>辖区人民群众“四品一械”安全水平</t>
  </si>
  <si>
    <t>该指标反映我局开展“四品一械”安全监管能力及执行力。</t>
  </si>
  <si>
    <t>市场监管工作中各项政策的知晓率</t>
  </si>
  <si>
    <t>反映开展宣传工作后监管服务对象对我局诸如：“健康县城建设”、“四品一械”监管、产品质量、特种设备、“双随机、一公开”“市场主体倍增”等各项工作的政策知晓率。</t>
  </si>
  <si>
    <t>应急处置能力</t>
  </si>
  <si>
    <t>逐步提高</t>
  </si>
  <si>
    <t>该指标反映我局诸如：“四品一械”监管、产品质量、特种设备等出现突发事件时的应急处置能力得到提高。</t>
  </si>
  <si>
    <t>群众满意度</t>
  </si>
  <si>
    <t>该指标反映社会各界对我局的认可情况、满意度情况。</t>
  </si>
  <si>
    <t>专项用于我局8名遗属人员的遗属补助，其中城镇4人，每人956.00元/月，2024年末调标增加9.00元/人/月，共增加24个月；农村4人，每人693/月，2024年末调标增加39元/人/月，共计增加24个月。全年预算共计46,104.00元，按全年12月预算。</t>
  </si>
  <si>
    <t>反映获补助人员、企业的数量情况，也适用补贴、资助等形式的补助。</t>
  </si>
  <si>
    <t>生产生活能力提高</t>
  </si>
  <si>
    <t>反映补助促进受助对象生产生活能力提高的情况。</t>
  </si>
  <si>
    <t>新平县市场监督管理局“贷免扶补”补助工作经费</t>
  </si>
  <si>
    <t>根据《云南省就业工作领导小组关于下达2023年度创业担保贷款工作任务的通知》（云就业〔2023〕1号）和《新平县就业创业工作领导小组办公室关于下达2023年度创业担保贷款工作任务的通知》（新就创办发〔2023〕6号）要求。我局通过为创业人员在我县自主创业提供贷款支持、税费减免、创业扶持、资金补助等方面的政策措施，达到增加市场主体融资渠道，带动我县创业就业，激发市场主体活力，促进市场良性发展的主要目的和效果。本年内主要完成以下工作：
（一）各管理所在市场主体办理登记许可和监督执法时进行面对面宣传，通过监管对象微信服务群和手机短信平台宣传政策流程，印刷张贴宣传材料；
（二）组织全体涉及“贷免扶补”工作人员进行系统性培训，使该项工作在接受申请、受理材料、审核材料等方面得到保障。
（三）各管理所向申请人提供《创业计划书》、《承诺书》、《审批表》等材料，告知申请人需要准备材料，指导申请人网络申报和填报书面材料，受理和初审申请人书面申报材料；
（四）县局信用监管股在网络申报平台审核申请人填报信息，并审核书面申报材料，并将材料提交县人力资源和社会保障局、县财政局审核。
（五）审核材料交回各管理所，各管理所提交承办银行审核。</t>
  </si>
  <si>
    <t>2022年贷免扶补扶持创业人数</t>
  </si>
  <si>
    <t>人</t>
  </si>
  <si>
    <t>反映预算年度新增扶持创业人数情况。</t>
  </si>
  <si>
    <t>单位开展贷免抚补工作培训期数</t>
  </si>
  <si>
    <t>反映在开展贷免抚补工作培训期数</t>
  </si>
  <si>
    <t>参加“贷免抚补”工作培训人数</t>
  </si>
  <si>
    <t>13</t>
  </si>
  <si>
    <t>反映在开展贷免抚补工作培训人数</t>
  </si>
  <si>
    <t>本年度完成新增发放创业担保贷款任务数</t>
  </si>
  <si>
    <t>该指标反映完成新增发放创业担保贷款任务数。</t>
  </si>
  <si>
    <t>发放创业扶持贷款还款率</t>
  </si>
  <si>
    <t>96</t>
  </si>
  <si>
    <t>反映贷免扶补发放创业扶持贷款还款率</t>
  </si>
  <si>
    <t>完成创业贷款工作时间</t>
  </si>
  <si>
    <t>4月10日至6月10日为全面实施阶段，完成放贷任务的50%；6月10日至10月1日为总结提升阶段，完成放贷任务的85%；10月1日至11月10日为巩固完成阶段，完成所有放贷任务</t>
  </si>
  <si>
    <t>社会效益指标</t>
  </si>
  <si>
    <t>本单位层面在推动就业创业工作方面能力</t>
  </si>
  <si>
    <t>得到提高</t>
  </si>
  <si>
    <t>反映贷免扶补带动就业人数的情况</t>
  </si>
  <si>
    <t>贷款用户政策知晓率</t>
  </si>
  <si>
    <t>反映开展宣传工作后贷款户的政策知晓率</t>
  </si>
  <si>
    <t>服务对象满意度指标</t>
  </si>
  <si>
    <t>被扶持对象满意度</t>
  </si>
  <si>
    <t>80</t>
  </si>
  <si>
    <t>反映被扶持对象满意度</t>
  </si>
  <si>
    <t>用于支付本年度退休去世人员抚恤金。</t>
  </si>
  <si>
    <t>反映获补助对象认定的准确性情况。
获补对象准确率=抽检符合标准的补助对象数/抽检实际补助对象数*100%</t>
  </si>
  <si>
    <t>反映补助准确发放的情况。
补助兑现准确率=补助兑付额/应付额*100%</t>
  </si>
  <si>
    <t>反映发放单位及时发放补助资金的情况。
发放及时率=在时限内发放资金/应发放资金*100%</t>
  </si>
  <si>
    <t>预算06表</t>
  </si>
  <si>
    <t>2025年部门政府性基金预算支出预算表</t>
  </si>
  <si>
    <t>政府性基金预算支出</t>
  </si>
  <si>
    <t>说明：我单位无此事项。</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</si>
  <si>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</si>
  <si>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</si>
  <si>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</si>
  <si>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</si>
  <si>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</si>
  <si>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</si>
  <si>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</si>
  <si>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</si>
  <si>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</si>
  <si>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</si>
  <si>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</si>
  <si>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</si>
  <si>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单位宣传印刷费</t>
  </si>
  <si>
    <t>元</t>
  </si>
  <si>
    <t>l办公用纸质品采购</t>
  </si>
  <si>
    <t>件</t>
  </si>
  <si>
    <t>更新执法用办公电脑</t>
  </si>
  <si>
    <t>台</t>
  </si>
  <si>
    <t>2025年开展餐饮食品安全监管执法办案宣传及文书印刷费</t>
  </si>
  <si>
    <t>行政审批配套用纸</t>
  </si>
  <si>
    <t>2025年开展药品监管宣传及执法办案文书印刷费</t>
  </si>
  <si>
    <t>2025年开展化妆品监管宣传及执法办案文书印刷费</t>
  </si>
  <si>
    <t>2025年开展医疗器械监管宣传及执法办案文书印刷费</t>
  </si>
  <si>
    <t>办公椅更新</t>
  </si>
  <si>
    <t>把</t>
  </si>
  <si>
    <t>营业执照采购</t>
  </si>
  <si>
    <t>套</t>
  </si>
  <si>
    <t>乡镇用档案柜</t>
  </si>
  <si>
    <t>组</t>
  </si>
  <si>
    <t>食品经营许可证采购</t>
  </si>
  <si>
    <t>办公桌更新</t>
  </si>
  <si>
    <t>张</t>
  </si>
  <si>
    <t>公务用车及执法用车的车辆保险</t>
  </si>
  <si>
    <t>公务车及执法车维修服务</t>
  </si>
  <si>
    <t>公务车及执法车加油服务</t>
  </si>
  <si>
    <t>预算08表</t>
  </si>
  <si>
    <t>2025年部门政府购买服务预算表</t>
  </si>
  <si>
    <t>政府购买服务项目</t>
  </si>
  <si>
    <t>政府购买服务目录</t>
  </si>
  <si>
    <t>预算09-1表</t>
  </si>
  <si>
    <t>2025年对下转移支付预算表</t>
  </si>
  <si>
    <t>单位名称（项目）</t>
  </si>
  <si>
    <t>乡镇、街道</t>
  </si>
  <si>
    <t>政府性基金</t>
  </si>
  <si>
    <t>桂山街道</t>
  </si>
  <si>
    <t>古城街道</t>
  </si>
  <si>
    <t>平甸乡</t>
  </si>
  <si>
    <t>扬武镇</t>
  </si>
  <si>
    <t>新化乡</t>
  </si>
  <si>
    <t>老厂乡</t>
  </si>
  <si>
    <t>戛洒镇</t>
  </si>
  <si>
    <t>水塘镇</t>
  </si>
  <si>
    <t>者竜乡</t>
  </si>
  <si>
    <t>漠沙镇</t>
  </si>
  <si>
    <t>建兴乡</t>
  </si>
  <si>
    <t>平掌乡</t>
  </si>
  <si>
    <t>预算09-2表</t>
  </si>
  <si>
    <t>2025年对下转移支付绩效目标表</t>
  </si>
  <si>
    <t>预算10表</t>
  </si>
  <si>
    <t>2025年新增资产配置表</t>
  </si>
  <si>
    <t>资产类别</t>
  </si>
  <si>
    <t>资产分类代码.名称</t>
  </si>
  <si>
    <t>资产名称</t>
  </si>
  <si>
    <t>计量单位</t>
  </si>
  <si>
    <t>财政部门批复数（元）</t>
  </si>
  <si>
    <t>单价</t>
  </si>
  <si>
    <t>金额</t>
  </si>
  <si>
    <t>7</t>
  </si>
  <si>
    <t>预算11表</t>
  </si>
  <si>
    <t>2025年上级转移支付补助项目支出预算表</t>
  </si>
  <si>
    <t>上级补助</t>
  </si>
  <si>
    <t>预算12表</t>
  </si>
  <si>
    <t>2025年部门项目支出中期规划预算表</t>
  </si>
  <si>
    <t>项目级次</t>
  </si>
  <si>
    <t>2025年</t>
  </si>
  <si>
    <t>2026年</t>
  </si>
  <si>
    <t>2027年</t>
  </si>
  <si>
    <t>本级</t>
  </si>
  <si>
    <t>上级</t>
  </si>
  <si>
    <t>2024年打击涉烟违法犯罪工作补助经费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</si>
</sst>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
    <numFmt numFmtId="179" formatCode="#,##0.00;\-#,##0.00;;@"/>
    <numFmt numFmtId="180" formatCode="hh:mm:ss"/>
    <numFmt numFmtId="181" formatCode="#,##0.00_ "/>
  </numFmts>
  <fonts count="47">
    <font>
      <sz val="11"/>
      <color theme="1"/>
      <name val="宋体"/>
      <charset val="134"/>
      <scheme val="minor"/>
    </font>
    <font>
      <sz val="11"/>
      <color rgb="FF000000"/>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name val="SimSun"/>
      <charset val="134"/>
    </font>
    <font>
      <sz val="9"/>
      <color theme="1"/>
      <name val="SimSun"/>
      <charset val="134"/>
    </font>
    <font>
      <b/>
      <sz val="23"/>
      <color rgb="FF000000"/>
      <name val="宋体"/>
      <charset val="134"/>
    </font>
    <font>
      <sz val="9"/>
      <color theme="1"/>
      <name val="宋体"/>
      <charset val="134"/>
    </font>
    <font>
      <sz val="11"/>
      <name val="宋体"/>
      <charset val="134"/>
      <scheme val="minor"/>
    </font>
    <font>
      <sz val="9"/>
      <name val="宋体"/>
      <charset val="134"/>
    </font>
    <font>
      <b/>
      <sz val="19.5"/>
      <name val="宋体"/>
      <charset val="134"/>
    </font>
    <font>
      <sz val="10.5"/>
      <name val="宋体"/>
      <charset val="134"/>
    </font>
    <font>
      <b/>
      <sz val="22"/>
      <color rgb="FF000000"/>
      <name val="宋体"/>
      <charset val="134"/>
    </font>
    <font>
      <sz val="10.5"/>
      <color rgb="FF000000"/>
      <name val="宋体"/>
      <charset val="134"/>
    </font>
    <font>
      <sz val="11"/>
      <color indexed="8"/>
      <name val="宋体"/>
      <charset val="134"/>
    </font>
    <font>
      <sz val="8"/>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sz val="10"/>
      <name val="Arial"/>
      <charset val="134"/>
    </font>
    <font>
      <b/>
      <sz val="20"/>
      <color rgb="FF000000"/>
      <name val="宋体"/>
      <charset val="134"/>
    </font>
    <font>
      <b/>
      <sz val="11"/>
      <color rgb="FF000000"/>
      <name val="宋体"/>
      <charset val="134"/>
    </font>
    <font>
      <b/>
      <sz val="9"/>
      <name val="宋体"/>
      <charset val="134"/>
    </font>
    <font>
      <sz val="10"/>
      <color theme="1"/>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rgb="FF000000"/>
      </left>
      <right/>
      <top style="thin">
        <color rgb="FF000000"/>
      </top>
      <bottom/>
      <diagonal/>
    </border>
    <border>
      <left style="thin">
        <color rgb="FF000000"/>
      </left>
      <right style="thin">
        <color auto="1"/>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rgb="FF000000"/>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2" borderId="19"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20" applyNumberFormat="0" applyFill="0" applyAlignment="0" applyProtection="0">
      <alignment vertical="center"/>
    </xf>
    <xf numFmtId="0" fontId="34" fillId="0" borderId="20" applyNumberFormat="0" applyFill="0" applyAlignment="0" applyProtection="0">
      <alignment vertical="center"/>
    </xf>
    <xf numFmtId="0" fontId="35" fillId="0" borderId="21" applyNumberFormat="0" applyFill="0" applyAlignment="0" applyProtection="0">
      <alignment vertical="center"/>
    </xf>
    <xf numFmtId="0" fontId="35" fillId="0" borderId="0" applyNumberFormat="0" applyFill="0" applyBorder="0" applyAlignment="0" applyProtection="0">
      <alignment vertical="center"/>
    </xf>
    <xf numFmtId="0" fontId="36" fillId="3" borderId="22" applyNumberFormat="0" applyAlignment="0" applyProtection="0">
      <alignment vertical="center"/>
    </xf>
    <xf numFmtId="0" fontId="37" fillId="4" borderId="23" applyNumberFormat="0" applyAlignment="0" applyProtection="0">
      <alignment vertical="center"/>
    </xf>
    <xf numFmtId="0" fontId="38" fillId="4" borderId="22" applyNumberFormat="0" applyAlignment="0" applyProtection="0">
      <alignment vertical="center"/>
    </xf>
    <xf numFmtId="0" fontId="39" fillId="5" borderId="24" applyNumberFormat="0" applyAlignment="0" applyProtection="0">
      <alignment vertical="center"/>
    </xf>
    <xf numFmtId="0" fontId="40" fillId="0" borderId="25" applyNumberFormat="0" applyFill="0" applyAlignment="0" applyProtection="0">
      <alignment vertical="center"/>
    </xf>
    <xf numFmtId="0" fontId="41" fillId="0" borderId="26" applyNumberFormat="0" applyFill="0" applyAlignment="0" applyProtection="0">
      <alignment vertical="center"/>
    </xf>
    <xf numFmtId="0" fontId="42" fillId="6" borderId="0" applyNumberFormat="0" applyBorder="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6"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5" fillId="32" borderId="0" applyNumberFormat="0" applyBorder="0" applyAlignment="0" applyProtection="0">
      <alignment vertical="center"/>
    </xf>
    <xf numFmtId="176" fontId="11" fillId="0" borderId="7">
      <alignment horizontal="right" vertical="center"/>
    </xf>
    <xf numFmtId="177" fontId="11" fillId="0" borderId="7">
      <alignment horizontal="right" vertical="center"/>
    </xf>
    <xf numFmtId="10" fontId="11" fillId="0" borderId="7">
      <alignment horizontal="right" vertical="center"/>
    </xf>
    <xf numFmtId="178" fontId="11" fillId="0" borderId="7">
      <alignment horizontal="right" vertical="center"/>
    </xf>
    <xf numFmtId="179" fontId="11" fillId="0" borderId="7">
      <alignment horizontal="right" vertical="center"/>
    </xf>
    <xf numFmtId="179" fontId="11" fillId="0" borderId="7">
      <alignment horizontal="right" vertical="center"/>
    </xf>
    <xf numFmtId="49" fontId="11" fillId="0" borderId="7">
      <alignment horizontal="left" vertical="center" wrapText="1"/>
    </xf>
    <xf numFmtId="180" fontId="11" fillId="0" borderId="7">
      <alignment horizontal="right" vertical="center"/>
    </xf>
    <xf numFmtId="0" fontId="11" fillId="0" borderId="0">
      <alignment vertical="top"/>
      <protection locked="0"/>
    </xf>
    <xf numFmtId="0" fontId="16" fillId="0" borderId="0">
      <alignment vertical="center"/>
    </xf>
  </cellStyleXfs>
  <cellXfs count="234">
    <xf numFmtId="0" fontId="0" fillId="0" borderId="0" xfId="0"/>
    <xf numFmtId="0" fontId="1" fillId="0" borderId="0" xfId="0" applyFont="1" applyFill="1" applyAlignment="1">
      <alignment vertical="top"/>
    </xf>
    <xf numFmtId="0" fontId="0" fillId="0" borderId="0" xfId="0" applyFont="1" applyFill="1" applyAlignment="1">
      <alignment vertical="top"/>
    </xf>
    <xf numFmtId="0" fontId="0" fillId="0" borderId="0" xfId="0" applyBorder="1"/>
    <xf numFmtId="0" fontId="0" fillId="0" borderId="0" xfId="0" applyAlignment="1">
      <alignment horizontal="center" vertical="center"/>
    </xf>
    <xf numFmtId="49" fontId="2" fillId="0" borderId="0" xfId="0" applyNumberFormat="1" applyFont="1"/>
    <xf numFmtId="0" fontId="2" fillId="0" borderId="0" xfId="0" applyFont="1" applyAlignment="1" applyProtection="1">
      <alignment horizontal="right" vertical="center"/>
      <protection locked="0"/>
    </xf>
    <xf numFmtId="0" fontId="3" fillId="0" borderId="0" xfId="0" applyFont="1" applyAlignment="1">
      <alignment horizontal="center" vertical="center"/>
    </xf>
    <xf numFmtId="0" fontId="4" fillId="0" borderId="0" xfId="0" applyFont="1" applyAlignment="1" applyProtection="1">
      <alignment horizontal="left" vertical="center"/>
      <protection locked="0"/>
    </xf>
    <xf numFmtId="0" fontId="5" fillId="0" borderId="0" xfId="0" applyFont="1" applyAlignment="1">
      <alignment horizontal="left" vertical="center"/>
    </xf>
    <xf numFmtId="0" fontId="5" fillId="0" borderId="0" xfId="0" applyFont="1"/>
    <xf numFmtId="0" fontId="2" fillId="0" borderId="0" xfId="0" applyFont="1" applyAlignment="1" applyProtection="1">
      <alignment horizontal="right"/>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pplyProtection="1">
      <alignment horizontal="center" vertical="center" wrapText="1"/>
      <protection locked="0"/>
    </xf>
    <xf numFmtId="0" fontId="5"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6" xfId="0" applyFont="1" applyBorder="1" applyAlignment="1" applyProtection="1">
      <alignment horizontal="center" vertical="center" wrapText="1"/>
      <protection locked="0"/>
    </xf>
    <xf numFmtId="0" fontId="5" fillId="0" borderId="6" xfId="0" applyFont="1" applyBorder="1" applyAlignment="1">
      <alignment horizontal="center" vertical="center" wrapText="1"/>
    </xf>
    <xf numFmtId="0" fontId="5" fillId="0" borderId="6" xfId="0" applyFont="1" applyBorder="1" applyAlignment="1">
      <alignment horizontal="center" vertical="center"/>
    </xf>
    <xf numFmtId="0" fontId="2" fillId="0" borderId="7" xfId="0" applyFont="1" applyBorder="1" applyAlignment="1">
      <alignment horizontal="center" vertical="center"/>
    </xf>
    <xf numFmtId="0" fontId="6" fillId="0" borderId="7" xfId="0" applyFont="1" applyFill="1" applyBorder="1" applyAlignment="1">
      <alignment horizontal="left" vertical="center"/>
    </xf>
    <xf numFmtId="0" fontId="6" fillId="0" borderId="7" xfId="0" applyFont="1" applyFill="1" applyBorder="1" applyAlignment="1">
      <alignment horizontal="left" vertical="center" wrapText="1"/>
    </xf>
    <xf numFmtId="179" fontId="6" fillId="0" borderId="7" xfId="0" applyNumberFormat="1" applyFont="1" applyFill="1" applyBorder="1" applyAlignment="1">
      <alignment horizontal="right" vertical="center"/>
    </xf>
    <xf numFmtId="0" fontId="7" fillId="0" borderId="7" xfId="0" applyFont="1" applyFill="1" applyBorder="1" applyAlignment="1">
      <alignment horizontal="left" vertical="center"/>
    </xf>
    <xf numFmtId="0" fontId="7" fillId="0" borderId="7" xfId="0" applyFont="1" applyFill="1" applyBorder="1" applyAlignment="1">
      <alignment horizontal="left" vertical="center" wrapText="1"/>
    </xf>
    <xf numFmtId="179" fontId="7" fillId="0" borderId="7" xfId="0" applyNumberFormat="1" applyFont="1" applyFill="1" applyBorder="1" applyAlignment="1">
      <alignment horizontal="right" vertical="center"/>
    </xf>
    <xf numFmtId="0" fontId="6" fillId="0" borderId="7" xfId="0" applyFont="1" applyFill="1" applyBorder="1" applyAlignment="1">
      <alignment horizontal="center" vertical="center"/>
    </xf>
    <xf numFmtId="179" fontId="6" fillId="0" borderId="0" xfId="0" applyNumberFormat="1" applyFont="1" applyFill="1" applyBorder="1" applyAlignment="1">
      <alignment horizontal="right" vertical="center"/>
    </xf>
    <xf numFmtId="0" fontId="8" fillId="0" borderId="0" xfId="0" applyFont="1" applyAlignment="1">
      <alignment horizontal="center" vertical="center"/>
    </xf>
    <xf numFmtId="0" fontId="5" fillId="0" borderId="5" xfId="0" applyFont="1" applyBorder="1" applyAlignment="1">
      <alignment horizontal="center" vertical="center"/>
    </xf>
    <xf numFmtId="0" fontId="4" fillId="0" borderId="7" xfId="0" applyFont="1" applyBorder="1" applyAlignment="1">
      <alignment horizontal="left" vertical="center" wrapText="1"/>
    </xf>
    <xf numFmtId="0" fontId="4" fillId="0" borderId="7" xfId="0" applyFont="1" applyBorder="1" applyAlignment="1" applyProtection="1">
      <alignment horizontal="left" vertical="center" wrapText="1"/>
      <protection locked="0"/>
    </xf>
    <xf numFmtId="179" fontId="9" fillId="0" borderId="7" xfId="0" applyNumberFormat="1" applyFont="1" applyBorder="1" applyAlignment="1">
      <alignment horizontal="right" vertical="center"/>
    </xf>
    <xf numFmtId="0" fontId="2" fillId="0" borderId="2" xfId="0" applyFont="1" applyBorder="1" applyAlignment="1" applyProtection="1">
      <alignment horizontal="center" vertical="center" wrapText="1"/>
      <protection locked="0"/>
    </xf>
    <xf numFmtId="0" fontId="4" fillId="0" borderId="3" xfId="0" applyFont="1" applyBorder="1" applyAlignment="1">
      <alignment horizontal="left" vertical="center"/>
    </xf>
    <xf numFmtId="0" fontId="4" fillId="0" borderId="4" xfId="0" applyFont="1" applyBorder="1" applyAlignment="1">
      <alignment horizontal="left" vertical="center"/>
    </xf>
    <xf numFmtId="0" fontId="0" fillId="0" borderId="0" xfId="0" applyFont="1" applyFill="1" applyAlignment="1">
      <alignment horizontal="left" wrapText="1"/>
    </xf>
    <xf numFmtId="0" fontId="2" fillId="0" borderId="7" xfId="0" applyFont="1" applyBorder="1" applyAlignment="1" applyProtection="1">
      <alignment horizontal="center" vertical="center"/>
      <protection locked="0"/>
    </xf>
    <xf numFmtId="0" fontId="10" fillId="0" borderId="0" xfId="0" applyFont="1" applyAlignment="1">
      <alignment horizontal="center" vertical="center"/>
    </xf>
    <xf numFmtId="49" fontId="11" fillId="0" borderId="0" xfId="55" applyBorder="1">
      <alignment horizontal="left" vertical="center" wrapText="1"/>
    </xf>
    <xf numFmtId="49" fontId="11" fillId="0" borderId="0" xfId="55" applyBorder="1" applyAlignment="1">
      <alignment horizontal="right" vertical="center" wrapText="1"/>
    </xf>
    <xf numFmtId="49" fontId="12" fillId="0" borderId="0" xfId="55" applyFont="1" applyBorder="1" applyAlignment="1">
      <alignment horizontal="center" vertical="center" wrapText="1"/>
    </xf>
    <xf numFmtId="0" fontId="11" fillId="0" borderId="0" xfId="55" applyNumberFormat="1" applyBorder="1">
      <alignment horizontal="left" vertical="center" wrapText="1"/>
    </xf>
    <xf numFmtId="49" fontId="13" fillId="0" borderId="7" xfId="55" applyFont="1" applyAlignment="1">
      <alignment horizontal="center" vertical="center" wrapText="1"/>
    </xf>
    <xf numFmtId="49" fontId="6" fillId="0" borderId="7" xfId="55" applyFont="1" applyAlignment="1">
      <alignment horizontal="center" vertical="center" wrapText="1"/>
    </xf>
    <xf numFmtId="49" fontId="13" fillId="0" borderId="7" xfId="55" applyFont="1">
      <alignment horizontal="left" vertical="center" wrapText="1"/>
    </xf>
    <xf numFmtId="178" fontId="11" fillId="0" borderId="7" xfId="52">
      <alignment horizontal="right" vertical="center"/>
    </xf>
    <xf numFmtId="179" fontId="11" fillId="0" borderId="7" xfId="53">
      <alignment horizontal="right" vertical="center"/>
    </xf>
    <xf numFmtId="0" fontId="0" fillId="0" borderId="0" xfId="0" applyFont="1" applyFill="1" applyAlignment="1"/>
    <xf numFmtId="0" fontId="14" fillId="0" borderId="0" xfId="0" applyFont="1" applyAlignment="1">
      <alignment horizontal="center" vertical="center"/>
    </xf>
    <xf numFmtId="0" fontId="8" fillId="0" borderId="0" xfId="0" applyFont="1" applyAlignment="1" applyProtection="1">
      <alignment horizontal="center" vertical="center"/>
      <protection locked="0"/>
    </xf>
    <xf numFmtId="0" fontId="5" fillId="0" borderId="7" xfId="0" applyFont="1" applyBorder="1" applyAlignment="1">
      <alignment horizontal="center" vertical="center" wrapText="1"/>
    </xf>
    <xf numFmtId="0" fontId="5" fillId="0" borderId="7" xfId="0" applyFont="1" applyBorder="1" applyAlignment="1" applyProtection="1">
      <alignment horizontal="center" vertical="center"/>
      <protection locked="0"/>
    </xf>
    <xf numFmtId="0" fontId="15" fillId="0" borderId="7" xfId="0" applyFont="1" applyBorder="1" applyAlignment="1">
      <alignment horizontal="left" vertical="center" wrapText="1"/>
    </xf>
    <xf numFmtId="0" fontId="15" fillId="0" borderId="7" xfId="0" applyFont="1" applyBorder="1" applyAlignment="1">
      <alignment vertical="center" wrapText="1"/>
    </xf>
    <xf numFmtId="0" fontId="15" fillId="0" borderId="7" xfId="0" applyFont="1" applyBorder="1" applyAlignment="1">
      <alignment horizontal="center" vertical="center" wrapText="1"/>
    </xf>
    <xf numFmtId="0" fontId="15" fillId="0" borderId="7" xfId="0" applyFont="1" applyBorder="1" applyAlignment="1" applyProtection="1">
      <alignment horizontal="center" vertical="center"/>
      <protection locked="0"/>
    </xf>
    <xf numFmtId="0" fontId="15" fillId="0" borderId="7" xfId="0" applyFont="1" applyBorder="1" applyAlignment="1" applyProtection="1">
      <alignment horizontal="left" vertical="center" wrapText="1"/>
      <protection locked="0"/>
    </xf>
    <xf numFmtId="0" fontId="4" fillId="0" borderId="0" xfId="0" applyFont="1" applyAlignment="1" applyProtection="1">
      <alignment horizontal="right" vertical="center"/>
      <protection locked="0"/>
    </xf>
    <xf numFmtId="0" fontId="2" fillId="0" borderId="0" xfId="0" applyFont="1" applyAlignment="1">
      <alignment horizontal="right" vertical="center"/>
    </xf>
    <xf numFmtId="0" fontId="14" fillId="0" borderId="0" xfId="0" applyFont="1" applyAlignment="1">
      <alignment horizontal="center" vertical="center" wrapText="1"/>
    </xf>
    <xf numFmtId="0" fontId="4" fillId="0" borderId="0" xfId="0" applyFont="1" applyAlignment="1">
      <alignment horizontal="left" vertical="center" wrapText="1"/>
    </xf>
    <xf numFmtId="0" fontId="5" fillId="0" borderId="0" xfId="0" applyFont="1" applyAlignment="1">
      <alignment wrapText="1"/>
    </xf>
    <xf numFmtId="0" fontId="2" fillId="0" borderId="0" xfId="0" applyFont="1" applyAlignment="1">
      <alignment horizontal="right" wrapText="1"/>
    </xf>
    <xf numFmtId="0" fontId="5" fillId="0" borderId="8" xfId="0" applyFont="1" applyBorder="1" applyAlignment="1">
      <alignment horizontal="center" vertical="center"/>
    </xf>
    <xf numFmtId="0" fontId="5" fillId="0" borderId="9" xfId="0" applyFont="1" applyBorder="1" applyAlignment="1">
      <alignment horizontal="center" vertical="center" wrapText="1"/>
    </xf>
    <xf numFmtId="0" fontId="5" fillId="0" borderId="7" xfId="57" applyFont="1" applyFill="1" applyBorder="1" applyAlignment="1" applyProtection="1">
      <alignment horizontal="center" vertical="center"/>
    </xf>
    <xf numFmtId="0" fontId="5" fillId="0" borderId="7" xfId="0" applyFont="1" applyBorder="1" applyAlignment="1">
      <alignment horizontal="center" vertical="center"/>
    </xf>
    <xf numFmtId="179" fontId="9" fillId="0" borderId="7" xfId="53" applyFont="1">
      <alignment horizontal="right" vertical="center"/>
    </xf>
    <xf numFmtId="0" fontId="4" fillId="0" borderId="0" xfId="0" applyFont="1" applyAlignment="1" applyProtection="1">
      <alignment horizontal="right"/>
      <protection locked="0"/>
    </xf>
    <xf numFmtId="0" fontId="5" fillId="0" borderId="10" xfId="0" applyFont="1" applyBorder="1" applyAlignment="1">
      <alignment horizontal="center" vertical="center"/>
    </xf>
    <xf numFmtId="0" fontId="2" fillId="0" borderId="0" xfId="0" applyFont="1" applyAlignment="1">
      <alignment wrapText="1"/>
    </xf>
    <xf numFmtId="0" fontId="4" fillId="0" borderId="0" xfId="0" applyFont="1" applyAlignment="1" applyProtection="1">
      <alignment vertical="top" wrapText="1"/>
      <protection locked="0"/>
    </xf>
    <xf numFmtId="0" fontId="8" fillId="0" borderId="0" xfId="0" applyFont="1" applyAlignment="1">
      <alignment horizontal="center" vertical="center" wrapText="1"/>
    </xf>
    <xf numFmtId="0" fontId="8" fillId="0" borderId="0" xfId="0" applyFont="1" applyAlignment="1" applyProtection="1">
      <alignment horizontal="center" vertical="center" wrapText="1"/>
      <protection locked="0"/>
    </xf>
    <xf numFmtId="0" fontId="5" fillId="0" borderId="1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Border="1" applyAlignment="1" applyProtection="1">
      <alignment horizontal="center" vertical="center" wrapText="1"/>
      <protection locked="0"/>
    </xf>
    <xf numFmtId="0" fontId="5" fillId="0" borderId="12" xfId="0" applyFont="1" applyBorder="1" applyAlignment="1">
      <alignment horizontal="center" vertical="center" wrapText="1"/>
    </xf>
    <xf numFmtId="0" fontId="5" fillId="0" borderId="12" xfId="0" applyFont="1" applyBorder="1" applyAlignment="1" applyProtection="1">
      <alignment horizontal="center" vertical="center" wrapText="1"/>
      <protection locked="0"/>
    </xf>
    <xf numFmtId="0" fontId="5" fillId="0" borderId="13" xfId="0" applyFont="1" applyBorder="1" applyAlignment="1">
      <alignment horizontal="center" vertical="center" wrapText="1"/>
    </xf>
    <xf numFmtId="0" fontId="5" fillId="0" borderId="13" xfId="0" applyFont="1" applyBorder="1" applyAlignment="1" applyProtection="1">
      <alignment horizontal="center" vertical="center" wrapText="1"/>
      <protection locked="0"/>
    </xf>
    <xf numFmtId="0" fontId="4" fillId="0" borderId="6" xfId="0" applyFont="1" applyBorder="1" applyAlignment="1">
      <alignment horizontal="left" vertical="center" wrapText="1"/>
    </xf>
    <xf numFmtId="0" fontId="4" fillId="0" borderId="13" xfId="0" applyFont="1" applyBorder="1" applyAlignment="1">
      <alignment horizontal="left" vertical="center" wrapText="1"/>
    </xf>
    <xf numFmtId="4" fontId="4" fillId="0" borderId="13" xfId="0" applyNumberFormat="1" applyFont="1" applyBorder="1" applyAlignment="1" applyProtection="1">
      <alignment horizontal="right" vertical="center"/>
      <protection locked="0"/>
    </xf>
    <xf numFmtId="0" fontId="4" fillId="0" borderId="14" xfId="0" applyFont="1" applyBorder="1" applyAlignment="1">
      <alignment horizontal="center" vertical="center"/>
    </xf>
    <xf numFmtId="0" fontId="4" fillId="0" borderId="15" xfId="0" applyFont="1" applyBorder="1" applyAlignment="1">
      <alignment horizontal="left" vertical="center"/>
    </xf>
    <xf numFmtId="0" fontId="4" fillId="0" borderId="13" xfId="0" applyFont="1" applyBorder="1" applyAlignment="1">
      <alignment horizontal="left" vertical="center"/>
    </xf>
    <xf numFmtId="0" fontId="4" fillId="0" borderId="0" xfId="0" applyFont="1" applyAlignment="1" applyProtection="1">
      <alignment horizontal="right" vertical="center" wrapText="1"/>
      <protection locked="0"/>
    </xf>
    <xf numFmtId="0" fontId="4" fillId="0" borderId="0" xfId="0" applyFont="1" applyAlignment="1">
      <alignment horizontal="right" vertical="center" wrapText="1"/>
    </xf>
    <xf numFmtId="0" fontId="4" fillId="0" borderId="0" xfId="0" applyFont="1" applyAlignment="1" applyProtection="1">
      <alignment horizontal="right" wrapText="1"/>
      <protection locked="0"/>
    </xf>
    <xf numFmtId="0" fontId="4" fillId="0" borderId="0" xfId="0" applyFont="1" applyAlignment="1">
      <alignment horizontal="right" wrapText="1"/>
    </xf>
    <xf numFmtId="0" fontId="5" fillId="0" borderId="3" xfId="0" applyFont="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5" xfId="0" applyFont="1" applyBorder="1" applyAlignment="1" applyProtection="1">
      <alignment horizontal="center" vertical="center"/>
      <protection locked="0"/>
    </xf>
    <xf numFmtId="0" fontId="5" fillId="0" borderId="15"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4" fontId="4" fillId="0" borderId="7" xfId="0" applyNumberFormat="1" applyFont="1" applyBorder="1" applyAlignment="1" applyProtection="1">
      <alignment horizontal="right" vertical="center"/>
      <protection locked="0"/>
    </xf>
    <xf numFmtId="0" fontId="4" fillId="0" borderId="0" xfId="0" applyFont="1" applyAlignment="1">
      <alignment horizontal="left" vertical="center"/>
    </xf>
    <xf numFmtId="0" fontId="5" fillId="0" borderId="13" xfId="0" applyFont="1" applyBorder="1" applyAlignment="1">
      <alignment horizontal="center" vertical="center"/>
    </xf>
    <xf numFmtId="0" fontId="5" fillId="0" borderId="13" xfId="0" applyFont="1" applyBorder="1" applyAlignment="1" applyProtection="1">
      <alignment horizontal="center" vertical="center"/>
      <protection locked="0"/>
    </xf>
    <xf numFmtId="0" fontId="11" fillId="0" borderId="7" xfId="55" applyNumberFormat="1" applyFont="1" applyBorder="1">
      <alignment horizontal="left" vertical="center" wrapText="1"/>
    </xf>
    <xf numFmtId="49" fontId="11" fillId="0" borderId="7" xfId="55" applyNumberFormat="1" applyFont="1" applyBorder="1">
      <alignment horizontal="left" vertical="center" wrapText="1"/>
    </xf>
    <xf numFmtId="179" fontId="11" fillId="0" borderId="7" xfId="55" applyNumberFormat="1" applyFont="1" applyBorder="1" applyAlignment="1">
      <alignment horizontal="right" vertical="center" wrapText="1"/>
    </xf>
    <xf numFmtId="179" fontId="11" fillId="0" borderId="7" xfId="55" applyNumberFormat="1" applyFont="1" applyBorder="1" applyAlignment="1">
      <alignment horizontal="center" vertical="center" wrapText="1"/>
    </xf>
    <xf numFmtId="49" fontId="11" fillId="0" borderId="7" xfId="55" applyNumberFormat="1" applyFont="1" applyBorder="1" applyAlignment="1">
      <alignment horizontal="center" vertical="center" wrapText="1"/>
    </xf>
    <xf numFmtId="179" fontId="11" fillId="0" borderId="7" xfId="0" applyNumberFormat="1" applyFont="1" applyFill="1" applyBorder="1" applyAlignment="1">
      <alignment horizontal="right" vertical="center" wrapText="1"/>
    </xf>
    <xf numFmtId="0" fontId="4" fillId="0" borderId="0" xfId="0" applyFont="1" applyAlignment="1">
      <alignment horizontal="right" vertical="center"/>
    </xf>
    <xf numFmtId="0" fontId="4" fillId="0" borderId="0" xfId="0" applyFont="1" applyAlignment="1">
      <alignment horizontal="right"/>
    </xf>
    <xf numFmtId="0" fontId="4" fillId="0" borderId="0" xfId="0" applyFont="1" applyAlignment="1" applyProtection="1">
      <alignment horizontal="left" vertical="center" wrapText="1"/>
      <protection locked="0"/>
    </xf>
    <xf numFmtId="0" fontId="5" fillId="0" borderId="0" xfId="0" applyFont="1" applyAlignment="1">
      <alignment horizontal="left" vertical="center" wrapText="1"/>
    </xf>
    <xf numFmtId="0" fontId="2" fillId="0" borderId="0" xfId="0" applyFont="1" applyAlignment="1">
      <alignment horizontal="right"/>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16" fillId="0" borderId="0" xfId="58" applyFont="1" applyFill="1">
      <alignment vertical="center"/>
    </xf>
    <xf numFmtId="0" fontId="0" fillId="0" borderId="0" xfId="0" applyAlignment="1">
      <alignment horizontal="center"/>
    </xf>
    <xf numFmtId="49" fontId="11" fillId="0" borderId="7" xfId="55" applyNumberFormat="1" applyFont="1" applyBorder="1" applyAlignment="1">
      <alignment horizontal="left" vertical="center" wrapText="1" indent="1"/>
    </xf>
    <xf numFmtId="49" fontId="11" fillId="0" borderId="7" xfId="55" applyNumberFormat="1" applyFont="1" applyBorder="1" applyAlignment="1">
      <alignment horizontal="justify" vertical="center" wrapText="1"/>
    </xf>
    <xf numFmtId="179" fontId="11" fillId="0" borderId="7" xfId="0" applyNumberFormat="1" applyFont="1" applyFill="1" applyBorder="1" applyAlignment="1">
      <alignment horizontal="left" vertical="center" wrapText="1"/>
    </xf>
    <xf numFmtId="179" fontId="11" fillId="0" borderId="7" xfId="55" applyNumberFormat="1" applyFont="1" applyBorder="1">
      <alignment horizontal="left" vertical="center" wrapText="1"/>
    </xf>
    <xf numFmtId="49" fontId="11" fillId="0" borderId="7" xfId="55" applyNumberFormat="1" applyFont="1" applyBorder="1" applyAlignment="1">
      <alignment horizontal="justify" vertical="center" wrapText="1"/>
    </xf>
    <xf numFmtId="49" fontId="17" fillId="0" borderId="7" xfId="55" applyNumberFormat="1" applyFont="1" applyBorder="1" applyAlignment="1">
      <alignment horizontal="justify" vertical="center" wrapText="1"/>
    </xf>
    <xf numFmtId="179" fontId="11" fillId="0" borderId="7" xfId="0" applyNumberFormat="1" applyFont="1" applyFill="1" applyBorder="1" applyAlignment="1">
      <alignment horizontal="justify" vertical="center" wrapText="1"/>
    </xf>
    <xf numFmtId="179" fontId="11" fillId="0" borderId="7" xfId="55" applyNumberFormat="1" applyFont="1" applyBorder="1" applyAlignment="1">
      <alignment horizontal="left" vertical="center" wrapText="1"/>
    </xf>
    <xf numFmtId="49" fontId="11" fillId="0" borderId="1" xfId="55" applyNumberFormat="1" applyFont="1" applyBorder="1">
      <alignment horizontal="left" vertical="center" wrapText="1"/>
    </xf>
    <xf numFmtId="49" fontId="11" fillId="0" borderId="1" xfId="55" applyNumberFormat="1" applyFont="1" applyBorder="1" applyAlignment="1">
      <alignment horizontal="justify" vertical="center" wrapText="1"/>
    </xf>
    <xf numFmtId="179" fontId="11" fillId="0" borderId="1" xfId="0" applyNumberFormat="1" applyFont="1" applyFill="1" applyBorder="1" applyAlignment="1">
      <alignment horizontal="left" vertical="center" wrapText="1"/>
    </xf>
    <xf numFmtId="179" fontId="11" fillId="0" borderId="1" xfId="55" applyNumberFormat="1" applyFont="1" applyBorder="1">
      <alignment horizontal="left" vertical="center" wrapText="1"/>
    </xf>
    <xf numFmtId="179" fontId="11" fillId="0" borderId="1" xfId="55" applyNumberFormat="1" applyFont="1" applyBorder="1" applyAlignment="1">
      <alignment horizontal="center" vertical="center" wrapText="1"/>
    </xf>
    <xf numFmtId="49" fontId="11" fillId="0" borderId="1" xfId="55" applyNumberFormat="1" applyFont="1" applyBorder="1" applyAlignment="1">
      <alignment horizontal="center" vertical="center" wrapText="1"/>
    </xf>
    <xf numFmtId="49" fontId="11" fillId="0" borderId="16" xfId="55" applyNumberFormat="1" applyFont="1" applyBorder="1" applyAlignment="1">
      <alignment horizontal="left" vertical="center" wrapText="1" indent="1"/>
    </xf>
    <xf numFmtId="49" fontId="11" fillId="0" borderId="16" xfId="55" applyNumberFormat="1" applyFont="1" applyBorder="1" applyAlignment="1">
      <alignment horizontal="justify" vertical="center" wrapText="1"/>
    </xf>
    <xf numFmtId="0" fontId="0" fillId="0" borderId="16" xfId="0" applyBorder="1"/>
    <xf numFmtId="0" fontId="0" fillId="0" borderId="16" xfId="0" applyBorder="1" applyAlignment="1">
      <alignment horizontal="center"/>
    </xf>
    <xf numFmtId="179" fontId="11" fillId="0" borderId="7" xfId="55" applyNumberFormat="1" applyFont="1" applyBorder="1" applyAlignment="1">
      <alignment horizontal="justify" vertical="center" wrapText="1"/>
    </xf>
    <xf numFmtId="49" fontId="11" fillId="0" borderId="7" xfId="55" applyNumberFormat="1" applyFont="1" applyBorder="1" applyAlignment="1">
      <alignment horizontal="left" vertical="center" wrapText="1"/>
    </xf>
    <xf numFmtId="179" fontId="11" fillId="0" borderId="1" xfId="55" applyNumberFormat="1" applyFont="1" applyBorder="1" applyAlignment="1">
      <alignment horizontal="justify" vertical="center" wrapText="1"/>
    </xf>
    <xf numFmtId="49" fontId="11" fillId="0" borderId="1" xfId="55" applyNumberFormat="1" applyFont="1" applyBorder="1" applyAlignment="1">
      <alignment horizontal="left" vertical="center" wrapText="1"/>
    </xf>
    <xf numFmtId="179" fontId="11" fillId="0" borderId="1" xfId="55" applyNumberFormat="1" applyFont="1" applyBorder="1" applyAlignment="1">
      <alignment horizontal="left" vertical="center" wrapText="1"/>
    </xf>
    <xf numFmtId="179" fontId="11" fillId="0" borderId="16" xfId="55" applyNumberFormat="1" applyFont="1" applyBorder="1" applyAlignment="1">
      <alignment horizontal="center" vertical="center" wrapText="1"/>
    </xf>
    <xf numFmtId="0" fontId="0" fillId="0" borderId="17" xfId="0" applyBorder="1"/>
    <xf numFmtId="0" fontId="0" fillId="0" borderId="18" xfId="0" applyBorder="1"/>
    <xf numFmtId="0" fontId="0" fillId="0" borderId="0" xfId="0" applyAlignment="1">
      <alignment wrapText="1"/>
    </xf>
    <xf numFmtId="0" fontId="1" fillId="0" borderId="0" xfId="0" applyFont="1" applyFill="1" applyAlignment="1">
      <alignment vertical="top" wrapText="1"/>
    </xf>
    <xf numFmtId="0" fontId="9" fillId="0" borderId="0" xfId="0" applyFont="1" applyAlignment="1">
      <alignment horizontal="left" vertical="center"/>
    </xf>
    <xf numFmtId="0" fontId="18" fillId="0" borderId="7" xfId="0" applyFont="1" applyBorder="1" applyAlignment="1">
      <alignment horizontal="center" vertical="center"/>
    </xf>
    <xf numFmtId="0" fontId="18" fillId="0" borderId="1" xfId="0" applyFont="1" applyBorder="1" applyAlignment="1">
      <alignment horizontal="center" vertical="center" wrapText="1"/>
    </xf>
    <xf numFmtId="179" fontId="6" fillId="0" borderId="7" xfId="0" applyNumberFormat="1" applyFont="1" applyFill="1" applyBorder="1" applyAlignment="1">
      <alignment horizontal="right" vertical="center" wrapText="1"/>
    </xf>
    <xf numFmtId="0" fontId="2" fillId="0" borderId="0" xfId="0" applyFont="1" applyAlignment="1">
      <alignment vertical="top"/>
    </xf>
    <xf numFmtId="49" fontId="9" fillId="0" borderId="7" xfId="55" applyFont="1">
      <alignment horizontal="left" vertical="center" wrapText="1"/>
    </xf>
    <xf numFmtId="49" fontId="9" fillId="0" borderId="7" xfId="0" applyNumberFormat="1" applyFont="1" applyBorder="1" applyAlignment="1">
      <alignment horizontal="left" vertical="center" wrapText="1"/>
    </xf>
    <xf numFmtId="49" fontId="9" fillId="0" borderId="3" xfId="0" applyNumberFormat="1" applyFont="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4" fontId="4" fillId="0" borderId="7" xfId="0" applyNumberFormat="1" applyFont="1" applyBorder="1" applyAlignment="1" applyProtection="1">
      <alignment horizontal="right" vertical="center" wrapText="1"/>
      <protection locked="0"/>
    </xf>
    <xf numFmtId="0" fontId="19" fillId="0" borderId="7" xfId="0" applyFont="1" applyBorder="1" applyAlignment="1">
      <alignment horizontal="center"/>
    </xf>
    <xf numFmtId="0" fontId="6" fillId="0" borderId="7" xfId="0" applyFont="1" applyFill="1" applyBorder="1" applyAlignment="1">
      <alignment horizontal="left" vertical="center" indent="1"/>
    </xf>
    <xf numFmtId="179" fontId="11" fillId="0" borderId="7" xfId="53" applyNumberFormat="1" applyFont="1" applyBorder="1">
      <alignment horizontal="right" vertical="center"/>
    </xf>
    <xf numFmtId="0" fontId="18" fillId="0" borderId="7" xfId="0" applyFont="1" applyBorder="1" applyAlignment="1">
      <alignment horizontal="center" vertical="center" wrapText="1"/>
    </xf>
    <xf numFmtId="0" fontId="2" fillId="0" borderId="0" xfId="0" applyFont="1" applyAlignment="1">
      <alignment horizontal="center" wrapText="1"/>
    </xf>
    <xf numFmtId="0" fontId="20" fillId="0" borderId="0" xfId="0" applyFont="1" applyAlignment="1">
      <alignment horizontal="center" vertical="center" wrapText="1"/>
    </xf>
    <xf numFmtId="0" fontId="21" fillId="0" borderId="7" xfId="0" applyFont="1" applyBorder="1" applyAlignment="1">
      <alignment horizontal="center" vertical="center" wrapText="1"/>
    </xf>
    <xf numFmtId="0" fontId="21"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4" xfId="0" applyNumberFormat="1" applyFont="1" applyBorder="1" applyAlignment="1">
      <alignment horizontal="center" vertical="center" wrapText="1"/>
    </xf>
    <xf numFmtId="0" fontId="5" fillId="0" borderId="11" xfId="0" applyFont="1" applyBorder="1" applyAlignment="1">
      <alignment horizontal="center" vertical="center"/>
    </xf>
    <xf numFmtId="49" fontId="5" fillId="0" borderId="6" xfId="0" applyNumberFormat="1" applyFont="1" applyBorder="1" applyAlignment="1">
      <alignment horizontal="center" vertical="center"/>
    </xf>
    <xf numFmtId="49" fontId="5" fillId="0" borderId="13" xfId="0" applyNumberFormat="1" applyFont="1" applyBorder="1" applyAlignment="1">
      <alignment horizontal="center" vertical="center"/>
    </xf>
    <xf numFmtId="49" fontId="5" fillId="0" borderId="7" xfId="0" applyNumberFormat="1" applyFont="1" applyBorder="1" applyAlignment="1">
      <alignment horizontal="center" vertical="center"/>
    </xf>
    <xf numFmtId="0" fontId="11" fillId="0" borderId="7" xfId="0" applyFont="1" applyFill="1" applyBorder="1" applyAlignment="1">
      <alignment horizontal="left" vertical="center" wrapText="1"/>
    </xf>
    <xf numFmtId="0" fontId="11" fillId="0" borderId="7" xfId="0" applyFont="1" applyFill="1" applyBorder="1" applyAlignment="1">
      <alignment horizontal="left" vertical="center" wrapText="1" indent="1"/>
    </xf>
    <xf numFmtId="0" fontId="11" fillId="0" borderId="7" xfId="0" applyFont="1" applyFill="1" applyBorder="1" applyAlignment="1">
      <alignment horizontal="left" vertical="center" wrapText="1" indent="2"/>
    </xf>
    <xf numFmtId="0" fontId="11" fillId="0" borderId="7" xfId="0" applyFont="1" applyFill="1" applyBorder="1" applyAlignment="1">
      <alignment vertical="center" wrapText="1"/>
    </xf>
    <xf numFmtId="181" fontId="22" fillId="0" borderId="16" xfId="57" applyNumberFormat="1" applyFont="1" applyFill="1" applyBorder="1" applyAlignment="1" applyProtection="1">
      <alignment vertical="center" wrapText="1"/>
    </xf>
    <xf numFmtId="0" fontId="11" fillId="0" borderId="7" xfId="0" applyFont="1" applyFill="1"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horizontal="center" vertical="center"/>
    </xf>
    <xf numFmtId="0" fontId="5" fillId="0" borderId="1" xfId="0" applyFont="1" applyBorder="1" applyAlignment="1" applyProtection="1">
      <alignment horizontal="center" vertical="center"/>
      <protection locked="0"/>
    </xf>
    <xf numFmtId="0" fontId="11" fillId="0" borderId="7" xfId="0" applyFont="1" applyFill="1" applyBorder="1" applyAlignment="1">
      <alignment horizontal="left" vertical="center"/>
    </xf>
    <xf numFmtId="0" fontId="11" fillId="0" borderId="6" xfId="0" applyFont="1" applyFill="1" applyBorder="1" applyAlignment="1">
      <alignment horizontal="left" vertical="center"/>
    </xf>
    <xf numFmtId="0" fontId="25" fillId="0" borderId="6" xfId="0" applyFont="1" applyFill="1" applyBorder="1" applyAlignment="1">
      <alignment horizontal="center" vertical="center"/>
    </xf>
    <xf numFmtId="179" fontId="25" fillId="0" borderId="7" xfId="0" applyNumberFormat="1" applyFont="1" applyFill="1" applyBorder="1" applyAlignment="1">
      <alignment horizontal="right" vertical="center"/>
    </xf>
    <xf numFmtId="0" fontId="25" fillId="0" borderId="7" xfId="0" applyFont="1" applyFill="1" applyBorder="1" applyAlignment="1">
      <alignment horizontal="center" vertical="center"/>
    </xf>
    <xf numFmtId="0" fontId="2" fillId="0" borderId="1" xfId="0" applyFont="1" applyBorder="1" applyAlignment="1">
      <alignment horizontal="center" vertical="center" wrapText="1"/>
    </xf>
    <xf numFmtId="0" fontId="11" fillId="0" borderId="16" xfId="0" applyFont="1" applyFill="1" applyBorder="1" applyAlignment="1">
      <alignment horizontal="left" vertical="center" wrapText="1"/>
    </xf>
    <xf numFmtId="179" fontId="11" fillId="0" borderId="16" xfId="53" applyNumberFormat="1" applyFont="1" applyBorder="1">
      <alignment horizontal="right" vertical="center"/>
    </xf>
    <xf numFmtId="4" fontId="4" fillId="0" borderId="16" xfId="0" applyNumberFormat="1" applyFont="1" applyBorder="1" applyAlignment="1" applyProtection="1">
      <alignment horizontal="right" vertical="center"/>
      <protection locked="0"/>
    </xf>
    <xf numFmtId="4" fontId="4" fillId="0" borderId="16" xfId="0" applyNumberFormat="1" applyFont="1" applyBorder="1" applyAlignment="1">
      <alignment horizontal="right" vertical="center"/>
    </xf>
    <xf numFmtId="0" fontId="11" fillId="0" borderId="16" xfId="0" applyFont="1" applyFill="1" applyBorder="1" applyAlignment="1">
      <alignment horizontal="left" vertical="center" wrapText="1" indent="1"/>
    </xf>
    <xf numFmtId="0" fontId="11" fillId="0" borderId="16" xfId="0" applyFont="1" applyFill="1" applyBorder="1" applyAlignment="1">
      <alignment horizontal="left" vertical="center" wrapText="1" indent="2"/>
    </xf>
    <xf numFmtId="0" fontId="11" fillId="0" borderId="16" xfId="0" applyFont="1" applyFill="1" applyBorder="1" applyAlignment="1">
      <alignment vertical="center" wrapText="1"/>
    </xf>
    <xf numFmtId="0" fontId="11" fillId="0" borderId="16" xfId="0" applyFont="1" applyFill="1" applyBorder="1" applyAlignment="1">
      <alignment horizontal="center" vertical="center" wrapText="1"/>
    </xf>
    <xf numFmtId="179" fontId="9" fillId="0" borderId="0" xfId="0" applyNumberFormat="1" applyFont="1" applyBorder="1" applyAlignment="1">
      <alignment horizontal="right" vertical="center"/>
    </xf>
    <xf numFmtId="0" fontId="14" fillId="0" borderId="0" xfId="0" applyFont="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6" xfId="0" applyFont="1" applyBorder="1" applyAlignment="1">
      <alignment horizontal="center" vertical="center"/>
    </xf>
    <xf numFmtId="0" fontId="2" fillId="0" borderId="13"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Protection="1">
      <protection locked="0"/>
    </xf>
    <xf numFmtId="0" fontId="5" fillId="0" borderId="0" xfId="0" applyFont="1" applyProtection="1">
      <protection locked="0"/>
    </xf>
    <xf numFmtId="0" fontId="2" fillId="0" borderId="3" xfId="0" applyFont="1" applyBorder="1" applyAlignment="1" applyProtection="1">
      <alignment horizontal="center" vertical="center"/>
      <protection locked="0"/>
    </xf>
    <xf numFmtId="0" fontId="2" fillId="0" borderId="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5" xfId="0" applyFont="1" applyBorder="1" applyAlignment="1" applyProtection="1">
      <alignment horizontal="center" vertical="center"/>
      <protection locked="0"/>
    </xf>
    <xf numFmtId="0" fontId="2" fillId="0" borderId="13" xfId="0" applyFont="1" applyBorder="1" applyAlignment="1">
      <alignment horizontal="center" vertical="center" wrapText="1"/>
    </xf>
    <xf numFmtId="0" fontId="26" fillId="0" borderId="1" xfId="0" applyFont="1" applyBorder="1" applyAlignment="1">
      <alignment horizontal="center" vertical="center" wrapText="1"/>
    </xf>
    <xf numFmtId="0" fontId="2" fillId="0" borderId="13"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protection locked="0"/>
    </xf>
    <xf numFmtId="0" fontId="8" fillId="0" borderId="0" xfId="0" applyFont="1" applyAlignment="1">
      <alignment horizontal="center" vertical="top"/>
    </xf>
    <xf numFmtId="0" fontId="4" fillId="0" borderId="7" xfId="0" applyFont="1" applyBorder="1" applyAlignment="1">
      <alignment horizontal="left" vertical="center"/>
    </xf>
    <xf numFmtId="4" fontId="11" fillId="0" borderId="7" xfId="0" applyNumberFormat="1" applyFont="1" applyBorder="1" applyAlignment="1">
      <alignment horizontal="right" vertical="center"/>
    </xf>
    <xf numFmtId="4" fontId="11" fillId="0" borderId="7" xfId="0" applyNumberFormat="1" applyFont="1" applyBorder="1" applyAlignment="1" applyProtection="1">
      <alignment horizontal="right" vertical="center"/>
      <protection locked="0"/>
    </xf>
    <xf numFmtId="4" fontId="4" fillId="0" borderId="7" xfId="0" applyNumberFormat="1" applyFont="1" applyBorder="1" applyAlignment="1">
      <alignment horizontal="right" vertical="center"/>
    </xf>
    <xf numFmtId="0" fontId="4" fillId="0" borderId="6" xfId="0" applyFont="1" applyBorder="1" applyAlignment="1">
      <alignment horizontal="left" vertical="center"/>
    </xf>
    <xf numFmtId="0" fontId="27" fillId="0" borderId="6" xfId="0" applyFont="1" applyBorder="1" applyAlignment="1">
      <alignment horizontal="center" vertical="center"/>
    </xf>
    <xf numFmtId="4" fontId="27" fillId="0" borderId="7" xfId="0" applyNumberFormat="1" applyFont="1" applyBorder="1" applyAlignment="1">
      <alignment horizontal="right" vertical="center"/>
    </xf>
    <xf numFmtId="0" fontId="27" fillId="0" borderId="7" xfId="0" applyFont="1" applyBorder="1" applyAlignment="1">
      <alignment horizontal="center" vertical="center"/>
    </xf>
    <xf numFmtId="0" fontId="27" fillId="0" borderId="6" xfId="0" applyFont="1" applyBorder="1" applyAlignment="1">
      <alignment horizontal="left" vertical="center"/>
    </xf>
    <xf numFmtId="0" fontId="27" fillId="0" borderId="7" xfId="0" applyFont="1" applyBorder="1" applyAlignment="1">
      <alignment horizontal="left" vertical="center"/>
    </xf>
    <xf numFmtId="179" fontId="27" fillId="0" borderId="7" xfId="0" applyNumberFormat="1" applyFont="1" applyBorder="1" applyAlignment="1">
      <alignment horizontal="righ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27" fillId="0" borderId="6" xfId="0" applyFont="1" applyBorder="1" applyAlignment="1" applyProtection="1">
      <alignment horizontal="center" vertical="center"/>
      <protection locked="0"/>
    </xf>
    <xf numFmtId="4" fontId="27" fillId="0" borderId="7" xfId="0" applyNumberFormat="1" applyFont="1" applyBorder="1" applyAlignment="1" applyProtection="1">
      <alignment horizontal="right" vertical="center"/>
      <protection locked="0"/>
    </xf>
    <xf numFmtId="0" fontId="6" fillId="0" borderId="7" xfId="0" applyFont="1" applyFill="1" applyBorder="1" applyAlignment="1" quotePrefix="1">
      <alignment horizontal="left" vertical="center"/>
    </xf>
    <xf numFmtId="0" fontId="6" fillId="0" borderId="7" xfId="0" applyFont="1" applyFill="1" applyBorder="1" applyAlignment="1" quotePrefix="1">
      <alignment horizontal="left"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IntegralNumberStyle" xfId="52"/>
    <cellStyle name="MoneyStyle" xfId="53"/>
    <cellStyle name="NumberStyle" xfId="54"/>
    <cellStyle name="TextStyle" xfId="55"/>
    <cellStyle name="TimeStyle" xfId="56"/>
    <cellStyle name="Normal" xfId="57"/>
    <cellStyle name="常规 3" xfId="58"/>
  </cellStyles>
  <tableStyles count="0" defaultTableStyle="TableStyleMedium2"/>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2"/>
  <sheetViews>
    <sheetView showZeros="0" tabSelected="1" workbookViewId="0">
      <pane ySplit="1" topLeftCell="A2" activePane="bottomLeft" state="frozen"/>
      <selection/>
      <selection pane="bottomLeft" activeCell="A8" sqref="A8"/>
    </sheetView>
  </sheetViews>
  <sheetFormatPr defaultColWidth="8" defaultRowHeight="14.25" customHeight="1" outlineLevelCol="3"/>
  <cols>
    <col min="1" max="1" width="39.5508474576271" customWidth="1"/>
    <col min="2" max="2" width="46.3305084745763" customWidth="1"/>
    <col min="3" max="3" width="40.4406779661017" customWidth="1"/>
    <col min="4" max="4" width="50.2203389830508" customWidth="1"/>
  </cols>
  <sheetData>
    <row r="1" customHeight="1" spans="1:4">
      <c r="A1" s="4"/>
      <c r="B1" s="4"/>
      <c r="C1" s="4"/>
      <c r="D1" s="4"/>
    </row>
    <row r="2" ht="11.95" customHeight="1" spans="4:4">
      <c r="D2" s="113" t="s">
        <v>0</v>
      </c>
    </row>
    <row r="3" ht="36" customHeight="1" spans="1:4">
      <c r="A3" s="53" t="s">
        <v>1</v>
      </c>
      <c r="B3" s="218"/>
      <c r="C3" s="218"/>
      <c r="D3" s="218"/>
    </row>
    <row r="4" ht="20.95" customHeight="1" spans="1:4">
      <c r="A4" s="103" t="s">
        <v>2</v>
      </c>
      <c r="B4" s="181"/>
      <c r="C4" s="181"/>
      <c r="D4" s="112" t="s">
        <v>3</v>
      </c>
    </row>
    <row r="5" ht="19.5" customHeight="1" spans="1:4">
      <c r="A5" s="14" t="s">
        <v>4</v>
      </c>
      <c r="B5" s="16"/>
      <c r="C5" s="14" t="s">
        <v>5</v>
      </c>
      <c r="D5" s="16"/>
    </row>
    <row r="6" ht="19.5" customHeight="1" spans="1:4">
      <c r="A6" s="19" t="s">
        <v>6</v>
      </c>
      <c r="B6" s="19" t="s">
        <v>7</v>
      </c>
      <c r="C6" s="19" t="s">
        <v>8</v>
      </c>
      <c r="D6" s="19" t="s">
        <v>7</v>
      </c>
    </row>
    <row r="7" ht="19.5" customHeight="1" spans="1:4">
      <c r="A7" s="22"/>
      <c r="B7" s="22"/>
      <c r="C7" s="22"/>
      <c r="D7" s="22"/>
    </row>
    <row r="8" ht="25.4" customHeight="1" spans="1:4">
      <c r="A8" s="219" t="s">
        <v>9</v>
      </c>
      <c r="B8" s="162">
        <v>17869249.43</v>
      </c>
      <c r="C8" s="183" t="s">
        <v>10</v>
      </c>
      <c r="D8" s="162">
        <v>12009052</v>
      </c>
    </row>
    <row r="9" ht="25.4" customHeight="1" spans="1:4">
      <c r="A9" s="219" t="s">
        <v>11</v>
      </c>
      <c r="B9" s="220"/>
      <c r="C9" s="183" t="s">
        <v>12</v>
      </c>
      <c r="D9" s="162">
        <v>2879719.2</v>
      </c>
    </row>
    <row r="10" ht="25.4" customHeight="1" spans="1:4">
      <c r="A10" s="219" t="s">
        <v>13</v>
      </c>
      <c r="B10" s="220"/>
      <c r="C10" s="183" t="s">
        <v>14</v>
      </c>
      <c r="D10" s="162">
        <v>1241386</v>
      </c>
    </row>
    <row r="11" ht="25.4" customHeight="1" spans="1:4">
      <c r="A11" s="219" t="s">
        <v>15</v>
      </c>
      <c r="B11" s="221"/>
      <c r="C11" s="177" t="s">
        <v>16</v>
      </c>
      <c r="D11" s="162">
        <v>1008.23</v>
      </c>
    </row>
    <row r="12" ht="25.4" customHeight="1" spans="1:4">
      <c r="A12" s="219" t="s">
        <v>17</v>
      </c>
      <c r="B12" s="220">
        <v>50000</v>
      </c>
      <c r="C12" s="183" t="s">
        <v>18</v>
      </c>
      <c r="D12" s="162">
        <v>1788084</v>
      </c>
    </row>
    <row r="13" ht="25.4" customHeight="1" spans="1:4">
      <c r="A13" s="219" t="s">
        <v>19</v>
      </c>
      <c r="B13" s="221"/>
      <c r="C13" s="154"/>
      <c r="D13" s="222"/>
    </row>
    <row r="14" ht="25.4" customHeight="1" spans="1:4">
      <c r="A14" s="219" t="s">
        <v>20</v>
      </c>
      <c r="B14" s="221"/>
      <c r="C14" s="154"/>
      <c r="D14" s="222"/>
    </row>
    <row r="15" ht="25.4" customHeight="1" spans="1:4">
      <c r="A15" s="219" t="s">
        <v>21</v>
      </c>
      <c r="B15" s="102"/>
      <c r="C15" s="154"/>
      <c r="D15" s="222"/>
    </row>
    <row r="16" ht="25.4" customHeight="1" spans="1:4">
      <c r="A16" s="223" t="s">
        <v>22</v>
      </c>
      <c r="B16" s="102"/>
      <c r="C16" s="154"/>
      <c r="D16" s="222"/>
    </row>
    <row r="17" ht="25.4" customHeight="1" spans="1:4">
      <c r="A17" s="223" t="s">
        <v>23</v>
      </c>
      <c r="B17" s="222">
        <v>50000</v>
      </c>
      <c r="C17" s="154"/>
      <c r="D17" s="222"/>
    </row>
    <row r="18" ht="25.4" customHeight="1" spans="1:4">
      <c r="A18" s="224" t="s">
        <v>24</v>
      </c>
      <c r="B18" s="225">
        <v>17919249.43</v>
      </c>
      <c r="C18" s="226" t="s">
        <v>25</v>
      </c>
      <c r="D18" s="225">
        <v>17919249.43</v>
      </c>
    </row>
    <row r="19" ht="25.4" customHeight="1" spans="1:4">
      <c r="A19" s="227" t="s">
        <v>26</v>
      </c>
      <c r="B19" s="225"/>
      <c r="C19" s="228" t="s">
        <v>27</v>
      </c>
      <c r="D19" s="229"/>
    </row>
    <row r="20" ht="25.4" customHeight="1" spans="1:4">
      <c r="A20" s="230" t="s">
        <v>28</v>
      </c>
      <c r="B20" s="222"/>
      <c r="C20" s="231" t="s">
        <v>28</v>
      </c>
      <c r="D20" s="102"/>
    </row>
    <row r="21" ht="25.4" customHeight="1" spans="1:4">
      <c r="A21" s="230" t="s">
        <v>29</v>
      </c>
      <c r="B21" s="222"/>
      <c r="C21" s="231" t="s">
        <v>30</v>
      </c>
      <c r="D21" s="102"/>
    </row>
    <row r="22" ht="25.4" customHeight="1" spans="1:4">
      <c r="A22" s="232" t="s">
        <v>31</v>
      </c>
      <c r="B22" s="225">
        <v>17919249.43</v>
      </c>
      <c r="C22" s="226" t="s">
        <v>32</v>
      </c>
      <c r="D22" s="233">
        <v>17919249.43</v>
      </c>
    </row>
  </sheetData>
  <mergeCells count="8">
    <mergeCell ref="A3:D3"/>
    <mergeCell ref="A4:B4"/>
    <mergeCell ref="A5:B5"/>
    <mergeCell ref="C5:D5"/>
    <mergeCell ref="A6:A7"/>
    <mergeCell ref="B6:B7"/>
    <mergeCell ref="C6:C7"/>
    <mergeCell ref="D6:D7"/>
  </mergeCells>
  <pageMargins left="0.75" right="0.75" top="1" bottom="1" header="0.5" footer="0.5"/>
  <pageSetup paperSize="9" scale="7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11" sqref="A11"/>
    </sheetView>
  </sheetViews>
  <sheetFormatPr defaultColWidth="9.11016949152542" defaultRowHeight="14.25" customHeight="1" outlineLevelCol="5"/>
  <cols>
    <col min="1" max="1" width="29" customWidth="1"/>
    <col min="2" max="2" width="28.5508474576271" customWidth="1"/>
    <col min="3" max="3" width="31.5508474576271" customWidth="1"/>
    <col min="4" max="6" width="33.4406779661017" customWidth="1"/>
  </cols>
  <sheetData>
    <row r="1" customHeight="1" spans="1:6">
      <c r="A1" s="4"/>
      <c r="B1" s="4"/>
      <c r="C1" s="4"/>
      <c r="D1" s="4"/>
      <c r="E1" s="4"/>
      <c r="F1" s="4"/>
    </row>
    <row r="2" ht="15.75" customHeight="1" spans="6:6">
      <c r="F2" s="63" t="s">
        <v>498</v>
      </c>
    </row>
    <row r="3" ht="28.5" customHeight="1" spans="1:6">
      <c r="A3" s="32" t="s">
        <v>499</v>
      </c>
      <c r="B3" s="32"/>
      <c r="C3" s="32"/>
      <c r="D3" s="32"/>
      <c r="E3" s="32"/>
      <c r="F3" s="32"/>
    </row>
    <row r="4" ht="15.05" customHeight="1" spans="1:6">
      <c r="A4" s="114" t="str">
        <f>'部门财务收支预算总表01-1'!A4</f>
        <v>单位名称：新平彝族傣族自治县市场监督管理局</v>
      </c>
      <c r="B4" s="115"/>
      <c r="C4" s="115"/>
      <c r="D4" s="66"/>
      <c r="E4" s="66"/>
      <c r="F4" s="116" t="s">
        <v>3</v>
      </c>
    </row>
    <row r="5" ht="18.85" customHeight="1" spans="1:6">
      <c r="A5" s="13" t="s">
        <v>168</v>
      </c>
      <c r="B5" s="13" t="s">
        <v>56</v>
      </c>
      <c r="C5" s="13" t="s">
        <v>57</v>
      </c>
      <c r="D5" s="19" t="s">
        <v>500</v>
      </c>
      <c r="E5" s="71"/>
      <c r="F5" s="71"/>
    </row>
    <row r="6" ht="29.95" customHeight="1" spans="1:6">
      <c r="A6" s="22"/>
      <c r="B6" s="22"/>
      <c r="C6" s="22"/>
      <c r="D6" s="19" t="s">
        <v>37</v>
      </c>
      <c r="E6" s="71" t="s">
        <v>65</v>
      </c>
      <c r="F6" s="71" t="s">
        <v>66</v>
      </c>
    </row>
    <row r="7" ht="16.55" customHeight="1" spans="1:6">
      <c r="A7" s="71">
        <v>1</v>
      </c>
      <c r="B7" s="71">
        <v>2</v>
      </c>
      <c r="C7" s="71">
        <v>3</v>
      </c>
      <c r="D7" s="71">
        <v>4</v>
      </c>
      <c r="E7" s="71">
        <v>5</v>
      </c>
      <c r="F7" s="71">
        <v>6</v>
      </c>
    </row>
    <row r="8" ht="20.3" customHeight="1" spans="1:6">
      <c r="A8" s="34"/>
      <c r="B8" s="34"/>
      <c r="C8" s="34"/>
      <c r="D8" s="72"/>
      <c r="E8" s="72"/>
      <c r="F8" s="72"/>
    </row>
    <row r="9" ht="17.2" customHeight="1" spans="1:6">
      <c r="A9" s="117" t="s">
        <v>133</v>
      </c>
      <c r="B9" s="118"/>
      <c r="C9" s="118"/>
      <c r="D9" s="72"/>
      <c r="E9" s="72"/>
      <c r="F9" s="72"/>
    </row>
    <row r="11" customHeight="1" spans="1:1">
      <c r="A11" t="s">
        <v>501</v>
      </c>
    </row>
  </sheetData>
  <mergeCells count="6">
    <mergeCell ref="A3:F3"/>
    <mergeCell ref="D5:F5"/>
    <mergeCell ref="A9:C9"/>
    <mergeCell ref="A5:A6"/>
    <mergeCell ref="B5:B6"/>
    <mergeCell ref="C5:C6"/>
  </mergeCells>
  <pageMargins left="0.75" right="0.75" top="1" bottom="1" header="0.5" footer="0.5"/>
  <pageSetup paperSize="9" scale="7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28"/>
  <sheetViews>
    <sheetView showZeros="0" workbookViewId="0">
      <pane ySplit="1" topLeftCell="A11" activePane="bottomLeft" state="frozen"/>
      <selection/>
      <selection pane="bottomLeft" activeCell="C21" sqref="C21"/>
    </sheetView>
  </sheetViews>
  <sheetFormatPr defaultColWidth="9.11016949152542" defaultRowHeight="14.25" customHeight="1"/>
  <cols>
    <col min="1" max="1" width="39.1101694915254" customWidth="1"/>
    <col min="2" max="2" width="21.6610169491525" customWidth="1"/>
    <col min="3" max="3" width="35.2203389830508" customWidth="1"/>
    <col min="4" max="4" width="7.66101694915254" customWidth="1"/>
    <col min="5" max="5" width="10.2203389830508" customWidth="1"/>
    <col min="6" max="11" width="14.7796610169492" customWidth="1"/>
    <col min="12" max="16" width="12.5508474576271" customWidth="1"/>
    <col min="17" max="17" width="10.4406779661017" customWidth="1"/>
  </cols>
  <sheetData>
    <row r="1" customHeight="1" spans="1:17">
      <c r="A1" s="4"/>
      <c r="B1" s="4"/>
      <c r="C1" s="4"/>
      <c r="D1" s="4"/>
      <c r="E1" s="4"/>
      <c r="F1" s="4"/>
      <c r="G1" s="4"/>
      <c r="H1" s="4"/>
      <c r="I1" s="4"/>
      <c r="J1" s="4"/>
      <c r="K1" s="4"/>
      <c r="L1" s="4"/>
      <c r="M1" s="4"/>
      <c r="N1" s="4"/>
      <c r="O1" s="4"/>
      <c r="P1" s="4"/>
      <c r="Q1" s="4"/>
    </row>
    <row r="2" ht="13.6" customHeight="1" spans="15:17">
      <c r="O2" s="62"/>
      <c r="P2" s="62"/>
      <c r="Q2" s="112" t="s">
        <v>502</v>
      </c>
    </row>
    <row r="3" ht="27.85" customHeight="1" spans="1:17">
      <c r="A3" s="64" t="s">
        <v>503</v>
      </c>
      <c r="B3" s="32"/>
      <c r="C3" s="32"/>
      <c r="D3" s="32"/>
      <c r="E3" s="32"/>
      <c r="F3" s="32"/>
      <c r="G3" s="32"/>
      <c r="H3" s="32"/>
      <c r="I3" s="32"/>
      <c r="J3" s="32"/>
      <c r="K3" s="54"/>
      <c r="L3" s="32"/>
      <c r="M3" s="32"/>
      <c r="N3" s="32"/>
      <c r="O3" s="54"/>
      <c r="P3" s="54"/>
      <c r="Q3" s="32"/>
    </row>
    <row r="4" ht="18.85" customHeight="1" spans="1:17">
      <c r="A4" s="103" t="str">
        <f>'部门财务收支预算总表01-1'!A4</f>
        <v>单位名称：新平彝族傣族自治县市场监督管理局</v>
      </c>
      <c r="B4" s="10"/>
      <c r="C4" s="10"/>
      <c r="D4" s="10"/>
      <c r="E4" s="10"/>
      <c r="F4" s="10"/>
      <c r="G4" s="10"/>
      <c r="H4" s="10"/>
      <c r="I4" s="10"/>
      <c r="J4" s="10"/>
      <c r="O4" s="73"/>
      <c r="P4" s="73"/>
      <c r="Q4" s="113" t="s">
        <v>159</v>
      </c>
    </row>
    <row r="5" ht="15.75" customHeight="1" spans="1:17">
      <c r="A5" s="13" t="s">
        <v>504</v>
      </c>
      <c r="B5" s="79" t="s">
        <v>505</v>
      </c>
      <c r="C5" s="79" t="s">
        <v>506</v>
      </c>
      <c r="D5" s="79" t="s">
        <v>507</v>
      </c>
      <c r="E5" s="79" t="s">
        <v>508</v>
      </c>
      <c r="F5" s="79" t="s">
        <v>509</v>
      </c>
      <c r="G5" s="80" t="s">
        <v>175</v>
      </c>
      <c r="H5" s="80"/>
      <c r="I5" s="80"/>
      <c r="J5" s="80"/>
      <c r="K5" s="81"/>
      <c r="L5" s="80"/>
      <c r="M5" s="80"/>
      <c r="N5" s="80"/>
      <c r="O5" s="96"/>
      <c r="P5" s="81"/>
      <c r="Q5" s="97"/>
    </row>
    <row r="6" ht="17.2" customHeight="1" spans="1:17">
      <c r="A6" s="18"/>
      <c r="B6" s="82"/>
      <c r="C6" s="82"/>
      <c r="D6" s="82"/>
      <c r="E6" s="82"/>
      <c r="F6" s="82"/>
      <c r="G6" s="82" t="s">
        <v>37</v>
      </c>
      <c r="H6" s="82" t="s">
        <v>40</v>
      </c>
      <c r="I6" s="82" t="s">
        <v>510</v>
      </c>
      <c r="J6" s="82" t="s">
        <v>511</v>
      </c>
      <c r="K6" s="83" t="s">
        <v>512</v>
      </c>
      <c r="L6" s="98" t="s">
        <v>513</v>
      </c>
      <c r="M6" s="98"/>
      <c r="N6" s="98"/>
      <c r="O6" s="99"/>
      <c r="P6" s="100"/>
      <c r="Q6" s="84"/>
    </row>
    <row r="7" ht="54" customHeight="1" spans="1:17">
      <c r="A7" s="21"/>
      <c r="B7" s="84"/>
      <c r="C7" s="84"/>
      <c r="D7" s="84"/>
      <c r="E7" s="84"/>
      <c r="F7" s="84"/>
      <c r="G7" s="84"/>
      <c r="H7" s="84" t="s">
        <v>39</v>
      </c>
      <c r="I7" s="84"/>
      <c r="J7" s="84"/>
      <c r="K7" s="85"/>
      <c r="L7" s="84" t="s">
        <v>39</v>
      </c>
      <c r="M7" s="84" t="s">
        <v>50</v>
      </c>
      <c r="N7" s="84" t="s">
        <v>182</v>
      </c>
      <c r="O7" s="101" t="s">
        <v>46</v>
      </c>
      <c r="P7" s="85" t="s">
        <v>47</v>
      </c>
      <c r="Q7" s="84" t="s">
        <v>48</v>
      </c>
    </row>
    <row r="8" ht="15.05" customHeight="1" spans="1:17">
      <c r="A8" s="22">
        <v>1</v>
      </c>
      <c r="B8" s="104">
        <v>2</v>
      </c>
      <c r="C8" s="104">
        <v>3</v>
      </c>
      <c r="D8" s="104">
        <v>4</v>
      </c>
      <c r="E8" s="104">
        <v>5</v>
      </c>
      <c r="F8" s="104">
        <v>6</v>
      </c>
      <c r="G8" s="105">
        <v>7</v>
      </c>
      <c r="H8" s="105">
        <v>8</v>
      </c>
      <c r="I8" s="105">
        <v>9</v>
      </c>
      <c r="J8" s="105">
        <v>10</v>
      </c>
      <c r="K8" s="105">
        <v>11</v>
      </c>
      <c r="L8" s="105">
        <v>12</v>
      </c>
      <c r="M8" s="105">
        <v>13</v>
      </c>
      <c r="N8" s="105">
        <v>14</v>
      </c>
      <c r="O8" s="105">
        <v>15</v>
      </c>
      <c r="P8" s="105">
        <v>16</v>
      </c>
      <c r="Q8" s="105">
        <v>17</v>
      </c>
    </row>
    <row r="9" s="1" customFormat="1" ht="13.05" spans="1:17">
      <c r="A9" s="106" t="s">
        <v>211</v>
      </c>
      <c r="B9" s="107"/>
      <c r="C9" s="107"/>
      <c r="D9" s="108"/>
      <c r="E9" s="108"/>
      <c r="F9" s="108">
        <v>37500</v>
      </c>
      <c r="G9" s="108">
        <v>37500</v>
      </c>
      <c r="H9" s="108">
        <v>37500</v>
      </c>
      <c r="I9" s="108"/>
      <c r="J9" s="111"/>
      <c r="K9" s="111"/>
      <c r="L9" s="108"/>
      <c r="M9" s="108"/>
      <c r="N9" s="108"/>
      <c r="O9" s="108"/>
      <c r="P9" s="108"/>
      <c r="Q9" s="108"/>
    </row>
    <row r="10" s="1" customFormat="1" ht="22.25" spans="1:17">
      <c r="A10" s="107"/>
      <c r="B10" s="107" t="s">
        <v>514</v>
      </c>
      <c r="C10" s="107" t="str">
        <f>"C2309019901"&amp;"  "&amp;"公文用纸、资料汇编、信封印刷服务"</f>
        <v>C2309019901  公文用纸、资料汇编、信封印刷服务</v>
      </c>
      <c r="D10" s="109" t="s">
        <v>515</v>
      </c>
      <c r="E10" s="110">
        <v>4</v>
      </c>
      <c r="F10" s="108">
        <v>20000</v>
      </c>
      <c r="G10" s="108">
        <v>20000</v>
      </c>
      <c r="H10" s="111">
        <v>20000</v>
      </c>
      <c r="I10" s="111"/>
      <c r="J10" s="111"/>
      <c r="K10" s="111"/>
      <c r="L10" s="108"/>
      <c r="M10" s="108"/>
      <c r="N10" s="108"/>
      <c r="O10" s="108"/>
      <c r="P10" s="108"/>
      <c r="Q10" s="108"/>
    </row>
    <row r="11" s="1" customFormat="1" ht="13.05" spans="1:17">
      <c r="A11" s="107"/>
      <c r="B11" s="107" t="s">
        <v>516</v>
      </c>
      <c r="C11" s="107" t="str">
        <f>"A05040101"&amp;"  "&amp;"复印纸"</f>
        <v>A05040101  复印纸</v>
      </c>
      <c r="D11" s="109" t="s">
        <v>517</v>
      </c>
      <c r="E11" s="110">
        <v>100</v>
      </c>
      <c r="F11" s="108">
        <v>17500</v>
      </c>
      <c r="G11" s="108">
        <v>17500</v>
      </c>
      <c r="H11" s="111">
        <v>17500</v>
      </c>
      <c r="I11" s="111"/>
      <c r="J11" s="111"/>
      <c r="K11" s="111"/>
      <c r="L11" s="108"/>
      <c r="M11" s="108"/>
      <c r="N11" s="108"/>
      <c r="O11" s="108"/>
      <c r="P11" s="108"/>
      <c r="Q11" s="108"/>
    </row>
    <row r="12" s="1" customFormat="1" ht="22.25" spans="1:17">
      <c r="A12" s="106" t="s">
        <v>295</v>
      </c>
      <c r="B12" s="107"/>
      <c r="C12" s="107"/>
      <c r="D12" s="107"/>
      <c r="E12" s="107"/>
      <c r="F12" s="108">
        <v>120700</v>
      </c>
      <c r="G12" s="108">
        <v>163960</v>
      </c>
      <c r="H12" s="108">
        <v>163960</v>
      </c>
      <c r="I12" s="108"/>
      <c r="J12" s="111"/>
      <c r="K12" s="111"/>
      <c r="L12" s="108"/>
      <c r="M12" s="108"/>
      <c r="N12" s="108"/>
      <c r="O12" s="108"/>
      <c r="P12" s="108"/>
      <c r="Q12" s="108"/>
    </row>
    <row r="13" s="1" customFormat="1" ht="13.05" spans="1:17">
      <c r="A13" s="107"/>
      <c r="B13" s="107" t="s">
        <v>518</v>
      </c>
      <c r="C13" s="107" t="str">
        <f>"A02010105"&amp;"  "&amp;"台式计算机"</f>
        <v>A02010105  台式计算机</v>
      </c>
      <c r="D13" s="109" t="s">
        <v>519</v>
      </c>
      <c r="E13" s="110">
        <v>5</v>
      </c>
      <c r="F13" s="108">
        <v>36000</v>
      </c>
      <c r="G13" s="108">
        <v>36000</v>
      </c>
      <c r="H13" s="111">
        <v>36000</v>
      </c>
      <c r="I13" s="111"/>
      <c r="J13" s="111"/>
      <c r="K13" s="111"/>
      <c r="L13" s="108"/>
      <c r="M13" s="108"/>
      <c r="N13" s="108"/>
      <c r="O13" s="108"/>
      <c r="P13" s="108"/>
      <c r="Q13" s="108"/>
    </row>
    <row r="14" s="1" customFormat="1" ht="22.25" spans="1:17">
      <c r="A14" s="107"/>
      <c r="B14" s="107" t="s">
        <v>520</v>
      </c>
      <c r="C14" s="107" t="str">
        <f t="shared" ref="C14:C18" si="0">"C2309019901"&amp;"  "&amp;"公文用纸、资料汇编、信封印刷服务"</f>
        <v>C2309019901  公文用纸、资料汇编、信封印刷服务</v>
      </c>
      <c r="D14" s="109" t="s">
        <v>515</v>
      </c>
      <c r="E14" s="110">
        <v>1</v>
      </c>
      <c r="F14" s="108">
        <v>20000</v>
      </c>
      <c r="G14" s="108">
        <v>20000</v>
      </c>
      <c r="H14" s="111">
        <v>20000</v>
      </c>
      <c r="I14" s="111"/>
      <c r="J14" s="111"/>
      <c r="K14" s="111"/>
      <c r="L14" s="108"/>
      <c r="M14" s="108"/>
      <c r="N14" s="108"/>
      <c r="O14" s="108"/>
      <c r="P14" s="108"/>
      <c r="Q14" s="108"/>
    </row>
    <row r="15" s="1" customFormat="1" ht="13.05" spans="1:17">
      <c r="A15" s="107"/>
      <c r="B15" s="107" t="s">
        <v>521</v>
      </c>
      <c r="C15" s="107" t="str">
        <f>"A05040101"&amp;"  "&amp;"复印纸"</f>
        <v>A05040101  复印纸</v>
      </c>
      <c r="D15" s="109" t="s">
        <v>517</v>
      </c>
      <c r="E15" s="110">
        <v>150</v>
      </c>
      <c r="F15" s="108">
        <v>22500</v>
      </c>
      <c r="G15" s="108">
        <v>22500</v>
      </c>
      <c r="H15" s="111">
        <v>22500</v>
      </c>
      <c r="I15" s="111"/>
      <c r="J15" s="111"/>
      <c r="K15" s="111"/>
      <c r="L15" s="108"/>
      <c r="M15" s="108"/>
      <c r="N15" s="108"/>
      <c r="O15" s="108"/>
      <c r="P15" s="108"/>
      <c r="Q15" s="108"/>
    </row>
    <row r="16" s="1" customFormat="1" ht="22.25" spans="1:17">
      <c r="A16" s="107"/>
      <c r="B16" s="107" t="s">
        <v>522</v>
      </c>
      <c r="C16" s="107" t="str">
        <f t="shared" si="0"/>
        <v>C2309019901  公文用纸、资料汇编、信封印刷服务</v>
      </c>
      <c r="D16" s="109" t="s">
        <v>515</v>
      </c>
      <c r="E16" s="110">
        <v>1</v>
      </c>
      <c r="F16" s="108">
        <v>3000</v>
      </c>
      <c r="G16" s="108">
        <v>3000</v>
      </c>
      <c r="H16" s="111">
        <v>3000</v>
      </c>
      <c r="I16" s="111"/>
      <c r="J16" s="111"/>
      <c r="K16" s="111"/>
      <c r="L16" s="108"/>
      <c r="M16" s="108"/>
      <c r="N16" s="108"/>
      <c r="O16" s="108"/>
      <c r="P16" s="108"/>
      <c r="Q16" s="108"/>
    </row>
    <row r="17" s="1" customFormat="1" ht="22.25" spans="1:17">
      <c r="A17" s="107"/>
      <c r="B17" s="107" t="s">
        <v>523</v>
      </c>
      <c r="C17" s="107" t="str">
        <f t="shared" si="0"/>
        <v>C2309019901  公文用纸、资料汇编、信封印刷服务</v>
      </c>
      <c r="D17" s="109" t="s">
        <v>515</v>
      </c>
      <c r="E17" s="110">
        <v>1</v>
      </c>
      <c r="F17" s="108">
        <v>7200</v>
      </c>
      <c r="G17" s="108">
        <v>7200</v>
      </c>
      <c r="H17" s="111">
        <v>7200</v>
      </c>
      <c r="I17" s="111"/>
      <c r="J17" s="111"/>
      <c r="K17" s="111"/>
      <c r="L17" s="108"/>
      <c r="M17" s="108"/>
      <c r="N17" s="108"/>
      <c r="O17" s="108"/>
      <c r="P17" s="108"/>
      <c r="Q17" s="108"/>
    </row>
    <row r="18" s="1" customFormat="1" ht="22.25" spans="1:17">
      <c r="A18" s="107"/>
      <c r="B18" s="107" t="s">
        <v>524</v>
      </c>
      <c r="C18" s="107" t="str">
        <f t="shared" si="0"/>
        <v>C2309019901  公文用纸、资料汇编、信封印刷服务</v>
      </c>
      <c r="D18" s="109" t="s">
        <v>515</v>
      </c>
      <c r="E18" s="110">
        <v>1</v>
      </c>
      <c r="F18" s="108">
        <v>2000</v>
      </c>
      <c r="G18" s="108">
        <v>2000</v>
      </c>
      <c r="H18" s="111">
        <v>2000</v>
      </c>
      <c r="I18" s="111"/>
      <c r="J18" s="111"/>
      <c r="K18" s="111"/>
      <c r="L18" s="108"/>
      <c r="M18" s="108"/>
      <c r="N18" s="108"/>
      <c r="O18" s="108"/>
      <c r="P18" s="108"/>
      <c r="Q18" s="108"/>
    </row>
    <row r="19" s="1" customFormat="1" ht="13.05" spans="1:17">
      <c r="A19" s="107"/>
      <c r="B19" s="107" t="s">
        <v>525</v>
      </c>
      <c r="C19" s="107" t="str">
        <f>"A05010301"&amp;"  "&amp;"办公椅"</f>
        <v>A05010301  办公椅</v>
      </c>
      <c r="D19" s="109" t="s">
        <v>526</v>
      </c>
      <c r="E19" s="110">
        <v>10</v>
      </c>
      <c r="F19" s="108">
        <v>5000</v>
      </c>
      <c r="G19" s="108">
        <v>5000</v>
      </c>
      <c r="H19" s="111">
        <v>5000</v>
      </c>
      <c r="I19" s="111"/>
      <c r="J19" s="111"/>
      <c r="K19" s="111"/>
      <c r="L19" s="108"/>
      <c r="M19" s="108"/>
      <c r="N19" s="108"/>
      <c r="O19" s="108"/>
      <c r="P19" s="108"/>
      <c r="Q19" s="108"/>
    </row>
    <row r="20" s="1" customFormat="1" ht="13.05" spans="1:17">
      <c r="A20" s="107"/>
      <c r="B20" s="107" t="s">
        <v>527</v>
      </c>
      <c r="C20" s="107" t="str">
        <f>"C23090101"&amp;"  "&amp;"单证印刷服务"</f>
        <v>C23090101  单证印刷服务</v>
      </c>
      <c r="D20" s="109" t="s">
        <v>528</v>
      </c>
      <c r="E20" s="110">
        <v>7000</v>
      </c>
      <c r="F20" s="108"/>
      <c r="G20" s="108">
        <v>38500</v>
      </c>
      <c r="H20" s="111">
        <v>38500</v>
      </c>
      <c r="I20" s="111"/>
      <c r="J20" s="111"/>
      <c r="K20" s="111"/>
      <c r="L20" s="108"/>
      <c r="M20" s="108"/>
      <c r="N20" s="108"/>
      <c r="O20" s="108"/>
      <c r="P20" s="108"/>
      <c r="Q20" s="108"/>
    </row>
    <row r="21" s="1" customFormat="1" ht="13.05" spans="1:17">
      <c r="A21" s="107"/>
      <c r="B21" s="107" t="s">
        <v>529</v>
      </c>
      <c r="C21" s="107" t="str">
        <f>"A05010502"&amp;"  "&amp;"文件柜"</f>
        <v>A05010502  文件柜</v>
      </c>
      <c r="D21" s="109" t="s">
        <v>530</v>
      </c>
      <c r="E21" s="110">
        <v>10</v>
      </c>
      <c r="F21" s="108">
        <v>10000</v>
      </c>
      <c r="G21" s="108">
        <v>10000</v>
      </c>
      <c r="H21" s="111">
        <v>10000</v>
      </c>
      <c r="I21" s="111"/>
      <c r="J21" s="111"/>
      <c r="K21" s="111"/>
      <c r="L21" s="108"/>
      <c r="M21" s="108"/>
      <c r="N21" s="108"/>
      <c r="O21" s="108"/>
      <c r="P21" s="108"/>
      <c r="Q21" s="108"/>
    </row>
    <row r="22" s="1" customFormat="1" ht="13.05" spans="1:17">
      <c r="A22" s="107"/>
      <c r="B22" s="107" t="s">
        <v>531</v>
      </c>
      <c r="C22" s="107" t="str">
        <f>"C23090101"&amp;"  "&amp;"单证印刷服务"</f>
        <v>C23090101  单证印刷服务</v>
      </c>
      <c r="D22" s="109" t="s">
        <v>528</v>
      </c>
      <c r="E22" s="110">
        <v>2000</v>
      </c>
      <c r="F22" s="108"/>
      <c r="G22" s="108">
        <v>4760</v>
      </c>
      <c r="H22" s="111">
        <v>4760</v>
      </c>
      <c r="I22" s="111"/>
      <c r="J22" s="111"/>
      <c r="K22" s="111"/>
      <c r="L22" s="108"/>
      <c r="M22" s="108"/>
      <c r="N22" s="108"/>
      <c r="O22" s="108"/>
      <c r="P22" s="108"/>
      <c r="Q22" s="108"/>
    </row>
    <row r="23" s="1" customFormat="1" ht="13.05" spans="1:17">
      <c r="A23" s="107"/>
      <c r="B23" s="107" t="s">
        <v>532</v>
      </c>
      <c r="C23" s="107" t="str">
        <f>"A05010201"&amp;"  "&amp;"办公桌"</f>
        <v>A05010201  办公桌</v>
      </c>
      <c r="D23" s="109" t="s">
        <v>533</v>
      </c>
      <c r="E23" s="110">
        <v>10</v>
      </c>
      <c r="F23" s="108">
        <v>15000</v>
      </c>
      <c r="G23" s="108">
        <v>15000</v>
      </c>
      <c r="H23" s="111">
        <v>15000</v>
      </c>
      <c r="I23" s="111"/>
      <c r="J23" s="111"/>
      <c r="K23" s="111"/>
      <c r="L23" s="108"/>
      <c r="M23" s="108"/>
      <c r="N23" s="108"/>
      <c r="O23" s="108"/>
      <c r="P23" s="108"/>
      <c r="Q23" s="108"/>
    </row>
    <row r="24" s="1" customFormat="1" ht="13.05" spans="1:17">
      <c r="A24" s="106" t="s">
        <v>200</v>
      </c>
      <c r="B24" s="107"/>
      <c r="C24" s="107"/>
      <c r="D24" s="107"/>
      <c r="E24" s="107"/>
      <c r="F24" s="108">
        <v>120000</v>
      </c>
      <c r="G24" s="108">
        <v>235000</v>
      </c>
      <c r="H24" s="108">
        <v>235000</v>
      </c>
      <c r="I24" s="108"/>
      <c r="J24" s="111"/>
      <c r="K24" s="111"/>
      <c r="L24" s="108"/>
      <c r="M24" s="108"/>
      <c r="N24" s="108"/>
      <c r="O24" s="108"/>
      <c r="P24" s="108"/>
      <c r="Q24" s="108"/>
    </row>
    <row r="25" s="1" customFormat="1" ht="22.25" spans="1:17">
      <c r="A25" s="107"/>
      <c r="B25" s="107" t="s">
        <v>534</v>
      </c>
      <c r="C25" s="107" t="str">
        <f>"C1804010201"&amp;"  "&amp;"机动车保险服务"</f>
        <v>C1804010201  机动车保险服务</v>
      </c>
      <c r="D25" s="109" t="s">
        <v>515</v>
      </c>
      <c r="E25" s="110">
        <v>10</v>
      </c>
      <c r="F25" s="108"/>
      <c r="G25" s="108">
        <v>35000</v>
      </c>
      <c r="H25" s="111">
        <v>35000</v>
      </c>
      <c r="I25" s="111"/>
      <c r="J25" s="111"/>
      <c r="K25" s="111"/>
      <c r="L25" s="108"/>
      <c r="M25" s="108"/>
      <c r="N25" s="108"/>
      <c r="O25" s="108"/>
      <c r="P25" s="108"/>
      <c r="Q25" s="108"/>
    </row>
    <row r="26" s="1" customFormat="1" ht="13.05" spans="1:17">
      <c r="A26" s="107"/>
      <c r="B26" s="107" t="s">
        <v>535</v>
      </c>
      <c r="C26" s="107" t="str">
        <f>"C23120301"&amp;"  "&amp;"车辆维修和保养服务"</f>
        <v>C23120301  车辆维修和保养服务</v>
      </c>
      <c r="D26" s="109" t="s">
        <v>515</v>
      </c>
      <c r="E26" s="110">
        <v>10</v>
      </c>
      <c r="F26" s="108">
        <v>120000</v>
      </c>
      <c r="G26" s="108">
        <v>120000</v>
      </c>
      <c r="H26" s="111">
        <v>120000</v>
      </c>
      <c r="I26" s="111"/>
      <c r="J26" s="111"/>
      <c r="K26" s="111"/>
      <c r="L26" s="108"/>
      <c r="M26" s="108"/>
      <c r="N26" s="108"/>
      <c r="O26" s="108"/>
      <c r="P26" s="108"/>
      <c r="Q26" s="108"/>
    </row>
    <row r="27" s="1" customFormat="1" ht="13.05" spans="1:17">
      <c r="A27" s="107"/>
      <c r="B27" s="107" t="s">
        <v>536</v>
      </c>
      <c r="C27" s="107" t="str">
        <f>"C23120302"&amp;"  "&amp;"车辆加油、添加燃料服务"</f>
        <v>C23120302  车辆加油、添加燃料服务</v>
      </c>
      <c r="D27" s="109" t="s">
        <v>515</v>
      </c>
      <c r="E27" s="110">
        <v>10</v>
      </c>
      <c r="F27" s="108"/>
      <c r="G27" s="108">
        <v>80000</v>
      </c>
      <c r="H27" s="111">
        <v>80000</v>
      </c>
      <c r="I27" s="111"/>
      <c r="J27" s="111"/>
      <c r="K27" s="111"/>
      <c r="L27" s="108"/>
      <c r="M27" s="108"/>
      <c r="N27" s="108"/>
      <c r="O27" s="108"/>
      <c r="P27" s="108"/>
      <c r="Q27" s="108"/>
    </row>
    <row r="28" s="1" customFormat="1" ht="13.05" spans="1:17">
      <c r="A28" s="110" t="s">
        <v>37</v>
      </c>
      <c r="B28" s="110"/>
      <c r="C28" s="110"/>
      <c r="D28" s="109"/>
      <c r="E28" s="109"/>
      <c r="F28" s="108">
        <v>278200</v>
      </c>
      <c r="G28" s="108">
        <v>436460</v>
      </c>
      <c r="H28" s="108">
        <v>436460</v>
      </c>
      <c r="I28" s="108"/>
      <c r="J28" s="108"/>
      <c r="K28" s="108"/>
      <c r="L28" s="108"/>
      <c r="M28" s="108"/>
      <c r="N28" s="108"/>
      <c r="O28" s="108"/>
      <c r="P28" s="108"/>
      <c r="Q28" s="108"/>
    </row>
  </sheetData>
  <mergeCells count="16">
    <mergeCell ref="A3:Q3"/>
    <mergeCell ref="A4:F4"/>
    <mergeCell ref="G5:Q5"/>
    <mergeCell ref="L6:Q6"/>
    <mergeCell ref="A28:E28"/>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scale="4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3"/>
  <sheetViews>
    <sheetView showZeros="0" workbookViewId="0">
      <pane ySplit="1" topLeftCell="A2" activePane="bottomLeft" state="frozen"/>
      <selection/>
      <selection pane="bottomLeft" activeCell="A13" sqref="A13"/>
    </sheetView>
  </sheetViews>
  <sheetFormatPr defaultColWidth="9.11016949152542" defaultRowHeight="14.25" customHeight="1"/>
  <cols>
    <col min="1" max="1" width="31.4406779661017" customWidth="1"/>
    <col min="2" max="2" width="21.6610169491525" customWidth="1"/>
    <col min="3" max="3" width="26.6610169491525" customWidth="1"/>
    <col min="4" max="14" width="16.5508474576271" customWidth="1"/>
  </cols>
  <sheetData>
    <row r="1" customHeight="1" spans="1:14">
      <c r="A1" s="4"/>
      <c r="B1" s="4"/>
      <c r="C1" s="4"/>
      <c r="D1" s="4"/>
      <c r="E1" s="4"/>
      <c r="F1" s="4"/>
      <c r="G1" s="4"/>
      <c r="H1" s="4"/>
      <c r="I1" s="4"/>
      <c r="J1" s="4"/>
      <c r="K1" s="4"/>
      <c r="L1" s="4"/>
      <c r="M1" s="4"/>
      <c r="N1" s="4"/>
    </row>
    <row r="2" ht="13.6" customHeight="1" spans="1:14">
      <c r="A2" s="75"/>
      <c r="B2" s="75"/>
      <c r="C2" s="75"/>
      <c r="D2" s="75"/>
      <c r="E2" s="75"/>
      <c r="F2" s="75"/>
      <c r="G2" s="75"/>
      <c r="H2" s="76"/>
      <c r="I2" s="75"/>
      <c r="J2" s="75"/>
      <c r="K2" s="75"/>
      <c r="L2" s="62"/>
      <c r="M2" s="92"/>
      <c r="N2" s="93" t="s">
        <v>537</v>
      </c>
    </row>
    <row r="3" ht="27.85" customHeight="1" spans="1:14">
      <c r="A3" s="64" t="s">
        <v>538</v>
      </c>
      <c r="B3" s="77"/>
      <c r="C3" s="77"/>
      <c r="D3" s="77"/>
      <c r="E3" s="77"/>
      <c r="F3" s="77"/>
      <c r="G3" s="77"/>
      <c r="H3" s="78"/>
      <c r="I3" s="77"/>
      <c r="J3" s="77"/>
      <c r="K3" s="77"/>
      <c r="L3" s="54"/>
      <c r="M3" s="78"/>
      <c r="N3" s="77"/>
    </row>
    <row r="4" ht="18.85" customHeight="1" spans="1:14">
      <c r="A4" s="65" t="str">
        <f>'部门财务收支预算总表01-1'!A4</f>
        <v>单位名称：新平彝族傣族自治县市场监督管理局</v>
      </c>
      <c r="B4" s="66"/>
      <c r="C4" s="66"/>
      <c r="D4" s="66"/>
      <c r="E4" s="66"/>
      <c r="F4" s="66"/>
      <c r="G4" s="66"/>
      <c r="H4" s="76"/>
      <c r="I4" s="75"/>
      <c r="J4" s="75"/>
      <c r="K4" s="75"/>
      <c r="L4" s="73"/>
      <c r="M4" s="94"/>
      <c r="N4" s="95" t="s">
        <v>159</v>
      </c>
    </row>
    <row r="5" ht="15.75" customHeight="1" spans="1:14">
      <c r="A5" s="13" t="s">
        <v>504</v>
      </c>
      <c r="B5" s="79" t="s">
        <v>539</v>
      </c>
      <c r="C5" s="79" t="s">
        <v>540</v>
      </c>
      <c r="D5" s="80" t="s">
        <v>175</v>
      </c>
      <c r="E5" s="80"/>
      <c r="F5" s="80"/>
      <c r="G5" s="80"/>
      <c r="H5" s="81"/>
      <c r="I5" s="80"/>
      <c r="J5" s="80"/>
      <c r="K5" s="80"/>
      <c r="L5" s="96"/>
      <c r="M5" s="81"/>
      <c r="N5" s="97"/>
    </row>
    <row r="6" ht="17.2" customHeight="1" spans="1:14">
      <c r="A6" s="18"/>
      <c r="B6" s="82"/>
      <c r="C6" s="82"/>
      <c r="D6" s="82" t="s">
        <v>37</v>
      </c>
      <c r="E6" s="82" t="s">
        <v>40</v>
      </c>
      <c r="F6" s="82" t="s">
        <v>510</v>
      </c>
      <c r="G6" s="82" t="s">
        <v>511</v>
      </c>
      <c r="H6" s="83" t="s">
        <v>512</v>
      </c>
      <c r="I6" s="98" t="s">
        <v>513</v>
      </c>
      <c r="J6" s="98"/>
      <c r="K6" s="98"/>
      <c r="L6" s="99"/>
      <c r="M6" s="100"/>
      <c r="N6" s="84"/>
    </row>
    <row r="7" ht="54" customHeight="1" spans="1:14">
      <c r="A7" s="21"/>
      <c r="B7" s="84"/>
      <c r="C7" s="84"/>
      <c r="D7" s="84"/>
      <c r="E7" s="84"/>
      <c r="F7" s="84"/>
      <c r="G7" s="84"/>
      <c r="H7" s="85"/>
      <c r="I7" s="84" t="s">
        <v>39</v>
      </c>
      <c r="J7" s="84" t="s">
        <v>50</v>
      </c>
      <c r="K7" s="84" t="s">
        <v>182</v>
      </c>
      <c r="L7" s="101" t="s">
        <v>46</v>
      </c>
      <c r="M7" s="85" t="s">
        <v>47</v>
      </c>
      <c r="N7" s="84" t="s">
        <v>48</v>
      </c>
    </row>
    <row r="8" ht="15.05" customHeight="1" spans="1:14">
      <c r="A8" s="21">
        <v>1</v>
      </c>
      <c r="B8" s="84">
        <v>2</v>
      </c>
      <c r="C8" s="84">
        <v>3</v>
      </c>
      <c r="D8" s="85">
        <v>4</v>
      </c>
      <c r="E8" s="85">
        <v>5</v>
      </c>
      <c r="F8" s="85">
        <v>6</v>
      </c>
      <c r="G8" s="85">
        <v>7</v>
      </c>
      <c r="H8" s="85">
        <v>8</v>
      </c>
      <c r="I8" s="85">
        <v>9</v>
      </c>
      <c r="J8" s="85">
        <v>10</v>
      </c>
      <c r="K8" s="85">
        <v>11</v>
      </c>
      <c r="L8" s="85">
        <v>12</v>
      </c>
      <c r="M8" s="85">
        <v>13</v>
      </c>
      <c r="N8" s="85">
        <v>14</v>
      </c>
    </row>
    <row r="9" ht="20.95" customHeight="1" spans="1:14">
      <c r="A9" s="86"/>
      <c r="B9" s="87"/>
      <c r="C9" s="87"/>
      <c r="D9" s="88"/>
      <c r="E9" s="88"/>
      <c r="F9" s="88"/>
      <c r="G9" s="88"/>
      <c r="H9" s="88"/>
      <c r="I9" s="88"/>
      <c r="J9" s="88"/>
      <c r="K9" s="88"/>
      <c r="L9" s="102"/>
      <c r="M9" s="88"/>
      <c r="N9" s="88"/>
    </row>
    <row r="10" ht="20.95" customHeight="1" spans="1:14">
      <c r="A10" s="86"/>
      <c r="B10" s="87"/>
      <c r="C10" s="87"/>
      <c r="D10" s="88"/>
      <c r="E10" s="88"/>
      <c r="F10" s="88"/>
      <c r="G10" s="88"/>
      <c r="H10" s="88"/>
      <c r="I10" s="88"/>
      <c r="J10" s="88"/>
      <c r="K10" s="88"/>
      <c r="L10" s="102"/>
      <c r="M10" s="88"/>
      <c r="N10" s="88"/>
    </row>
    <row r="11" ht="20.95" customHeight="1" spans="1:14">
      <c r="A11" s="89" t="s">
        <v>133</v>
      </c>
      <c r="B11" s="90"/>
      <c r="C11" s="91"/>
      <c r="D11" s="88"/>
      <c r="E11" s="88"/>
      <c r="F11" s="88"/>
      <c r="G11" s="88"/>
      <c r="H11" s="88"/>
      <c r="I11" s="88"/>
      <c r="J11" s="88"/>
      <c r="K11" s="88"/>
      <c r="L11" s="102"/>
      <c r="M11" s="88"/>
      <c r="N11" s="88"/>
    </row>
    <row r="13" customHeight="1" spans="1:1">
      <c r="A13" t="s">
        <v>501</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P11"/>
  <sheetViews>
    <sheetView showZeros="0" zoomScale="90" zoomScaleNormal="90" topLeftCell="D1" workbookViewId="0">
      <pane ySplit="1" topLeftCell="A2" activePane="bottomLeft" state="frozen"/>
      <selection/>
      <selection pane="bottomLeft" activeCell="A11" sqref="A11"/>
    </sheetView>
  </sheetViews>
  <sheetFormatPr defaultColWidth="9.11016949152542" defaultRowHeight="14.25" customHeight="1"/>
  <cols>
    <col min="1" max="1" width="42" customWidth="1"/>
    <col min="2" max="8" width="17.2203389830508" customWidth="1"/>
    <col min="9" max="16" width="17" customWidth="1"/>
  </cols>
  <sheetData>
    <row r="1" customHeight="1" spans="1:16">
      <c r="A1" s="4"/>
      <c r="B1" s="4"/>
      <c r="C1" s="4"/>
      <c r="D1" s="4"/>
      <c r="E1" s="4"/>
      <c r="F1" s="4"/>
      <c r="G1" s="4"/>
      <c r="H1" s="4"/>
      <c r="I1" s="4"/>
      <c r="J1" s="4"/>
      <c r="K1" s="4"/>
      <c r="L1" s="4"/>
      <c r="M1" s="4"/>
      <c r="N1" s="4"/>
      <c r="O1" s="4"/>
      <c r="P1" s="4"/>
    </row>
    <row r="2" ht="13.6" customHeight="1" spans="4:16">
      <c r="D2" s="63"/>
      <c r="P2" s="62" t="s">
        <v>541</v>
      </c>
    </row>
    <row r="3" ht="27.85" customHeight="1" spans="1:16">
      <c r="A3" s="64" t="s">
        <v>542</v>
      </c>
      <c r="B3" s="32"/>
      <c r="C3" s="32"/>
      <c r="D3" s="32"/>
      <c r="E3" s="32"/>
      <c r="F3" s="32"/>
      <c r="G3" s="32"/>
      <c r="H3" s="32"/>
      <c r="I3" s="32"/>
      <c r="J3" s="32"/>
      <c r="K3" s="32"/>
      <c r="L3" s="32"/>
      <c r="M3" s="32"/>
      <c r="N3" s="32"/>
      <c r="O3" s="32"/>
      <c r="P3" s="32"/>
    </row>
    <row r="4" ht="18" customHeight="1" spans="1:16">
      <c r="A4" s="65" t="str">
        <f>'部门财务收支预算总表01-1'!A4</f>
        <v>单位名称：新平彝族傣族自治县市场监督管理局</v>
      </c>
      <c r="B4" s="66"/>
      <c r="C4" s="66"/>
      <c r="D4" s="67"/>
      <c r="P4" s="73" t="s">
        <v>159</v>
      </c>
    </row>
    <row r="5" ht="19.5" customHeight="1" spans="1:16">
      <c r="A5" s="19" t="s">
        <v>543</v>
      </c>
      <c r="B5" s="14" t="s">
        <v>175</v>
      </c>
      <c r="C5" s="15"/>
      <c r="D5" s="15"/>
      <c r="E5" s="68" t="s">
        <v>544</v>
      </c>
      <c r="F5" s="68"/>
      <c r="G5" s="68"/>
      <c r="H5" s="68"/>
      <c r="I5" s="68"/>
      <c r="J5" s="68"/>
      <c r="K5" s="68"/>
      <c r="L5" s="68"/>
      <c r="M5" s="68"/>
      <c r="N5" s="68"/>
      <c r="O5" s="68"/>
      <c r="P5" s="68"/>
    </row>
    <row r="6" ht="40.6" customHeight="1" spans="1:16">
      <c r="A6" s="22"/>
      <c r="B6" s="33" t="s">
        <v>37</v>
      </c>
      <c r="C6" s="13" t="s">
        <v>40</v>
      </c>
      <c r="D6" s="69" t="s">
        <v>545</v>
      </c>
      <c r="E6" s="70" t="s">
        <v>546</v>
      </c>
      <c r="F6" s="70" t="s">
        <v>547</v>
      </c>
      <c r="G6" s="70" t="s">
        <v>548</v>
      </c>
      <c r="H6" s="70" t="s">
        <v>549</v>
      </c>
      <c r="I6" s="70" t="s">
        <v>550</v>
      </c>
      <c r="J6" s="70" t="s">
        <v>551</v>
      </c>
      <c r="K6" s="70" t="s">
        <v>552</v>
      </c>
      <c r="L6" s="70" t="s">
        <v>553</v>
      </c>
      <c r="M6" s="70" t="s">
        <v>554</v>
      </c>
      <c r="N6" s="70" t="s">
        <v>555</v>
      </c>
      <c r="O6" s="70" t="s">
        <v>556</v>
      </c>
      <c r="P6" s="70" t="s">
        <v>557</v>
      </c>
    </row>
    <row r="7" ht="19.5" customHeight="1" spans="1:16">
      <c r="A7" s="71">
        <v>1</v>
      </c>
      <c r="B7" s="71">
        <v>2</v>
      </c>
      <c r="C7" s="71">
        <v>3</v>
      </c>
      <c r="D7" s="14">
        <v>4</v>
      </c>
      <c r="E7" s="71">
        <v>5</v>
      </c>
      <c r="F7" s="14">
        <v>6</v>
      </c>
      <c r="G7" s="71">
        <v>7</v>
      </c>
      <c r="H7" s="14">
        <v>8</v>
      </c>
      <c r="I7" s="71">
        <v>9</v>
      </c>
      <c r="J7" s="14">
        <v>10</v>
      </c>
      <c r="K7" s="71">
        <v>11</v>
      </c>
      <c r="L7" s="14">
        <v>12</v>
      </c>
      <c r="M7" s="71">
        <v>13</v>
      </c>
      <c r="N7" s="14">
        <v>14</v>
      </c>
      <c r="O7" s="71">
        <v>15</v>
      </c>
      <c r="P7" s="74">
        <v>16</v>
      </c>
    </row>
    <row r="8" ht="28.5" customHeight="1" spans="1:16">
      <c r="A8" s="34"/>
      <c r="B8" s="72"/>
      <c r="C8" s="72"/>
      <c r="D8" s="72"/>
      <c r="E8" s="72"/>
      <c r="F8" s="72"/>
      <c r="G8" s="72"/>
      <c r="H8" s="72"/>
      <c r="I8" s="72"/>
      <c r="J8" s="72"/>
      <c r="K8" s="72"/>
      <c r="L8" s="72"/>
      <c r="M8" s="72"/>
      <c r="N8" s="72"/>
      <c r="O8" s="72"/>
      <c r="P8" s="72"/>
    </row>
    <row r="9" ht="29.95" customHeight="1" spans="1:16">
      <c r="A9" s="34"/>
      <c r="B9" s="72"/>
      <c r="C9" s="72"/>
      <c r="D9" s="72"/>
      <c r="E9" s="72"/>
      <c r="F9" s="72"/>
      <c r="G9" s="72"/>
      <c r="H9" s="72"/>
      <c r="I9" s="72"/>
      <c r="J9" s="72"/>
      <c r="K9" s="72"/>
      <c r="L9" s="72"/>
      <c r="M9" s="72"/>
      <c r="N9" s="72"/>
      <c r="O9" s="72"/>
      <c r="P9" s="72"/>
    </row>
    <row r="11" customHeight="1" spans="1:1">
      <c r="A11" s="52" t="s">
        <v>501</v>
      </c>
    </row>
  </sheetData>
  <mergeCells count="5">
    <mergeCell ref="A3:P3"/>
    <mergeCell ref="A4:D4"/>
    <mergeCell ref="B5:D5"/>
    <mergeCell ref="E5:P5"/>
    <mergeCell ref="A5:A6"/>
  </mergeCells>
  <pageMargins left="0.75" right="0.75" top="1" bottom="1" header="0.5" footer="0.5"/>
  <pageSetup paperSize="9" scale="44"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1"/>
  <sheetViews>
    <sheetView showZeros="0" workbookViewId="0">
      <pane ySplit="1" topLeftCell="A2" activePane="bottomLeft" state="frozen"/>
      <selection/>
      <selection pane="bottomLeft" activeCell="A11" sqref="A11"/>
    </sheetView>
  </sheetViews>
  <sheetFormatPr defaultColWidth="9.11016949152542" defaultRowHeight="11.95" customHeight="1"/>
  <cols>
    <col min="1" max="1" width="34.2203389830508" customWidth="1"/>
    <col min="2" max="2" width="29" customWidth="1"/>
    <col min="3" max="3" width="16.3305084745763" customWidth="1"/>
    <col min="4" max="4" width="15.5508474576271" customWidth="1"/>
    <col min="5" max="5" width="23.5508474576271" customWidth="1"/>
    <col min="6" max="6" width="11.2203389830508" customWidth="1"/>
    <col min="7" max="7" width="14.8898305084746" customWidth="1"/>
    <col min="8" max="8" width="10.8898305084746" customWidth="1"/>
    <col min="9" max="9" width="13.4406779661017" customWidth="1"/>
    <col min="10" max="10" width="32" customWidth="1"/>
  </cols>
  <sheetData>
    <row r="1" customHeight="1" spans="1:10">
      <c r="A1" s="4"/>
      <c r="B1" s="4"/>
      <c r="C1" s="4"/>
      <c r="D1" s="4"/>
      <c r="E1" s="4"/>
      <c r="F1" s="4"/>
      <c r="G1" s="4"/>
      <c r="H1" s="4"/>
      <c r="I1" s="4"/>
      <c r="J1" s="4"/>
    </row>
    <row r="2" customHeight="1" spans="10:10">
      <c r="J2" s="62" t="s">
        <v>558</v>
      </c>
    </row>
    <row r="3" ht="28.5" customHeight="1" spans="1:10">
      <c r="A3" s="53" t="s">
        <v>559</v>
      </c>
      <c r="B3" s="32"/>
      <c r="C3" s="32"/>
      <c r="D3" s="32"/>
      <c r="E3" s="32"/>
      <c r="F3" s="54"/>
      <c r="G3" s="32"/>
      <c r="H3" s="54"/>
      <c r="I3" s="54"/>
      <c r="J3" s="32"/>
    </row>
    <row r="4" ht="17.2" customHeight="1" spans="1:1">
      <c r="A4" s="8" t="str">
        <f>'部门财务收支预算总表01-1'!A4</f>
        <v>单位名称：新平彝族傣族自治县市场监督管理局</v>
      </c>
    </row>
    <row r="5" ht="44.2" customHeight="1" spans="1:10">
      <c r="A5" s="55" t="s">
        <v>303</v>
      </c>
      <c r="B5" s="55" t="s">
        <v>304</v>
      </c>
      <c r="C5" s="55" t="s">
        <v>305</v>
      </c>
      <c r="D5" s="55" t="s">
        <v>306</v>
      </c>
      <c r="E5" s="55" t="s">
        <v>307</v>
      </c>
      <c r="F5" s="56" t="s">
        <v>308</v>
      </c>
      <c r="G5" s="55" t="s">
        <v>309</v>
      </c>
      <c r="H5" s="56" t="s">
        <v>310</v>
      </c>
      <c r="I5" s="56" t="s">
        <v>311</v>
      </c>
      <c r="J5" s="55" t="s">
        <v>312</v>
      </c>
    </row>
    <row r="6" ht="14.25" customHeight="1" spans="1:10">
      <c r="A6" s="55">
        <v>1</v>
      </c>
      <c r="B6" s="55">
        <v>2</v>
      </c>
      <c r="C6" s="55">
        <v>3</v>
      </c>
      <c r="D6" s="55">
        <v>4</v>
      </c>
      <c r="E6" s="55">
        <v>5</v>
      </c>
      <c r="F6" s="56">
        <v>6</v>
      </c>
      <c r="G6" s="55">
        <v>7</v>
      </c>
      <c r="H6" s="56">
        <v>8</v>
      </c>
      <c r="I6" s="56">
        <v>9</v>
      </c>
      <c r="J6" s="55">
        <v>10</v>
      </c>
    </row>
    <row r="7" ht="42.05" customHeight="1" spans="1:10">
      <c r="A7" s="57"/>
      <c r="B7" s="58"/>
      <c r="C7" s="58"/>
      <c r="D7" s="58"/>
      <c r="E7" s="59"/>
      <c r="F7" s="60"/>
      <c r="G7" s="59"/>
      <c r="H7" s="60"/>
      <c r="I7" s="60"/>
      <c r="J7" s="59"/>
    </row>
    <row r="8" ht="42.05" customHeight="1" spans="1:10">
      <c r="A8" s="57"/>
      <c r="B8" s="61"/>
      <c r="C8" s="61"/>
      <c r="D8" s="61"/>
      <c r="E8" s="57"/>
      <c r="F8" s="61"/>
      <c r="G8" s="57"/>
      <c r="H8" s="61"/>
      <c r="I8" s="61"/>
      <c r="J8" s="57"/>
    </row>
    <row r="11" customHeight="1" spans="1:1">
      <c r="A11" s="52" t="s">
        <v>501</v>
      </c>
    </row>
  </sheetData>
  <mergeCells count="2">
    <mergeCell ref="A3:J3"/>
    <mergeCell ref="A4:H4"/>
  </mergeCells>
  <pageMargins left="0.75" right="0.75" top="1" bottom="1" header="0.5" footer="0.5"/>
  <pageSetup paperSize="9" scale="66"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1"/>
  <sheetViews>
    <sheetView showZeros="0" workbookViewId="0">
      <pane ySplit="1" topLeftCell="A2" activePane="bottomLeft" state="frozen"/>
      <selection/>
      <selection pane="bottomLeft" activeCell="A11" sqref="A11"/>
    </sheetView>
  </sheetViews>
  <sheetFormatPr defaultColWidth="8.88983050847458" defaultRowHeight="15.05" customHeight="1" outlineLevelCol="7"/>
  <cols>
    <col min="1" max="1" width="36" customWidth="1"/>
    <col min="2" max="2" width="19.7796610169492" customWidth="1"/>
    <col min="3" max="3" width="33.3305084745763" customWidth="1"/>
    <col min="4" max="4" width="34.7796610169492" customWidth="1"/>
    <col min="5" max="5" width="14.4406779661017" customWidth="1"/>
    <col min="6" max="6" width="17.2203389830508" customWidth="1"/>
    <col min="7" max="7" width="17.3305084745763" customWidth="1"/>
    <col min="8" max="8" width="28.3305084745763" customWidth="1"/>
  </cols>
  <sheetData>
    <row r="1" customHeight="1" spans="1:8">
      <c r="A1" s="42"/>
      <c r="B1" s="42"/>
      <c r="C1" s="42"/>
      <c r="D1" s="42"/>
      <c r="E1" s="42"/>
      <c r="F1" s="42"/>
      <c r="G1" s="42"/>
      <c r="H1" s="42"/>
    </row>
    <row r="2" ht="18.85" customHeight="1" spans="1:8">
      <c r="A2" s="43"/>
      <c r="B2" s="43"/>
      <c r="C2" s="43"/>
      <c r="D2" s="43"/>
      <c r="E2" s="43"/>
      <c r="F2" s="43"/>
      <c r="G2" s="43"/>
      <c r="H2" s="44" t="s">
        <v>560</v>
      </c>
    </row>
    <row r="3" ht="30.6" customHeight="1" spans="1:8">
      <c r="A3" s="45" t="s">
        <v>561</v>
      </c>
      <c r="B3" s="45"/>
      <c r="C3" s="45"/>
      <c r="D3" s="45"/>
      <c r="E3" s="45"/>
      <c r="F3" s="45"/>
      <c r="G3" s="45"/>
      <c r="H3" s="45"/>
    </row>
    <row r="4" ht="18.85" customHeight="1" spans="1:8">
      <c r="A4" s="46" t="str">
        <f>'部门财务收支预算总表01-1'!A4</f>
        <v>单位名称：新平彝族傣族自治县市场监督管理局</v>
      </c>
      <c r="B4" s="43"/>
      <c r="C4" s="43"/>
      <c r="D4" s="43"/>
      <c r="E4" s="43"/>
      <c r="F4" s="43"/>
      <c r="G4" s="43"/>
      <c r="H4" s="43"/>
    </row>
    <row r="5" ht="18.85" customHeight="1" spans="1:8">
      <c r="A5" s="47" t="s">
        <v>168</v>
      </c>
      <c r="B5" s="47" t="s">
        <v>562</v>
      </c>
      <c r="C5" s="47" t="s">
        <v>563</v>
      </c>
      <c r="D5" s="47" t="s">
        <v>564</v>
      </c>
      <c r="E5" s="47" t="s">
        <v>565</v>
      </c>
      <c r="F5" s="47" t="s">
        <v>566</v>
      </c>
      <c r="G5" s="47"/>
      <c r="H5" s="47"/>
    </row>
    <row r="6" ht="18.85" customHeight="1" spans="1:8">
      <c r="A6" s="47"/>
      <c r="B6" s="47"/>
      <c r="C6" s="47"/>
      <c r="D6" s="47"/>
      <c r="E6" s="47"/>
      <c r="F6" s="47" t="s">
        <v>508</v>
      </c>
      <c r="G6" s="47" t="s">
        <v>567</v>
      </c>
      <c r="H6" s="47" t="s">
        <v>568</v>
      </c>
    </row>
    <row r="7" ht="18.85" customHeight="1" spans="1:8">
      <c r="A7" s="48" t="s">
        <v>151</v>
      </c>
      <c r="B7" s="48" t="s">
        <v>152</v>
      </c>
      <c r="C7" s="48" t="s">
        <v>153</v>
      </c>
      <c r="D7" s="48" t="s">
        <v>154</v>
      </c>
      <c r="E7" s="48" t="s">
        <v>155</v>
      </c>
      <c r="F7" s="48" t="s">
        <v>156</v>
      </c>
      <c r="G7" s="48" t="s">
        <v>569</v>
      </c>
      <c r="H7" s="48" t="s">
        <v>435</v>
      </c>
    </row>
    <row r="8" ht="29.95" customHeight="1" spans="1:8">
      <c r="A8" s="49"/>
      <c r="B8" s="49"/>
      <c r="C8" s="49"/>
      <c r="D8" s="49"/>
      <c r="E8" s="47"/>
      <c r="F8" s="50"/>
      <c r="G8" s="51"/>
      <c r="H8" s="51"/>
    </row>
    <row r="9" ht="20.15" customHeight="1" spans="1:8">
      <c r="A9" s="47" t="s">
        <v>37</v>
      </c>
      <c r="B9" s="47"/>
      <c r="C9" s="47"/>
      <c r="D9" s="47"/>
      <c r="E9" s="47"/>
      <c r="F9" s="50"/>
      <c r="G9" s="51"/>
      <c r="H9" s="51"/>
    </row>
    <row r="11" customHeight="1" spans="1:1">
      <c r="A11" s="52" t="s">
        <v>501</v>
      </c>
    </row>
  </sheetData>
  <mergeCells count="8">
    <mergeCell ref="A3:H3"/>
    <mergeCell ref="F5:H5"/>
    <mergeCell ref="A9:E9"/>
    <mergeCell ref="A5:A6"/>
    <mergeCell ref="B5:B6"/>
    <mergeCell ref="C5:C6"/>
    <mergeCell ref="D5:D6"/>
    <mergeCell ref="E5:E6"/>
  </mergeCells>
  <pageMargins left="0.75" right="0.75" top="1" bottom="1" header="0.5" footer="0.5"/>
  <pageSetup paperSize="9" scale="66"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3"/>
  <sheetViews>
    <sheetView showZeros="0" workbookViewId="0">
      <pane ySplit="1" topLeftCell="A2" activePane="bottomLeft" state="frozen"/>
      <selection/>
      <selection pane="bottomLeft" activeCell="A13" sqref="A13:B13"/>
    </sheetView>
  </sheetViews>
  <sheetFormatPr defaultColWidth="9.11016949152542" defaultRowHeight="14.25" customHeight="1"/>
  <cols>
    <col min="1" max="1" width="16.3305084745763" customWidth="1"/>
    <col min="2" max="2" width="29" customWidth="1"/>
    <col min="3" max="3" width="23.8898305084746" customWidth="1"/>
    <col min="4" max="7" width="19.5508474576271" customWidth="1"/>
    <col min="8" max="8" width="15.4406779661017" customWidth="1"/>
    <col min="9" max="11" width="19.5508474576271" customWidth="1"/>
  </cols>
  <sheetData>
    <row r="1" customHeight="1" spans="1:11">
      <c r="A1" s="4"/>
      <c r="B1" s="4"/>
      <c r="C1" s="4"/>
      <c r="D1" s="4"/>
      <c r="E1" s="4"/>
      <c r="F1" s="4"/>
      <c r="G1" s="4"/>
      <c r="H1" s="4"/>
      <c r="I1" s="4"/>
      <c r="J1" s="4"/>
      <c r="K1" s="4"/>
    </row>
    <row r="2" ht="13.6" customHeight="1" spans="4:11">
      <c r="D2" s="5"/>
      <c r="E2" s="5"/>
      <c r="F2" s="5"/>
      <c r="G2" s="5"/>
      <c r="K2" s="6" t="s">
        <v>570</v>
      </c>
    </row>
    <row r="3" ht="27.85" customHeight="1" spans="1:11">
      <c r="A3" s="32" t="s">
        <v>571</v>
      </c>
      <c r="B3" s="32"/>
      <c r="C3" s="32"/>
      <c r="D3" s="32"/>
      <c r="E3" s="32"/>
      <c r="F3" s="32"/>
      <c r="G3" s="32"/>
      <c r="H3" s="32"/>
      <c r="I3" s="32"/>
      <c r="J3" s="32"/>
      <c r="K3" s="32"/>
    </row>
    <row r="4" ht="13.6" customHeight="1" spans="1:11">
      <c r="A4" s="8" t="str">
        <f>'部门财务收支预算总表01-1'!A4</f>
        <v>单位名称：新平彝族傣族自治县市场监督管理局</v>
      </c>
      <c r="B4" s="9"/>
      <c r="C4" s="9"/>
      <c r="D4" s="9"/>
      <c r="E4" s="9"/>
      <c r="F4" s="9"/>
      <c r="G4" s="9"/>
      <c r="H4" s="10"/>
      <c r="I4" s="10"/>
      <c r="J4" s="10"/>
      <c r="K4" s="11" t="s">
        <v>159</v>
      </c>
    </row>
    <row r="5" ht="21.8" customHeight="1" spans="1:11">
      <c r="A5" s="12" t="s">
        <v>269</v>
      </c>
      <c r="B5" s="12" t="s">
        <v>170</v>
      </c>
      <c r="C5" s="12" t="s">
        <v>270</v>
      </c>
      <c r="D5" s="13" t="s">
        <v>171</v>
      </c>
      <c r="E5" s="13" t="s">
        <v>172</v>
      </c>
      <c r="F5" s="13" t="s">
        <v>173</v>
      </c>
      <c r="G5" s="13" t="s">
        <v>174</v>
      </c>
      <c r="H5" s="19" t="s">
        <v>37</v>
      </c>
      <c r="I5" s="14" t="s">
        <v>572</v>
      </c>
      <c r="J5" s="15"/>
      <c r="K5" s="16"/>
    </row>
    <row r="6" ht="21.8" customHeight="1" spans="1:11">
      <c r="A6" s="17"/>
      <c r="B6" s="17"/>
      <c r="C6" s="17"/>
      <c r="D6" s="18"/>
      <c r="E6" s="18"/>
      <c r="F6" s="18"/>
      <c r="G6" s="18"/>
      <c r="H6" s="33"/>
      <c r="I6" s="13" t="s">
        <v>40</v>
      </c>
      <c r="J6" s="13" t="s">
        <v>41</v>
      </c>
      <c r="K6" s="13" t="s">
        <v>42</v>
      </c>
    </row>
    <row r="7" ht="40.6" customHeight="1" spans="1:11">
      <c r="A7" s="20"/>
      <c r="B7" s="20"/>
      <c r="C7" s="20"/>
      <c r="D7" s="21"/>
      <c r="E7" s="21"/>
      <c r="F7" s="21"/>
      <c r="G7" s="21"/>
      <c r="H7" s="22"/>
      <c r="I7" s="21" t="s">
        <v>39</v>
      </c>
      <c r="J7" s="21"/>
      <c r="K7" s="21"/>
    </row>
    <row r="8" ht="15.05" customHeight="1" spans="1:11">
      <c r="A8" s="23">
        <v>1</v>
      </c>
      <c r="B8" s="23">
        <v>2</v>
      </c>
      <c r="C8" s="23">
        <v>3</v>
      </c>
      <c r="D8" s="23">
        <v>4</v>
      </c>
      <c r="E8" s="23">
        <v>5</v>
      </c>
      <c r="F8" s="23">
        <v>6</v>
      </c>
      <c r="G8" s="23">
        <v>7</v>
      </c>
      <c r="H8" s="23">
        <v>8</v>
      </c>
      <c r="I8" s="23">
        <v>9</v>
      </c>
      <c r="J8" s="41">
        <v>10</v>
      </c>
      <c r="K8" s="41">
        <v>11</v>
      </c>
    </row>
    <row r="9" ht="30.6" customHeight="1" spans="1:11">
      <c r="A9" s="34"/>
      <c r="B9" s="35"/>
      <c r="C9" s="34"/>
      <c r="D9" s="34"/>
      <c r="E9" s="34"/>
      <c r="F9" s="34"/>
      <c r="G9" s="34"/>
      <c r="H9" s="36"/>
      <c r="I9" s="36"/>
      <c r="J9" s="36"/>
      <c r="K9" s="36"/>
    </row>
    <row r="10" ht="30.6" customHeight="1" spans="1:11">
      <c r="A10" s="35"/>
      <c r="B10" s="35"/>
      <c r="C10" s="35"/>
      <c r="D10" s="35"/>
      <c r="E10" s="35"/>
      <c r="F10" s="35"/>
      <c r="G10" s="35"/>
      <c r="H10" s="36"/>
      <c r="I10" s="36"/>
      <c r="J10" s="36"/>
      <c r="K10" s="36"/>
    </row>
    <row r="11" ht="18.85" customHeight="1" spans="1:11">
      <c r="A11" s="37" t="s">
        <v>133</v>
      </c>
      <c r="B11" s="38"/>
      <c r="C11" s="38"/>
      <c r="D11" s="38"/>
      <c r="E11" s="38"/>
      <c r="F11" s="38"/>
      <c r="G11" s="39"/>
      <c r="H11" s="36"/>
      <c r="I11" s="36"/>
      <c r="J11" s="36"/>
      <c r="K11" s="36"/>
    </row>
    <row r="13" customHeight="1" spans="1:2">
      <c r="A13" s="40" t="s">
        <v>501</v>
      </c>
      <c r="B13" s="40"/>
    </row>
  </sheetData>
  <mergeCells count="16">
    <mergeCell ref="A3:K3"/>
    <mergeCell ref="A4:G4"/>
    <mergeCell ref="I5:K5"/>
    <mergeCell ref="A11:G11"/>
    <mergeCell ref="A13:B13"/>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scale="6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2"/>
  <sheetViews>
    <sheetView showZeros="0" workbookViewId="0">
      <pane ySplit="1" topLeftCell="A6" activePane="bottomLeft" state="frozen"/>
      <selection/>
      <selection pane="bottomLeft" activeCell="A22" sqref="$A22:$XFD22"/>
    </sheetView>
  </sheetViews>
  <sheetFormatPr defaultColWidth="9.11016949152542" defaultRowHeight="14.25" customHeight="1" outlineLevelCol="6"/>
  <cols>
    <col min="1" max="1" width="37.7796610169492" customWidth="1"/>
    <col min="2" max="2" width="28" customWidth="1"/>
    <col min="3" max="3" width="37.5508474576271" customWidth="1"/>
    <col min="4" max="4" width="17" customWidth="1"/>
    <col min="5" max="7" width="27" customWidth="1"/>
  </cols>
  <sheetData>
    <row r="1" customHeight="1" spans="1:7">
      <c r="A1" s="4"/>
      <c r="B1" s="4"/>
      <c r="C1" s="4"/>
      <c r="D1" s="4"/>
      <c r="E1" s="4"/>
      <c r="F1" s="4"/>
      <c r="G1" s="4"/>
    </row>
    <row r="2" ht="13.6" customHeight="1" spans="4:7">
      <c r="D2" s="5"/>
      <c r="G2" s="6" t="s">
        <v>573</v>
      </c>
    </row>
    <row r="3" ht="27.85" customHeight="1" spans="1:7">
      <c r="A3" s="7" t="s">
        <v>574</v>
      </c>
      <c r="B3" s="7"/>
      <c r="C3" s="7"/>
      <c r="D3" s="7"/>
      <c r="E3" s="7"/>
      <c r="F3" s="7"/>
      <c r="G3" s="7"/>
    </row>
    <row r="4" ht="13.6" customHeight="1" spans="1:7">
      <c r="A4" s="8" t="str">
        <f>'部门财务收支预算总表01-1'!A4</f>
        <v>单位名称：新平彝族傣族自治县市场监督管理局</v>
      </c>
      <c r="B4" s="9"/>
      <c r="C4" s="9"/>
      <c r="D4" s="9"/>
      <c r="E4" s="10"/>
      <c r="F4" s="10"/>
      <c r="G4" s="11" t="s">
        <v>159</v>
      </c>
    </row>
    <row r="5" ht="21.8" customHeight="1" spans="1:7">
      <c r="A5" s="12" t="s">
        <v>270</v>
      </c>
      <c r="B5" s="12" t="s">
        <v>269</v>
      </c>
      <c r="C5" s="12" t="s">
        <v>170</v>
      </c>
      <c r="D5" s="13" t="s">
        <v>575</v>
      </c>
      <c r="E5" s="14" t="s">
        <v>40</v>
      </c>
      <c r="F5" s="15"/>
      <c r="G5" s="16"/>
    </row>
    <row r="6" ht="21.8" customHeight="1" spans="1:7">
      <c r="A6" s="17"/>
      <c r="B6" s="17"/>
      <c r="C6" s="17"/>
      <c r="D6" s="18"/>
      <c r="E6" s="19" t="s">
        <v>576</v>
      </c>
      <c r="F6" s="13" t="s">
        <v>577</v>
      </c>
      <c r="G6" s="13" t="s">
        <v>578</v>
      </c>
    </row>
    <row r="7" ht="40.6" customHeight="1" spans="1:7">
      <c r="A7" s="20"/>
      <c r="B7" s="20"/>
      <c r="C7" s="20"/>
      <c r="D7" s="21"/>
      <c r="E7" s="22"/>
      <c r="F7" s="21" t="s">
        <v>39</v>
      </c>
      <c r="G7" s="21"/>
    </row>
    <row r="8" ht="15.05" customHeight="1" spans="1:7">
      <c r="A8" s="23">
        <v>1</v>
      </c>
      <c r="B8" s="23">
        <v>2</v>
      </c>
      <c r="C8" s="23">
        <v>3</v>
      </c>
      <c r="D8" s="23">
        <v>4</v>
      </c>
      <c r="E8" s="23">
        <v>5</v>
      </c>
      <c r="F8" s="23">
        <v>6</v>
      </c>
      <c r="G8" s="23">
        <v>7</v>
      </c>
    </row>
    <row r="9" s="1" customFormat="1" ht="20.25" customHeight="1" spans="1:7">
      <c r="A9" s="24" t="s">
        <v>52</v>
      </c>
      <c r="B9" s="24" t="s">
        <v>274</v>
      </c>
      <c r="C9" s="25" t="s">
        <v>273</v>
      </c>
      <c r="D9" s="24" t="s">
        <v>579</v>
      </c>
      <c r="E9" s="26">
        <v>239200</v>
      </c>
      <c r="F9" s="26">
        <v>239200</v>
      </c>
      <c r="G9" s="26"/>
    </row>
    <row r="10" s="1" customFormat="1" ht="20.25" customHeight="1" spans="1:7">
      <c r="A10" s="24" t="s">
        <v>52</v>
      </c>
      <c r="B10" s="24" t="s">
        <v>274</v>
      </c>
      <c r="C10" s="25" t="s">
        <v>278</v>
      </c>
      <c r="D10" s="24" t="s">
        <v>579</v>
      </c>
      <c r="E10" s="26">
        <v>80304</v>
      </c>
      <c r="F10" s="26">
        <v>90000</v>
      </c>
      <c r="G10" s="26">
        <v>90000</v>
      </c>
    </row>
    <row r="11" s="1" customFormat="1" ht="20.25" customHeight="1" spans="1:7">
      <c r="A11" s="24" t="s">
        <v>52</v>
      </c>
      <c r="B11" s="24" t="s">
        <v>282</v>
      </c>
      <c r="C11" s="25" t="s">
        <v>281</v>
      </c>
      <c r="D11" s="24" t="s">
        <v>579</v>
      </c>
      <c r="E11" s="26">
        <v>468565.2</v>
      </c>
      <c r="F11" s="26">
        <v>300000</v>
      </c>
      <c r="G11" s="26">
        <v>300000</v>
      </c>
    </row>
    <row r="12" s="1" customFormat="1" ht="20.25" customHeight="1" spans="1:7">
      <c r="A12" s="24" t="s">
        <v>52</v>
      </c>
      <c r="B12" s="24" t="s">
        <v>287</v>
      </c>
      <c r="C12" s="25" t="s">
        <v>286</v>
      </c>
      <c r="D12" s="24" t="s">
        <v>579</v>
      </c>
      <c r="E12" s="26">
        <v>5000</v>
      </c>
      <c r="F12" s="26"/>
      <c r="G12" s="26"/>
    </row>
    <row r="13" s="1" customFormat="1" ht="20.25" customHeight="1" spans="1:7">
      <c r="A13" s="24" t="s">
        <v>52</v>
      </c>
      <c r="B13" s="24" t="s">
        <v>287</v>
      </c>
      <c r="C13" s="25" t="s">
        <v>289</v>
      </c>
      <c r="D13" s="24" t="s">
        <v>579</v>
      </c>
      <c r="E13" s="26">
        <v>50000</v>
      </c>
      <c r="F13" s="26">
        <v>100000</v>
      </c>
      <c r="G13" s="26">
        <v>100000</v>
      </c>
    </row>
    <row r="14" s="1" customFormat="1" ht="20.25" customHeight="1" spans="1:7">
      <c r="A14" s="24" t="s">
        <v>52</v>
      </c>
      <c r="B14" s="24" t="s">
        <v>287</v>
      </c>
      <c r="C14" s="25" t="s">
        <v>293</v>
      </c>
      <c r="D14" s="24" t="s">
        <v>579</v>
      </c>
      <c r="E14" s="26">
        <v>17120</v>
      </c>
      <c r="F14" s="26">
        <v>50000</v>
      </c>
      <c r="G14" s="26">
        <v>30000</v>
      </c>
    </row>
    <row r="15" s="1" customFormat="1" ht="20.25" customHeight="1" spans="1:7">
      <c r="A15" s="24" t="s">
        <v>52</v>
      </c>
      <c r="B15" s="24" t="s">
        <v>287</v>
      </c>
      <c r="C15" s="25" t="s">
        <v>295</v>
      </c>
      <c r="D15" s="24" t="s">
        <v>579</v>
      </c>
      <c r="E15" s="26">
        <v>705800</v>
      </c>
      <c r="F15" s="26">
        <v>1500000</v>
      </c>
      <c r="G15" s="26">
        <v>1500000</v>
      </c>
    </row>
    <row r="16" s="2" customFormat="1" ht="20.25" customHeight="1" spans="1:7">
      <c r="A16" s="27" t="s">
        <v>52</v>
      </c>
      <c r="B16" s="27" t="s">
        <v>287</v>
      </c>
      <c r="C16" s="28" t="s">
        <v>297</v>
      </c>
      <c r="D16" s="27" t="s">
        <v>580</v>
      </c>
      <c r="E16" s="29">
        <v>1008.23</v>
      </c>
      <c r="F16" s="29"/>
      <c r="G16" s="29"/>
    </row>
    <row r="17" s="2" customFormat="1" ht="20.25" customHeight="1" spans="1:7">
      <c r="A17" s="27" t="s">
        <v>52</v>
      </c>
      <c r="B17" s="27" t="s">
        <v>287</v>
      </c>
      <c r="C17" s="28" t="s">
        <v>581</v>
      </c>
      <c r="D17" s="27" t="s">
        <v>580</v>
      </c>
      <c r="E17" s="29">
        <v>2000</v>
      </c>
      <c r="F17" s="29"/>
      <c r="G17" s="29"/>
    </row>
    <row r="18" s="1" customFormat="1" ht="20.25" customHeight="1" spans="1:7">
      <c r="A18" s="30" t="s">
        <v>37</v>
      </c>
      <c r="B18" s="30"/>
      <c r="C18" s="30"/>
      <c r="D18" s="30"/>
      <c r="E18" s="26">
        <f>SUM(E9:E17)</f>
        <v>1568997.43</v>
      </c>
      <c r="F18" s="26">
        <f>SUM(F9:F17)</f>
        <v>2279200</v>
      </c>
      <c r="G18" s="26">
        <f>SUM(G9:G17)</f>
        <v>2020000</v>
      </c>
    </row>
    <row r="22" s="3" customFormat="1" customHeight="1" spans="4:4">
      <c r="D22" s="31"/>
    </row>
  </sheetData>
  <mergeCells count="11">
    <mergeCell ref="A3:G3"/>
    <mergeCell ref="A4:D4"/>
    <mergeCell ref="E5:G5"/>
    <mergeCell ref="A18:D18"/>
    <mergeCell ref="A5:A7"/>
    <mergeCell ref="B5:B7"/>
    <mergeCell ref="C5:C7"/>
    <mergeCell ref="D5:D7"/>
    <mergeCell ref="E6:E7"/>
    <mergeCell ref="F6:F7"/>
    <mergeCell ref="G6:G7"/>
  </mergeCells>
  <pageMargins left="0.75" right="0.75" top="1" bottom="1" header="0.5" footer="0.5"/>
  <pageSetup paperSize="9" scale="6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workbookViewId="0">
      <pane ySplit="1" topLeftCell="A2" activePane="bottomLeft" state="frozen"/>
      <selection/>
      <selection pane="bottomLeft" activeCell="L16" sqref="L16"/>
    </sheetView>
  </sheetViews>
  <sheetFormatPr defaultColWidth="8" defaultRowHeight="14.25" customHeight="1"/>
  <cols>
    <col min="1" max="1" width="21.1101694915254" customWidth="1"/>
    <col min="2" max="2" width="35.2203389830508" customWidth="1"/>
    <col min="3" max="19" width="16.2203389830508" customWidth="1"/>
  </cols>
  <sheetData>
    <row r="1" customHeight="1" spans="1:19">
      <c r="A1" s="4"/>
      <c r="B1" s="4"/>
      <c r="C1" s="4"/>
      <c r="D1" s="4"/>
      <c r="E1" s="4"/>
      <c r="F1" s="4"/>
      <c r="G1" s="4"/>
      <c r="H1" s="4"/>
      <c r="I1" s="4"/>
      <c r="J1" s="4"/>
      <c r="K1" s="4"/>
      <c r="L1" s="4"/>
      <c r="M1" s="4"/>
      <c r="N1" s="4"/>
      <c r="O1" s="4"/>
      <c r="P1" s="4"/>
      <c r="Q1" s="4"/>
      <c r="R1" s="4"/>
      <c r="S1" s="4"/>
    </row>
    <row r="2" ht="11.95" customHeight="1" spans="1:18">
      <c r="A2" s="197"/>
      <c r="J2" s="208"/>
      <c r="R2" s="6" t="s">
        <v>33</v>
      </c>
    </row>
    <row r="3" ht="36" customHeight="1" spans="1:19">
      <c r="A3" s="198" t="s">
        <v>34</v>
      </c>
      <c r="B3" s="32"/>
      <c r="C3" s="32"/>
      <c r="D3" s="32"/>
      <c r="E3" s="32"/>
      <c r="F3" s="32"/>
      <c r="G3" s="32"/>
      <c r="H3" s="32"/>
      <c r="I3" s="32"/>
      <c r="J3" s="54"/>
      <c r="K3" s="32"/>
      <c r="L3" s="32"/>
      <c r="M3" s="32"/>
      <c r="N3" s="32"/>
      <c r="O3" s="32"/>
      <c r="P3" s="32"/>
      <c r="Q3" s="32"/>
      <c r="R3" s="32"/>
      <c r="S3" s="32"/>
    </row>
    <row r="4" ht="20.3" customHeight="1" spans="1:19">
      <c r="A4" s="103" t="str">
        <f>'部门财务收支预算总表01-1'!A4</f>
        <v>单位名称：新平彝族傣族自治县市场监督管理局</v>
      </c>
      <c r="B4" s="10"/>
      <c r="C4" s="10"/>
      <c r="D4" s="10"/>
      <c r="E4" s="10"/>
      <c r="F4" s="10"/>
      <c r="G4" s="10"/>
      <c r="H4" s="10"/>
      <c r="I4" s="10"/>
      <c r="J4" s="209"/>
      <c r="K4" s="10"/>
      <c r="L4" s="10"/>
      <c r="M4" s="10"/>
      <c r="N4" s="11"/>
      <c r="O4" s="11"/>
      <c r="P4" s="11"/>
      <c r="Q4" s="11"/>
      <c r="R4" s="11" t="s">
        <v>3</v>
      </c>
      <c r="S4" s="11" t="s">
        <v>3</v>
      </c>
    </row>
    <row r="5" ht="18.85" customHeight="1" spans="1:19">
      <c r="A5" s="199" t="s">
        <v>35</v>
      </c>
      <c r="B5" s="200" t="s">
        <v>36</v>
      </c>
      <c r="C5" s="200" t="s">
        <v>37</v>
      </c>
      <c r="D5" s="201" t="s">
        <v>38</v>
      </c>
      <c r="E5" s="202"/>
      <c r="F5" s="202"/>
      <c r="G5" s="202"/>
      <c r="H5" s="202"/>
      <c r="I5" s="202"/>
      <c r="J5" s="210"/>
      <c r="K5" s="202"/>
      <c r="L5" s="202"/>
      <c r="M5" s="202"/>
      <c r="N5" s="211"/>
      <c r="O5" s="211" t="s">
        <v>26</v>
      </c>
      <c r="P5" s="211"/>
      <c r="Q5" s="211"/>
      <c r="R5" s="211"/>
      <c r="S5" s="211"/>
    </row>
    <row r="6" ht="18" customHeight="1" spans="1:19">
      <c r="A6" s="203"/>
      <c r="B6" s="204"/>
      <c r="C6" s="204"/>
      <c r="D6" s="204" t="s">
        <v>39</v>
      </c>
      <c r="E6" s="204" t="s">
        <v>40</v>
      </c>
      <c r="F6" s="204" t="s">
        <v>41</v>
      </c>
      <c r="G6" s="204" t="s">
        <v>42</v>
      </c>
      <c r="H6" s="204" t="s">
        <v>43</v>
      </c>
      <c r="I6" s="212" t="s">
        <v>44</v>
      </c>
      <c r="J6" s="213"/>
      <c r="K6" s="212" t="s">
        <v>45</v>
      </c>
      <c r="L6" s="212" t="s">
        <v>46</v>
      </c>
      <c r="M6" s="212" t="s">
        <v>47</v>
      </c>
      <c r="N6" s="214" t="s">
        <v>48</v>
      </c>
      <c r="O6" s="215" t="s">
        <v>39</v>
      </c>
      <c r="P6" s="215" t="s">
        <v>40</v>
      </c>
      <c r="Q6" s="215" t="s">
        <v>41</v>
      </c>
      <c r="R6" s="215" t="s">
        <v>42</v>
      </c>
      <c r="S6" s="215" t="s">
        <v>49</v>
      </c>
    </row>
    <row r="7" ht="29.3" customHeight="1" spans="1:19">
      <c r="A7" s="205"/>
      <c r="B7" s="206"/>
      <c r="C7" s="206"/>
      <c r="D7" s="206"/>
      <c r="E7" s="206"/>
      <c r="F7" s="206"/>
      <c r="G7" s="206"/>
      <c r="H7" s="206"/>
      <c r="I7" s="216" t="s">
        <v>39</v>
      </c>
      <c r="J7" s="216" t="s">
        <v>50</v>
      </c>
      <c r="K7" s="216" t="s">
        <v>45</v>
      </c>
      <c r="L7" s="216" t="s">
        <v>46</v>
      </c>
      <c r="M7" s="216" t="s">
        <v>47</v>
      </c>
      <c r="N7" s="216" t="s">
        <v>48</v>
      </c>
      <c r="O7" s="216"/>
      <c r="P7" s="216"/>
      <c r="Q7" s="216"/>
      <c r="R7" s="216"/>
      <c r="S7" s="216"/>
    </row>
    <row r="8" ht="16.55" customHeight="1" spans="1:19">
      <c r="A8" s="207">
        <v>1</v>
      </c>
      <c r="B8" s="23">
        <v>2</v>
      </c>
      <c r="C8" s="23">
        <v>3</v>
      </c>
      <c r="D8" s="23">
        <v>4</v>
      </c>
      <c r="E8" s="207">
        <v>5</v>
      </c>
      <c r="F8" s="23">
        <v>6</v>
      </c>
      <c r="G8" s="23">
        <v>7</v>
      </c>
      <c r="H8" s="207">
        <v>8</v>
      </c>
      <c r="I8" s="23">
        <v>9</v>
      </c>
      <c r="J8" s="41">
        <v>10</v>
      </c>
      <c r="K8" s="41">
        <v>11</v>
      </c>
      <c r="L8" s="217">
        <v>12</v>
      </c>
      <c r="M8" s="41">
        <v>13</v>
      </c>
      <c r="N8" s="41">
        <v>14</v>
      </c>
      <c r="O8" s="41">
        <v>15</v>
      </c>
      <c r="P8" s="41">
        <v>16</v>
      </c>
      <c r="Q8" s="41">
        <v>17</v>
      </c>
      <c r="R8" s="41">
        <v>18</v>
      </c>
      <c r="S8" s="41">
        <v>19</v>
      </c>
    </row>
    <row r="9" s="1" customFormat="1" ht="20.25" customHeight="1" spans="1:19">
      <c r="A9" s="174" t="s">
        <v>51</v>
      </c>
      <c r="B9" s="174" t="s">
        <v>52</v>
      </c>
      <c r="C9" s="162">
        <f>D9+I9</f>
        <v>17919249.43</v>
      </c>
      <c r="D9" s="192">
        <v>17869249.43</v>
      </c>
      <c r="E9" s="192">
        <v>17869249.43</v>
      </c>
      <c r="F9" s="162"/>
      <c r="G9" s="162"/>
      <c r="H9" s="162"/>
      <c r="I9" s="162">
        <v>50000</v>
      </c>
      <c r="J9" s="162"/>
      <c r="K9" s="162"/>
      <c r="L9" s="162"/>
      <c r="M9" s="162"/>
      <c r="N9" s="162">
        <v>50000</v>
      </c>
      <c r="O9" s="162"/>
      <c r="P9" s="162"/>
      <c r="Q9" s="162"/>
      <c r="R9" s="162"/>
      <c r="S9" s="162"/>
    </row>
    <row r="10" s="1" customFormat="1" ht="20.25" customHeight="1" spans="1:19">
      <c r="A10" s="175" t="s">
        <v>53</v>
      </c>
      <c r="B10" s="175" t="s">
        <v>52</v>
      </c>
      <c r="C10" s="162">
        <f>D10+I10</f>
        <v>17919249.43</v>
      </c>
      <c r="D10" s="192">
        <f t="shared" ref="D9:D11" si="0">E10+F10</f>
        <v>17869249.43</v>
      </c>
      <c r="E10" s="192">
        <v>17869249.43</v>
      </c>
      <c r="F10" s="162"/>
      <c r="G10" s="162"/>
      <c r="H10" s="162"/>
      <c r="I10" s="162">
        <v>50000</v>
      </c>
      <c r="J10" s="162"/>
      <c r="K10" s="162"/>
      <c r="L10" s="162"/>
      <c r="M10" s="162"/>
      <c r="N10" s="162">
        <v>50000</v>
      </c>
      <c r="O10" s="107"/>
      <c r="P10" s="107"/>
      <c r="Q10" s="107"/>
      <c r="R10" s="107"/>
      <c r="S10" s="107"/>
    </row>
    <row r="11" s="1" customFormat="1" ht="20.25" customHeight="1" spans="1:19">
      <c r="A11" s="179" t="s">
        <v>37</v>
      </c>
      <c r="B11" s="179"/>
      <c r="C11" s="162">
        <f>D11+I11</f>
        <v>17919249.43</v>
      </c>
      <c r="D11" s="192">
        <f t="shared" si="0"/>
        <v>17869249.43</v>
      </c>
      <c r="E11" s="192">
        <v>17869249.43</v>
      </c>
      <c r="F11" s="162"/>
      <c r="G11" s="162"/>
      <c r="H11" s="162"/>
      <c r="I11" s="162">
        <v>50000</v>
      </c>
      <c r="J11" s="162"/>
      <c r="K11" s="162"/>
      <c r="L11" s="162"/>
      <c r="M11" s="162"/>
      <c r="N11" s="162">
        <v>50000</v>
      </c>
      <c r="O11" s="162"/>
      <c r="P11" s="162"/>
      <c r="Q11" s="162"/>
      <c r="R11" s="162"/>
      <c r="S11" s="162"/>
    </row>
  </sheetData>
  <mergeCells count="21">
    <mergeCell ref="R2:S2"/>
    <mergeCell ref="A3:S3"/>
    <mergeCell ref="A4:D4"/>
    <mergeCell ref="R4:S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scale="4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43"/>
  <sheetViews>
    <sheetView showZeros="0" workbookViewId="0">
      <pane xSplit="3" ySplit="7" topLeftCell="D8" activePane="bottomRight" state="frozen"/>
      <selection/>
      <selection pane="topRight"/>
      <selection pane="bottomLeft"/>
      <selection pane="bottomRight" activeCell="A4" sqref="A4:L4"/>
    </sheetView>
  </sheetViews>
  <sheetFormatPr defaultColWidth="9.11016949152542" defaultRowHeight="14.25" customHeight="1"/>
  <cols>
    <col min="1" max="1" width="14.2203389830508" customWidth="1"/>
    <col min="2" max="2" width="32.5508474576271" customWidth="1"/>
    <col min="3" max="6" width="18.8898305084746" customWidth="1"/>
    <col min="7" max="7" width="21.2203389830508" customWidth="1"/>
    <col min="8" max="9" width="18.8898305084746" customWidth="1"/>
    <col min="10" max="10" width="17.8898305084746" customWidth="1"/>
    <col min="11" max="15" width="18.8898305084746" customWidth="1"/>
  </cols>
  <sheetData>
    <row r="1" customHeight="1" spans="1:15">
      <c r="A1" s="4"/>
      <c r="B1" s="4"/>
      <c r="C1" s="4"/>
      <c r="D1" s="4"/>
      <c r="E1" s="4"/>
      <c r="F1" s="4"/>
      <c r="G1" s="4"/>
      <c r="H1" s="4"/>
      <c r="I1" s="4"/>
      <c r="J1" s="4"/>
      <c r="K1" s="4"/>
      <c r="L1" s="4"/>
      <c r="M1" s="4"/>
      <c r="N1" s="4"/>
      <c r="O1" s="4"/>
    </row>
    <row r="2" ht="15.75" customHeight="1" spans="15:15">
      <c r="O2" s="63" t="s">
        <v>54</v>
      </c>
    </row>
    <row r="3" ht="28.5" customHeight="1" spans="1:15">
      <c r="A3" s="32" t="s">
        <v>55</v>
      </c>
      <c r="B3" s="32"/>
      <c r="C3" s="32"/>
      <c r="D3" s="32"/>
      <c r="E3" s="32"/>
      <c r="F3" s="32"/>
      <c r="G3" s="32"/>
      <c r="H3" s="32"/>
      <c r="I3" s="32"/>
      <c r="J3" s="32"/>
      <c r="K3" s="32"/>
      <c r="L3" s="32"/>
      <c r="M3" s="32"/>
      <c r="N3" s="32"/>
      <c r="O3" s="32"/>
    </row>
    <row r="4" ht="15.05" customHeight="1" spans="1:15">
      <c r="A4" s="114" t="str">
        <f>'部门财务收支预算总表01-1'!A4</f>
        <v>单位名称：新平彝族傣族自治县市场监督管理局</v>
      </c>
      <c r="B4" s="115"/>
      <c r="C4" s="66"/>
      <c r="D4" s="66"/>
      <c r="E4" s="66"/>
      <c r="F4" s="66"/>
      <c r="G4" s="10"/>
      <c r="H4" s="66"/>
      <c r="I4" s="66"/>
      <c r="J4" s="10"/>
      <c r="K4" s="66"/>
      <c r="L4" s="66"/>
      <c r="M4" s="10"/>
      <c r="N4" s="10"/>
      <c r="O4" s="116" t="s">
        <v>3</v>
      </c>
    </row>
    <row r="5" ht="18.85" customHeight="1" spans="1:15">
      <c r="A5" s="13" t="s">
        <v>56</v>
      </c>
      <c r="B5" s="13" t="s">
        <v>57</v>
      </c>
      <c r="C5" s="19" t="s">
        <v>37</v>
      </c>
      <c r="D5" s="71" t="s">
        <v>40</v>
      </c>
      <c r="E5" s="71"/>
      <c r="F5" s="71"/>
      <c r="G5" s="188" t="s">
        <v>41</v>
      </c>
      <c r="H5" s="13" t="s">
        <v>42</v>
      </c>
      <c r="I5" s="13" t="s">
        <v>58</v>
      </c>
      <c r="J5" s="14" t="s">
        <v>59</v>
      </c>
      <c r="K5" s="80" t="s">
        <v>60</v>
      </c>
      <c r="L5" s="80" t="s">
        <v>61</v>
      </c>
      <c r="M5" s="80" t="s">
        <v>62</v>
      </c>
      <c r="N5" s="80" t="s">
        <v>63</v>
      </c>
      <c r="O5" s="97" t="s">
        <v>64</v>
      </c>
    </row>
    <row r="6" ht="29.95" customHeight="1" spans="1:15">
      <c r="A6" s="22"/>
      <c r="B6" s="22"/>
      <c r="C6" s="22"/>
      <c r="D6" s="71" t="s">
        <v>39</v>
      </c>
      <c r="E6" s="71" t="s">
        <v>65</v>
      </c>
      <c r="F6" s="71" t="s">
        <v>66</v>
      </c>
      <c r="G6" s="22"/>
      <c r="H6" s="22"/>
      <c r="I6" s="22"/>
      <c r="J6" s="71" t="s">
        <v>39</v>
      </c>
      <c r="K6" s="101" t="s">
        <v>60</v>
      </c>
      <c r="L6" s="101" t="s">
        <v>61</v>
      </c>
      <c r="M6" s="101" t="s">
        <v>62</v>
      </c>
      <c r="N6" s="101" t="s">
        <v>63</v>
      </c>
      <c r="O6" s="101" t="s">
        <v>64</v>
      </c>
    </row>
    <row r="7" ht="16.55" customHeight="1" spans="1:15">
      <c r="A7" s="19">
        <v>1</v>
      </c>
      <c r="B7" s="19">
        <v>2</v>
      </c>
      <c r="C7" s="19">
        <v>3</v>
      </c>
      <c r="D7" s="19">
        <v>4</v>
      </c>
      <c r="E7" s="19">
        <v>5</v>
      </c>
      <c r="F7" s="19">
        <v>6</v>
      </c>
      <c r="G7" s="19">
        <v>7</v>
      </c>
      <c r="H7" s="182">
        <v>8</v>
      </c>
      <c r="I7" s="182">
        <v>9</v>
      </c>
      <c r="J7" s="182">
        <v>10</v>
      </c>
      <c r="K7" s="182">
        <v>11</v>
      </c>
      <c r="L7" s="182">
        <v>12</v>
      </c>
      <c r="M7" s="182">
        <v>13</v>
      </c>
      <c r="N7" s="182">
        <v>14</v>
      </c>
      <c r="O7" s="19">
        <v>15</v>
      </c>
    </row>
    <row r="8" ht="20.3" customHeight="1" spans="1:15">
      <c r="A8" s="189" t="s">
        <v>67</v>
      </c>
      <c r="B8" s="189" t="s">
        <v>68</v>
      </c>
      <c r="C8" s="190">
        <f>C9+C11+C13+C15</f>
        <v>12009052</v>
      </c>
      <c r="D8" s="190">
        <f>D9+D11+D13+D15</f>
        <v>11959052</v>
      </c>
      <c r="E8" s="190">
        <f>E9+E11+E13+E15</f>
        <v>10989932</v>
      </c>
      <c r="F8" s="190">
        <f>F9+F11+F13+F15</f>
        <v>969120</v>
      </c>
      <c r="G8" s="191"/>
      <c r="H8" s="192"/>
      <c r="I8" s="192"/>
      <c r="J8" s="162">
        <v>50000</v>
      </c>
      <c r="K8" s="162"/>
      <c r="L8" s="162"/>
      <c r="M8" s="162"/>
      <c r="N8" s="162"/>
      <c r="O8" s="162">
        <v>50000</v>
      </c>
    </row>
    <row r="9" ht="17.2" customHeight="1" spans="1:15">
      <c r="A9" s="193" t="s">
        <v>69</v>
      </c>
      <c r="B9" s="193" t="s">
        <v>70</v>
      </c>
      <c r="C9" s="190">
        <f t="shared" ref="C9:C43" si="0">D9+J9</f>
        <v>60000</v>
      </c>
      <c r="D9" s="192">
        <f t="shared" ref="D9:D43" si="1">E9+F9</f>
        <v>60000</v>
      </c>
      <c r="E9" s="190"/>
      <c r="F9" s="190">
        <v>60000</v>
      </c>
      <c r="G9" s="191"/>
      <c r="H9" s="192"/>
      <c r="I9" s="192"/>
      <c r="J9" s="162"/>
      <c r="K9" s="162"/>
      <c r="L9" s="162"/>
      <c r="M9" s="162"/>
      <c r="N9" s="162"/>
      <c r="O9" s="162"/>
    </row>
    <row r="10" customHeight="1" spans="1:15">
      <c r="A10" s="194" t="s">
        <v>71</v>
      </c>
      <c r="B10" s="194" t="s">
        <v>72</v>
      </c>
      <c r="C10" s="190">
        <f t="shared" si="0"/>
        <v>60000</v>
      </c>
      <c r="D10" s="192">
        <f t="shared" si="1"/>
        <v>60000</v>
      </c>
      <c r="E10" s="190"/>
      <c r="F10" s="190">
        <v>60000</v>
      </c>
      <c r="G10" s="137"/>
      <c r="H10" s="137"/>
      <c r="I10" s="137"/>
      <c r="J10" s="162"/>
      <c r="K10" s="162"/>
      <c r="L10" s="162"/>
      <c r="M10" s="162"/>
      <c r="N10" s="162"/>
      <c r="O10" s="162"/>
    </row>
    <row r="11" customHeight="1" spans="1:15">
      <c r="A11" s="193" t="s">
        <v>73</v>
      </c>
      <c r="B11" s="193" t="s">
        <v>74</v>
      </c>
      <c r="C11" s="190">
        <f t="shared" si="0"/>
        <v>7120</v>
      </c>
      <c r="D11" s="192">
        <f t="shared" si="1"/>
        <v>7120</v>
      </c>
      <c r="E11" s="190"/>
      <c r="F11" s="190">
        <v>7120</v>
      </c>
      <c r="G11" s="137"/>
      <c r="H11" s="137"/>
      <c r="I11" s="137"/>
      <c r="J11" s="162"/>
      <c r="K11" s="162"/>
      <c r="L11" s="162"/>
      <c r="M11" s="162"/>
      <c r="N11" s="162"/>
      <c r="O11" s="162"/>
    </row>
    <row r="12" customHeight="1" spans="1:15">
      <c r="A12" s="194" t="s">
        <v>75</v>
      </c>
      <c r="B12" s="194" t="s">
        <v>76</v>
      </c>
      <c r="C12" s="190">
        <f t="shared" si="0"/>
        <v>7120</v>
      </c>
      <c r="D12" s="192">
        <f t="shared" si="1"/>
        <v>7120</v>
      </c>
      <c r="E12" s="190"/>
      <c r="F12" s="190">
        <v>7120</v>
      </c>
      <c r="G12" s="137"/>
      <c r="H12" s="137"/>
      <c r="I12" s="137"/>
      <c r="J12" s="162"/>
      <c r="K12" s="162"/>
      <c r="L12" s="162"/>
      <c r="M12" s="162"/>
      <c r="N12" s="162"/>
      <c r="O12" s="162"/>
    </row>
    <row r="13" customHeight="1" spans="1:15">
      <c r="A13" s="193" t="s">
        <v>77</v>
      </c>
      <c r="B13" s="193" t="s">
        <v>78</v>
      </c>
      <c r="C13" s="190">
        <f t="shared" si="0"/>
        <v>15000</v>
      </c>
      <c r="D13" s="192">
        <f t="shared" si="1"/>
        <v>15000</v>
      </c>
      <c r="E13" s="190"/>
      <c r="F13" s="190">
        <v>15000</v>
      </c>
      <c r="G13" s="137"/>
      <c r="H13" s="137"/>
      <c r="I13" s="137"/>
      <c r="J13" s="162"/>
      <c r="K13" s="162"/>
      <c r="L13" s="162"/>
      <c r="M13" s="162"/>
      <c r="N13" s="162"/>
      <c r="O13" s="162"/>
    </row>
    <row r="14" customHeight="1" spans="1:15">
      <c r="A14" s="194" t="s">
        <v>79</v>
      </c>
      <c r="B14" s="194" t="s">
        <v>78</v>
      </c>
      <c r="C14" s="190">
        <f t="shared" si="0"/>
        <v>15000</v>
      </c>
      <c r="D14" s="192">
        <f t="shared" si="1"/>
        <v>15000</v>
      </c>
      <c r="E14" s="190"/>
      <c r="F14" s="190">
        <v>15000</v>
      </c>
      <c r="G14" s="137"/>
      <c r="H14" s="137"/>
      <c r="I14" s="137"/>
      <c r="J14" s="162"/>
      <c r="K14" s="162"/>
      <c r="L14" s="162"/>
      <c r="M14" s="162"/>
      <c r="N14" s="162"/>
      <c r="O14" s="162"/>
    </row>
    <row r="15" customHeight="1" spans="1:15">
      <c r="A15" s="193" t="s">
        <v>80</v>
      </c>
      <c r="B15" s="193" t="s">
        <v>81</v>
      </c>
      <c r="C15" s="190">
        <f>SUM(C16:C23)</f>
        <v>11926932</v>
      </c>
      <c r="D15" s="190">
        <f>SUM(D16:D23)</f>
        <v>11876932</v>
      </c>
      <c r="E15" s="190">
        <f>SUM(E16:E23)</f>
        <v>10989932</v>
      </c>
      <c r="F15" s="190">
        <f>SUM(F16:F23)</f>
        <v>887000</v>
      </c>
      <c r="G15" s="137"/>
      <c r="H15" s="137"/>
      <c r="I15" s="137"/>
      <c r="J15" s="162">
        <v>50000</v>
      </c>
      <c r="K15" s="162"/>
      <c r="L15" s="162"/>
      <c r="M15" s="162"/>
      <c r="N15" s="162"/>
      <c r="O15" s="162">
        <v>50000</v>
      </c>
    </row>
    <row r="16" customHeight="1" spans="1:15">
      <c r="A16" s="194" t="s">
        <v>82</v>
      </c>
      <c r="B16" s="194" t="s">
        <v>83</v>
      </c>
      <c r="C16" s="190">
        <f t="shared" si="0"/>
        <v>10989932</v>
      </c>
      <c r="D16" s="192">
        <f t="shared" si="1"/>
        <v>10989932</v>
      </c>
      <c r="E16" s="190">
        <v>10989932</v>
      </c>
      <c r="F16" s="190"/>
      <c r="G16" s="137"/>
      <c r="H16" s="137"/>
      <c r="I16" s="137"/>
      <c r="J16" s="162"/>
      <c r="K16" s="162"/>
      <c r="L16" s="162"/>
      <c r="M16" s="162"/>
      <c r="N16" s="162"/>
      <c r="O16" s="162"/>
    </row>
    <row r="17" customHeight="1" spans="1:15">
      <c r="A17" s="194" t="s">
        <v>84</v>
      </c>
      <c r="B17" s="194" t="s">
        <v>85</v>
      </c>
      <c r="C17" s="190">
        <f t="shared" si="0"/>
        <v>136800</v>
      </c>
      <c r="D17" s="192">
        <f t="shared" si="1"/>
        <v>136800</v>
      </c>
      <c r="E17" s="190"/>
      <c r="F17" s="190">
        <v>136800</v>
      </c>
      <c r="G17" s="137"/>
      <c r="H17" s="137"/>
      <c r="I17" s="137"/>
      <c r="J17" s="162"/>
      <c r="K17" s="162"/>
      <c r="L17" s="162"/>
      <c r="M17" s="162"/>
      <c r="N17" s="162"/>
      <c r="O17" s="162"/>
    </row>
    <row r="18" customHeight="1" spans="1:15">
      <c r="A18" s="194" t="s">
        <v>86</v>
      </c>
      <c r="B18" s="194" t="s">
        <v>87</v>
      </c>
      <c r="C18" s="190">
        <f t="shared" si="0"/>
        <v>24600</v>
      </c>
      <c r="D18" s="192">
        <f t="shared" si="1"/>
        <v>24600</v>
      </c>
      <c r="E18" s="190"/>
      <c r="F18" s="190">
        <v>24600</v>
      </c>
      <c r="G18" s="137"/>
      <c r="H18" s="137"/>
      <c r="I18" s="137"/>
      <c r="J18" s="162"/>
      <c r="K18" s="162"/>
      <c r="L18" s="162"/>
      <c r="M18" s="162"/>
      <c r="N18" s="162"/>
      <c r="O18" s="162"/>
    </row>
    <row r="19" customHeight="1" spans="1:15">
      <c r="A19" s="194" t="s">
        <v>88</v>
      </c>
      <c r="B19" s="194" t="s">
        <v>89</v>
      </c>
      <c r="C19" s="190">
        <f t="shared" si="0"/>
        <v>16200</v>
      </c>
      <c r="D19" s="192">
        <f t="shared" si="1"/>
        <v>16200</v>
      </c>
      <c r="E19" s="190"/>
      <c r="F19" s="190">
        <v>16200</v>
      </c>
      <c r="G19" s="137"/>
      <c r="H19" s="137"/>
      <c r="I19" s="137"/>
      <c r="J19" s="162"/>
      <c r="K19" s="162"/>
      <c r="L19" s="162"/>
      <c r="M19" s="162"/>
      <c r="N19" s="162"/>
      <c r="O19" s="162"/>
    </row>
    <row r="20" customHeight="1" spans="1:15">
      <c r="A20" s="194" t="s">
        <v>90</v>
      </c>
      <c r="B20" s="194" t="s">
        <v>91</v>
      </c>
      <c r="C20" s="190">
        <f t="shared" si="0"/>
        <v>13200</v>
      </c>
      <c r="D20" s="192">
        <f t="shared" si="1"/>
        <v>13200</v>
      </c>
      <c r="E20" s="190"/>
      <c r="F20" s="190">
        <v>13200</v>
      </c>
      <c r="G20" s="137"/>
      <c r="H20" s="137"/>
      <c r="I20" s="137"/>
      <c r="J20" s="162"/>
      <c r="K20" s="162"/>
      <c r="L20" s="162"/>
      <c r="M20" s="162"/>
      <c r="N20" s="162"/>
      <c r="O20" s="162"/>
    </row>
    <row r="21" customHeight="1" spans="1:15">
      <c r="A21" s="194" t="s">
        <v>92</v>
      </c>
      <c r="B21" s="194" t="s">
        <v>93</v>
      </c>
      <c r="C21" s="190">
        <f t="shared" si="0"/>
        <v>51400</v>
      </c>
      <c r="D21" s="192">
        <f t="shared" si="1"/>
        <v>51400</v>
      </c>
      <c r="E21" s="190"/>
      <c r="F21" s="190">
        <v>51400</v>
      </c>
      <c r="G21" s="137"/>
      <c r="H21" s="137"/>
      <c r="I21" s="137"/>
      <c r="J21" s="162"/>
      <c r="K21" s="162"/>
      <c r="L21" s="162"/>
      <c r="M21" s="162"/>
      <c r="N21" s="162"/>
      <c r="O21" s="162"/>
    </row>
    <row r="22" customHeight="1" spans="1:15">
      <c r="A22" s="194" t="s">
        <v>94</v>
      </c>
      <c r="B22" s="194" t="s">
        <v>95</v>
      </c>
      <c r="C22" s="190">
        <f t="shared" si="0"/>
        <v>140500</v>
      </c>
      <c r="D22" s="192">
        <f t="shared" si="1"/>
        <v>140500</v>
      </c>
      <c r="E22" s="190"/>
      <c r="F22" s="190">
        <v>140500</v>
      </c>
      <c r="G22" s="137"/>
      <c r="H22" s="137"/>
      <c r="I22" s="137"/>
      <c r="J22" s="162"/>
      <c r="K22" s="162"/>
      <c r="L22" s="162"/>
      <c r="M22" s="162"/>
      <c r="N22" s="162"/>
      <c r="O22" s="162"/>
    </row>
    <row r="23" customHeight="1" spans="1:15">
      <c r="A23" s="194" t="s">
        <v>96</v>
      </c>
      <c r="B23" s="194" t="s">
        <v>97</v>
      </c>
      <c r="C23" s="190">
        <f t="shared" si="0"/>
        <v>554300</v>
      </c>
      <c r="D23" s="192">
        <f t="shared" si="1"/>
        <v>504300</v>
      </c>
      <c r="E23" s="190"/>
      <c r="F23" s="190">
        <v>504300</v>
      </c>
      <c r="G23" s="137"/>
      <c r="H23" s="137"/>
      <c r="I23" s="137"/>
      <c r="J23" s="162">
        <v>50000</v>
      </c>
      <c r="K23" s="162"/>
      <c r="L23" s="162"/>
      <c r="M23" s="162"/>
      <c r="N23" s="162"/>
      <c r="O23" s="162">
        <v>50000</v>
      </c>
    </row>
    <row r="24" customHeight="1" spans="1:15">
      <c r="A24" s="189" t="s">
        <v>98</v>
      </c>
      <c r="B24" s="189" t="s">
        <v>99</v>
      </c>
      <c r="C24" s="190">
        <f>C25+C29</f>
        <v>2879719.2</v>
      </c>
      <c r="D24" s="190">
        <f>D25+D29</f>
        <v>2879719.2</v>
      </c>
      <c r="E24" s="190">
        <f>E25+E29</f>
        <v>2330850</v>
      </c>
      <c r="F24" s="190">
        <f>F25+F29</f>
        <v>548869.2</v>
      </c>
      <c r="G24" s="137"/>
      <c r="H24" s="137"/>
      <c r="I24" s="137"/>
      <c r="J24" s="137"/>
      <c r="K24" s="137"/>
      <c r="L24" s="137"/>
      <c r="M24" s="137"/>
      <c r="N24" s="137"/>
      <c r="O24" s="137"/>
    </row>
    <row r="25" customHeight="1" spans="1:15">
      <c r="A25" s="193" t="s">
        <v>100</v>
      </c>
      <c r="B25" s="193" t="s">
        <v>101</v>
      </c>
      <c r="C25" s="190">
        <f t="shared" si="0"/>
        <v>2330850</v>
      </c>
      <c r="D25" s="192">
        <f t="shared" si="1"/>
        <v>2330850</v>
      </c>
      <c r="E25" s="190">
        <v>2330850</v>
      </c>
      <c r="F25" s="190"/>
      <c r="G25" s="137"/>
      <c r="H25" s="137"/>
      <c r="I25" s="137"/>
      <c r="J25" s="137"/>
      <c r="K25" s="137"/>
      <c r="L25" s="137"/>
      <c r="M25" s="137"/>
      <c r="N25" s="137"/>
      <c r="O25" s="137"/>
    </row>
    <row r="26" customHeight="1" spans="1:15">
      <c r="A26" s="194" t="s">
        <v>102</v>
      </c>
      <c r="B26" s="194" t="s">
        <v>103</v>
      </c>
      <c r="C26" s="190">
        <f t="shared" si="0"/>
        <v>14400</v>
      </c>
      <c r="D26" s="192">
        <f t="shared" si="1"/>
        <v>14400</v>
      </c>
      <c r="E26" s="190">
        <v>14400</v>
      </c>
      <c r="F26" s="190"/>
      <c r="G26" s="137"/>
      <c r="H26" s="137"/>
      <c r="I26" s="137"/>
      <c r="J26" s="137"/>
      <c r="K26" s="137"/>
      <c r="L26" s="137"/>
      <c r="M26" s="137"/>
      <c r="N26" s="137"/>
      <c r="O26" s="137"/>
    </row>
    <row r="27" customHeight="1" spans="1:15">
      <c r="A27" s="194" t="s">
        <v>104</v>
      </c>
      <c r="B27" s="194" t="s">
        <v>105</v>
      </c>
      <c r="C27" s="190">
        <f t="shared" si="0"/>
        <v>300</v>
      </c>
      <c r="D27" s="192">
        <f t="shared" si="1"/>
        <v>300</v>
      </c>
      <c r="E27" s="190">
        <v>300</v>
      </c>
      <c r="F27" s="190"/>
      <c r="G27" s="137"/>
      <c r="H27" s="137"/>
      <c r="I27" s="137"/>
      <c r="J27" s="137"/>
      <c r="K27" s="137"/>
      <c r="L27" s="137"/>
      <c r="M27" s="137"/>
      <c r="N27" s="137"/>
      <c r="O27" s="137"/>
    </row>
    <row r="28" customHeight="1" spans="1:15">
      <c r="A28" s="194" t="s">
        <v>106</v>
      </c>
      <c r="B28" s="194" t="s">
        <v>107</v>
      </c>
      <c r="C28" s="190">
        <f t="shared" si="0"/>
        <v>2316150</v>
      </c>
      <c r="D28" s="192">
        <f t="shared" si="1"/>
        <v>2316150</v>
      </c>
      <c r="E28" s="190">
        <v>2316150</v>
      </c>
      <c r="F28" s="190"/>
      <c r="G28" s="137"/>
      <c r="H28" s="137"/>
      <c r="I28" s="137"/>
      <c r="J28" s="137"/>
      <c r="K28" s="137"/>
      <c r="L28" s="137"/>
      <c r="M28" s="137"/>
      <c r="N28" s="137"/>
      <c r="O28" s="137"/>
    </row>
    <row r="29" customHeight="1" spans="1:15">
      <c r="A29" s="193" t="s">
        <v>108</v>
      </c>
      <c r="B29" s="193" t="s">
        <v>109</v>
      </c>
      <c r="C29" s="190">
        <f t="shared" si="0"/>
        <v>548869.2</v>
      </c>
      <c r="D29" s="192">
        <f t="shared" si="1"/>
        <v>548869.2</v>
      </c>
      <c r="E29" s="190"/>
      <c r="F29" s="190">
        <v>548869.2</v>
      </c>
      <c r="G29" s="137"/>
      <c r="H29" s="137"/>
      <c r="I29" s="137"/>
      <c r="J29" s="137"/>
      <c r="K29" s="137"/>
      <c r="L29" s="137"/>
      <c r="M29" s="137"/>
      <c r="N29" s="137"/>
      <c r="O29" s="137"/>
    </row>
    <row r="30" customHeight="1" spans="1:15">
      <c r="A30" s="194" t="s">
        <v>110</v>
      </c>
      <c r="B30" s="194" t="s">
        <v>111</v>
      </c>
      <c r="C30" s="190">
        <f t="shared" si="0"/>
        <v>548869.2</v>
      </c>
      <c r="D30" s="192">
        <f t="shared" si="1"/>
        <v>548869.2</v>
      </c>
      <c r="E30" s="190"/>
      <c r="F30" s="190">
        <v>548869.2</v>
      </c>
      <c r="G30" s="137"/>
      <c r="H30" s="137"/>
      <c r="I30" s="137"/>
      <c r="J30" s="137"/>
      <c r="K30" s="137"/>
      <c r="L30" s="137"/>
      <c r="M30" s="137"/>
      <c r="N30" s="137"/>
      <c r="O30" s="137"/>
    </row>
    <row r="31" customHeight="1" spans="1:15">
      <c r="A31" s="189" t="s">
        <v>112</v>
      </c>
      <c r="B31" s="189" t="s">
        <v>113</v>
      </c>
      <c r="C31" s="190">
        <f t="shared" si="0"/>
        <v>1241386</v>
      </c>
      <c r="D31" s="192">
        <f t="shared" si="1"/>
        <v>1241386</v>
      </c>
      <c r="E31" s="190">
        <v>1241386</v>
      </c>
      <c r="F31" s="190"/>
      <c r="G31" s="137"/>
      <c r="H31" s="137"/>
      <c r="I31" s="137"/>
      <c r="J31" s="137"/>
      <c r="K31" s="137"/>
      <c r="L31" s="137"/>
      <c r="M31" s="137"/>
      <c r="N31" s="137"/>
      <c r="O31" s="137"/>
    </row>
    <row r="32" customHeight="1" spans="1:15">
      <c r="A32" s="193" t="s">
        <v>114</v>
      </c>
      <c r="B32" s="193" t="s">
        <v>115</v>
      </c>
      <c r="C32" s="190">
        <f t="shared" si="0"/>
        <v>1241386</v>
      </c>
      <c r="D32" s="192">
        <f t="shared" si="1"/>
        <v>1241386</v>
      </c>
      <c r="E32" s="190">
        <v>1241386</v>
      </c>
      <c r="F32" s="190"/>
      <c r="G32" s="137"/>
      <c r="H32" s="137"/>
      <c r="I32" s="137"/>
      <c r="J32" s="137"/>
      <c r="K32" s="137"/>
      <c r="L32" s="137"/>
      <c r="M32" s="137"/>
      <c r="N32" s="137"/>
      <c r="O32" s="137"/>
    </row>
    <row r="33" customHeight="1" spans="1:15">
      <c r="A33" s="194" t="s">
        <v>116</v>
      </c>
      <c r="B33" s="194" t="s">
        <v>117</v>
      </c>
      <c r="C33" s="190">
        <f t="shared" si="0"/>
        <v>728350</v>
      </c>
      <c r="D33" s="192">
        <f t="shared" si="1"/>
        <v>728350</v>
      </c>
      <c r="E33" s="190">
        <v>728350</v>
      </c>
      <c r="F33" s="190"/>
      <c r="G33" s="137"/>
      <c r="H33" s="137"/>
      <c r="I33" s="137"/>
      <c r="J33" s="137"/>
      <c r="K33" s="137"/>
      <c r="L33" s="137"/>
      <c r="M33" s="137"/>
      <c r="N33" s="137"/>
      <c r="O33" s="137"/>
    </row>
    <row r="34" customHeight="1" spans="1:15">
      <c r="A34" s="194" t="s">
        <v>118</v>
      </c>
      <c r="B34" s="194" t="s">
        <v>119</v>
      </c>
      <c r="C34" s="190">
        <f t="shared" si="0"/>
        <v>4236</v>
      </c>
      <c r="D34" s="192">
        <f t="shared" si="1"/>
        <v>4236</v>
      </c>
      <c r="E34" s="190">
        <v>4236</v>
      </c>
      <c r="F34" s="190"/>
      <c r="G34" s="137"/>
      <c r="H34" s="137"/>
      <c r="I34" s="137"/>
      <c r="J34" s="137"/>
      <c r="K34" s="137"/>
      <c r="L34" s="137"/>
      <c r="M34" s="137"/>
      <c r="N34" s="137"/>
      <c r="O34" s="137"/>
    </row>
    <row r="35" customHeight="1" spans="1:15">
      <c r="A35" s="194" t="s">
        <v>120</v>
      </c>
      <c r="B35" s="194" t="s">
        <v>121</v>
      </c>
      <c r="C35" s="190">
        <f t="shared" si="0"/>
        <v>489120</v>
      </c>
      <c r="D35" s="192">
        <f t="shared" si="1"/>
        <v>489120</v>
      </c>
      <c r="E35" s="190">
        <v>489120</v>
      </c>
      <c r="F35" s="190"/>
      <c r="G35" s="137"/>
      <c r="H35" s="137"/>
      <c r="I35" s="137"/>
      <c r="J35" s="137"/>
      <c r="K35" s="137"/>
      <c r="L35" s="137"/>
      <c r="M35" s="137"/>
      <c r="N35" s="137"/>
      <c r="O35" s="137"/>
    </row>
    <row r="36" customHeight="1" spans="1:15">
      <c r="A36" s="194" t="s">
        <v>122</v>
      </c>
      <c r="B36" s="194" t="s">
        <v>123</v>
      </c>
      <c r="C36" s="190">
        <f t="shared" si="0"/>
        <v>19680</v>
      </c>
      <c r="D36" s="192">
        <f t="shared" si="1"/>
        <v>19680</v>
      </c>
      <c r="E36" s="190">
        <v>19680</v>
      </c>
      <c r="F36" s="190"/>
      <c r="G36" s="137"/>
      <c r="H36" s="137"/>
      <c r="I36" s="137"/>
      <c r="J36" s="137"/>
      <c r="K36" s="137"/>
      <c r="L36" s="137"/>
      <c r="M36" s="137"/>
      <c r="N36" s="137"/>
      <c r="O36" s="137"/>
    </row>
    <row r="37" customHeight="1" spans="1:15">
      <c r="A37" s="189">
        <v>213</v>
      </c>
      <c r="B37" s="195" t="s">
        <v>124</v>
      </c>
      <c r="C37" s="190">
        <f t="shared" si="0"/>
        <v>1008.23</v>
      </c>
      <c r="D37" s="192">
        <f t="shared" si="1"/>
        <v>1008.23</v>
      </c>
      <c r="E37" s="178"/>
      <c r="F37" s="190">
        <v>1008.23</v>
      </c>
      <c r="G37" s="137"/>
      <c r="H37" s="137"/>
      <c r="I37" s="137"/>
      <c r="J37" s="137"/>
      <c r="K37" s="137"/>
      <c r="L37" s="137"/>
      <c r="M37" s="137"/>
      <c r="N37" s="137"/>
      <c r="O37" s="137"/>
    </row>
    <row r="38" customHeight="1" spans="1:15">
      <c r="A38" s="193">
        <v>21308</v>
      </c>
      <c r="B38" s="193" t="s">
        <v>125</v>
      </c>
      <c r="C38" s="190">
        <f t="shared" si="0"/>
        <v>1008.23</v>
      </c>
      <c r="D38" s="192">
        <f t="shared" si="1"/>
        <v>1008.23</v>
      </c>
      <c r="E38" s="178"/>
      <c r="F38" s="190">
        <v>1008.23</v>
      </c>
      <c r="G38" s="137"/>
      <c r="H38" s="137"/>
      <c r="I38" s="137"/>
      <c r="J38" s="137"/>
      <c r="K38" s="137"/>
      <c r="L38" s="137"/>
      <c r="M38" s="137"/>
      <c r="N38" s="137"/>
      <c r="O38" s="137"/>
    </row>
    <row r="39" customHeight="1" spans="1:15">
      <c r="A39" s="194">
        <v>2130804</v>
      </c>
      <c r="B39" s="194" t="s">
        <v>126</v>
      </c>
      <c r="C39" s="190">
        <f t="shared" si="0"/>
        <v>1008.23</v>
      </c>
      <c r="D39" s="192">
        <f t="shared" si="1"/>
        <v>1008.23</v>
      </c>
      <c r="E39" s="178"/>
      <c r="F39" s="190">
        <v>1008.23</v>
      </c>
      <c r="G39" s="137"/>
      <c r="H39" s="137"/>
      <c r="I39" s="137"/>
      <c r="J39" s="137"/>
      <c r="K39" s="137"/>
      <c r="L39" s="137"/>
      <c r="M39" s="137"/>
      <c r="N39" s="137"/>
      <c r="O39" s="137"/>
    </row>
    <row r="40" customHeight="1" spans="1:15">
      <c r="A40" s="189" t="s">
        <v>127</v>
      </c>
      <c r="B40" s="189" t="s">
        <v>128</v>
      </c>
      <c r="C40" s="190">
        <f t="shared" si="0"/>
        <v>1788084</v>
      </c>
      <c r="D40" s="192">
        <f t="shared" si="1"/>
        <v>1788084</v>
      </c>
      <c r="E40" s="190">
        <v>1788084</v>
      </c>
      <c r="F40" s="190"/>
      <c r="G40" s="137"/>
      <c r="H40" s="137"/>
      <c r="I40" s="137"/>
      <c r="J40" s="137"/>
      <c r="K40" s="137"/>
      <c r="L40" s="137"/>
      <c r="M40" s="137"/>
      <c r="N40" s="137"/>
      <c r="O40" s="137"/>
    </row>
    <row r="41" customHeight="1" spans="1:15">
      <c r="A41" s="193" t="s">
        <v>129</v>
      </c>
      <c r="B41" s="193" t="s">
        <v>130</v>
      </c>
      <c r="C41" s="190">
        <f t="shared" si="0"/>
        <v>1788084</v>
      </c>
      <c r="D41" s="192">
        <f t="shared" si="1"/>
        <v>1788084</v>
      </c>
      <c r="E41" s="190">
        <v>1788084</v>
      </c>
      <c r="F41" s="190"/>
      <c r="G41" s="137"/>
      <c r="H41" s="137"/>
      <c r="I41" s="137"/>
      <c r="J41" s="137"/>
      <c r="K41" s="137"/>
      <c r="L41" s="137"/>
      <c r="M41" s="137"/>
      <c r="N41" s="137"/>
      <c r="O41" s="137"/>
    </row>
    <row r="42" customHeight="1" spans="1:15">
      <c r="A42" s="194" t="s">
        <v>131</v>
      </c>
      <c r="B42" s="194" t="s">
        <v>132</v>
      </c>
      <c r="C42" s="190">
        <f t="shared" si="0"/>
        <v>1788084</v>
      </c>
      <c r="D42" s="192">
        <f t="shared" si="1"/>
        <v>1788084</v>
      </c>
      <c r="E42" s="190">
        <v>1788084</v>
      </c>
      <c r="F42" s="190"/>
      <c r="G42" s="137"/>
      <c r="H42" s="137"/>
      <c r="I42" s="137"/>
      <c r="J42" s="137"/>
      <c r="K42" s="137"/>
      <c r="L42" s="137"/>
      <c r="M42" s="137"/>
      <c r="N42" s="137"/>
      <c r="O42" s="137"/>
    </row>
    <row r="43" customHeight="1" spans="1:15">
      <c r="A43" s="196" t="s">
        <v>133</v>
      </c>
      <c r="B43" s="196"/>
      <c r="C43" s="190">
        <f>C8+C24+C31+C37+C40</f>
        <v>17919249.43</v>
      </c>
      <c r="D43" s="190">
        <f>D8+D24+D31+D37+D40</f>
        <v>17869249.43</v>
      </c>
      <c r="E43" s="190">
        <f>E8+E24+E31+E37+E40</f>
        <v>16350252</v>
      </c>
      <c r="F43" s="190">
        <f>F8+F24+F31+F37+F40</f>
        <v>1518997.43</v>
      </c>
      <c r="G43" s="137"/>
      <c r="H43" s="137"/>
      <c r="I43" s="137"/>
      <c r="J43" s="162">
        <v>50000</v>
      </c>
      <c r="K43" s="137"/>
      <c r="L43" s="137"/>
      <c r="M43" s="137"/>
      <c r="N43" s="137"/>
      <c r="O43" s="162">
        <v>50000</v>
      </c>
    </row>
  </sheetData>
  <mergeCells count="11">
    <mergeCell ref="A3:O3"/>
    <mergeCell ref="A4:L4"/>
    <mergeCell ref="D5:F5"/>
    <mergeCell ref="J5:O5"/>
    <mergeCell ref="A43:B43"/>
    <mergeCell ref="A5:A6"/>
    <mergeCell ref="B5:B6"/>
    <mergeCell ref="C5:C6"/>
    <mergeCell ref="G5:G6"/>
    <mergeCell ref="H5:H6"/>
    <mergeCell ref="I5:I6"/>
  </mergeCells>
  <pageMargins left="0.75" right="0.75" top="1" bottom="1" header="0.5" footer="0.5"/>
  <pageSetup paperSize="9" scale="4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7"/>
  <sheetViews>
    <sheetView showZeros="0" workbookViewId="0">
      <pane ySplit="1" topLeftCell="A2" activePane="bottomLeft" state="frozen"/>
      <selection/>
      <selection pane="bottomLeft" activeCell="A4" sqref="A4:B4"/>
    </sheetView>
  </sheetViews>
  <sheetFormatPr defaultColWidth="9.11016949152542" defaultRowHeight="14.25" customHeight="1" outlineLevelCol="3"/>
  <cols>
    <col min="1" max="1" width="49.2203389830508" customWidth="1"/>
    <col min="2" max="2" width="43.3305084745763" customWidth="1"/>
    <col min="3" max="3" width="48.5508474576271" customWidth="1"/>
    <col min="4" max="4" width="41.2203389830508" customWidth="1"/>
  </cols>
  <sheetData>
    <row r="1" customHeight="1" spans="1:4">
      <c r="A1" s="4"/>
      <c r="B1" s="4"/>
      <c r="C1" s="4"/>
      <c r="D1" s="4"/>
    </row>
    <row r="2" customHeight="1" spans="4:4">
      <c r="D2" s="112" t="s">
        <v>134</v>
      </c>
    </row>
    <row r="3" ht="31.6" customHeight="1" spans="1:4">
      <c r="A3" s="53" t="s">
        <v>135</v>
      </c>
      <c r="B3" s="180"/>
      <c r="C3" s="180"/>
      <c r="D3" s="180"/>
    </row>
    <row r="4" ht="17.2" customHeight="1" spans="1:4">
      <c r="A4" s="8" t="str">
        <f>'部门财务收支预算总表01-1'!A4</f>
        <v>单位名称：新平彝族傣族自治县市场监督管理局</v>
      </c>
      <c r="B4" s="181"/>
      <c r="C4" s="181"/>
      <c r="D4" s="113" t="s">
        <v>3</v>
      </c>
    </row>
    <row r="5" ht="24.75" customHeight="1" spans="1:4">
      <c r="A5" s="14" t="s">
        <v>4</v>
      </c>
      <c r="B5" s="16"/>
      <c r="C5" s="14" t="s">
        <v>5</v>
      </c>
      <c r="D5" s="16"/>
    </row>
    <row r="6" ht="15.75" customHeight="1" spans="1:4">
      <c r="A6" s="19" t="s">
        <v>6</v>
      </c>
      <c r="B6" s="182" t="s">
        <v>7</v>
      </c>
      <c r="C6" s="19" t="s">
        <v>136</v>
      </c>
      <c r="D6" s="182" t="s">
        <v>7</v>
      </c>
    </row>
    <row r="7" ht="14.1" customHeight="1" spans="1:4">
      <c r="A7" s="22"/>
      <c r="B7" s="21"/>
      <c r="C7" s="22"/>
      <c r="D7" s="21"/>
    </row>
    <row r="8" ht="29.15" customHeight="1" spans="1:4">
      <c r="A8" s="183" t="s">
        <v>137</v>
      </c>
      <c r="B8" s="162">
        <f>17534633.6+334615.83</f>
        <v>17869249.43</v>
      </c>
      <c r="C8" s="183" t="s">
        <v>138</v>
      </c>
      <c r="D8" s="162">
        <f>SUM(D9:D13)</f>
        <v>17869249.43</v>
      </c>
    </row>
    <row r="9" ht="29.15" customHeight="1" spans="1:4">
      <c r="A9" s="183" t="s">
        <v>139</v>
      </c>
      <c r="B9" s="162">
        <f>17534633.6+334615.83</f>
        <v>17869249.43</v>
      </c>
      <c r="C9" s="183" t="str">
        <f>"（"&amp;"一"&amp;"）"&amp;"一般公共服务支出"</f>
        <v>（一）一般公共服务支出</v>
      </c>
      <c r="D9" s="162">
        <f>11859952+50000+47100+2000</f>
        <v>11959052</v>
      </c>
    </row>
    <row r="10" ht="29.15" customHeight="1" spans="1:4">
      <c r="A10" s="183" t="s">
        <v>140</v>
      </c>
      <c r="B10" s="162"/>
      <c r="C10" s="183" t="str">
        <f>"（"&amp;"二"&amp;"）"&amp;"社会保障和就业支出"</f>
        <v>（二）社会保障和就业支出</v>
      </c>
      <c r="D10" s="162">
        <f>2645211.6+234507.6</f>
        <v>2879719.2</v>
      </c>
    </row>
    <row r="11" ht="29.15" customHeight="1" spans="1:4">
      <c r="A11" s="183" t="s">
        <v>141</v>
      </c>
      <c r="B11" s="162"/>
      <c r="C11" s="183" t="str">
        <f>"（"&amp;"三"&amp;"）"&amp;"卫生健康支出"</f>
        <v>（三）卫生健康支出</v>
      </c>
      <c r="D11" s="162">
        <v>1241386</v>
      </c>
    </row>
    <row r="12" ht="29.15" customHeight="1" spans="1:4">
      <c r="A12" s="183" t="s">
        <v>142</v>
      </c>
      <c r="B12" s="162"/>
      <c r="C12" s="177" t="s">
        <v>16</v>
      </c>
      <c r="D12" s="162">
        <v>1008.23</v>
      </c>
    </row>
    <row r="13" ht="29.15" customHeight="1" spans="1:4">
      <c r="A13" s="183" t="s">
        <v>139</v>
      </c>
      <c r="B13" s="162"/>
      <c r="C13" s="183" t="s">
        <v>18</v>
      </c>
      <c r="D13" s="162">
        <v>1788084</v>
      </c>
    </row>
    <row r="14" ht="29.15" customHeight="1" spans="1:4">
      <c r="A14" s="183" t="s">
        <v>140</v>
      </c>
      <c r="B14" s="162"/>
      <c r="C14" s="183"/>
      <c r="D14" s="162"/>
    </row>
    <row r="15" ht="29.15" customHeight="1" spans="1:4">
      <c r="A15" s="183" t="s">
        <v>141</v>
      </c>
      <c r="B15" s="162"/>
      <c r="C15" s="183"/>
      <c r="D15" s="162"/>
    </row>
    <row r="16" ht="29.15" customHeight="1" spans="1:4">
      <c r="A16" s="184"/>
      <c r="B16" s="162"/>
      <c r="C16" s="183" t="s">
        <v>143</v>
      </c>
      <c r="D16" s="162"/>
    </row>
    <row r="17" ht="29.15" customHeight="1" spans="1:4">
      <c r="A17" s="185" t="s">
        <v>144</v>
      </c>
      <c r="B17" s="186">
        <f>SUM(B9)</f>
        <v>17869249.43</v>
      </c>
      <c r="C17" s="187" t="s">
        <v>145</v>
      </c>
      <c r="D17" s="186">
        <f>SUM(D9:D13)</f>
        <v>17869249.43</v>
      </c>
    </row>
  </sheetData>
  <mergeCells count="8">
    <mergeCell ref="A3:D3"/>
    <mergeCell ref="A4:B4"/>
    <mergeCell ref="A5:B5"/>
    <mergeCell ref="C5:D5"/>
    <mergeCell ref="A6:A7"/>
    <mergeCell ref="B6:B7"/>
    <mergeCell ref="C6:C7"/>
    <mergeCell ref="D6:D7"/>
  </mergeCells>
  <pageMargins left="0.75" right="0.75" top="1" bottom="1" header="0.5" footer="0.5"/>
  <pageSetup paperSize="9" scale="7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3"/>
  <sheetViews>
    <sheetView showZeros="0" workbookViewId="0">
      <pane ySplit="1" topLeftCell="A2" activePane="bottomLeft" state="frozen"/>
      <selection/>
      <selection pane="bottomLeft" activeCell="H37" sqref="H37"/>
    </sheetView>
  </sheetViews>
  <sheetFormatPr defaultColWidth="9.11016949152542" defaultRowHeight="14.25" customHeight="1" outlineLevelCol="6"/>
  <cols>
    <col min="1" max="1" width="20.1101694915254" customWidth="1"/>
    <col min="2" max="2" width="37.3305084745763" customWidth="1"/>
    <col min="3" max="3" width="24.2203389830508" customWidth="1"/>
    <col min="4" max="6" width="25" customWidth="1"/>
    <col min="7" max="7" width="24.2203389830508" customWidth="1"/>
  </cols>
  <sheetData>
    <row r="1" customHeight="1" spans="1:7">
      <c r="A1" s="4"/>
      <c r="B1" s="4"/>
      <c r="C1" s="4"/>
      <c r="D1" s="4"/>
      <c r="E1" s="4"/>
      <c r="F1" s="4"/>
      <c r="G1" s="4"/>
    </row>
    <row r="2" ht="11.95" customHeight="1" spans="4:7">
      <c r="D2" s="153"/>
      <c r="F2" s="63"/>
      <c r="G2" s="63" t="s">
        <v>146</v>
      </c>
    </row>
    <row r="3" ht="38.95" customHeight="1" spans="1:7">
      <c r="A3" s="7" t="s">
        <v>147</v>
      </c>
      <c r="B3" s="7"/>
      <c r="C3" s="7"/>
      <c r="D3" s="7"/>
      <c r="E3" s="7"/>
      <c r="F3" s="7"/>
      <c r="G3" s="7"/>
    </row>
    <row r="4" ht="18" customHeight="1" spans="1:7">
      <c r="A4" s="8" t="str">
        <f>'部门财务收支预算总表01-1'!A4</f>
        <v>单位名称：新平彝族傣族自治县市场监督管理局</v>
      </c>
      <c r="F4" s="116"/>
      <c r="G4" s="116" t="s">
        <v>3</v>
      </c>
    </row>
    <row r="5" ht="20.3" customHeight="1" spans="1:7">
      <c r="A5" s="168" t="s">
        <v>148</v>
      </c>
      <c r="B5" s="169"/>
      <c r="C5" s="170" t="s">
        <v>37</v>
      </c>
      <c r="D5" s="15" t="s">
        <v>65</v>
      </c>
      <c r="E5" s="15"/>
      <c r="F5" s="16"/>
      <c r="G5" s="170" t="s">
        <v>66</v>
      </c>
    </row>
    <row r="6" ht="20.3" customHeight="1" spans="1:7">
      <c r="A6" s="171" t="s">
        <v>56</v>
      </c>
      <c r="B6" s="172" t="s">
        <v>57</v>
      </c>
      <c r="C6" s="104"/>
      <c r="D6" s="104" t="s">
        <v>39</v>
      </c>
      <c r="E6" s="104" t="s">
        <v>149</v>
      </c>
      <c r="F6" s="104" t="s">
        <v>150</v>
      </c>
      <c r="G6" s="104"/>
    </row>
    <row r="7" ht="13.6" customHeight="1" spans="1:7">
      <c r="A7" s="173" t="s">
        <v>151</v>
      </c>
      <c r="B7" s="173" t="s">
        <v>152</v>
      </c>
      <c r="C7" s="173" t="s">
        <v>153</v>
      </c>
      <c r="D7" s="71"/>
      <c r="E7" s="173" t="s">
        <v>154</v>
      </c>
      <c r="F7" s="173" t="s">
        <v>155</v>
      </c>
      <c r="G7" s="173" t="s">
        <v>156</v>
      </c>
    </row>
    <row r="8" ht="18" customHeight="1" spans="1:7">
      <c r="A8" s="174" t="s">
        <v>67</v>
      </c>
      <c r="B8" s="174" t="s">
        <v>68</v>
      </c>
      <c r="C8" s="162">
        <f>C9+C11+C13+C15</f>
        <v>11959052</v>
      </c>
      <c r="D8" s="162">
        <f>D9+D11+D13+D15</f>
        <v>10989932</v>
      </c>
      <c r="E8" s="162">
        <f>E9+E11+E13+E15</f>
        <v>9631332</v>
      </c>
      <c r="F8" s="162">
        <f>F9+F11+F13+F15</f>
        <v>1358600</v>
      </c>
      <c r="G8" s="162">
        <f>G9+G11+G13+G15</f>
        <v>969120</v>
      </c>
    </row>
    <row r="9" ht="18" customHeight="1" spans="1:7">
      <c r="A9" s="175" t="s">
        <v>69</v>
      </c>
      <c r="B9" s="175" t="s">
        <v>70</v>
      </c>
      <c r="C9" s="162">
        <f t="shared" ref="C9:C14" si="0">D9+G9</f>
        <v>60000</v>
      </c>
      <c r="D9" s="162"/>
      <c r="E9" s="162"/>
      <c r="F9" s="162"/>
      <c r="G9" s="162">
        <v>60000</v>
      </c>
    </row>
    <row r="10" customHeight="1" spans="1:7">
      <c r="A10" s="176" t="s">
        <v>71</v>
      </c>
      <c r="B10" s="176" t="s">
        <v>72</v>
      </c>
      <c r="C10" s="162">
        <f t="shared" si="0"/>
        <v>60000</v>
      </c>
      <c r="D10" s="162"/>
      <c r="E10" s="162"/>
      <c r="F10" s="162"/>
      <c r="G10" s="162">
        <v>60000</v>
      </c>
    </row>
    <row r="11" customHeight="1" spans="1:7">
      <c r="A11" s="175" t="s">
        <v>73</v>
      </c>
      <c r="B11" s="175" t="s">
        <v>74</v>
      </c>
      <c r="C11" s="162">
        <f t="shared" si="0"/>
        <v>7120</v>
      </c>
      <c r="D11" s="162"/>
      <c r="E11" s="162"/>
      <c r="F11" s="162"/>
      <c r="G11" s="162">
        <v>7120</v>
      </c>
    </row>
    <row r="12" customHeight="1" spans="1:7">
      <c r="A12" s="176" t="s">
        <v>75</v>
      </c>
      <c r="B12" s="176" t="s">
        <v>76</v>
      </c>
      <c r="C12" s="162">
        <f t="shared" si="0"/>
        <v>7120</v>
      </c>
      <c r="D12" s="162"/>
      <c r="E12" s="162"/>
      <c r="F12" s="162"/>
      <c r="G12" s="162">
        <v>7120</v>
      </c>
    </row>
    <row r="13" customHeight="1" spans="1:7">
      <c r="A13" s="175" t="s">
        <v>77</v>
      </c>
      <c r="B13" s="175" t="s">
        <v>78</v>
      </c>
      <c r="C13" s="162">
        <f t="shared" si="0"/>
        <v>15000</v>
      </c>
      <c r="D13" s="162"/>
      <c r="E13" s="162"/>
      <c r="F13" s="162"/>
      <c r="G13" s="162">
        <v>15000</v>
      </c>
    </row>
    <row r="14" customHeight="1" spans="1:7">
      <c r="A14" s="176" t="s">
        <v>79</v>
      </c>
      <c r="B14" s="176" t="s">
        <v>78</v>
      </c>
      <c r="C14" s="162">
        <f t="shared" si="0"/>
        <v>15000</v>
      </c>
      <c r="D14" s="162"/>
      <c r="E14" s="162"/>
      <c r="F14" s="162"/>
      <c r="G14" s="162">
        <v>15000</v>
      </c>
    </row>
    <row r="15" customHeight="1" spans="1:7">
      <c r="A15" s="175" t="s">
        <v>80</v>
      </c>
      <c r="B15" s="175" t="s">
        <v>81</v>
      </c>
      <c r="C15" s="162">
        <f>SUM(C16:C23)</f>
        <v>11876932</v>
      </c>
      <c r="D15" s="162">
        <f>SUM(D16:D23)</f>
        <v>10989932</v>
      </c>
      <c r="E15" s="162">
        <f>SUM(E16:E23)</f>
        <v>9631332</v>
      </c>
      <c r="F15" s="162">
        <f>SUM(F16:F23)</f>
        <v>1358600</v>
      </c>
      <c r="G15" s="162">
        <f>SUM(G16:G23)</f>
        <v>887000</v>
      </c>
    </row>
    <row r="16" customHeight="1" spans="1:7">
      <c r="A16" s="176" t="s">
        <v>82</v>
      </c>
      <c r="B16" s="176" t="s">
        <v>83</v>
      </c>
      <c r="C16" s="162">
        <f t="shared" ref="C16:C23" si="1">D16+G16</f>
        <v>10989932</v>
      </c>
      <c r="D16" s="162">
        <f>E16+F16</f>
        <v>10989932</v>
      </c>
      <c r="E16" s="162">
        <f>9584232+47100</f>
        <v>9631332</v>
      </c>
      <c r="F16" s="162">
        <f>1308600+50000</f>
        <v>1358600</v>
      </c>
      <c r="G16" s="162"/>
    </row>
    <row r="17" customHeight="1" spans="1:7">
      <c r="A17" s="176" t="s">
        <v>84</v>
      </c>
      <c r="B17" s="176" t="s">
        <v>85</v>
      </c>
      <c r="C17" s="162">
        <f t="shared" si="1"/>
        <v>136800</v>
      </c>
      <c r="D17" s="162"/>
      <c r="E17" s="162"/>
      <c r="F17" s="162"/>
      <c r="G17" s="162">
        <v>136800</v>
      </c>
    </row>
    <row r="18" customHeight="1" spans="1:7">
      <c r="A18" s="176" t="s">
        <v>86</v>
      </c>
      <c r="B18" s="176" t="s">
        <v>87</v>
      </c>
      <c r="C18" s="162">
        <f t="shared" si="1"/>
        <v>24600</v>
      </c>
      <c r="D18" s="162"/>
      <c r="E18" s="162"/>
      <c r="F18" s="162"/>
      <c r="G18" s="162">
        <v>24600</v>
      </c>
    </row>
    <row r="19" customHeight="1" spans="1:7">
      <c r="A19" s="176" t="s">
        <v>88</v>
      </c>
      <c r="B19" s="176" t="s">
        <v>89</v>
      </c>
      <c r="C19" s="162">
        <f t="shared" si="1"/>
        <v>16200</v>
      </c>
      <c r="D19" s="162"/>
      <c r="E19" s="162"/>
      <c r="F19" s="162"/>
      <c r="G19" s="162">
        <v>16200</v>
      </c>
    </row>
    <row r="20" customHeight="1" spans="1:7">
      <c r="A20" s="176" t="s">
        <v>90</v>
      </c>
      <c r="B20" s="176" t="s">
        <v>91</v>
      </c>
      <c r="C20" s="162">
        <f t="shared" si="1"/>
        <v>13200</v>
      </c>
      <c r="D20" s="162"/>
      <c r="E20" s="162"/>
      <c r="F20" s="162"/>
      <c r="G20" s="162">
        <v>13200</v>
      </c>
    </row>
    <row r="21" customHeight="1" spans="1:7">
      <c r="A21" s="176" t="s">
        <v>92</v>
      </c>
      <c r="B21" s="176" t="s">
        <v>93</v>
      </c>
      <c r="C21" s="162">
        <f t="shared" si="1"/>
        <v>51400</v>
      </c>
      <c r="D21" s="162"/>
      <c r="E21" s="162"/>
      <c r="F21" s="162"/>
      <c r="G21" s="162">
        <v>51400</v>
      </c>
    </row>
    <row r="22" customHeight="1" spans="1:7">
      <c r="A22" s="176" t="s">
        <v>94</v>
      </c>
      <c r="B22" s="176" t="s">
        <v>95</v>
      </c>
      <c r="C22" s="162">
        <f t="shared" si="1"/>
        <v>140500</v>
      </c>
      <c r="D22" s="162"/>
      <c r="E22" s="162"/>
      <c r="F22" s="162"/>
      <c r="G22" s="162">
        <v>140500</v>
      </c>
    </row>
    <row r="23" customHeight="1" spans="1:7">
      <c r="A23" s="176" t="s">
        <v>96</v>
      </c>
      <c r="B23" s="176" t="s">
        <v>97</v>
      </c>
      <c r="C23" s="162">
        <f t="shared" si="1"/>
        <v>504300</v>
      </c>
      <c r="D23" s="162"/>
      <c r="E23" s="162"/>
      <c r="F23" s="162"/>
      <c r="G23" s="162">
        <f>502300+2000</f>
        <v>504300</v>
      </c>
    </row>
    <row r="24" customHeight="1" spans="1:7">
      <c r="A24" s="174" t="s">
        <v>98</v>
      </c>
      <c r="B24" s="174" t="s">
        <v>99</v>
      </c>
      <c r="C24" s="162">
        <f t="shared" ref="C24:G24" si="2">C25+C29</f>
        <v>2879719.2</v>
      </c>
      <c r="D24" s="162">
        <f t="shared" si="2"/>
        <v>2330850</v>
      </c>
      <c r="E24" s="162">
        <f t="shared" si="2"/>
        <v>2316150</v>
      </c>
      <c r="F24" s="162">
        <f t="shared" si="2"/>
        <v>14700</v>
      </c>
      <c r="G24" s="162">
        <f t="shared" si="2"/>
        <v>548869.2</v>
      </c>
    </row>
    <row r="25" customHeight="1" spans="1:7">
      <c r="A25" s="175" t="s">
        <v>100</v>
      </c>
      <c r="B25" s="175" t="s">
        <v>101</v>
      </c>
      <c r="C25" s="162">
        <f t="shared" ref="C25:C36" si="3">D25+G25</f>
        <v>2330850</v>
      </c>
      <c r="D25" s="162">
        <v>2330850</v>
      </c>
      <c r="E25" s="162">
        <v>2316150</v>
      </c>
      <c r="F25" s="162">
        <v>14700</v>
      </c>
      <c r="G25" s="162"/>
    </row>
    <row r="26" customHeight="1" spans="1:7">
      <c r="A26" s="176" t="s">
        <v>102</v>
      </c>
      <c r="B26" s="176" t="s">
        <v>103</v>
      </c>
      <c r="C26" s="162">
        <f t="shared" si="3"/>
        <v>14400</v>
      </c>
      <c r="D26" s="162">
        <v>14400</v>
      </c>
      <c r="E26" s="162"/>
      <c r="F26" s="162">
        <v>14400</v>
      </c>
      <c r="G26" s="162"/>
    </row>
    <row r="27" customHeight="1" spans="1:7">
      <c r="A27" s="176" t="s">
        <v>104</v>
      </c>
      <c r="B27" s="176" t="s">
        <v>105</v>
      </c>
      <c r="C27" s="162">
        <f t="shared" si="3"/>
        <v>300</v>
      </c>
      <c r="D27" s="162">
        <v>300</v>
      </c>
      <c r="E27" s="162"/>
      <c r="F27" s="162">
        <v>300</v>
      </c>
      <c r="G27" s="162"/>
    </row>
    <row r="28" customHeight="1" spans="1:7">
      <c r="A28" s="176" t="s">
        <v>106</v>
      </c>
      <c r="B28" s="176" t="s">
        <v>107</v>
      </c>
      <c r="C28" s="162">
        <f t="shared" si="3"/>
        <v>2316150</v>
      </c>
      <c r="D28" s="162">
        <v>2316150</v>
      </c>
      <c r="E28" s="162">
        <v>2316150</v>
      </c>
      <c r="F28" s="162"/>
      <c r="G28" s="162"/>
    </row>
    <row r="29" customHeight="1" spans="1:7">
      <c r="A29" s="175" t="s">
        <v>108</v>
      </c>
      <c r="B29" s="175" t="s">
        <v>109</v>
      </c>
      <c r="C29" s="162">
        <f t="shared" si="3"/>
        <v>548869.2</v>
      </c>
      <c r="D29" s="162"/>
      <c r="E29" s="162"/>
      <c r="F29" s="162"/>
      <c r="G29" s="162">
        <f>SUM(G30)</f>
        <v>548869.2</v>
      </c>
    </row>
    <row r="30" customHeight="1" spans="1:7">
      <c r="A30" s="176" t="s">
        <v>110</v>
      </c>
      <c r="B30" s="176" t="s">
        <v>111</v>
      </c>
      <c r="C30" s="162">
        <f t="shared" si="3"/>
        <v>548869.2</v>
      </c>
      <c r="D30" s="162"/>
      <c r="E30" s="162"/>
      <c r="F30" s="162"/>
      <c r="G30" s="162">
        <f>314361.6+234507.6</f>
        <v>548869.2</v>
      </c>
    </row>
    <row r="31" customHeight="1" spans="1:7">
      <c r="A31" s="174" t="s">
        <v>112</v>
      </c>
      <c r="B31" s="174" t="s">
        <v>113</v>
      </c>
      <c r="C31" s="162">
        <f t="shared" si="3"/>
        <v>1241386</v>
      </c>
      <c r="D31" s="162">
        <v>1241386</v>
      </c>
      <c r="E31" s="162">
        <v>1241386</v>
      </c>
      <c r="F31" s="162"/>
      <c r="G31" s="162"/>
    </row>
    <row r="32" customHeight="1" spans="1:7">
      <c r="A32" s="175" t="s">
        <v>114</v>
      </c>
      <c r="B32" s="175" t="s">
        <v>115</v>
      </c>
      <c r="C32" s="162">
        <f t="shared" si="3"/>
        <v>1241386</v>
      </c>
      <c r="D32" s="162">
        <v>1241386</v>
      </c>
      <c r="E32" s="162">
        <v>1241386</v>
      </c>
      <c r="F32" s="162"/>
      <c r="G32" s="162"/>
    </row>
    <row r="33" customHeight="1" spans="1:7">
      <c r="A33" s="176" t="s">
        <v>116</v>
      </c>
      <c r="B33" s="176" t="s">
        <v>117</v>
      </c>
      <c r="C33" s="162">
        <f t="shared" si="3"/>
        <v>728350</v>
      </c>
      <c r="D33" s="162">
        <v>728350</v>
      </c>
      <c r="E33" s="162">
        <v>728350</v>
      </c>
      <c r="F33" s="162"/>
      <c r="G33" s="162"/>
    </row>
    <row r="34" customHeight="1" spans="1:7">
      <c r="A34" s="176" t="s">
        <v>118</v>
      </c>
      <c r="B34" s="176" t="s">
        <v>119</v>
      </c>
      <c r="C34" s="162">
        <f t="shared" si="3"/>
        <v>4236</v>
      </c>
      <c r="D34" s="162">
        <v>4236</v>
      </c>
      <c r="E34" s="162">
        <v>4236</v>
      </c>
      <c r="F34" s="162"/>
      <c r="G34" s="162"/>
    </row>
    <row r="35" customHeight="1" spans="1:7">
      <c r="A35" s="176" t="s">
        <v>120</v>
      </c>
      <c r="B35" s="176" t="s">
        <v>121</v>
      </c>
      <c r="C35" s="162">
        <f t="shared" si="3"/>
        <v>489120</v>
      </c>
      <c r="D35" s="162">
        <v>489120</v>
      </c>
      <c r="E35" s="162">
        <v>489120</v>
      </c>
      <c r="F35" s="162"/>
      <c r="G35" s="162"/>
    </row>
    <row r="36" customHeight="1" spans="1:7">
      <c r="A36" s="176" t="s">
        <v>122</v>
      </c>
      <c r="B36" s="176" t="s">
        <v>123</v>
      </c>
      <c r="C36" s="162">
        <f t="shared" si="3"/>
        <v>19680</v>
      </c>
      <c r="D36" s="162">
        <v>19680</v>
      </c>
      <c r="E36" s="162">
        <v>19680</v>
      </c>
      <c r="F36" s="162"/>
      <c r="G36" s="162"/>
    </row>
    <row r="37" customHeight="1" spans="1:7">
      <c r="A37" s="174">
        <v>213</v>
      </c>
      <c r="B37" s="177" t="s">
        <v>124</v>
      </c>
      <c r="C37" s="162">
        <v>1008.23</v>
      </c>
      <c r="D37" s="178"/>
      <c r="E37" s="178"/>
      <c r="F37" s="162"/>
      <c r="G37" s="162">
        <v>1008.23</v>
      </c>
    </row>
    <row r="38" customHeight="1" spans="1:7">
      <c r="A38" s="175">
        <v>21308</v>
      </c>
      <c r="B38" s="175" t="s">
        <v>125</v>
      </c>
      <c r="C38" s="162">
        <v>1008.23</v>
      </c>
      <c r="D38" s="178"/>
      <c r="E38" s="178"/>
      <c r="F38" s="162"/>
      <c r="G38" s="162">
        <v>1008.23</v>
      </c>
    </row>
    <row r="39" customHeight="1" spans="1:7">
      <c r="A39" s="176">
        <v>2130804</v>
      </c>
      <c r="B39" s="176" t="s">
        <v>126</v>
      </c>
      <c r="C39" s="162">
        <v>1008.23</v>
      </c>
      <c r="D39" s="178"/>
      <c r="E39" s="178"/>
      <c r="F39" s="162"/>
      <c r="G39" s="162">
        <v>1008.23</v>
      </c>
    </row>
    <row r="40" customHeight="1" spans="1:7">
      <c r="A40" s="174" t="s">
        <v>127</v>
      </c>
      <c r="B40" s="174" t="s">
        <v>128</v>
      </c>
      <c r="C40" s="162">
        <f t="shared" ref="C40:C42" si="4">D40+G40</f>
        <v>1788084</v>
      </c>
      <c r="D40" s="162">
        <v>1788084</v>
      </c>
      <c r="E40" s="162">
        <v>1788084</v>
      </c>
      <c r="F40" s="162"/>
      <c r="G40" s="162"/>
    </row>
    <row r="41" customHeight="1" spans="1:7">
      <c r="A41" s="175" t="s">
        <v>129</v>
      </c>
      <c r="B41" s="175" t="s">
        <v>130</v>
      </c>
      <c r="C41" s="162">
        <f t="shared" si="4"/>
        <v>1788084</v>
      </c>
      <c r="D41" s="162">
        <v>1788084</v>
      </c>
      <c r="E41" s="162">
        <v>1788084</v>
      </c>
      <c r="F41" s="162"/>
      <c r="G41" s="162"/>
    </row>
    <row r="42" customHeight="1" spans="1:7">
      <c r="A42" s="176" t="s">
        <v>131</v>
      </c>
      <c r="B42" s="176" t="s">
        <v>132</v>
      </c>
      <c r="C42" s="162">
        <f t="shared" si="4"/>
        <v>1788084</v>
      </c>
      <c r="D42" s="162">
        <v>1788084</v>
      </c>
      <c r="E42" s="162">
        <v>1788084</v>
      </c>
      <c r="F42" s="162"/>
      <c r="G42" s="162"/>
    </row>
    <row r="43" customHeight="1" spans="1:7">
      <c r="A43" s="179" t="s">
        <v>133</v>
      </c>
      <c r="B43" s="179"/>
      <c r="C43" s="162">
        <f>C8+C24+C31+C37+C40</f>
        <v>17869249.43</v>
      </c>
      <c r="D43" s="162">
        <f>D8+D24+D31+D37+D40</f>
        <v>16350252</v>
      </c>
      <c r="E43" s="162">
        <f>E8+E24+E31+E37+E40</f>
        <v>14976952</v>
      </c>
      <c r="F43" s="162">
        <f>F8+F24+F31+F37+F40</f>
        <v>1373300</v>
      </c>
      <c r="G43" s="162">
        <f>G8+G24+G31+G37+G40</f>
        <v>1518997.43</v>
      </c>
    </row>
  </sheetData>
  <mergeCells count="7">
    <mergeCell ref="A3:G3"/>
    <mergeCell ref="A4:E4"/>
    <mergeCell ref="A5:B5"/>
    <mergeCell ref="D5:F5"/>
    <mergeCell ref="A43:B43"/>
    <mergeCell ref="C5:C6"/>
    <mergeCell ref="G5:G6"/>
  </mergeCells>
  <printOptions horizontalCentered="1"/>
  <pageMargins left="0.751388888888889" right="0.751388888888889" top="1" bottom="1" header="0.5" footer="0.5"/>
  <pageSetup paperSize="9" scale="66"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A8" sqref="A8:F8"/>
    </sheetView>
  </sheetViews>
  <sheetFormatPr defaultColWidth="9.11016949152542" defaultRowHeight="14.25" customHeight="1" outlineLevelRow="7" outlineLevelCol="5"/>
  <cols>
    <col min="1" max="1" width="27.4406779661017" customWidth="1"/>
    <col min="2" max="6" width="31.2203389830508" customWidth="1"/>
  </cols>
  <sheetData>
    <row r="1" customHeight="1" spans="1:6">
      <c r="A1" s="4"/>
      <c r="B1" s="4"/>
      <c r="C1" s="4"/>
      <c r="D1" s="4"/>
      <c r="E1" s="4"/>
      <c r="F1" s="4"/>
    </row>
    <row r="2" ht="11.95" customHeight="1" spans="1:6">
      <c r="A2" s="164"/>
      <c r="B2" s="164"/>
      <c r="C2" s="75"/>
      <c r="F2" s="67" t="s">
        <v>157</v>
      </c>
    </row>
    <row r="3" ht="25.55" customHeight="1" spans="1:6">
      <c r="A3" s="165" t="s">
        <v>158</v>
      </c>
      <c r="B3" s="165"/>
      <c r="C3" s="165"/>
      <c r="D3" s="165"/>
      <c r="E3" s="165"/>
      <c r="F3" s="165"/>
    </row>
    <row r="4" ht="15.75" customHeight="1" spans="1:6">
      <c r="A4" s="8" t="str">
        <f>'部门财务收支预算总表01-1'!A4</f>
        <v>单位名称：新平彝族傣族自治县市场监督管理局</v>
      </c>
      <c r="B4" s="164"/>
      <c r="C4" s="75"/>
      <c r="F4" s="67" t="s">
        <v>159</v>
      </c>
    </row>
    <row r="5" ht="19.5" customHeight="1" spans="1:6">
      <c r="A5" s="13" t="s">
        <v>160</v>
      </c>
      <c r="B5" s="19" t="s">
        <v>161</v>
      </c>
      <c r="C5" s="14" t="s">
        <v>162</v>
      </c>
      <c r="D5" s="15"/>
      <c r="E5" s="16"/>
      <c r="F5" s="19" t="s">
        <v>163</v>
      </c>
    </row>
    <row r="6" ht="19.5" customHeight="1" spans="1:6">
      <c r="A6" s="21"/>
      <c r="B6" s="22"/>
      <c r="C6" s="71" t="s">
        <v>39</v>
      </c>
      <c r="D6" s="71" t="s">
        <v>164</v>
      </c>
      <c r="E6" s="71" t="s">
        <v>165</v>
      </c>
      <c r="F6" s="22"/>
    </row>
    <row r="7" ht="18.85" customHeight="1" spans="1:6">
      <c r="A7" s="166">
        <v>1</v>
      </c>
      <c r="B7" s="166">
        <v>2</v>
      </c>
      <c r="C7" s="167">
        <v>3</v>
      </c>
      <c r="D7" s="166">
        <v>4</v>
      </c>
      <c r="E7" s="166">
        <v>5</v>
      </c>
      <c r="F7" s="166">
        <v>6</v>
      </c>
    </row>
    <row r="8" ht="18.85" customHeight="1" spans="1:6">
      <c r="A8" s="162">
        <v>320000</v>
      </c>
      <c r="B8" s="162"/>
      <c r="C8" s="162">
        <v>284000</v>
      </c>
      <c r="D8" s="162"/>
      <c r="E8" s="162">
        <v>284000</v>
      </c>
      <c r="F8" s="162">
        <v>36000</v>
      </c>
    </row>
  </sheetData>
  <mergeCells count="6">
    <mergeCell ref="A3:F3"/>
    <mergeCell ref="A4:D4"/>
    <mergeCell ref="C5:E5"/>
    <mergeCell ref="A5:A6"/>
    <mergeCell ref="B5:B6"/>
    <mergeCell ref="F5:F6"/>
  </mergeCells>
  <pageMargins left="0.75" right="0.75" top="1" bottom="1" header="0.5" footer="0.5"/>
  <pageSetup paperSize="9" scale="7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52"/>
  <sheetViews>
    <sheetView showZeros="0" workbookViewId="0">
      <pane xSplit="1" ySplit="9" topLeftCell="B46" activePane="bottomRight" state="frozen"/>
      <selection/>
      <selection pane="topRight"/>
      <selection pane="bottomLeft"/>
      <selection pane="bottomRight" activeCell="G48" sqref="G48"/>
    </sheetView>
  </sheetViews>
  <sheetFormatPr defaultColWidth="9.11016949152542" defaultRowHeight="14.25" customHeight="1"/>
  <cols>
    <col min="1" max="1" width="29.635593220339" customWidth="1"/>
    <col min="2" max="3" width="23.8898305084746" customWidth="1"/>
    <col min="4" max="4" width="9.5593220338983" customWidth="1"/>
    <col min="5" max="5" width="20.9661016949153" customWidth="1"/>
    <col min="6" max="6" width="14.7796610169492" customWidth="1"/>
    <col min="7" max="7" width="23.2881355932203" customWidth="1"/>
    <col min="8" max="13" width="15.3305084745763" customWidth="1"/>
    <col min="14" max="16" width="14.7796610169492" customWidth="1"/>
    <col min="17" max="17" width="14.8898305084746" customWidth="1"/>
    <col min="18" max="23" width="15" customWidth="1"/>
  </cols>
  <sheetData>
    <row r="1" customHeight="1" spans="1:23">
      <c r="A1" s="4"/>
      <c r="B1" s="4"/>
      <c r="C1" s="4"/>
      <c r="D1" s="4"/>
      <c r="E1" s="4"/>
      <c r="F1" s="4"/>
      <c r="G1" s="4"/>
      <c r="H1" s="4"/>
      <c r="I1" s="4"/>
      <c r="J1" s="4"/>
      <c r="K1" s="4"/>
      <c r="L1" s="4"/>
      <c r="M1" s="4"/>
      <c r="N1" s="4"/>
      <c r="O1" s="4"/>
      <c r="P1" s="4"/>
      <c r="Q1" s="4"/>
      <c r="R1" s="4"/>
      <c r="S1" s="4"/>
      <c r="T1" s="4"/>
      <c r="U1" s="4"/>
      <c r="V1" s="4"/>
      <c r="W1" s="4"/>
    </row>
    <row r="2" ht="13.6" customHeight="1" spans="4:23">
      <c r="D2" s="5"/>
      <c r="E2" s="5"/>
      <c r="F2" s="5"/>
      <c r="G2" s="5"/>
      <c r="U2" s="153"/>
      <c r="W2" s="63" t="s">
        <v>166</v>
      </c>
    </row>
    <row r="3" ht="27.85" customHeight="1" spans="1:23">
      <c r="A3" s="32" t="s">
        <v>167</v>
      </c>
      <c r="B3" s="32"/>
      <c r="C3" s="32"/>
      <c r="D3" s="32"/>
      <c r="E3" s="32"/>
      <c r="F3" s="32"/>
      <c r="G3" s="32"/>
      <c r="H3" s="32"/>
      <c r="I3" s="32"/>
      <c r="J3" s="32"/>
      <c r="K3" s="32"/>
      <c r="L3" s="32"/>
      <c r="M3" s="32"/>
      <c r="N3" s="32"/>
      <c r="O3" s="32"/>
      <c r="P3" s="32"/>
      <c r="Q3" s="32"/>
      <c r="R3" s="32"/>
      <c r="S3" s="32"/>
      <c r="T3" s="32"/>
      <c r="U3" s="32"/>
      <c r="V3" s="32"/>
      <c r="W3" s="32"/>
    </row>
    <row r="4" ht="13.6" customHeight="1" spans="1:23">
      <c r="A4" s="8" t="str">
        <f>'部门财务收支预算总表01-1'!A4</f>
        <v>单位名称：新平彝族傣族自治县市场监督管理局</v>
      </c>
      <c r="B4" s="9"/>
      <c r="C4" s="9"/>
      <c r="D4" s="9"/>
      <c r="E4" s="9"/>
      <c r="F4" s="9"/>
      <c r="G4" s="9"/>
      <c r="H4" s="10"/>
      <c r="I4" s="10"/>
      <c r="J4" s="10"/>
      <c r="K4" s="10"/>
      <c r="L4" s="10"/>
      <c r="M4" s="10"/>
      <c r="N4" s="10"/>
      <c r="O4" s="10"/>
      <c r="P4" s="10"/>
      <c r="Q4" s="10"/>
      <c r="U4" s="153"/>
      <c r="W4" s="116" t="s">
        <v>159</v>
      </c>
    </row>
    <row r="5" ht="21.8" customHeight="1" spans="1:23">
      <c r="A5" s="12" t="s">
        <v>168</v>
      </c>
      <c r="B5" s="12" t="s">
        <v>169</v>
      </c>
      <c r="C5" s="12" t="s">
        <v>170</v>
      </c>
      <c r="D5" s="13" t="s">
        <v>171</v>
      </c>
      <c r="E5" s="13" t="s">
        <v>172</v>
      </c>
      <c r="F5" s="13" t="s">
        <v>173</v>
      </c>
      <c r="G5" s="13" t="s">
        <v>174</v>
      </c>
      <c r="H5" s="71" t="s">
        <v>175</v>
      </c>
      <c r="I5" s="71"/>
      <c r="J5" s="71"/>
      <c r="K5" s="71"/>
      <c r="L5" s="150"/>
      <c r="M5" s="150"/>
      <c r="N5" s="150"/>
      <c r="O5" s="150"/>
      <c r="P5" s="150"/>
      <c r="Q5" s="55"/>
      <c r="R5" s="71"/>
      <c r="S5" s="71"/>
      <c r="T5" s="71"/>
      <c r="U5" s="71"/>
      <c r="V5" s="71"/>
      <c r="W5" s="71"/>
    </row>
    <row r="6" ht="21.8" customHeight="1" spans="1:23">
      <c r="A6" s="17"/>
      <c r="B6" s="17"/>
      <c r="C6" s="17"/>
      <c r="D6" s="18"/>
      <c r="E6" s="18"/>
      <c r="F6" s="18"/>
      <c r="G6" s="18"/>
      <c r="H6" s="71" t="s">
        <v>37</v>
      </c>
      <c r="I6" s="55" t="s">
        <v>40</v>
      </c>
      <c r="J6" s="55"/>
      <c r="K6" s="55"/>
      <c r="L6" s="150"/>
      <c r="M6" s="150"/>
      <c r="N6" s="150" t="s">
        <v>176</v>
      </c>
      <c r="O6" s="150"/>
      <c r="P6" s="150"/>
      <c r="Q6" s="55" t="s">
        <v>43</v>
      </c>
      <c r="R6" s="71" t="s">
        <v>59</v>
      </c>
      <c r="S6" s="55"/>
      <c r="T6" s="55"/>
      <c r="U6" s="55"/>
      <c r="V6" s="55"/>
      <c r="W6" s="55"/>
    </row>
    <row r="7" ht="15.05" customHeight="1" spans="1:23">
      <c r="A7" s="20"/>
      <c r="B7" s="20"/>
      <c r="C7" s="20"/>
      <c r="D7" s="21"/>
      <c r="E7" s="21"/>
      <c r="F7" s="21"/>
      <c r="G7" s="21"/>
      <c r="H7" s="71"/>
      <c r="I7" s="55" t="s">
        <v>177</v>
      </c>
      <c r="J7" s="55" t="s">
        <v>178</v>
      </c>
      <c r="K7" s="55" t="s">
        <v>179</v>
      </c>
      <c r="L7" s="163" t="s">
        <v>180</v>
      </c>
      <c r="M7" s="163" t="s">
        <v>181</v>
      </c>
      <c r="N7" s="163" t="s">
        <v>40</v>
      </c>
      <c r="O7" s="163" t="s">
        <v>41</v>
      </c>
      <c r="P7" s="163" t="s">
        <v>42</v>
      </c>
      <c r="Q7" s="55"/>
      <c r="R7" s="55" t="s">
        <v>39</v>
      </c>
      <c r="S7" s="55" t="s">
        <v>50</v>
      </c>
      <c r="T7" s="55" t="s">
        <v>182</v>
      </c>
      <c r="U7" s="55" t="s">
        <v>46</v>
      </c>
      <c r="V7" s="55" t="s">
        <v>47</v>
      </c>
      <c r="W7" s="55" t="s">
        <v>48</v>
      </c>
    </row>
    <row r="8" ht="27.85" customHeight="1" spans="1:23">
      <c r="A8" s="20"/>
      <c r="B8" s="20"/>
      <c r="C8" s="20"/>
      <c r="D8" s="21"/>
      <c r="E8" s="21"/>
      <c r="F8" s="21"/>
      <c r="G8" s="21"/>
      <c r="H8" s="71"/>
      <c r="I8" s="55"/>
      <c r="J8" s="55"/>
      <c r="K8" s="55"/>
      <c r="L8" s="163"/>
      <c r="M8" s="163"/>
      <c r="N8" s="163"/>
      <c r="O8" s="163"/>
      <c r="P8" s="163"/>
      <c r="Q8" s="55"/>
      <c r="R8" s="55"/>
      <c r="S8" s="55"/>
      <c r="T8" s="55"/>
      <c r="U8" s="55"/>
      <c r="V8" s="55"/>
      <c r="W8" s="55"/>
    </row>
    <row r="9" ht="15.05" customHeight="1" spans="1:23">
      <c r="A9" s="160">
        <v>1</v>
      </c>
      <c r="B9" s="160">
        <v>2</v>
      </c>
      <c r="C9" s="160">
        <v>3</v>
      </c>
      <c r="D9" s="160">
        <v>4</v>
      </c>
      <c r="E9" s="160">
        <v>5</v>
      </c>
      <c r="F9" s="160">
        <v>6</v>
      </c>
      <c r="G9" s="160">
        <v>7</v>
      </c>
      <c r="H9" s="160">
        <v>8</v>
      </c>
      <c r="I9" s="160">
        <v>9</v>
      </c>
      <c r="J9" s="160">
        <v>10</v>
      </c>
      <c r="K9" s="160">
        <v>11</v>
      </c>
      <c r="L9" s="160">
        <v>12</v>
      </c>
      <c r="M9" s="160">
        <v>13</v>
      </c>
      <c r="N9" s="160">
        <v>14</v>
      </c>
      <c r="O9" s="160">
        <v>15</v>
      </c>
      <c r="P9" s="160">
        <v>16</v>
      </c>
      <c r="Q9" s="160">
        <v>17</v>
      </c>
      <c r="R9" s="160">
        <v>18</v>
      </c>
      <c r="S9" s="160">
        <v>19</v>
      </c>
      <c r="T9" s="160">
        <v>20</v>
      </c>
      <c r="U9" s="160">
        <v>21</v>
      </c>
      <c r="V9" s="160">
        <v>22</v>
      </c>
      <c r="W9" s="160">
        <v>23</v>
      </c>
    </row>
    <row r="10" s="1" customFormat="1" ht="18.75" customHeight="1" spans="1:23">
      <c r="A10" s="161" t="s">
        <v>52</v>
      </c>
      <c r="B10" s="24" t="s">
        <v>183</v>
      </c>
      <c r="C10" s="25" t="s">
        <v>184</v>
      </c>
      <c r="D10" s="24" t="s">
        <v>82</v>
      </c>
      <c r="E10" s="24" t="s">
        <v>83</v>
      </c>
      <c r="F10" s="24" t="s">
        <v>185</v>
      </c>
      <c r="G10" s="24" t="s">
        <v>186</v>
      </c>
      <c r="H10" s="162">
        <v>2706540</v>
      </c>
      <c r="I10" s="162">
        <v>2706540</v>
      </c>
      <c r="J10" s="162"/>
      <c r="K10" s="162"/>
      <c r="L10" s="162">
        <v>2706540</v>
      </c>
      <c r="M10" s="162"/>
      <c r="N10" s="162"/>
      <c r="O10" s="162"/>
      <c r="P10" s="107"/>
      <c r="Q10" s="162"/>
      <c r="R10" s="162"/>
      <c r="S10" s="162"/>
      <c r="T10" s="162"/>
      <c r="U10" s="162"/>
      <c r="V10" s="162"/>
      <c r="W10" s="162"/>
    </row>
    <row r="11" s="1" customFormat="1" ht="18.75" customHeight="1" spans="1:23">
      <c r="A11" s="161" t="s">
        <v>52</v>
      </c>
      <c r="B11" s="24" t="s">
        <v>183</v>
      </c>
      <c r="C11" s="25" t="s">
        <v>184</v>
      </c>
      <c r="D11" s="24" t="s">
        <v>82</v>
      </c>
      <c r="E11" s="24" t="s">
        <v>83</v>
      </c>
      <c r="F11" s="24" t="s">
        <v>187</v>
      </c>
      <c r="G11" s="24" t="s">
        <v>188</v>
      </c>
      <c r="H11" s="162">
        <v>210000</v>
      </c>
      <c r="I11" s="162">
        <v>210000</v>
      </c>
      <c r="J11" s="162"/>
      <c r="K11" s="162"/>
      <c r="L11" s="162">
        <v>210000</v>
      </c>
      <c r="M11" s="162"/>
      <c r="N11" s="162"/>
      <c r="O11" s="162"/>
      <c r="P11" s="107"/>
      <c r="Q11" s="162"/>
      <c r="R11" s="162"/>
      <c r="S11" s="162"/>
      <c r="T11" s="162"/>
      <c r="U11" s="162"/>
      <c r="V11" s="162"/>
      <c r="W11" s="162"/>
    </row>
    <row r="12" s="1" customFormat="1" ht="18.75" customHeight="1" spans="1:23">
      <c r="A12" s="161" t="s">
        <v>52</v>
      </c>
      <c r="B12" s="24" t="s">
        <v>183</v>
      </c>
      <c r="C12" s="25" t="s">
        <v>184</v>
      </c>
      <c r="D12" s="24" t="s">
        <v>82</v>
      </c>
      <c r="E12" s="24" t="s">
        <v>83</v>
      </c>
      <c r="F12" s="24" t="s">
        <v>187</v>
      </c>
      <c r="G12" s="24" t="s">
        <v>188</v>
      </c>
      <c r="H12" s="162">
        <v>3744516</v>
      </c>
      <c r="I12" s="162">
        <v>3744516</v>
      </c>
      <c r="J12" s="162"/>
      <c r="K12" s="162"/>
      <c r="L12" s="162">
        <v>3744516</v>
      </c>
      <c r="M12" s="162"/>
      <c r="N12" s="162"/>
      <c r="O12" s="162"/>
      <c r="P12" s="107"/>
      <c r="Q12" s="162"/>
      <c r="R12" s="162"/>
      <c r="S12" s="162"/>
      <c r="T12" s="162"/>
      <c r="U12" s="162"/>
      <c r="V12" s="162"/>
      <c r="W12" s="162"/>
    </row>
    <row r="13" s="1" customFormat="1" ht="18.75" customHeight="1" spans="1:23">
      <c r="A13" s="161" t="s">
        <v>52</v>
      </c>
      <c r="B13" s="24" t="s">
        <v>189</v>
      </c>
      <c r="C13" s="25" t="s">
        <v>190</v>
      </c>
      <c r="D13" s="24" t="s">
        <v>82</v>
      </c>
      <c r="E13" s="24" t="s">
        <v>83</v>
      </c>
      <c r="F13" s="24" t="s">
        <v>185</v>
      </c>
      <c r="G13" s="24" t="s">
        <v>186</v>
      </c>
      <c r="H13" s="162">
        <v>403200</v>
      </c>
      <c r="I13" s="162">
        <v>403200</v>
      </c>
      <c r="J13" s="162"/>
      <c r="K13" s="162"/>
      <c r="L13" s="162">
        <v>403200</v>
      </c>
      <c r="M13" s="162"/>
      <c r="N13" s="162"/>
      <c r="O13" s="162"/>
      <c r="P13" s="107"/>
      <c r="Q13" s="162"/>
      <c r="R13" s="162"/>
      <c r="S13" s="162"/>
      <c r="T13" s="162"/>
      <c r="U13" s="162"/>
      <c r="V13" s="162"/>
      <c r="W13" s="162"/>
    </row>
    <row r="14" s="1" customFormat="1" ht="18.75" customHeight="1" spans="1:23">
      <c r="A14" s="161" t="s">
        <v>52</v>
      </c>
      <c r="B14" s="24" t="s">
        <v>189</v>
      </c>
      <c r="C14" s="25" t="s">
        <v>190</v>
      </c>
      <c r="D14" s="24" t="s">
        <v>82</v>
      </c>
      <c r="E14" s="24" t="s">
        <v>83</v>
      </c>
      <c r="F14" s="24" t="s">
        <v>187</v>
      </c>
      <c r="G14" s="24" t="s">
        <v>188</v>
      </c>
      <c r="H14" s="162">
        <v>46656</v>
      </c>
      <c r="I14" s="162">
        <v>46656</v>
      </c>
      <c r="J14" s="162"/>
      <c r="K14" s="162"/>
      <c r="L14" s="162">
        <v>46656</v>
      </c>
      <c r="M14" s="162"/>
      <c r="N14" s="162"/>
      <c r="O14" s="162"/>
      <c r="P14" s="107"/>
      <c r="Q14" s="162"/>
      <c r="R14" s="162"/>
      <c r="S14" s="162"/>
      <c r="T14" s="162"/>
      <c r="U14" s="162"/>
      <c r="V14" s="162"/>
      <c r="W14" s="162"/>
    </row>
    <row r="15" s="1" customFormat="1" ht="18.75" customHeight="1" spans="1:23">
      <c r="A15" s="161" t="s">
        <v>52</v>
      </c>
      <c r="B15" s="24" t="s">
        <v>189</v>
      </c>
      <c r="C15" s="25" t="s">
        <v>190</v>
      </c>
      <c r="D15" s="24" t="s">
        <v>82</v>
      </c>
      <c r="E15" s="24" t="s">
        <v>83</v>
      </c>
      <c r="F15" s="24" t="s">
        <v>191</v>
      </c>
      <c r="G15" s="24" t="s">
        <v>192</v>
      </c>
      <c r="H15" s="162">
        <v>153480</v>
      </c>
      <c r="I15" s="162">
        <v>153480</v>
      </c>
      <c r="J15" s="162"/>
      <c r="K15" s="162"/>
      <c r="L15" s="162">
        <v>153480</v>
      </c>
      <c r="M15" s="162"/>
      <c r="N15" s="162"/>
      <c r="O15" s="162"/>
      <c r="P15" s="107"/>
      <c r="Q15" s="162"/>
      <c r="R15" s="162"/>
      <c r="S15" s="162"/>
      <c r="T15" s="162"/>
      <c r="U15" s="162"/>
      <c r="V15" s="162"/>
      <c r="W15" s="162"/>
    </row>
    <row r="16" s="1" customFormat="1" ht="18.75" customHeight="1" spans="1:23">
      <c r="A16" s="161" t="s">
        <v>52</v>
      </c>
      <c r="B16" s="24" t="s">
        <v>189</v>
      </c>
      <c r="C16" s="25" t="s">
        <v>190</v>
      </c>
      <c r="D16" s="24" t="s">
        <v>82</v>
      </c>
      <c r="E16" s="24" t="s">
        <v>83</v>
      </c>
      <c r="F16" s="24" t="s">
        <v>191</v>
      </c>
      <c r="G16" s="24" t="s">
        <v>192</v>
      </c>
      <c r="H16" s="162">
        <v>300000</v>
      </c>
      <c r="I16" s="162">
        <v>300000</v>
      </c>
      <c r="J16" s="162"/>
      <c r="K16" s="162"/>
      <c r="L16" s="162">
        <v>300000</v>
      </c>
      <c r="M16" s="162"/>
      <c r="N16" s="162"/>
      <c r="O16" s="162"/>
      <c r="P16" s="107"/>
      <c r="Q16" s="162"/>
      <c r="R16" s="162"/>
      <c r="S16" s="162"/>
      <c r="T16" s="162"/>
      <c r="U16" s="162"/>
      <c r="V16" s="162"/>
      <c r="W16" s="162"/>
    </row>
    <row r="17" s="1" customFormat="1" ht="18.75" customHeight="1" spans="1:23">
      <c r="A17" s="161" t="s">
        <v>52</v>
      </c>
      <c r="B17" s="24" t="s">
        <v>193</v>
      </c>
      <c r="C17" s="25" t="s">
        <v>194</v>
      </c>
      <c r="D17" s="24" t="s">
        <v>116</v>
      </c>
      <c r="E17" s="24" t="s">
        <v>117</v>
      </c>
      <c r="F17" s="24" t="s">
        <v>195</v>
      </c>
      <c r="G17" s="24" t="s">
        <v>196</v>
      </c>
      <c r="H17" s="162">
        <v>38830</v>
      </c>
      <c r="I17" s="162">
        <v>38830</v>
      </c>
      <c r="J17" s="162"/>
      <c r="K17" s="162"/>
      <c r="L17" s="162">
        <v>38830</v>
      </c>
      <c r="M17" s="162"/>
      <c r="N17" s="162"/>
      <c r="O17" s="162"/>
      <c r="P17" s="107"/>
      <c r="Q17" s="162"/>
      <c r="R17" s="162"/>
      <c r="S17" s="162"/>
      <c r="T17" s="162"/>
      <c r="U17" s="162"/>
      <c r="V17" s="162"/>
      <c r="W17" s="162"/>
    </row>
    <row r="18" s="1" customFormat="1" ht="18.75" customHeight="1" spans="1:23">
      <c r="A18" s="161" t="s">
        <v>52</v>
      </c>
      <c r="B18" s="24" t="s">
        <v>193</v>
      </c>
      <c r="C18" s="25" t="s">
        <v>194</v>
      </c>
      <c r="D18" s="24" t="s">
        <v>118</v>
      </c>
      <c r="E18" s="24" t="s">
        <v>119</v>
      </c>
      <c r="F18" s="24" t="s">
        <v>195</v>
      </c>
      <c r="G18" s="24" t="s">
        <v>196</v>
      </c>
      <c r="H18" s="162">
        <v>4236</v>
      </c>
      <c r="I18" s="162">
        <v>4236</v>
      </c>
      <c r="J18" s="162"/>
      <c r="K18" s="162"/>
      <c r="L18" s="162">
        <v>4236</v>
      </c>
      <c r="M18" s="162"/>
      <c r="N18" s="162"/>
      <c r="O18" s="162"/>
      <c r="P18" s="107"/>
      <c r="Q18" s="162"/>
      <c r="R18" s="162"/>
      <c r="S18" s="162"/>
      <c r="T18" s="162"/>
      <c r="U18" s="162"/>
      <c r="V18" s="162"/>
      <c r="W18" s="162"/>
    </row>
    <row r="19" s="1" customFormat="1" ht="18.75" customHeight="1" spans="1:23">
      <c r="A19" s="161" t="s">
        <v>52</v>
      </c>
      <c r="B19" s="24" t="s">
        <v>197</v>
      </c>
      <c r="C19" s="25" t="s">
        <v>132</v>
      </c>
      <c r="D19" s="24" t="s">
        <v>131</v>
      </c>
      <c r="E19" s="24" t="s">
        <v>132</v>
      </c>
      <c r="F19" s="24" t="s">
        <v>198</v>
      </c>
      <c r="G19" s="24" t="s">
        <v>132</v>
      </c>
      <c r="H19" s="162">
        <v>1788084</v>
      </c>
      <c r="I19" s="162">
        <v>1788084</v>
      </c>
      <c r="J19" s="162"/>
      <c r="K19" s="162"/>
      <c r="L19" s="162">
        <v>1788084</v>
      </c>
      <c r="M19" s="162"/>
      <c r="N19" s="162"/>
      <c r="O19" s="162"/>
      <c r="P19" s="107"/>
      <c r="Q19" s="162"/>
      <c r="R19" s="162"/>
      <c r="S19" s="162"/>
      <c r="T19" s="162"/>
      <c r="U19" s="162"/>
      <c r="V19" s="162"/>
      <c r="W19" s="162"/>
    </row>
    <row r="20" s="1" customFormat="1" ht="18.75" customHeight="1" spans="1:23">
      <c r="A20" s="161" t="s">
        <v>52</v>
      </c>
      <c r="B20" s="24" t="s">
        <v>199</v>
      </c>
      <c r="C20" s="25" t="s">
        <v>200</v>
      </c>
      <c r="D20" s="24" t="s">
        <v>82</v>
      </c>
      <c r="E20" s="24" t="s">
        <v>83</v>
      </c>
      <c r="F20" s="24" t="s">
        <v>201</v>
      </c>
      <c r="G20" s="24" t="s">
        <v>202</v>
      </c>
      <c r="H20" s="162">
        <v>284000</v>
      </c>
      <c r="I20" s="162">
        <v>284000</v>
      </c>
      <c r="J20" s="162"/>
      <c r="K20" s="162"/>
      <c r="L20" s="162">
        <v>284000</v>
      </c>
      <c r="M20" s="162"/>
      <c r="N20" s="162"/>
      <c r="O20" s="162"/>
      <c r="P20" s="107"/>
      <c r="Q20" s="162"/>
      <c r="R20" s="162"/>
      <c r="S20" s="162"/>
      <c r="T20" s="162"/>
      <c r="U20" s="162"/>
      <c r="V20" s="162"/>
      <c r="W20" s="162"/>
    </row>
    <row r="21" s="1" customFormat="1" ht="18.75" customHeight="1" spans="1:23">
      <c r="A21" s="161" t="s">
        <v>52</v>
      </c>
      <c r="B21" s="24" t="s">
        <v>203</v>
      </c>
      <c r="C21" s="25" t="s">
        <v>204</v>
      </c>
      <c r="D21" s="24" t="s">
        <v>82</v>
      </c>
      <c r="E21" s="24" t="s">
        <v>83</v>
      </c>
      <c r="F21" s="24" t="s">
        <v>205</v>
      </c>
      <c r="G21" s="24" t="s">
        <v>206</v>
      </c>
      <c r="H21" s="162">
        <v>541800</v>
      </c>
      <c r="I21" s="162">
        <v>541800</v>
      </c>
      <c r="J21" s="162"/>
      <c r="K21" s="162"/>
      <c r="L21" s="162">
        <v>541800</v>
      </c>
      <c r="M21" s="162"/>
      <c r="N21" s="162"/>
      <c r="O21" s="162"/>
      <c r="P21" s="107"/>
      <c r="Q21" s="162"/>
      <c r="R21" s="162"/>
      <c r="S21" s="162"/>
      <c r="T21" s="162"/>
      <c r="U21" s="162"/>
      <c r="V21" s="162"/>
      <c r="W21" s="162"/>
    </row>
    <row r="22" s="1" customFormat="1" ht="18.75" customHeight="1" spans="1:23">
      <c r="A22" s="161" t="s">
        <v>52</v>
      </c>
      <c r="B22" s="24" t="s">
        <v>207</v>
      </c>
      <c r="C22" s="25" t="s">
        <v>208</v>
      </c>
      <c r="D22" s="24" t="s">
        <v>82</v>
      </c>
      <c r="E22" s="24" t="s">
        <v>83</v>
      </c>
      <c r="F22" s="24" t="s">
        <v>209</v>
      </c>
      <c r="G22" s="24" t="s">
        <v>208</v>
      </c>
      <c r="H22" s="162">
        <v>113600</v>
      </c>
      <c r="I22" s="162">
        <v>113600</v>
      </c>
      <c r="J22" s="162"/>
      <c r="K22" s="162"/>
      <c r="L22" s="162">
        <v>113600</v>
      </c>
      <c r="M22" s="162"/>
      <c r="N22" s="162"/>
      <c r="O22" s="162"/>
      <c r="P22" s="107"/>
      <c r="Q22" s="162"/>
      <c r="R22" s="162"/>
      <c r="S22" s="162"/>
      <c r="T22" s="162"/>
      <c r="U22" s="162"/>
      <c r="V22" s="162"/>
      <c r="W22" s="162"/>
    </row>
    <row r="23" s="1" customFormat="1" ht="18.75" customHeight="1" spans="1:23">
      <c r="A23" s="161" t="s">
        <v>52</v>
      </c>
      <c r="B23" s="24" t="s">
        <v>210</v>
      </c>
      <c r="C23" s="25" t="s">
        <v>211</v>
      </c>
      <c r="D23" s="24" t="s">
        <v>82</v>
      </c>
      <c r="E23" s="24" t="s">
        <v>83</v>
      </c>
      <c r="F23" s="24" t="s">
        <v>212</v>
      </c>
      <c r="G23" s="24" t="s">
        <v>213</v>
      </c>
      <c r="H23" s="162">
        <v>84250</v>
      </c>
      <c r="I23" s="162">
        <v>84250</v>
      </c>
      <c r="J23" s="162"/>
      <c r="K23" s="162"/>
      <c r="L23" s="162">
        <v>84250</v>
      </c>
      <c r="M23" s="162"/>
      <c r="N23" s="162"/>
      <c r="O23" s="162"/>
      <c r="P23" s="107"/>
      <c r="Q23" s="162"/>
      <c r="R23" s="162"/>
      <c r="S23" s="162"/>
      <c r="T23" s="162"/>
      <c r="U23" s="162"/>
      <c r="V23" s="162"/>
      <c r="W23" s="162"/>
    </row>
    <row r="24" s="1" customFormat="1" ht="18.75" customHeight="1" spans="1:23">
      <c r="A24" s="161" t="s">
        <v>52</v>
      </c>
      <c r="B24" s="24" t="s">
        <v>210</v>
      </c>
      <c r="C24" s="25" t="s">
        <v>211</v>
      </c>
      <c r="D24" s="24" t="s">
        <v>82</v>
      </c>
      <c r="E24" s="24" t="s">
        <v>83</v>
      </c>
      <c r="F24" s="24" t="s">
        <v>214</v>
      </c>
      <c r="G24" s="24" t="s">
        <v>215</v>
      </c>
      <c r="H24" s="162">
        <v>23000</v>
      </c>
      <c r="I24" s="162">
        <v>23000</v>
      </c>
      <c r="J24" s="162"/>
      <c r="K24" s="162"/>
      <c r="L24" s="162">
        <v>23000</v>
      </c>
      <c r="M24" s="162"/>
      <c r="N24" s="162"/>
      <c r="O24" s="162"/>
      <c r="P24" s="107"/>
      <c r="Q24" s="162"/>
      <c r="R24" s="162"/>
      <c r="S24" s="162"/>
      <c r="T24" s="162"/>
      <c r="U24" s="162"/>
      <c r="V24" s="162"/>
      <c r="W24" s="162"/>
    </row>
    <row r="25" s="1" customFormat="1" ht="18.75" customHeight="1" spans="1:23">
      <c r="A25" s="161" t="s">
        <v>52</v>
      </c>
      <c r="B25" s="24" t="s">
        <v>210</v>
      </c>
      <c r="C25" s="25" t="s">
        <v>211</v>
      </c>
      <c r="D25" s="24" t="s">
        <v>82</v>
      </c>
      <c r="E25" s="24" t="s">
        <v>83</v>
      </c>
      <c r="F25" s="24" t="s">
        <v>216</v>
      </c>
      <c r="G25" s="24" t="s">
        <v>217</v>
      </c>
      <c r="H25" s="162">
        <v>25000</v>
      </c>
      <c r="I25" s="162">
        <v>25000</v>
      </c>
      <c r="J25" s="162"/>
      <c r="K25" s="162"/>
      <c r="L25" s="162">
        <v>25000</v>
      </c>
      <c r="M25" s="162"/>
      <c r="N25" s="162"/>
      <c r="O25" s="162"/>
      <c r="P25" s="107"/>
      <c r="Q25" s="162"/>
      <c r="R25" s="162"/>
      <c r="S25" s="162"/>
      <c r="T25" s="162"/>
      <c r="U25" s="162"/>
      <c r="V25" s="162"/>
      <c r="W25" s="162"/>
    </row>
    <row r="26" s="1" customFormat="1" ht="18.75" customHeight="1" spans="1:23">
      <c r="A26" s="161" t="s">
        <v>52</v>
      </c>
      <c r="B26" s="24" t="s">
        <v>210</v>
      </c>
      <c r="C26" s="25" t="s">
        <v>211</v>
      </c>
      <c r="D26" s="24" t="s">
        <v>82</v>
      </c>
      <c r="E26" s="24" t="s">
        <v>83</v>
      </c>
      <c r="F26" s="24" t="s">
        <v>218</v>
      </c>
      <c r="G26" s="24" t="s">
        <v>219</v>
      </c>
      <c r="H26" s="162">
        <v>25000</v>
      </c>
      <c r="I26" s="162">
        <v>25000</v>
      </c>
      <c r="J26" s="162"/>
      <c r="K26" s="162"/>
      <c r="L26" s="162">
        <v>25000</v>
      </c>
      <c r="M26" s="162"/>
      <c r="N26" s="162"/>
      <c r="O26" s="162"/>
      <c r="P26" s="107"/>
      <c r="Q26" s="162"/>
      <c r="R26" s="162"/>
      <c r="S26" s="162"/>
      <c r="T26" s="162"/>
      <c r="U26" s="162"/>
      <c r="V26" s="162"/>
      <c r="W26" s="162"/>
    </row>
    <row r="27" s="1" customFormat="1" ht="18.75" customHeight="1" spans="1:23">
      <c r="A27" s="161" t="s">
        <v>52</v>
      </c>
      <c r="B27" s="24" t="s">
        <v>210</v>
      </c>
      <c r="C27" s="25" t="s">
        <v>211</v>
      </c>
      <c r="D27" s="24" t="s">
        <v>82</v>
      </c>
      <c r="E27" s="24" t="s">
        <v>83</v>
      </c>
      <c r="F27" s="24" t="s">
        <v>220</v>
      </c>
      <c r="G27" s="24" t="s">
        <v>221</v>
      </c>
      <c r="H27" s="162">
        <v>12250</v>
      </c>
      <c r="I27" s="162">
        <v>12250</v>
      </c>
      <c r="J27" s="162"/>
      <c r="K27" s="162"/>
      <c r="L27" s="162">
        <v>12250</v>
      </c>
      <c r="M27" s="162"/>
      <c r="N27" s="162"/>
      <c r="O27" s="162"/>
      <c r="P27" s="107"/>
      <c r="Q27" s="162"/>
      <c r="R27" s="162"/>
      <c r="S27" s="162"/>
      <c r="T27" s="162"/>
      <c r="U27" s="162"/>
      <c r="V27" s="162"/>
      <c r="W27" s="162"/>
    </row>
    <row r="28" s="1" customFormat="1" ht="18.75" customHeight="1" spans="1:23">
      <c r="A28" s="161" t="s">
        <v>52</v>
      </c>
      <c r="B28" s="24" t="s">
        <v>210</v>
      </c>
      <c r="C28" s="25" t="s">
        <v>211</v>
      </c>
      <c r="D28" s="24" t="s">
        <v>82</v>
      </c>
      <c r="E28" s="24" t="s">
        <v>83</v>
      </c>
      <c r="F28" s="24" t="s">
        <v>222</v>
      </c>
      <c r="G28" s="24" t="s">
        <v>223</v>
      </c>
      <c r="H28" s="162">
        <v>2000</v>
      </c>
      <c r="I28" s="162">
        <v>2000</v>
      </c>
      <c r="J28" s="162"/>
      <c r="K28" s="162"/>
      <c r="L28" s="162">
        <v>2000</v>
      </c>
      <c r="M28" s="162"/>
      <c r="N28" s="162"/>
      <c r="O28" s="162"/>
      <c r="P28" s="107"/>
      <c r="Q28" s="162"/>
      <c r="R28" s="162"/>
      <c r="S28" s="162"/>
      <c r="T28" s="162"/>
      <c r="U28" s="162"/>
      <c r="V28" s="162"/>
      <c r="W28" s="162"/>
    </row>
    <row r="29" s="1" customFormat="1" ht="18.75" customHeight="1" spans="1:23">
      <c r="A29" s="161" t="s">
        <v>52</v>
      </c>
      <c r="B29" s="24" t="s">
        <v>210</v>
      </c>
      <c r="C29" s="25" t="s">
        <v>211</v>
      </c>
      <c r="D29" s="24" t="s">
        <v>82</v>
      </c>
      <c r="E29" s="24" t="s">
        <v>83</v>
      </c>
      <c r="F29" s="24" t="s">
        <v>224</v>
      </c>
      <c r="G29" s="24" t="s">
        <v>225</v>
      </c>
      <c r="H29" s="162">
        <v>30000</v>
      </c>
      <c r="I29" s="162">
        <v>30000</v>
      </c>
      <c r="J29" s="162"/>
      <c r="K29" s="162"/>
      <c r="L29" s="162">
        <v>30000</v>
      </c>
      <c r="M29" s="162"/>
      <c r="N29" s="162"/>
      <c r="O29" s="162"/>
      <c r="P29" s="107"/>
      <c r="Q29" s="162"/>
      <c r="R29" s="162"/>
      <c r="S29" s="162"/>
      <c r="T29" s="162"/>
      <c r="U29" s="162"/>
      <c r="V29" s="162"/>
      <c r="W29" s="162"/>
    </row>
    <row r="30" s="1" customFormat="1" ht="18.75" customHeight="1" spans="1:23">
      <c r="A30" s="161" t="s">
        <v>52</v>
      </c>
      <c r="B30" s="24" t="s">
        <v>210</v>
      </c>
      <c r="C30" s="25" t="s">
        <v>211</v>
      </c>
      <c r="D30" s="24" t="s">
        <v>82</v>
      </c>
      <c r="E30" s="24" t="s">
        <v>83</v>
      </c>
      <c r="F30" s="24" t="s">
        <v>226</v>
      </c>
      <c r="G30" s="24" t="s">
        <v>227</v>
      </c>
      <c r="H30" s="162">
        <v>25000</v>
      </c>
      <c r="I30" s="162">
        <v>25000</v>
      </c>
      <c r="J30" s="162"/>
      <c r="K30" s="162"/>
      <c r="L30" s="162">
        <v>25000</v>
      </c>
      <c r="M30" s="162"/>
      <c r="N30" s="162"/>
      <c r="O30" s="162"/>
      <c r="P30" s="107"/>
      <c r="Q30" s="162"/>
      <c r="R30" s="162"/>
      <c r="S30" s="162"/>
      <c r="T30" s="162"/>
      <c r="U30" s="162"/>
      <c r="V30" s="162"/>
      <c r="W30" s="162"/>
    </row>
    <row r="31" s="1" customFormat="1" ht="18.75" customHeight="1" spans="1:23">
      <c r="A31" s="161" t="s">
        <v>52</v>
      </c>
      <c r="B31" s="24" t="s">
        <v>210</v>
      </c>
      <c r="C31" s="25" t="s">
        <v>211</v>
      </c>
      <c r="D31" s="24" t="s">
        <v>82</v>
      </c>
      <c r="E31" s="24" t="s">
        <v>83</v>
      </c>
      <c r="F31" s="24" t="s">
        <v>228</v>
      </c>
      <c r="G31" s="24" t="s">
        <v>229</v>
      </c>
      <c r="H31" s="162">
        <v>12000</v>
      </c>
      <c r="I31" s="162">
        <v>12000</v>
      </c>
      <c r="J31" s="162"/>
      <c r="K31" s="162"/>
      <c r="L31" s="162">
        <v>12000</v>
      </c>
      <c r="M31" s="162"/>
      <c r="N31" s="162"/>
      <c r="O31" s="162"/>
      <c r="P31" s="107"/>
      <c r="Q31" s="162"/>
      <c r="R31" s="162"/>
      <c r="S31" s="162"/>
      <c r="T31" s="162"/>
      <c r="U31" s="162"/>
      <c r="V31" s="162"/>
      <c r="W31" s="162"/>
    </row>
    <row r="32" s="1" customFormat="1" ht="18.75" customHeight="1" spans="1:23">
      <c r="A32" s="161" t="s">
        <v>52</v>
      </c>
      <c r="B32" s="24" t="s">
        <v>210</v>
      </c>
      <c r="C32" s="25" t="s">
        <v>211</v>
      </c>
      <c r="D32" s="24" t="s">
        <v>82</v>
      </c>
      <c r="E32" s="24" t="s">
        <v>83</v>
      </c>
      <c r="F32" s="24" t="s">
        <v>230</v>
      </c>
      <c r="G32" s="24" t="s">
        <v>231</v>
      </c>
      <c r="H32" s="162">
        <v>2000</v>
      </c>
      <c r="I32" s="162">
        <v>2000</v>
      </c>
      <c r="J32" s="162"/>
      <c r="K32" s="162"/>
      <c r="L32" s="162">
        <v>2000</v>
      </c>
      <c r="M32" s="162"/>
      <c r="N32" s="162"/>
      <c r="O32" s="162"/>
      <c r="P32" s="107"/>
      <c r="Q32" s="162"/>
      <c r="R32" s="162"/>
      <c r="S32" s="162"/>
      <c r="T32" s="162"/>
      <c r="U32" s="162"/>
      <c r="V32" s="162"/>
      <c r="W32" s="162"/>
    </row>
    <row r="33" s="1" customFormat="1" ht="18.75" customHeight="1" spans="1:23">
      <c r="A33" s="161" t="s">
        <v>52</v>
      </c>
      <c r="B33" s="24" t="s">
        <v>210</v>
      </c>
      <c r="C33" s="25" t="s">
        <v>211</v>
      </c>
      <c r="D33" s="24" t="s">
        <v>82</v>
      </c>
      <c r="E33" s="24" t="s">
        <v>83</v>
      </c>
      <c r="F33" s="24" t="s">
        <v>232</v>
      </c>
      <c r="G33" s="24" t="s">
        <v>233</v>
      </c>
      <c r="H33" s="162">
        <v>24000</v>
      </c>
      <c r="I33" s="162">
        <v>24000</v>
      </c>
      <c r="J33" s="162"/>
      <c r="K33" s="162"/>
      <c r="L33" s="162">
        <v>24000</v>
      </c>
      <c r="M33" s="162"/>
      <c r="N33" s="162"/>
      <c r="O33" s="162"/>
      <c r="P33" s="107"/>
      <c r="Q33" s="162"/>
      <c r="R33" s="162"/>
      <c r="S33" s="162"/>
      <c r="T33" s="162"/>
      <c r="U33" s="162"/>
      <c r="V33" s="162"/>
      <c r="W33" s="162"/>
    </row>
    <row r="34" s="1" customFormat="1" ht="18.75" customHeight="1" spans="1:23">
      <c r="A34" s="161" t="s">
        <v>52</v>
      </c>
      <c r="B34" s="24" t="s">
        <v>210</v>
      </c>
      <c r="C34" s="25" t="s">
        <v>211</v>
      </c>
      <c r="D34" s="24" t="s">
        <v>82</v>
      </c>
      <c r="E34" s="24" t="s">
        <v>83</v>
      </c>
      <c r="F34" s="24" t="s">
        <v>234</v>
      </c>
      <c r="G34" s="24" t="s">
        <v>235</v>
      </c>
      <c r="H34" s="162">
        <v>7000</v>
      </c>
      <c r="I34" s="162">
        <v>7000</v>
      </c>
      <c r="J34" s="162"/>
      <c r="K34" s="162"/>
      <c r="L34" s="162">
        <v>7000</v>
      </c>
      <c r="M34" s="162"/>
      <c r="N34" s="162"/>
      <c r="O34" s="162"/>
      <c r="P34" s="107"/>
      <c r="Q34" s="162"/>
      <c r="R34" s="162"/>
      <c r="S34" s="162"/>
      <c r="T34" s="162"/>
      <c r="U34" s="162"/>
      <c r="V34" s="162"/>
      <c r="W34" s="162"/>
    </row>
    <row r="35" s="1" customFormat="1" ht="18.75" customHeight="1" spans="1:23">
      <c r="A35" s="161" t="s">
        <v>52</v>
      </c>
      <c r="B35" s="24" t="s">
        <v>210</v>
      </c>
      <c r="C35" s="25" t="s">
        <v>211</v>
      </c>
      <c r="D35" s="24" t="s">
        <v>82</v>
      </c>
      <c r="E35" s="24" t="s">
        <v>83</v>
      </c>
      <c r="F35" s="24" t="s">
        <v>236</v>
      </c>
      <c r="G35" s="24" t="s">
        <v>237</v>
      </c>
      <c r="H35" s="162">
        <v>49700</v>
      </c>
      <c r="I35" s="162">
        <v>49700</v>
      </c>
      <c r="J35" s="162"/>
      <c r="K35" s="162"/>
      <c r="L35" s="162">
        <v>49700</v>
      </c>
      <c r="M35" s="162"/>
      <c r="N35" s="162"/>
      <c r="O35" s="162"/>
      <c r="P35" s="107"/>
      <c r="Q35" s="162"/>
      <c r="R35" s="162"/>
      <c r="S35" s="162"/>
      <c r="T35" s="162"/>
      <c r="U35" s="162"/>
      <c r="V35" s="162"/>
      <c r="W35" s="162"/>
    </row>
    <row r="36" s="1" customFormat="1" ht="18.75" customHeight="1" spans="1:23">
      <c r="A36" s="161" t="s">
        <v>52</v>
      </c>
      <c r="B36" s="24" t="s">
        <v>210</v>
      </c>
      <c r="C36" s="25" t="s">
        <v>211</v>
      </c>
      <c r="D36" s="24" t="s">
        <v>82</v>
      </c>
      <c r="E36" s="24" t="s">
        <v>83</v>
      </c>
      <c r="F36" s="24" t="s">
        <v>238</v>
      </c>
      <c r="G36" s="24" t="s">
        <v>239</v>
      </c>
      <c r="H36" s="162">
        <v>12000</v>
      </c>
      <c r="I36" s="162">
        <v>12000</v>
      </c>
      <c r="J36" s="162"/>
      <c r="K36" s="162"/>
      <c r="L36" s="162">
        <v>12000</v>
      </c>
      <c r="M36" s="162"/>
      <c r="N36" s="162"/>
      <c r="O36" s="162"/>
      <c r="P36" s="107"/>
      <c r="Q36" s="162"/>
      <c r="R36" s="162"/>
      <c r="S36" s="162"/>
      <c r="T36" s="162"/>
      <c r="U36" s="162"/>
      <c r="V36" s="162"/>
      <c r="W36" s="162"/>
    </row>
    <row r="37" s="1" customFormat="1" ht="18.75" customHeight="1" spans="1:23">
      <c r="A37" s="161" t="s">
        <v>52</v>
      </c>
      <c r="B37" s="24" t="s">
        <v>240</v>
      </c>
      <c r="C37" s="25" t="s">
        <v>163</v>
      </c>
      <c r="D37" s="24" t="s">
        <v>82</v>
      </c>
      <c r="E37" s="24" t="s">
        <v>83</v>
      </c>
      <c r="F37" s="24" t="s">
        <v>241</v>
      </c>
      <c r="G37" s="24" t="s">
        <v>163</v>
      </c>
      <c r="H37" s="162">
        <v>36000</v>
      </c>
      <c r="I37" s="162">
        <v>36000</v>
      </c>
      <c r="J37" s="162"/>
      <c r="K37" s="162"/>
      <c r="L37" s="162">
        <v>36000</v>
      </c>
      <c r="M37" s="162"/>
      <c r="N37" s="162"/>
      <c r="O37" s="162"/>
      <c r="P37" s="107"/>
      <c r="Q37" s="162"/>
      <c r="R37" s="162"/>
      <c r="S37" s="162"/>
      <c r="T37" s="162"/>
      <c r="U37" s="162"/>
      <c r="V37" s="162"/>
      <c r="W37" s="162"/>
    </row>
    <row r="38" s="1" customFormat="1" ht="18.75" customHeight="1" spans="1:23">
      <c r="A38" s="161" t="s">
        <v>52</v>
      </c>
      <c r="B38" s="24" t="s">
        <v>242</v>
      </c>
      <c r="C38" s="25" t="s">
        <v>243</v>
      </c>
      <c r="D38" s="24" t="s">
        <v>82</v>
      </c>
      <c r="E38" s="24" t="s">
        <v>83</v>
      </c>
      <c r="F38" s="24" t="s">
        <v>191</v>
      </c>
      <c r="G38" s="24" t="s">
        <v>192</v>
      </c>
      <c r="H38" s="162">
        <v>120000</v>
      </c>
      <c r="I38" s="162">
        <v>120000</v>
      </c>
      <c r="J38" s="162"/>
      <c r="K38" s="162"/>
      <c r="L38" s="162">
        <v>120000</v>
      </c>
      <c r="M38" s="162"/>
      <c r="N38" s="162"/>
      <c r="O38" s="162"/>
      <c r="P38" s="107"/>
      <c r="Q38" s="162"/>
      <c r="R38" s="162"/>
      <c r="S38" s="162"/>
      <c r="T38" s="162"/>
      <c r="U38" s="162"/>
      <c r="V38" s="162"/>
      <c r="W38" s="162"/>
    </row>
    <row r="39" s="1" customFormat="1" ht="18.75" customHeight="1" spans="1:23">
      <c r="A39" s="161" t="s">
        <v>52</v>
      </c>
      <c r="B39" s="24" t="s">
        <v>242</v>
      </c>
      <c r="C39" s="25" t="s">
        <v>243</v>
      </c>
      <c r="D39" s="24" t="s">
        <v>82</v>
      </c>
      <c r="E39" s="24" t="s">
        <v>83</v>
      </c>
      <c r="F39" s="24" t="s">
        <v>191</v>
      </c>
      <c r="G39" s="24" t="s">
        <v>192</v>
      </c>
      <c r="H39" s="162">
        <v>60000</v>
      </c>
      <c r="I39" s="162">
        <v>60000</v>
      </c>
      <c r="J39" s="162"/>
      <c r="K39" s="162"/>
      <c r="L39" s="162">
        <v>60000</v>
      </c>
      <c r="M39" s="162"/>
      <c r="N39" s="162"/>
      <c r="O39" s="162"/>
      <c r="P39" s="107"/>
      <c r="Q39" s="162"/>
      <c r="R39" s="162"/>
      <c r="S39" s="162"/>
      <c r="T39" s="162"/>
      <c r="U39" s="162"/>
      <c r="V39" s="162"/>
      <c r="W39" s="162"/>
    </row>
    <row r="40" s="1" customFormat="1" ht="18.75" customHeight="1" spans="1:23">
      <c r="A40" s="161" t="s">
        <v>52</v>
      </c>
      <c r="B40" s="24" t="s">
        <v>244</v>
      </c>
      <c r="C40" s="25" t="s">
        <v>245</v>
      </c>
      <c r="D40" s="24" t="s">
        <v>82</v>
      </c>
      <c r="E40" s="24" t="s">
        <v>83</v>
      </c>
      <c r="F40" s="24" t="s">
        <v>246</v>
      </c>
      <c r="G40" s="24" t="s">
        <v>247</v>
      </c>
      <c r="H40" s="162">
        <v>933480</v>
      </c>
      <c r="I40" s="162">
        <v>933480</v>
      </c>
      <c r="J40" s="162"/>
      <c r="K40" s="162"/>
      <c r="L40" s="162">
        <v>933480</v>
      </c>
      <c r="M40" s="162"/>
      <c r="N40" s="162"/>
      <c r="O40" s="162"/>
      <c r="P40" s="107"/>
      <c r="Q40" s="162"/>
      <c r="R40" s="162"/>
      <c r="S40" s="162"/>
      <c r="T40" s="162"/>
      <c r="U40" s="162"/>
      <c r="V40" s="162"/>
      <c r="W40" s="162"/>
    </row>
    <row r="41" s="1" customFormat="1" ht="18.75" customHeight="1" spans="1:23">
      <c r="A41" s="161" t="s">
        <v>52</v>
      </c>
      <c r="B41" s="234" t="s">
        <v>248</v>
      </c>
      <c r="C41" s="25" t="s">
        <v>249</v>
      </c>
      <c r="D41" s="24" t="s">
        <v>82</v>
      </c>
      <c r="E41" s="24" t="s">
        <v>83</v>
      </c>
      <c r="F41" s="24">
        <v>30207</v>
      </c>
      <c r="G41" s="24" t="s">
        <v>221</v>
      </c>
      <c r="H41" s="162">
        <v>50000</v>
      </c>
      <c r="I41" s="162">
        <v>50000</v>
      </c>
      <c r="J41" s="162"/>
      <c r="K41" s="162"/>
      <c r="L41" s="162">
        <v>50000</v>
      </c>
      <c r="M41" s="162"/>
      <c r="N41" s="162"/>
      <c r="O41" s="162"/>
      <c r="P41" s="107"/>
      <c r="Q41" s="162"/>
      <c r="R41" s="162"/>
      <c r="S41" s="162"/>
      <c r="T41" s="162"/>
      <c r="U41" s="162"/>
      <c r="V41" s="162"/>
      <c r="W41" s="162"/>
    </row>
    <row r="42" s="1" customFormat="1" ht="18.75" customHeight="1" spans="1:23">
      <c r="A42" s="161" t="s">
        <v>52</v>
      </c>
      <c r="B42" s="24" t="s">
        <v>250</v>
      </c>
      <c r="C42" s="25" t="s">
        <v>251</v>
      </c>
      <c r="D42" s="24" t="s">
        <v>102</v>
      </c>
      <c r="E42" s="24" t="s">
        <v>103</v>
      </c>
      <c r="F42" s="24" t="s">
        <v>212</v>
      </c>
      <c r="G42" s="24" t="s">
        <v>213</v>
      </c>
      <c r="H42" s="162">
        <v>14400</v>
      </c>
      <c r="I42" s="162">
        <v>14400</v>
      </c>
      <c r="J42" s="162"/>
      <c r="K42" s="162"/>
      <c r="L42" s="162">
        <v>14400</v>
      </c>
      <c r="M42" s="162"/>
      <c r="N42" s="162"/>
      <c r="O42" s="162"/>
      <c r="P42" s="107"/>
      <c r="Q42" s="162"/>
      <c r="R42" s="162"/>
      <c r="S42" s="162"/>
      <c r="T42" s="162"/>
      <c r="U42" s="162"/>
      <c r="V42" s="162"/>
      <c r="W42" s="162"/>
    </row>
    <row r="43" s="1" customFormat="1" ht="18.75" customHeight="1" spans="1:23">
      <c r="A43" s="161" t="s">
        <v>52</v>
      </c>
      <c r="B43" s="24" t="s">
        <v>250</v>
      </c>
      <c r="C43" s="25" t="s">
        <v>251</v>
      </c>
      <c r="D43" s="24" t="s">
        <v>104</v>
      </c>
      <c r="E43" s="24" t="s">
        <v>105</v>
      </c>
      <c r="F43" s="24" t="s">
        <v>212</v>
      </c>
      <c r="G43" s="24" t="s">
        <v>213</v>
      </c>
      <c r="H43" s="162">
        <v>300</v>
      </c>
      <c r="I43" s="162">
        <v>300</v>
      </c>
      <c r="J43" s="162"/>
      <c r="K43" s="162"/>
      <c r="L43" s="162">
        <v>300</v>
      </c>
      <c r="M43" s="162"/>
      <c r="N43" s="162"/>
      <c r="O43" s="162"/>
      <c r="P43" s="107"/>
      <c r="Q43" s="162"/>
      <c r="R43" s="162"/>
      <c r="S43" s="162"/>
      <c r="T43" s="162"/>
      <c r="U43" s="162"/>
      <c r="V43" s="162"/>
      <c r="W43" s="162"/>
    </row>
    <row r="44" s="1" customFormat="1" ht="18.75" customHeight="1" spans="1:23">
      <c r="A44" s="161" t="s">
        <v>52</v>
      </c>
      <c r="B44" s="24" t="s">
        <v>252</v>
      </c>
      <c r="C44" s="25" t="s">
        <v>253</v>
      </c>
      <c r="D44" s="24" t="s">
        <v>82</v>
      </c>
      <c r="E44" s="24" t="s">
        <v>83</v>
      </c>
      <c r="F44" s="24" t="s">
        <v>254</v>
      </c>
      <c r="G44" s="24" t="s">
        <v>255</v>
      </c>
      <c r="H44" s="162">
        <v>887400</v>
      </c>
      <c r="I44" s="162">
        <v>887400</v>
      </c>
      <c r="J44" s="162"/>
      <c r="K44" s="162"/>
      <c r="L44" s="162">
        <v>887400</v>
      </c>
      <c r="M44" s="162"/>
      <c r="N44" s="162"/>
      <c r="O44" s="162"/>
      <c r="P44" s="107"/>
      <c r="Q44" s="162"/>
      <c r="R44" s="162"/>
      <c r="S44" s="162"/>
      <c r="T44" s="162"/>
      <c r="U44" s="162"/>
      <c r="V44" s="162"/>
      <c r="W44" s="162"/>
    </row>
    <row r="45" s="1" customFormat="1" ht="18.75" customHeight="1" spans="1:23">
      <c r="A45" s="161" t="s">
        <v>52</v>
      </c>
      <c r="B45" s="24" t="s">
        <v>256</v>
      </c>
      <c r="C45" s="25" t="s">
        <v>257</v>
      </c>
      <c r="D45" s="24" t="s">
        <v>82</v>
      </c>
      <c r="E45" s="24" t="s">
        <v>83</v>
      </c>
      <c r="F45" s="24" t="s">
        <v>258</v>
      </c>
      <c r="G45" s="24" t="s">
        <v>259</v>
      </c>
      <c r="H45" s="162">
        <v>18960</v>
      </c>
      <c r="I45" s="162">
        <v>18960</v>
      </c>
      <c r="J45" s="162"/>
      <c r="K45" s="162"/>
      <c r="L45" s="162">
        <v>18960</v>
      </c>
      <c r="M45" s="162"/>
      <c r="N45" s="162"/>
      <c r="O45" s="162"/>
      <c r="P45" s="107"/>
      <c r="Q45" s="162"/>
      <c r="R45" s="162"/>
      <c r="S45" s="162"/>
      <c r="T45" s="162"/>
      <c r="U45" s="162"/>
      <c r="V45" s="162"/>
      <c r="W45" s="162"/>
    </row>
    <row r="46" s="1" customFormat="1" ht="18.75" customHeight="1" spans="1:23">
      <c r="A46" s="161" t="s">
        <v>52</v>
      </c>
      <c r="B46" s="234" t="s">
        <v>260</v>
      </c>
      <c r="C46" s="25" t="s">
        <v>261</v>
      </c>
      <c r="D46" s="24" t="s">
        <v>82</v>
      </c>
      <c r="E46" s="24" t="s">
        <v>83</v>
      </c>
      <c r="F46" s="24">
        <v>30305</v>
      </c>
      <c r="G46" s="24" t="s">
        <v>262</v>
      </c>
      <c r="H46" s="162">
        <v>20280</v>
      </c>
      <c r="I46" s="162">
        <v>20280</v>
      </c>
      <c r="J46" s="162"/>
      <c r="K46" s="162"/>
      <c r="L46" s="162">
        <v>20280</v>
      </c>
      <c r="M46" s="162"/>
      <c r="N46" s="162"/>
      <c r="O46" s="162"/>
      <c r="P46" s="107"/>
      <c r="Q46" s="162"/>
      <c r="R46" s="162"/>
      <c r="S46" s="162"/>
      <c r="T46" s="162"/>
      <c r="U46" s="162"/>
      <c r="V46" s="162"/>
      <c r="W46" s="162"/>
    </row>
    <row r="47" s="1" customFormat="1" ht="18.75" customHeight="1" spans="1:23">
      <c r="A47" s="161" t="s">
        <v>52</v>
      </c>
      <c r="B47" s="234" t="s">
        <v>260</v>
      </c>
      <c r="C47" s="25" t="s">
        <v>261</v>
      </c>
      <c r="D47" s="24" t="s">
        <v>82</v>
      </c>
      <c r="E47" s="24" t="s">
        <v>83</v>
      </c>
      <c r="F47" s="24">
        <v>30305</v>
      </c>
      <c r="G47" s="24" t="s">
        <v>262</v>
      </c>
      <c r="H47" s="162">
        <v>26820</v>
      </c>
      <c r="I47" s="162">
        <v>26820</v>
      </c>
      <c r="J47" s="162"/>
      <c r="K47" s="162"/>
      <c r="L47" s="162">
        <v>26820</v>
      </c>
      <c r="M47" s="162"/>
      <c r="N47" s="162"/>
      <c r="O47" s="162"/>
      <c r="P47" s="107"/>
      <c r="Q47" s="162"/>
      <c r="R47" s="162"/>
      <c r="S47" s="162"/>
      <c r="T47" s="162"/>
      <c r="U47" s="162"/>
      <c r="V47" s="162"/>
      <c r="W47" s="162"/>
    </row>
    <row r="48" s="1" customFormat="1" ht="41" customHeight="1" spans="1:23">
      <c r="A48" s="161" t="s">
        <v>52</v>
      </c>
      <c r="B48" s="24" t="s">
        <v>256</v>
      </c>
      <c r="C48" s="25" t="s">
        <v>257</v>
      </c>
      <c r="D48" s="24" t="s">
        <v>106</v>
      </c>
      <c r="E48" s="25" t="s">
        <v>107</v>
      </c>
      <c r="F48" s="24" t="s">
        <v>263</v>
      </c>
      <c r="G48" s="25" t="s">
        <v>264</v>
      </c>
      <c r="H48" s="162">
        <v>2316150</v>
      </c>
      <c r="I48" s="162">
        <v>2316150</v>
      </c>
      <c r="J48" s="162"/>
      <c r="K48" s="162"/>
      <c r="L48" s="162">
        <v>2316150</v>
      </c>
      <c r="M48" s="162"/>
      <c r="N48" s="162"/>
      <c r="O48" s="162"/>
      <c r="P48" s="107"/>
      <c r="Q48" s="162"/>
      <c r="R48" s="162"/>
      <c r="S48" s="162"/>
      <c r="T48" s="162"/>
      <c r="U48" s="162"/>
      <c r="V48" s="162"/>
      <c r="W48" s="162"/>
    </row>
    <row r="49" s="1" customFormat="1" ht="41" customHeight="1" spans="1:23">
      <c r="A49" s="161" t="s">
        <v>52</v>
      </c>
      <c r="B49" s="24" t="s">
        <v>256</v>
      </c>
      <c r="C49" s="25" t="s">
        <v>257</v>
      </c>
      <c r="D49" s="24" t="s">
        <v>116</v>
      </c>
      <c r="E49" s="24" t="s">
        <v>117</v>
      </c>
      <c r="F49" s="24" t="s">
        <v>195</v>
      </c>
      <c r="G49" s="24" t="s">
        <v>196</v>
      </c>
      <c r="H49" s="162">
        <v>689520</v>
      </c>
      <c r="I49" s="162">
        <v>689520</v>
      </c>
      <c r="J49" s="162"/>
      <c r="K49" s="162"/>
      <c r="L49" s="162">
        <v>689520</v>
      </c>
      <c r="M49" s="162"/>
      <c r="N49" s="162"/>
      <c r="O49" s="162"/>
      <c r="P49" s="107"/>
      <c r="Q49" s="162"/>
      <c r="R49" s="162"/>
      <c r="S49" s="162"/>
      <c r="T49" s="162"/>
      <c r="U49" s="162"/>
      <c r="V49" s="162"/>
      <c r="W49" s="162"/>
    </row>
    <row r="50" s="1" customFormat="1" ht="41" customHeight="1" spans="1:23">
      <c r="A50" s="161" t="s">
        <v>52</v>
      </c>
      <c r="B50" s="24" t="s">
        <v>256</v>
      </c>
      <c r="C50" s="25" t="s">
        <v>257</v>
      </c>
      <c r="D50" s="24" t="s">
        <v>120</v>
      </c>
      <c r="E50" s="24" t="s">
        <v>121</v>
      </c>
      <c r="F50" s="24" t="s">
        <v>265</v>
      </c>
      <c r="G50" s="24" t="s">
        <v>266</v>
      </c>
      <c r="H50" s="162">
        <v>489120</v>
      </c>
      <c r="I50" s="162">
        <v>489120</v>
      </c>
      <c r="J50" s="162"/>
      <c r="K50" s="162"/>
      <c r="L50" s="162">
        <v>489120</v>
      </c>
      <c r="M50" s="162"/>
      <c r="N50" s="162"/>
      <c r="O50" s="162"/>
      <c r="P50" s="107"/>
      <c r="Q50" s="162"/>
      <c r="R50" s="162"/>
      <c r="S50" s="162"/>
      <c r="T50" s="162"/>
      <c r="U50" s="162"/>
      <c r="V50" s="162"/>
      <c r="W50" s="162"/>
    </row>
    <row r="51" s="1" customFormat="1" ht="41" customHeight="1" spans="1:23">
      <c r="A51" s="161" t="s">
        <v>52</v>
      </c>
      <c r="B51" s="24" t="s">
        <v>256</v>
      </c>
      <c r="C51" s="25" t="s">
        <v>257</v>
      </c>
      <c r="D51" s="24" t="s">
        <v>122</v>
      </c>
      <c r="E51" s="24" t="s">
        <v>123</v>
      </c>
      <c r="F51" s="24" t="s">
        <v>258</v>
      </c>
      <c r="G51" s="24" t="s">
        <v>259</v>
      </c>
      <c r="H51" s="162">
        <v>19680</v>
      </c>
      <c r="I51" s="162">
        <v>19680</v>
      </c>
      <c r="J51" s="162"/>
      <c r="K51" s="162"/>
      <c r="L51" s="162">
        <v>19680</v>
      </c>
      <c r="M51" s="162"/>
      <c r="N51" s="162"/>
      <c r="O51" s="162"/>
      <c r="P51" s="107"/>
      <c r="Q51" s="162"/>
      <c r="R51" s="162"/>
      <c r="S51" s="162"/>
      <c r="T51" s="162"/>
      <c r="U51" s="162"/>
      <c r="V51" s="162"/>
      <c r="W51" s="162"/>
    </row>
    <row r="52" s="1" customFormat="1" ht="18.75" customHeight="1" spans="1:23">
      <c r="A52" s="30" t="s">
        <v>37</v>
      </c>
      <c r="B52" s="30"/>
      <c r="C52" s="30"/>
      <c r="D52" s="30"/>
      <c r="E52" s="30"/>
      <c r="F52" s="30"/>
      <c r="G52" s="30"/>
      <c r="H52" s="162">
        <f>SUM(H10:H51)</f>
        <v>16350252</v>
      </c>
      <c r="I52" s="162">
        <f t="shared" ref="I52:O52" si="0">SUM(I10:I51)</f>
        <v>16350252</v>
      </c>
      <c r="J52" s="162">
        <f t="shared" si="0"/>
        <v>0</v>
      </c>
      <c r="K52" s="162">
        <f t="shared" si="0"/>
        <v>0</v>
      </c>
      <c r="L52" s="162">
        <f t="shared" si="0"/>
        <v>16350252</v>
      </c>
      <c r="M52" s="162">
        <f t="shared" si="0"/>
        <v>0</v>
      </c>
      <c r="N52" s="162">
        <f t="shared" si="0"/>
        <v>0</v>
      </c>
      <c r="O52" s="162">
        <f t="shared" si="0"/>
        <v>0</v>
      </c>
      <c r="P52" s="162"/>
      <c r="Q52" s="162"/>
      <c r="R52" s="162"/>
      <c r="S52" s="162"/>
      <c r="T52" s="162"/>
      <c r="U52" s="162"/>
      <c r="V52" s="162"/>
      <c r="W52" s="162"/>
    </row>
  </sheetData>
  <mergeCells count="30">
    <mergeCell ref="A3:W3"/>
    <mergeCell ref="A4:G4"/>
    <mergeCell ref="H5:W5"/>
    <mergeCell ref="I6:M6"/>
    <mergeCell ref="N6:P6"/>
    <mergeCell ref="R6:W6"/>
    <mergeCell ref="A52:G52"/>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9" scale="34"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83"/>
  <sheetViews>
    <sheetView showZeros="0" topLeftCell="A3" workbookViewId="0">
      <pane xSplit="2" ySplit="5" topLeftCell="C78" activePane="bottomRight" state="frozen"/>
      <selection/>
      <selection pane="topRight"/>
      <selection pane="bottomLeft"/>
      <selection pane="bottomRight" activeCell="F89" sqref="F89"/>
    </sheetView>
  </sheetViews>
  <sheetFormatPr defaultColWidth="9.11016949152542" defaultRowHeight="14.25" customHeight="1"/>
  <cols>
    <col min="1" max="1" width="7" customWidth="1"/>
    <col min="2" max="2" width="19.5593220338983" customWidth="1"/>
    <col min="3" max="3" width="31.3305084745763" customWidth="1"/>
    <col min="4" max="4" width="23.8898305084746" customWidth="1"/>
    <col min="5" max="5" width="7.11016949152542" customWidth="1"/>
    <col min="6" max="6" width="11.3305084745763" customWidth="1"/>
    <col min="7" max="8" width="8.5593220338983" customWidth="1"/>
    <col min="9" max="9" width="12.4406779661017" customWidth="1"/>
    <col min="10" max="16" width="14.2203389830508" customWidth="1"/>
    <col min="17" max="17" width="13.5508474576271" customWidth="1"/>
    <col min="18" max="23" width="15.2203389830508" customWidth="1"/>
  </cols>
  <sheetData>
    <row r="1" customHeight="1" spans="1:23">
      <c r="A1" s="4"/>
      <c r="B1" s="4"/>
      <c r="C1" s="4"/>
      <c r="D1" s="4"/>
      <c r="E1" s="4"/>
      <c r="F1" s="4"/>
      <c r="G1" s="4"/>
      <c r="H1" s="4"/>
      <c r="I1" s="4"/>
      <c r="J1" s="4"/>
      <c r="K1" s="4"/>
      <c r="L1" s="4"/>
      <c r="M1" s="4"/>
      <c r="N1" s="4"/>
      <c r="O1" s="4"/>
      <c r="P1" s="4"/>
      <c r="Q1" s="4"/>
      <c r="R1" s="4"/>
      <c r="S1" s="4"/>
      <c r="T1" s="4"/>
      <c r="U1" s="4"/>
      <c r="V1" s="4"/>
      <c r="W1" s="4"/>
    </row>
    <row r="2" ht="13.6" customHeight="1" spans="5:23">
      <c r="E2" s="5"/>
      <c r="F2" s="5"/>
      <c r="G2" s="5"/>
      <c r="H2" s="5"/>
      <c r="U2" s="153"/>
      <c r="W2" s="63" t="s">
        <v>267</v>
      </c>
    </row>
    <row r="3" ht="27.85" customHeight="1" spans="1:23">
      <c r="A3" s="32" t="s">
        <v>268</v>
      </c>
      <c r="B3" s="32"/>
      <c r="C3" s="32"/>
      <c r="D3" s="32"/>
      <c r="E3" s="32"/>
      <c r="F3" s="32"/>
      <c r="G3" s="32"/>
      <c r="H3" s="32"/>
      <c r="I3" s="32"/>
      <c r="J3" s="32"/>
      <c r="K3" s="32"/>
      <c r="L3" s="32"/>
      <c r="M3" s="32"/>
      <c r="N3" s="32"/>
      <c r="O3" s="32"/>
      <c r="P3" s="32"/>
      <c r="Q3" s="32"/>
      <c r="R3" s="32"/>
      <c r="S3" s="32"/>
      <c r="T3" s="32"/>
      <c r="U3" s="32"/>
      <c r="V3" s="32"/>
      <c r="W3" s="32"/>
    </row>
    <row r="4" ht="13.6" customHeight="1" spans="1:23">
      <c r="A4" s="8" t="str">
        <f>'部门财务收支预算总表01-1'!A4</f>
        <v>单位名称：新平彝族傣族自治县市场监督管理局</v>
      </c>
      <c r="B4" s="149" t="str">
        <f t="shared" ref="B4" si="0">"单位名称："&amp;"绩效评价中心"</f>
        <v>单位名称：绩效评价中心</v>
      </c>
      <c r="C4" s="149"/>
      <c r="D4" s="149"/>
      <c r="E4" s="149"/>
      <c r="F4" s="149"/>
      <c r="G4" s="149"/>
      <c r="H4" s="149"/>
      <c r="I4" s="149"/>
      <c r="J4" s="10"/>
      <c r="K4" s="10"/>
      <c r="L4" s="10"/>
      <c r="M4" s="10"/>
      <c r="N4" s="10"/>
      <c r="O4" s="10"/>
      <c r="P4" s="10"/>
      <c r="Q4" s="10"/>
      <c r="U4" s="153"/>
      <c r="W4" s="116" t="s">
        <v>159</v>
      </c>
    </row>
    <row r="5" ht="21.8" customHeight="1" spans="1:23">
      <c r="A5" s="12" t="s">
        <v>269</v>
      </c>
      <c r="B5" s="12" t="s">
        <v>169</v>
      </c>
      <c r="C5" s="12" t="s">
        <v>170</v>
      </c>
      <c r="D5" s="12" t="s">
        <v>270</v>
      </c>
      <c r="E5" s="13" t="s">
        <v>171</v>
      </c>
      <c r="F5" s="13" t="s">
        <v>172</v>
      </c>
      <c r="G5" s="13" t="s">
        <v>173</v>
      </c>
      <c r="H5" s="13" t="s">
        <v>174</v>
      </c>
      <c r="I5" s="71" t="s">
        <v>37</v>
      </c>
      <c r="J5" s="71" t="s">
        <v>271</v>
      </c>
      <c r="K5" s="71"/>
      <c r="L5" s="71"/>
      <c r="M5" s="71"/>
      <c r="N5" s="150" t="s">
        <v>176</v>
      </c>
      <c r="O5" s="150"/>
      <c r="P5" s="150"/>
      <c r="Q5" s="13" t="s">
        <v>43</v>
      </c>
      <c r="R5" s="14" t="s">
        <v>59</v>
      </c>
      <c r="S5" s="15"/>
      <c r="T5" s="15"/>
      <c r="U5" s="15"/>
      <c r="V5" s="15"/>
      <c r="W5" s="16"/>
    </row>
    <row r="6" ht="21.8" customHeight="1" spans="1:23">
      <c r="A6" s="17"/>
      <c r="B6" s="17"/>
      <c r="C6" s="17"/>
      <c r="D6" s="17"/>
      <c r="E6" s="18"/>
      <c r="F6" s="18"/>
      <c r="G6" s="18"/>
      <c r="H6" s="18"/>
      <c r="I6" s="71"/>
      <c r="J6" s="55" t="s">
        <v>40</v>
      </c>
      <c r="K6" s="55"/>
      <c r="L6" s="55" t="s">
        <v>41</v>
      </c>
      <c r="M6" s="55" t="s">
        <v>42</v>
      </c>
      <c r="N6" s="151" t="s">
        <v>40</v>
      </c>
      <c r="O6" s="151" t="s">
        <v>41</v>
      </c>
      <c r="P6" s="151" t="s">
        <v>42</v>
      </c>
      <c r="Q6" s="18"/>
      <c r="R6" s="13" t="s">
        <v>39</v>
      </c>
      <c r="S6" s="13" t="s">
        <v>50</v>
      </c>
      <c r="T6" s="13" t="s">
        <v>182</v>
      </c>
      <c r="U6" s="13" t="s">
        <v>46</v>
      </c>
      <c r="V6" s="13" t="s">
        <v>47</v>
      </c>
      <c r="W6" s="13" t="s">
        <v>48</v>
      </c>
    </row>
    <row r="7" ht="40.6" customHeight="1" spans="1:23">
      <c r="A7" s="20"/>
      <c r="B7" s="20"/>
      <c r="C7" s="20"/>
      <c r="D7" s="20"/>
      <c r="E7" s="21"/>
      <c r="F7" s="21"/>
      <c r="G7" s="21"/>
      <c r="H7" s="21"/>
      <c r="I7" s="71"/>
      <c r="J7" s="55" t="s">
        <v>39</v>
      </c>
      <c r="K7" s="55" t="s">
        <v>272</v>
      </c>
      <c r="L7" s="55"/>
      <c r="M7" s="55"/>
      <c r="N7" s="21"/>
      <c r="O7" s="21"/>
      <c r="P7" s="21"/>
      <c r="Q7" s="21"/>
      <c r="R7" s="21"/>
      <c r="S7" s="21"/>
      <c r="T7" s="21"/>
      <c r="U7" s="22"/>
      <c r="V7" s="21"/>
      <c r="W7" s="21"/>
    </row>
    <row r="8" ht="15.05" customHeight="1" spans="1:23">
      <c r="A8" s="23">
        <v>1</v>
      </c>
      <c r="B8" s="23">
        <v>2</v>
      </c>
      <c r="C8" s="23">
        <v>3</v>
      </c>
      <c r="D8" s="23">
        <v>4</v>
      </c>
      <c r="E8" s="23">
        <v>5</v>
      </c>
      <c r="F8" s="23">
        <v>6</v>
      </c>
      <c r="G8" s="23">
        <v>7</v>
      </c>
      <c r="H8" s="23">
        <v>8</v>
      </c>
      <c r="I8" s="23">
        <v>9</v>
      </c>
      <c r="J8" s="23">
        <v>10</v>
      </c>
      <c r="K8" s="23">
        <v>11</v>
      </c>
      <c r="L8" s="23">
        <v>12</v>
      </c>
      <c r="M8" s="23">
        <v>13</v>
      </c>
      <c r="N8" s="23">
        <v>14</v>
      </c>
      <c r="O8" s="23">
        <v>15</v>
      </c>
      <c r="P8" s="23">
        <v>16</v>
      </c>
      <c r="Q8" s="23">
        <v>17</v>
      </c>
      <c r="R8" s="23">
        <v>18</v>
      </c>
      <c r="S8" s="23">
        <v>19</v>
      </c>
      <c r="T8" s="23">
        <v>20</v>
      </c>
      <c r="U8" s="23">
        <v>21</v>
      </c>
      <c r="V8" s="23">
        <v>22</v>
      </c>
      <c r="W8" s="23">
        <v>23</v>
      </c>
    </row>
    <row r="9" s="148" customFormat="1" ht="13.05" spans="1:23">
      <c r="A9" s="25"/>
      <c r="B9" s="25"/>
      <c r="C9" s="25" t="s">
        <v>273</v>
      </c>
      <c r="D9" s="25"/>
      <c r="E9" s="25"/>
      <c r="F9" s="25"/>
      <c r="G9" s="25"/>
      <c r="H9" s="25"/>
      <c r="I9" s="152">
        <v>239200</v>
      </c>
      <c r="J9" s="152">
        <v>239200</v>
      </c>
      <c r="K9" s="152">
        <v>239200</v>
      </c>
      <c r="L9" s="152"/>
      <c r="M9" s="152"/>
      <c r="N9" s="152"/>
      <c r="O9" s="152"/>
      <c r="P9" s="152"/>
      <c r="Q9" s="152"/>
      <c r="R9" s="152"/>
      <c r="S9" s="152"/>
      <c r="T9" s="152"/>
      <c r="U9" s="152"/>
      <c r="V9" s="152"/>
      <c r="W9" s="152"/>
    </row>
    <row r="10" s="148" customFormat="1" ht="22.25" spans="1:23">
      <c r="A10" s="25" t="s">
        <v>274</v>
      </c>
      <c r="B10" s="25" t="s">
        <v>275</v>
      </c>
      <c r="C10" s="25" t="s">
        <v>273</v>
      </c>
      <c r="D10" s="25" t="s">
        <v>52</v>
      </c>
      <c r="E10" s="25" t="s">
        <v>96</v>
      </c>
      <c r="F10" s="25" t="s">
        <v>97</v>
      </c>
      <c r="G10" s="25" t="s">
        <v>276</v>
      </c>
      <c r="H10" s="25" t="s">
        <v>277</v>
      </c>
      <c r="I10" s="152">
        <v>239200</v>
      </c>
      <c r="J10" s="152">
        <v>239200</v>
      </c>
      <c r="K10" s="152">
        <v>239200</v>
      </c>
      <c r="L10" s="152"/>
      <c r="M10" s="152"/>
      <c r="N10" s="152"/>
      <c r="O10" s="152"/>
      <c r="P10" s="152"/>
      <c r="Q10" s="152"/>
      <c r="R10" s="152"/>
      <c r="S10" s="152"/>
      <c r="T10" s="152"/>
      <c r="U10" s="152"/>
      <c r="V10" s="152"/>
      <c r="W10" s="152"/>
    </row>
    <row r="11" s="148" customFormat="1" ht="13.05" spans="1:23">
      <c r="A11" s="140"/>
      <c r="B11" s="140"/>
      <c r="C11" s="25" t="s">
        <v>278</v>
      </c>
      <c r="D11" s="140"/>
      <c r="E11" s="140"/>
      <c r="F11" s="140"/>
      <c r="G11" s="140"/>
      <c r="H11" s="140"/>
      <c r="I11" s="152">
        <v>80304</v>
      </c>
      <c r="J11" s="152">
        <v>80304</v>
      </c>
      <c r="K11" s="152">
        <v>80304</v>
      </c>
      <c r="L11" s="152"/>
      <c r="M11" s="152"/>
      <c r="N11" s="152"/>
      <c r="O11" s="152"/>
      <c r="P11" s="140"/>
      <c r="Q11" s="152"/>
      <c r="R11" s="152"/>
      <c r="S11" s="152"/>
      <c r="T11" s="152"/>
      <c r="U11" s="152"/>
      <c r="V11" s="152"/>
      <c r="W11" s="152"/>
    </row>
    <row r="12" s="148" customFormat="1" ht="22.25" spans="1:23">
      <c r="A12" s="25" t="s">
        <v>274</v>
      </c>
      <c r="B12" s="25" t="s">
        <v>279</v>
      </c>
      <c r="C12" s="25" t="s">
        <v>278</v>
      </c>
      <c r="D12" s="25" t="s">
        <v>52</v>
      </c>
      <c r="E12" s="25" t="s">
        <v>110</v>
      </c>
      <c r="F12" s="25" t="s">
        <v>111</v>
      </c>
      <c r="G12" s="25" t="s">
        <v>280</v>
      </c>
      <c r="H12" s="25" t="s">
        <v>262</v>
      </c>
      <c r="I12" s="152">
        <v>216</v>
      </c>
      <c r="J12" s="152">
        <v>216</v>
      </c>
      <c r="K12" s="152">
        <v>216</v>
      </c>
      <c r="L12" s="152"/>
      <c r="M12" s="152"/>
      <c r="N12" s="152"/>
      <c r="O12" s="152"/>
      <c r="P12" s="140"/>
      <c r="Q12" s="152"/>
      <c r="R12" s="152"/>
      <c r="S12" s="152"/>
      <c r="T12" s="152"/>
      <c r="U12" s="152"/>
      <c r="V12" s="152"/>
      <c r="W12" s="152"/>
    </row>
    <row r="13" s="148" customFormat="1" ht="22.25" spans="1:23">
      <c r="A13" s="25" t="s">
        <v>274</v>
      </c>
      <c r="B13" s="25" t="s">
        <v>279</v>
      </c>
      <c r="C13" s="25" t="s">
        <v>278</v>
      </c>
      <c r="D13" s="25" t="s">
        <v>52</v>
      </c>
      <c r="E13" s="25" t="s">
        <v>110</v>
      </c>
      <c r="F13" s="25" t="s">
        <v>111</v>
      </c>
      <c r="G13" s="25" t="s">
        <v>280</v>
      </c>
      <c r="H13" s="25" t="s">
        <v>262</v>
      </c>
      <c r="I13" s="152">
        <v>33264</v>
      </c>
      <c r="J13" s="152">
        <v>33264</v>
      </c>
      <c r="K13" s="152">
        <v>33264</v>
      </c>
      <c r="L13" s="152"/>
      <c r="M13" s="152"/>
      <c r="N13" s="152"/>
      <c r="O13" s="152"/>
      <c r="P13" s="140"/>
      <c r="Q13" s="152"/>
      <c r="R13" s="152"/>
      <c r="S13" s="152"/>
      <c r="T13" s="152"/>
      <c r="U13" s="152"/>
      <c r="V13" s="152"/>
      <c r="W13" s="152"/>
    </row>
    <row r="14" s="148" customFormat="1" ht="22.25" spans="1:23">
      <c r="A14" s="25" t="s">
        <v>274</v>
      </c>
      <c r="B14" s="25" t="s">
        <v>279</v>
      </c>
      <c r="C14" s="25" t="s">
        <v>278</v>
      </c>
      <c r="D14" s="25" t="s">
        <v>52</v>
      </c>
      <c r="E14" s="25" t="s">
        <v>110</v>
      </c>
      <c r="F14" s="25" t="s">
        <v>111</v>
      </c>
      <c r="G14" s="25" t="s">
        <v>280</v>
      </c>
      <c r="H14" s="25" t="s">
        <v>262</v>
      </c>
      <c r="I14" s="152">
        <v>45888</v>
      </c>
      <c r="J14" s="152">
        <v>45888</v>
      </c>
      <c r="K14" s="152">
        <v>45888</v>
      </c>
      <c r="L14" s="152"/>
      <c r="M14" s="152"/>
      <c r="N14" s="152"/>
      <c r="O14" s="152"/>
      <c r="P14" s="140"/>
      <c r="Q14" s="152"/>
      <c r="R14" s="152"/>
      <c r="S14" s="152"/>
      <c r="T14" s="152"/>
      <c r="U14" s="152"/>
      <c r="V14" s="152"/>
      <c r="W14" s="152"/>
    </row>
    <row r="15" s="148" customFormat="1" ht="22.25" spans="1:23">
      <c r="A15" s="25" t="s">
        <v>274</v>
      </c>
      <c r="B15" s="25" t="s">
        <v>279</v>
      </c>
      <c r="C15" s="25" t="s">
        <v>278</v>
      </c>
      <c r="D15" s="25" t="s">
        <v>52</v>
      </c>
      <c r="E15" s="25" t="s">
        <v>110</v>
      </c>
      <c r="F15" s="25" t="s">
        <v>111</v>
      </c>
      <c r="G15" s="25" t="s">
        <v>280</v>
      </c>
      <c r="H15" s="25" t="s">
        <v>262</v>
      </c>
      <c r="I15" s="152">
        <v>936</v>
      </c>
      <c r="J15" s="152">
        <v>936</v>
      </c>
      <c r="K15" s="152">
        <v>936</v>
      </c>
      <c r="L15" s="152"/>
      <c r="M15" s="152"/>
      <c r="N15" s="152"/>
      <c r="O15" s="152"/>
      <c r="P15" s="140"/>
      <c r="Q15" s="152"/>
      <c r="R15" s="152"/>
      <c r="S15" s="152"/>
      <c r="T15" s="152"/>
      <c r="U15" s="152"/>
      <c r="V15" s="152"/>
      <c r="W15" s="152"/>
    </row>
    <row r="16" s="148" customFormat="1" ht="22.25" spans="1:23">
      <c r="A16" s="140"/>
      <c r="B16" s="140"/>
      <c r="C16" s="25" t="s">
        <v>281</v>
      </c>
      <c r="D16" s="140"/>
      <c r="E16" s="140"/>
      <c r="F16" s="140"/>
      <c r="G16" s="140"/>
      <c r="H16" s="140"/>
      <c r="I16" s="152">
        <f>SUM(I17:I18)</f>
        <v>468565.2</v>
      </c>
      <c r="J16" s="152">
        <f>SUM(J17:J18)</f>
        <v>468565.2</v>
      </c>
      <c r="K16" s="152">
        <f>SUM(K17:K18)</f>
        <v>468565.2</v>
      </c>
      <c r="L16" s="152"/>
      <c r="M16" s="152"/>
      <c r="N16" s="152"/>
      <c r="O16" s="152"/>
      <c r="P16" s="140"/>
      <c r="Q16" s="152"/>
      <c r="R16" s="152"/>
      <c r="S16" s="152"/>
      <c r="T16" s="152"/>
      <c r="U16" s="152"/>
      <c r="V16" s="152"/>
      <c r="W16" s="152"/>
    </row>
    <row r="17" s="148" customFormat="1" ht="22.25" spans="1:23">
      <c r="A17" s="25" t="s">
        <v>282</v>
      </c>
      <c r="B17" s="25" t="s">
        <v>283</v>
      </c>
      <c r="C17" s="25" t="s">
        <v>281</v>
      </c>
      <c r="D17" s="25" t="s">
        <v>52</v>
      </c>
      <c r="E17" s="25" t="s">
        <v>110</v>
      </c>
      <c r="F17" s="25" t="s">
        <v>111</v>
      </c>
      <c r="G17" s="25" t="s">
        <v>284</v>
      </c>
      <c r="H17" s="25" t="s">
        <v>285</v>
      </c>
      <c r="I17" s="152">
        <v>234057.6</v>
      </c>
      <c r="J17" s="152">
        <v>234057.6</v>
      </c>
      <c r="K17" s="152">
        <v>234057.6</v>
      </c>
      <c r="L17" s="152"/>
      <c r="M17" s="152"/>
      <c r="N17" s="152"/>
      <c r="O17" s="152"/>
      <c r="P17" s="140"/>
      <c r="Q17" s="152"/>
      <c r="R17" s="152"/>
      <c r="S17" s="152"/>
      <c r="T17" s="152"/>
      <c r="U17" s="152"/>
      <c r="V17" s="152"/>
      <c r="W17" s="152"/>
    </row>
    <row r="18" s="148" customFormat="1" ht="22.25" spans="1:23">
      <c r="A18" s="25" t="s">
        <v>282</v>
      </c>
      <c r="B18" s="235" t="s">
        <v>283</v>
      </c>
      <c r="C18" s="25" t="s">
        <v>281</v>
      </c>
      <c r="D18" s="25" t="s">
        <v>52</v>
      </c>
      <c r="E18" s="25" t="s">
        <v>110</v>
      </c>
      <c r="F18" s="25" t="s">
        <v>111</v>
      </c>
      <c r="G18" s="25" t="s">
        <v>284</v>
      </c>
      <c r="H18" s="25" t="s">
        <v>285</v>
      </c>
      <c r="I18" s="152">
        <v>234507.6</v>
      </c>
      <c r="J18" s="152">
        <v>234507.6</v>
      </c>
      <c r="K18" s="152">
        <v>234507.6</v>
      </c>
      <c r="L18" s="152"/>
      <c r="M18" s="152"/>
      <c r="N18" s="152"/>
      <c r="O18" s="152"/>
      <c r="P18" s="140"/>
      <c r="Q18" s="152"/>
      <c r="R18" s="152"/>
      <c r="S18" s="152"/>
      <c r="T18" s="152"/>
      <c r="U18" s="152"/>
      <c r="V18" s="152"/>
      <c r="W18" s="152"/>
    </row>
    <row r="19" s="148" customFormat="1" ht="13.05" spans="1:23">
      <c r="A19" s="140"/>
      <c r="B19" s="140"/>
      <c r="C19" s="25" t="s">
        <v>286</v>
      </c>
      <c r="D19" s="140"/>
      <c r="E19" s="140"/>
      <c r="F19" s="140"/>
      <c r="G19" s="140"/>
      <c r="H19" s="140"/>
      <c r="I19" s="152">
        <v>5000</v>
      </c>
      <c r="J19" s="152">
        <v>5000</v>
      </c>
      <c r="K19" s="152"/>
      <c r="L19" s="152"/>
      <c r="M19" s="152"/>
      <c r="N19" s="152"/>
      <c r="O19" s="152"/>
      <c r="P19" s="140"/>
      <c r="Q19" s="152"/>
      <c r="R19" s="152"/>
      <c r="S19" s="152"/>
      <c r="T19" s="152"/>
      <c r="U19" s="152"/>
      <c r="V19" s="152"/>
      <c r="W19" s="152"/>
    </row>
    <row r="20" s="148" customFormat="1" ht="22.25" spans="1:23">
      <c r="A20" s="25" t="s">
        <v>287</v>
      </c>
      <c r="B20" s="25" t="s">
        <v>288</v>
      </c>
      <c r="C20" s="25" t="s">
        <v>286</v>
      </c>
      <c r="D20" s="25" t="s">
        <v>52</v>
      </c>
      <c r="E20" s="25" t="s">
        <v>79</v>
      </c>
      <c r="F20" s="25" t="s">
        <v>78</v>
      </c>
      <c r="G20" s="25" t="s">
        <v>212</v>
      </c>
      <c r="H20" s="25" t="s">
        <v>213</v>
      </c>
      <c r="I20" s="152">
        <v>4000</v>
      </c>
      <c r="J20" s="152">
        <v>4000</v>
      </c>
      <c r="K20" s="152"/>
      <c r="L20" s="152"/>
      <c r="M20" s="152"/>
      <c r="N20" s="152"/>
      <c r="O20" s="152"/>
      <c r="P20" s="140"/>
      <c r="Q20" s="152"/>
      <c r="R20" s="152"/>
      <c r="S20" s="152"/>
      <c r="T20" s="152"/>
      <c r="U20" s="152"/>
      <c r="V20" s="152"/>
      <c r="W20" s="152"/>
    </row>
    <row r="21" s="148" customFormat="1" ht="22.25" spans="1:23">
      <c r="A21" s="25" t="s">
        <v>287</v>
      </c>
      <c r="B21" s="25" t="s">
        <v>288</v>
      </c>
      <c r="C21" s="25" t="s">
        <v>286</v>
      </c>
      <c r="D21" s="25" t="s">
        <v>52</v>
      </c>
      <c r="E21" s="25" t="s">
        <v>79</v>
      </c>
      <c r="F21" s="25" t="s">
        <v>78</v>
      </c>
      <c r="G21" s="25" t="s">
        <v>212</v>
      </c>
      <c r="H21" s="25" t="s">
        <v>213</v>
      </c>
      <c r="I21" s="152">
        <v>1000</v>
      </c>
      <c r="J21" s="152">
        <v>1000</v>
      </c>
      <c r="K21" s="152"/>
      <c r="L21" s="152"/>
      <c r="M21" s="152"/>
      <c r="N21" s="152"/>
      <c r="O21" s="152"/>
      <c r="P21" s="140"/>
      <c r="Q21" s="152"/>
      <c r="R21" s="152"/>
      <c r="S21" s="152"/>
      <c r="T21" s="152"/>
      <c r="U21" s="152"/>
      <c r="V21" s="152"/>
      <c r="W21" s="152"/>
    </row>
    <row r="22" s="148" customFormat="1" ht="22.25" spans="1:23">
      <c r="A22" s="140"/>
      <c r="B22" s="140"/>
      <c r="C22" s="25" t="s">
        <v>289</v>
      </c>
      <c r="D22" s="140"/>
      <c r="E22" s="140"/>
      <c r="F22" s="140"/>
      <c r="G22" s="140"/>
      <c r="H22" s="140"/>
      <c r="I22" s="152">
        <v>50000</v>
      </c>
      <c r="J22" s="152"/>
      <c r="K22" s="152"/>
      <c r="L22" s="152"/>
      <c r="M22" s="152"/>
      <c r="N22" s="152"/>
      <c r="O22" s="152"/>
      <c r="P22" s="140"/>
      <c r="Q22" s="152"/>
      <c r="R22" s="152">
        <v>50000</v>
      </c>
      <c r="S22" s="152"/>
      <c r="T22" s="152"/>
      <c r="U22" s="152"/>
      <c r="V22" s="152"/>
      <c r="W22" s="152">
        <v>50000</v>
      </c>
    </row>
    <row r="23" s="148" customFormat="1" ht="22.25" spans="1:23">
      <c r="A23" s="25" t="s">
        <v>287</v>
      </c>
      <c r="B23" s="25" t="s">
        <v>290</v>
      </c>
      <c r="C23" s="25" t="s">
        <v>289</v>
      </c>
      <c r="D23" s="25" t="s">
        <v>52</v>
      </c>
      <c r="E23" s="25" t="s">
        <v>96</v>
      </c>
      <c r="F23" s="25" t="s">
        <v>97</v>
      </c>
      <c r="G23" s="25" t="s">
        <v>214</v>
      </c>
      <c r="H23" s="25" t="s">
        <v>215</v>
      </c>
      <c r="I23" s="152">
        <v>10000</v>
      </c>
      <c r="J23" s="152"/>
      <c r="K23" s="152"/>
      <c r="L23" s="152"/>
      <c r="M23" s="152"/>
      <c r="N23" s="152"/>
      <c r="O23" s="152"/>
      <c r="P23" s="140"/>
      <c r="Q23" s="152"/>
      <c r="R23" s="152">
        <v>10000</v>
      </c>
      <c r="S23" s="152"/>
      <c r="T23" s="152"/>
      <c r="U23" s="152"/>
      <c r="V23" s="152"/>
      <c r="W23" s="152">
        <v>10000</v>
      </c>
    </row>
    <row r="24" s="148" customFormat="1" ht="22.25" spans="1:23">
      <c r="A24" s="25" t="s">
        <v>287</v>
      </c>
      <c r="B24" s="25" t="s">
        <v>290</v>
      </c>
      <c r="C24" s="25" t="s">
        <v>289</v>
      </c>
      <c r="D24" s="25" t="s">
        <v>52</v>
      </c>
      <c r="E24" s="25" t="s">
        <v>96</v>
      </c>
      <c r="F24" s="25" t="s">
        <v>97</v>
      </c>
      <c r="G24" s="25" t="s">
        <v>291</v>
      </c>
      <c r="H24" s="25" t="s">
        <v>292</v>
      </c>
      <c r="I24" s="152">
        <v>40000</v>
      </c>
      <c r="J24" s="152"/>
      <c r="K24" s="152"/>
      <c r="L24" s="152"/>
      <c r="M24" s="152"/>
      <c r="N24" s="152"/>
      <c r="O24" s="152"/>
      <c r="P24" s="140"/>
      <c r="Q24" s="152"/>
      <c r="R24" s="152">
        <v>40000</v>
      </c>
      <c r="S24" s="152"/>
      <c r="T24" s="152"/>
      <c r="U24" s="152"/>
      <c r="V24" s="152"/>
      <c r="W24" s="152">
        <v>40000</v>
      </c>
    </row>
    <row r="25" s="148" customFormat="1" ht="13.05" spans="1:23">
      <c r="A25" s="140"/>
      <c r="B25" s="140"/>
      <c r="C25" s="25" t="s">
        <v>293</v>
      </c>
      <c r="D25" s="140"/>
      <c r="E25" s="140"/>
      <c r="F25" s="140"/>
      <c r="G25" s="140"/>
      <c r="H25" s="140"/>
      <c r="I25" s="152">
        <v>17120</v>
      </c>
      <c r="J25" s="152">
        <v>17120</v>
      </c>
      <c r="K25" s="152"/>
      <c r="L25" s="152"/>
      <c r="M25" s="152"/>
      <c r="N25" s="152"/>
      <c r="O25" s="152"/>
      <c r="P25" s="140"/>
      <c r="Q25" s="152"/>
      <c r="R25" s="152"/>
      <c r="S25" s="152"/>
      <c r="T25" s="152"/>
      <c r="U25" s="152"/>
      <c r="V25" s="152"/>
      <c r="W25" s="152"/>
    </row>
    <row r="26" s="148" customFormat="1" ht="22.25" spans="1:23">
      <c r="A26" s="25" t="s">
        <v>287</v>
      </c>
      <c r="B26" s="25" t="s">
        <v>294</v>
      </c>
      <c r="C26" s="25" t="s">
        <v>293</v>
      </c>
      <c r="D26" s="25" t="s">
        <v>52</v>
      </c>
      <c r="E26" s="25" t="s">
        <v>75</v>
      </c>
      <c r="F26" s="25" t="s">
        <v>76</v>
      </c>
      <c r="G26" s="25" t="s">
        <v>212</v>
      </c>
      <c r="H26" s="25" t="s">
        <v>213</v>
      </c>
      <c r="I26" s="152">
        <v>4000</v>
      </c>
      <c r="J26" s="152">
        <v>4000</v>
      </c>
      <c r="K26" s="152"/>
      <c r="L26" s="152"/>
      <c r="M26" s="152"/>
      <c r="N26" s="152"/>
      <c r="O26" s="152"/>
      <c r="P26" s="140"/>
      <c r="Q26" s="152"/>
      <c r="R26" s="152"/>
      <c r="S26" s="152"/>
      <c r="T26" s="152"/>
      <c r="U26" s="152"/>
      <c r="V26" s="152"/>
      <c r="W26" s="152"/>
    </row>
    <row r="27" s="148" customFormat="1" ht="22.25" spans="1:23">
      <c r="A27" s="25" t="s">
        <v>287</v>
      </c>
      <c r="B27" s="25" t="s">
        <v>294</v>
      </c>
      <c r="C27" s="25" t="s">
        <v>293</v>
      </c>
      <c r="D27" s="25" t="s">
        <v>52</v>
      </c>
      <c r="E27" s="25" t="s">
        <v>75</v>
      </c>
      <c r="F27" s="25" t="s">
        <v>76</v>
      </c>
      <c r="G27" s="25" t="s">
        <v>280</v>
      </c>
      <c r="H27" s="25" t="s">
        <v>262</v>
      </c>
      <c r="I27" s="152">
        <v>1200</v>
      </c>
      <c r="J27" s="152">
        <v>1200</v>
      </c>
      <c r="K27" s="152"/>
      <c r="L27" s="152"/>
      <c r="M27" s="152"/>
      <c r="N27" s="152"/>
      <c r="O27" s="152"/>
      <c r="P27" s="140"/>
      <c r="Q27" s="152"/>
      <c r="R27" s="152"/>
      <c r="S27" s="152"/>
      <c r="T27" s="152"/>
      <c r="U27" s="152"/>
      <c r="V27" s="152"/>
      <c r="W27" s="152"/>
    </row>
    <row r="28" s="148" customFormat="1" ht="22.25" spans="1:23">
      <c r="A28" s="25" t="s">
        <v>287</v>
      </c>
      <c r="B28" s="25" t="s">
        <v>294</v>
      </c>
      <c r="C28" s="25" t="s">
        <v>293</v>
      </c>
      <c r="D28" s="25" t="s">
        <v>52</v>
      </c>
      <c r="E28" s="25" t="s">
        <v>75</v>
      </c>
      <c r="F28" s="25" t="s">
        <v>76</v>
      </c>
      <c r="G28" s="25" t="s">
        <v>280</v>
      </c>
      <c r="H28" s="25" t="s">
        <v>262</v>
      </c>
      <c r="I28" s="152">
        <v>1920</v>
      </c>
      <c r="J28" s="152">
        <v>1920</v>
      </c>
      <c r="K28" s="152"/>
      <c r="L28" s="152"/>
      <c r="M28" s="152"/>
      <c r="N28" s="152"/>
      <c r="O28" s="152"/>
      <c r="P28" s="140"/>
      <c r="Q28" s="152"/>
      <c r="R28" s="152"/>
      <c r="S28" s="152"/>
      <c r="T28" s="152"/>
      <c r="U28" s="152"/>
      <c r="V28" s="152"/>
      <c r="W28" s="152"/>
    </row>
    <row r="29" s="148" customFormat="1" ht="22.25" spans="1:23">
      <c r="A29" s="25" t="s">
        <v>287</v>
      </c>
      <c r="B29" s="25" t="s">
        <v>294</v>
      </c>
      <c r="C29" s="25" t="s">
        <v>293</v>
      </c>
      <c r="D29" s="25" t="s">
        <v>52</v>
      </c>
      <c r="E29" s="25" t="s">
        <v>79</v>
      </c>
      <c r="F29" s="25" t="s">
        <v>78</v>
      </c>
      <c r="G29" s="25" t="s">
        <v>212</v>
      </c>
      <c r="H29" s="25" t="s">
        <v>213</v>
      </c>
      <c r="I29" s="152">
        <v>3800</v>
      </c>
      <c r="J29" s="152">
        <v>3800</v>
      </c>
      <c r="K29" s="152"/>
      <c r="L29" s="152"/>
      <c r="M29" s="152"/>
      <c r="N29" s="152"/>
      <c r="O29" s="152"/>
      <c r="P29" s="140"/>
      <c r="Q29" s="152"/>
      <c r="R29" s="152"/>
      <c r="S29" s="152"/>
      <c r="T29" s="152"/>
      <c r="U29" s="152"/>
      <c r="V29" s="152"/>
      <c r="W29" s="152"/>
    </row>
    <row r="30" s="148" customFormat="1" ht="22.25" spans="1:23">
      <c r="A30" s="25" t="s">
        <v>287</v>
      </c>
      <c r="B30" s="25" t="s">
        <v>294</v>
      </c>
      <c r="C30" s="25" t="s">
        <v>293</v>
      </c>
      <c r="D30" s="25" t="s">
        <v>52</v>
      </c>
      <c r="E30" s="25" t="s">
        <v>79</v>
      </c>
      <c r="F30" s="25" t="s">
        <v>78</v>
      </c>
      <c r="G30" s="25" t="s">
        <v>212</v>
      </c>
      <c r="H30" s="25" t="s">
        <v>213</v>
      </c>
      <c r="I30" s="152">
        <v>2400</v>
      </c>
      <c r="J30" s="152">
        <v>2400</v>
      </c>
      <c r="K30" s="152"/>
      <c r="L30" s="152"/>
      <c r="M30" s="152"/>
      <c r="N30" s="152"/>
      <c r="O30" s="152"/>
      <c r="P30" s="140"/>
      <c r="Q30" s="152"/>
      <c r="R30" s="152"/>
      <c r="S30" s="152"/>
      <c r="T30" s="152"/>
      <c r="U30" s="152"/>
      <c r="V30" s="152"/>
      <c r="W30" s="152"/>
    </row>
    <row r="31" s="148" customFormat="1" ht="22.25" spans="1:23">
      <c r="A31" s="25" t="s">
        <v>287</v>
      </c>
      <c r="B31" s="25" t="s">
        <v>294</v>
      </c>
      <c r="C31" s="25" t="s">
        <v>293</v>
      </c>
      <c r="D31" s="25" t="s">
        <v>52</v>
      </c>
      <c r="E31" s="25" t="s">
        <v>79</v>
      </c>
      <c r="F31" s="25" t="s">
        <v>78</v>
      </c>
      <c r="G31" s="25" t="s">
        <v>224</v>
      </c>
      <c r="H31" s="25" t="s">
        <v>225</v>
      </c>
      <c r="I31" s="152">
        <v>3000</v>
      </c>
      <c r="J31" s="152">
        <v>3000</v>
      </c>
      <c r="K31" s="152"/>
      <c r="L31" s="152"/>
      <c r="M31" s="152"/>
      <c r="N31" s="152"/>
      <c r="O31" s="152"/>
      <c r="P31" s="140"/>
      <c r="Q31" s="152"/>
      <c r="R31" s="152"/>
      <c r="S31" s="152"/>
      <c r="T31" s="152"/>
      <c r="U31" s="152"/>
      <c r="V31" s="152"/>
      <c r="W31" s="152"/>
    </row>
    <row r="32" s="148" customFormat="1" ht="22.25" spans="1:23">
      <c r="A32" s="25" t="s">
        <v>287</v>
      </c>
      <c r="B32" s="25" t="s">
        <v>294</v>
      </c>
      <c r="C32" s="25" t="s">
        <v>293</v>
      </c>
      <c r="D32" s="25" t="s">
        <v>52</v>
      </c>
      <c r="E32" s="25" t="s">
        <v>79</v>
      </c>
      <c r="F32" s="25" t="s">
        <v>78</v>
      </c>
      <c r="G32" s="25" t="s">
        <v>232</v>
      </c>
      <c r="H32" s="25" t="s">
        <v>233</v>
      </c>
      <c r="I32" s="152">
        <v>800</v>
      </c>
      <c r="J32" s="152">
        <v>800</v>
      </c>
      <c r="K32" s="152"/>
      <c r="L32" s="152"/>
      <c r="M32" s="152"/>
      <c r="N32" s="152"/>
      <c r="O32" s="152"/>
      <c r="P32" s="140"/>
      <c r="Q32" s="152"/>
      <c r="R32" s="152"/>
      <c r="S32" s="152"/>
      <c r="T32" s="152"/>
      <c r="U32" s="152"/>
      <c r="V32" s="152"/>
      <c r="W32" s="152"/>
    </row>
    <row r="33" s="148" customFormat="1" ht="22.25" spans="1:23">
      <c r="A33" s="140"/>
      <c r="B33" s="140"/>
      <c r="C33" s="25" t="s">
        <v>295</v>
      </c>
      <c r="D33" s="140"/>
      <c r="E33" s="140"/>
      <c r="F33" s="140"/>
      <c r="G33" s="140"/>
      <c r="H33" s="140"/>
      <c r="I33" s="152">
        <v>705800</v>
      </c>
      <c r="J33" s="152">
        <v>705800</v>
      </c>
      <c r="K33" s="152">
        <v>705800</v>
      </c>
      <c r="L33" s="152"/>
      <c r="M33" s="152"/>
      <c r="N33" s="152"/>
      <c r="O33" s="152"/>
      <c r="P33" s="140"/>
      <c r="Q33" s="152"/>
      <c r="R33" s="152"/>
      <c r="S33" s="152"/>
      <c r="T33" s="152"/>
      <c r="U33" s="152"/>
      <c r="V33" s="152"/>
      <c r="W33" s="152"/>
    </row>
    <row r="34" s="148" customFormat="1" ht="22.25" spans="1:23">
      <c r="A34" s="25" t="s">
        <v>287</v>
      </c>
      <c r="B34" s="25" t="s">
        <v>296</v>
      </c>
      <c r="C34" s="25" t="s">
        <v>295</v>
      </c>
      <c r="D34" s="25" t="s">
        <v>52</v>
      </c>
      <c r="E34" s="25" t="s">
        <v>71</v>
      </c>
      <c r="F34" s="25" t="s">
        <v>72</v>
      </c>
      <c r="G34" s="25" t="s">
        <v>291</v>
      </c>
      <c r="H34" s="25" t="s">
        <v>292</v>
      </c>
      <c r="I34" s="152">
        <v>60000</v>
      </c>
      <c r="J34" s="152">
        <v>60000</v>
      </c>
      <c r="K34" s="152">
        <v>60000</v>
      </c>
      <c r="L34" s="152"/>
      <c r="M34" s="152"/>
      <c r="N34" s="152"/>
      <c r="O34" s="152"/>
      <c r="P34" s="140"/>
      <c r="Q34" s="152"/>
      <c r="R34" s="152"/>
      <c r="S34" s="152"/>
      <c r="T34" s="152"/>
      <c r="U34" s="152"/>
      <c r="V34" s="152"/>
      <c r="W34" s="152"/>
    </row>
    <row r="35" s="148" customFormat="1" ht="22.25" spans="1:23">
      <c r="A35" s="25" t="s">
        <v>287</v>
      </c>
      <c r="B35" s="25" t="s">
        <v>296</v>
      </c>
      <c r="C35" s="25" t="s">
        <v>295</v>
      </c>
      <c r="D35" s="25" t="s">
        <v>52</v>
      </c>
      <c r="E35" s="25" t="s">
        <v>84</v>
      </c>
      <c r="F35" s="25" t="s">
        <v>85</v>
      </c>
      <c r="G35" s="25" t="s">
        <v>212</v>
      </c>
      <c r="H35" s="25" t="s">
        <v>213</v>
      </c>
      <c r="I35" s="152">
        <v>38500</v>
      </c>
      <c r="J35" s="152">
        <v>38500</v>
      </c>
      <c r="K35" s="152">
        <v>38500</v>
      </c>
      <c r="L35" s="152"/>
      <c r="M35" s="152"/>
      <c r="N35" s="152"/>
      <c r="O35" s="152"/>
      <c r="P35" s="140"/>
      <c r="Q35" s="152"/>
      <c r="R35" s="152"/>
      <c r="S35" s="152"/>
      <c r="T35" s="152"/>
      <c r="U35" s="152"/>
      <c r="V35" s="152"/>
      <c r="W35" s="152"/>
    </row>
    <row r="36" s="148" customFormat="1" ht="22.25" spans="1:23">
      <c r="A36" s="25" t="s">
        <v>287</v>
      </c>
      <c r="B36" s="25" t="s">
        <v>296</v>
      </c>
      <c r="C36" s="25" t="s">
        <v>295</v>
      </c>
      <c r="D36" s="25" t="s">
        <v>52</v>
      </c>
      <c r="E36" s="25" t="s">
        <v>84</v>
      </c>
      <c r="F36" s="25" t="s">
        <v>85</v>
      </c>
      <c r="G36" s="25" t="s">
        <v>212</v>
      </c>
      <c r="H36" s="25" t="s">
        <v>213</v>
      </c>
      <c r="I36" s="152">
        <v>10240</v>
      </c>
      <c r="J36" s="152">
        <v>10240</v>
      </c>
      <c r="K36" s="152">
        <v>10240</v>
      </c>
      <c r="L36" s="152"/>
      <c r="M36" s="152"/>
      <c r="N36" s="152"/>
      <c r="O36" s="152"/>
      <c r="P36" s="140"/>
      <c r="Q36" s="152"/>
      <c r="R36" s="152"/>
      <c r="S36" s="152"/>
      <c r="T36" s="152"/>
      <c r="U36" s="152"/>
      <c r="V36" s="152"/>
      <c r="W36" s="152"/>
    </row>
    <row r="37" s="148" customFormat="1" ht="22.25" spans="1:23">
      <c r="A37" s="25" t="s">
        <v>287</v>
      </c>
      <c r="B37" s="25" t="s">
        <v>296</v>
      </c>
      <c r="C37" s="25" t="s">
        <v>295</v>
      </c>
      <c r="D37" s="25" t="s">
        <v>52</v>
      </c>
      <c r="E37" s="25" t="s">
        <v>84</v>
      </c>
      <c r="F37" s="25" t="s">
        <v>85</v>
      </c>
      <c r="G37" s="25" t="s">
        <v>212</v>
      </c>
      <c r="H37" s="25" t="s">
        <v>213</v>
      </c>
      <c r="I37" s="152">
        <v>4760</v>
      </c>
      <c r="J37" s="152">
        <v>4760</v>
      </c>
      <c r="K37" s="152">
        <v>4760</v>
      </c>
      <c r="L37" s="152"/>
      <c r="M37" s="152"/>
      <c r="N37" s="152"/>
      <c r="O37" s="152"/>
      <c r="P37" s="140"/>
      <c r="Q37" s="152"/>
      <c r="R37" s="152"/>
      <c r="S37" s="152"/>
      <c r="T37" s="152"/>
      <c r="U37" s="152"/>
      <c r="V37" s="152"/>
      <c r="W37" s="152"/>
    </row>
    <row r="38" s="148" customFormat="1" ht="22.25" spans="1:23">
      <c r="A38" s="25" t="s">
        <v>287</v>
      </c>
      <c r="B38" s="25" t="s">
        <v>296</v>
      </c>
      <c r="C38" s="25" t="s">
        <v>295</v>
      </c>
      <c r="D38" s="25" t="s">
        <v>52</v>
      </c>
      <c r="E38" s="25" t="s">
        <v>84</v>
      </c>
      <c r="F38" s="25" t="s">
        <v>85</v>
      </c>
      <c r="G38" s="25" t="s">
        <v>212</v>
      </c>
      <c r="H38" s="25" t="s">
        <v>213</v>
      </c>
      <c r="I38" s="152">
        <v>22500</v>
      </c>
      <c r="J38" s="152">
        <v>22500</v>
      </c>
      <c r="K38" s="152">
        <v>22500</v>
      </c>
      <c r="L38" s="152"/>
      <c r="M38" s="152"/>
      <c r="N38" s="152"/>
      <c r="O38" s="152"/>
      <c r="P38" s="140"/>
      <c r="Q38" s="152"/>
      <c r="R38" s="152"/>
      <c r="S38" s="152"/>
      <c r="T38" s="152"/>
      <c r="U38" s="152"/>
      <c r="V38" s="152"/>
      <c r="W38" s="152"/>
    </row>
    <row r="39" s="148" customFormat="1" ht="22.25" spans="1:23">
      <c r="A39" s="25" t="s">
        <v>287</v>
      </c>
      <c r="B39" s="25" t="s">
        <v>296</v>
      </c>
      <c r="C39" s="25" t="s">
        <v>295</v>
      </c>
      <c r="D39" s="25" t="s">
        <v>52</v>
      </c>
      <c r="E39" s="25" t="s">
        <v>84</v>
      </c>
      <c r="F39" s="25" t="s">
        <v>85</v>
      </c>
      <c r="G39" s="25" t="s">
        <v>224</v>
      </c>
      <c r="H39" s="25" t="s">
        <v>225</v>
      </c>
      <c r="I39" s="152">
        <v>1600</v>
      </c>
      <c r="J39" s="152">
        <v>1600</v>
      </c>
      <c r="K39" s="152">
        <v>1600</v>
      </c>
      <c r="L39" s="152"/>
      <c r="M39" s="152"/>
      <c r="N39" s="152"/>
      <c r="O39" s="152"/>
      <c r="P39" s="140"/>
      <c r="Q39" s="152"/>
      <c r="R39" s="152"/>
      <c r="S39" s="152"/>
      <c r="T39" s="152"/>
      <c r="U39" s="152"/>
      <c r="V39" s="152"/>
      <c r="W39" s="152"/>
    </row>
    <row r="40" s="148" customFormat="1" ht="22.25" spans="1:23">
      <c r="A40" s="25" t="s">
        <v>287</v>
      </c>
      <c r="B40" s="25" t="s">
        <v>296</v>
      </c>
      <c r="C40" s="25" t="s">
        <v>295</v>
      </c>
      <c r="D40" s="25" t="s">
        <v>52</v>
      </c>
      <c r="E40" s="25" t="s">
        <v>84</v>
      </c>
      <c r="F40" s="25" t="s">
        <v>85</v>
      </c>
      <c r="G40" s="25" t="s">
        <v>224</v>
      </c>
      <c r="H40" s="25" t="s">
        <v>225</v>
      </c>
      <c r="I40" s="152">
        <v>1200</v>
      </c>
      <c r="J40" s="152">
        <v>1200</v>
      </c>
      <c r="K40" s="152">
        <v>1200</v>
      </c>
      <c r="L40" s="152"/>
      <c r="M40" s="152"/>
      <c r="N40" s="152"/>
      <c r="O40" s="152"/>
      <c r="P40" s="140"/>
      <c r="Q40" s="152"/>
      <c r="R40" s="152"/>
      <c r="S40" s="152"/>
      <c r="T40" s="152"/>
      <c r="U40" s="152"/>
      <c r="V40" s="152"/>
      <c r="W40" s="152"/>
    </row>
    <row r="41" s="148" customFormat="1" ht="22.25" spans="1:23">
      <c r="A41" s="25" t="s">
        <v>287</v>
      </c>
      <c r="B41" s="25" t="s">
        <v>296</v>
      </c>
      <c r="C41" s="25" t="s">
        <v>295</v>
      </c>
      <c r="D41" s="25" t="s">
        <v>52</v>
      </c>
      <c r="E41" s="25" t="s">
        <v>84</v>
      </c>
      <c r="F41" s="25" t="s">
        <v>85</v>
      </c>
      <c r="G41" s="25" t="s">
        <v>228</v>
      </c>
      <c r="H41" s="25" t="s">
        <v>229</v>
      </c>
      <c r="I41" s="152">
        <v>54000</v>
      </c>
      <c r="J41" s="152">
        <v>54000</v>
      </c>
      <c r="K41" s="152">
        <v>54000</v>
      </c>
      <c r="L41" s="152"/>
      <c r="M41" s="152"/>
      <c r="N41" s="152"/>
      <c r="O41" s="152"/>
      <c r="P41" s="140"/>
      <c r="Q41" s="152"/>
      <c r="R41" s="152"/>
      <c r="S41" s="152"/>
      <c r="T41" s="152"/>
      <c r="U41" s="152"/>
      <c r="V41" s="152"/>
      <c r="W41" s="152"/>
    </row>
    <row r="42" s="148" customFormat="1" ht="22.25" spans="1:23">
      <c r="A42" s="25" t="s">
        <v>287</v>
      </c>
      <c r="B42" s="25" t="s">
        <v>296</v>
      </c>
      <c r="C42" s="25" t="s">
        <v>295</v>
      </c>
      <c r="D42" s="25" t="s">
        <v>52</v>
      </c>
      <c r="E42" s="25" t="s">
        <v>84</v>
      </c>
      <c r="F42" s="25" t="s">
        <v>85</v>
      </c>
      <c r="G42" s="25" t="s">
        <v>232</v>
      </c>
      <c r="H42" s="25" t="s">
        <v>233</v>
      </c>
      <c r="I42" s="152">
        <v>4000</v>
      </c>
      <c r="J42" s="152">
        <v>4000</v>
      </c>
      <c r="K42" s="152">
        <v>4000</v>
      </c>
      <c r="L42" s="152"/>
      <c r="M42" s="152"/>
      <c r="N42" s="152"/>
      <c r="O42" s="152"/>
      <c r="P42" s="140"/>
      <c r="Q42" s="152"/>
      <c r="R42" s="152"/>
      <c r="S42" s="152"/>
      <c r="T42" s="152"/>
      <c r="U42" s="152"/>
      <c r="V42" s="152"/>
      <c r="W42" s="152"/>
    </row>
    <row r="43" s="148" customFormat="1" ht="22.25" spans="1:23">
      <c r="A43" s="25" t="s">
        <v>287</v>
      </c>
      <c r="B43" s="25" t="s">
        <v>296</v>
      </c>
      <c r="C43" s="25" t="s">
        <v>295</v>
      </c>
      <c r="D43" s="25" t="s">
        <v>52</v>
      </c>
      <c r="E43" s="25" t="s">
        <v>86</v>
      </c>
      <c r="F43" s="25" t="s">
        <v>87</v>
      </c>
      <c r="G43" s="25" t="s">
        <v>214</v>
      </c>
      <c r="H43" s="25" t="s">
        <v>215</v>
      </c>
      <c r="I43" s="152">
        <v>3000</v>
      </c>
      <c r="J43" s="152">
        <v>3000</v>
      </c>
      <c r="K43" s="152">
        <v>3000</v>
      </c>
      <c r="L43" s="152"/>
      <c r="M43" s="152"/>
      <c r="N43" s="152"/>
      <c r="O43" s="152"/>
      <c r="P43" s="140"/>
      <c r="Q43" s="152"/>
      <c r="R43" s="152"/>
      <c r="S43" s="152"/>
      <c r="T43" s="152"/>
      <c r="U43" s="152"/>
      <c r="V43" s="152"/>
      <c r="W43" s="152"/>
    </row>
    <row r="44" s="148" customFormat="1" ht="22.25" spans="1:23">
      <c r="A44" s="25" t="s">
        <v>287</v>
      </c>
      <c r="B44" s="25" t="s">
        <v>296</v>
      </c>
      <c r="C44" s="25" t="s">
        <v>295</v>
      </c>
      <c r="D44" s="25" t="s">
        <v>52</v>
      </c>
      <c r="E44" s="25" t="s">
        <v>86</v>
      </c>
      <c r="F44" s="25" t="s">
        <v>87</v>
      </c>
      <c r="G44" s="25" t="s">
        <v>224</v>
      </c>
      <c r="H44" s="25" t="s">
        <v>225</v>
      </c>
      <c r="I44" s="152">
        <v>5760</v>
      </c>
      <c r="J44" s="152">
        <v>5760</v>
      </c>
      <c r="K44" s="152">
        <v>5760</v>
      </c>
      <c r="L44" s="152"/>
      <c r="M44" s="152"/>
      <c r="N44" s="152"/>
      <c r="O44" s="152"/>
      <c r="P44" s="140"/>
      <c r="Q44" s="152"/>
      <c r="R44" s="152"/>
      <c r="S44" s="152"/>
      <c r="T44" s="152"/>
      <c r="U44" s="152"/>
      <c r="V44" s="152"/>
      <c r="W44" s="152"/>
    </row>
    <row r="45" s="148" customFormat="1" ht="22.25" spans="1:23">
      <c r="A45" s="25" t="s">
        <v>287</v>
      </c>
      <c r="B45" s="25" t="s">
        <v>296</v>
      </c>
      <c r="C45" s="25" t="s">
        <v>295</v>
      </c>
      <c r="D45" s="25" t="s">
        <v>52</v>
      </c>
      <c r="E45" s="25" t="s">
        <v>86</v>
      </c>
      <c r="F45" s="25" t="s">
        <v>87</v>
      </c>
      <c r="G45" s="25" t="s">
        <v>224</v>
      </c>
      <c r="H45" s="25" t="s">
        <v>225</v>
      </c>
      <c r="I45" s="152">
        <v>3840</v>
      </c>
      <c r="J45" s="152">
        <v>3840</v>
      </c>
      <c r="K45" s="152">
        <v>3840</v>
      </c>
      <c r="L45" s="152"/>
      <c r="M45" s="152"/>
      <c r="N45" s="152"/>
      <c r="O45" s="152"/>
      <c r="P45" s="140"/>
      <c r="Q45" s="152"/>
      <c r="R45" s="152"/>
      <c r="S45" s="152"/>
      <c r="T45" s="152"/>
      <c r="U45" s="152"/>
      <c r="V45" s="152"/>
      <c r="W45" s="152"/>
    </row>
    <row r="46" s="148" customFormat="1" ht="22.25" spans="1:23">
      <c r="A46" s="25" t="s">
        <v>287</v>
      </c>
      <c r="B46" s="25" t="s">
        <v>296</v>
      </c>
      <c r="C46" s="25" t="s">
        <v>295</v>
      </c>
      <c r="D46" s="25" t="s">
        <v>52</v>
      </c>
      <c r="E46" s="25" t="s">
        <v>86</v>
      </c>
      <c r="F46" s="25" t="s">
        <v>87</v>
      </c>
      <c r="G46" s="25" t="s">
        <v>232</v>
      </c>
      <c r="H46" s="25" t="s">
        <v>233</v>
      </c>
      <c r="I46" s="152">
        <v>4000</v>
      </c>
      <c r="J46" s="152">
        <v>4000</v>
      </c>
      <c r="K46" s="152">
        <v>4000</v>
      </c>
      <c r="L46" s="152"/>
      <c r="M46" s="152"/>
      <c r="N46" s="152"/>
      <c r="O46" s="152"/>
      <c r="P46" s="140"/>
      <c r="Q46" s="152"/>
      <c r="R46" s="152"/>
      <c r="S46" s="152"/>
      <c r="T46" s="152"/>
      <c r="U46" s="152"/>
      <c r="V46" s="152"/>
      <c r="W46" s="152"/>
    </row>
    <row r="47" s="148" customFormat="1" ht="22.25" spans="1:23">
      <c r="A47" s="25" t="s">
        <v>287</v>
      </c>
      <c r="B47" s="25" t="s">
        <v>296</v>
      </c>
      <c r="C47" s="25" t="s">
        <v>295</v>
      </c>
      <c r="D47" s="25" t="s">
        <v>52</v>
      </c>
      <c r="E47" s="25" t="s">
        <v>86</v>
      </c>
      <c r="F47" s="25" t="s">
        <v>87</v>
      </c>
      <c r="G47" s="25" t="s">
        <v>291</v>
      </c>
      <c r="H47" s="25" t="s">
        <v>292</v>
      </c>
      <c r="I47" s="152">
        <v>8000</v>
      </c>
      <c r="J47" s="152">
        <v>8000</v>
      </c>
      <c r="K47" s="152">
        <v>8000</v>
      </c>
      <c r="L47" s="152"/>
      <c r="M47" s="152"/>
      <c r="N47" s="152"/>
      <c r="O47" s="152"/>
      <c r="P47" s="140"/>
      <c r="Q47" s="152"/>
      <c r="R47" s="152"/>
      <c r="S47" s="152"/>
      <c r="T47" s="152"/>
      <c r="U47" s="152"/>
      <c r="V47" s="152"/>
      <c r="W47" s="152"/>
    </row>
    <row r="48" s="148" customFormat="1" ht="22.25" spans="1:23">
      <c r="A48" s="25" t="s">
        <v>287</v>
      </c>
      <c r="B48" s="25" t="s">
        <v>296</v>
      </c>
      <c r="C48" s="25" t="s">
        <v>295</v>
      </c>
      <c r="D48" s="25" t="s">
        <v>52</v>
      </c>
      <c r="E48" s="25" t="s">
        <v>88</v>
      </c>
      <c r="F48" s="25" t="s">
        <v>89</v>
      </c>
      <c r="G48" s="25" t="s">
        <v>214</v>
      </c>
      <c r="H48" s="25" t="s">
        <v>215</v>
      </c>
      <c r="I48" s="152">
        <v>2000</v>
      </c>
      <c r="J48" s="152">
        <v>2000</v>
      </c>
      <c r="K48" s="152">
        <v>2000</v>
      </c>
      <c r="L48" s="152"/>
      <c r="M48" s="152"/>
      <c r="N48" s="152"/>
      <c r="O48" s="152"/>
      <c r="P48" s="140"/>
      <c r="Q48" s="152"/>
      <c r="R48" s="152"/>
      <c r="S48" s="152"/>
      <c r="T48" s="152"/>
      <c r="U48" s="152"/>
      <c r="V48" s="152"/>
      <c r="W48" s="152"/>
    </row>
    <row r="49" s="148" customFormat="1" ht="22.25" spans="1:23">
      <c r="A49" s="25" t="s">
        <v>287</v>
      </c>
      <c r="B49" s="25" t="s">
        <v>296</v>
      </c>
      <c r="C49" s="25" t="s">
        <v>295</v>
      </c>
      <c r="D49" s="25" t="s">
        <v>52</v>
      </c>
      <c r="E49" s="25" t="s">
        <v>88</v>
      </c>
      <c r="F49" s="25" t="s">
        <v>89</v>
      </c>
      <c r="G49" s="25" t="s">
        <v>224</v>
      </c>
      <c r="H49" s="25" t="s">
        <v>225</v>
      </c>
      <c r="I49" s="152">
        <v>3600</v>
      </c>
      <c r="J49" s="152">
        <v>3600</v>
      </c>
      <c r="K49" s="152">
        <v>3600</v>
      </c>
      <c r="L49" s="152"/>
      <c r="M49" s="152"/>
      <c r="N49" s="152"/>
      <c r="O49" s="152"/>
      <c r="P49" s="140"/>
      <c r="Q49" s="152"/>
      <c r="R49" s="152"/>
      <c r="S49" s="152"/>
      <c r="T49" s="152"/>
      <c r="U49" s="152"/>
      <c r="V49" s="152"/>
      <c r="W49" s="152"/>
    </row>
    <row r="50" s="148" customFormat="1" ht="22.25" spans="1:23">
      <c r="A50" s="25" t="s">
        <v>287</v>
      </c>
      <c r="B50" s="25" t="s">
        <v>296</v>
      </c>
      <c r="C50" s="25" t="s">
        <v>295</v>
      </c>
      <c r="D50" s="25" t="s">
        <v>52</v>
      </c>
      <c r="E50" s="25" t="s">
        <v>88</v>
      </c>
      <c r="F50" s="25" t="s">
        <v>89</v>
      </c>
      <c r="G50" s="25" t="s">
        <v>224</v>
      </c>
      <c r="H50" s="25" t="s">
        <v>225</v>
      </c>
      <c r="I50" s="152">
        <v>4800</v>
      </c>
      <c r="J50" s="152">
        <v>4800</v>
      </c>
      <c r="K50" s="152">
        <v>4800</v>
      </c>
      <c r="L50" s="152"/>
      <c r="M50" s="152"/>
      <c r="N50" s="152"/>
      <c r="O50" s="152"/>
      <c r="P50" s="140"/>
      <c r="Q50" s="152"/>
      <c r="R50" s="152"/>
      <c r="S50" s="152"/>
      <c r="T50" s="152"/>
      <c r="U50" s="152"/>
      <c r="V50" s="152"/>
      <c r="W50" s="152"/>
    </row>
    <row r="51" s="148" customFormat="1" ht="22.25" spans="1:23">
      <c r="A51" s="25" t="s">
        <v>287</v>
      </c>
      <c r="B51" s="25" t="s">
        <v>296</v>
      </c>
      <c r="C51" s="25" t="s">
        <v>295</v>
      </c>
      <c r="D51" s="25" t="s">
        <v>52</v>
      </c>
      <c r="E51" s="25" t="s">
        <v>88</v>
      </c>
      <c r="F51" s="25" t="s">
        <v>89</v>
      </c>
      <c r="G51" s="25" t="s">
        <v>232</v>
      </c>
      <c r="H51" s="25" t="s">
        <v>233</v>
      </c>
      <c r="I51" s="152">
        <v>3800</v>
      </c>
      <c r="J51" s="152">
        <v>3800</v>
      </c>
      <c r="K51" s="152">
        <v>3800</v>
      </c>
      <c r="L51" s="152"/>
      <c r="M51" s="152"/>
      <c r="N51" s="152"/>
      <c r="O51" s="152"/>
      <c r="P51" s="140"/>
      <c r="Q51" s="152"/>
      <c r="R51" s="152"/>
      <c r="S51" s="152"/>
      <c r="T51" s="152"/>
      <c r="U51" s="152"/>
      <c r="V51" s="152"/>
      <c r="W51" s="152"/>
    </row>
    <row r="52" s="148" customFormat="1" ht="22.25" spans="1:23">
      <c r="A52" s="25" t="s">
        <v>287</v>
      </c>
      <c r="B52" s="25" t="s">
        <v>296</v>
      </c>
      <c r="C52" s="25" t="s">
        <v>295</v>
      </c>
      <c r="D52" s="25" t="s">
        <v>52</v>
      </c>
      <c r="E52" s="25" t="s">
        <v>88</v>
      </c>
      <c r="F52" s="25" t="s">
        <v>89</v>
      </c>
      <c r="G52" s="25" t="s">
        <v>291</v>
      </c>
      <c r="H52" s="25" t="s">
        <v>292</v>
      </c>
      <c r="I52" s="152">
        <v>2000</v>
      </c>
      <c r="J52" s="152">
        <v>2000</v>
      </c>
      <c r="K52" s="152">
        <v>2000</v>
      </c>
      <c r="L52" s="152"/>
      <c r="M52" s="152"/>
      <c r="N52" s="152"/>
      <c r="O52" s="152"/>
      <c r="P52" s="140"/>
      <c r="Q52" s="152"/>
      <c r="R52" s="152"/>
      <c r="S52" s="152"/>
      <c r="T52" s="152"/>
      <c r="U52" s="152"/>
      <c r="V52" s="152"/>
      <c r="W52" s="152"/>
    </row>
    <row r="53" s="148" customFormat="1" ht="22.25" spans="1:23">
      <c r="A53" s="25" t="s">
        <v>287</v>
      </c>
      <c r="B53" s="25" t="s">
        <v>296</v>
      </c>
      <c r="C53" s="25" t="s">
        <v>295</v>
      </c>
      <c r="D53" s="25" t="s">
        <v>52</v>
      </c>
      <c r="E53" s="25" t="s">
        <v>90</v>
      </c>
      <c r="F53" s="25" t="s">
        <v>91</v>
      </c>
      <c r="G53" s="25" t="s">
        <v>214</v>
      </c>
      <c r="H53" s="25" t="s">
        <v>215</v>
      </c>
      <c r="I53" s="152">
        <v>7200</v>
      </c>
      <c r="J53" s="152">
        <v>7200</v>
      </c>
      <c r="K53" s="152">
        <v>7200</v>
      </c>
      <c r="L53" s="152"/>
      <c r="M53" s="152"/>
      <c r="N53" s="152"/>
      <c r="O53" s="152"/>
      <c r="P53" s="140"/>
      <c r="Q53" s="152"/>
      <c r="R53" s="152"/>
      <c r="S53" s="152"/>
      <c r="T53" s="152"/>
      <c r="U53" s="152"/>
      <c r="V53" s="152"/>
      <c r="W53" s="152"/>
    </row>
    <row r="54" s="148" customFormat="1" ht="22.25" spans="1:23">
      <c r="A54" s="25" t="s">
        <v>287</v>
      </c>
      <c r="B54" s="25" t="s">
        <v>296</v>
      </c>
      <c r="C54" s="25" t="s">
        <v>295</v>
      </c>
      <c r="D54" s="25" t="s">
        <v>52</v>
      </c>
      <c r="E54" s="25" t="s">
        <v>90</v>
      </c>
      <c r="F54" s="25" t="s">
        <v>91</v>
      </c>
      <c r="G54" s="25" t="s">
        <v>224</v>
      </c>
      <c r="H54" s="25" t="s">
        <v>225</v>
      </c>
      <c r="I54" s="152">
        <v>1600</v>
      </c>
      <c r="J54" s="152">
        <v>1600</v>
      </c>
      <c r="K54" s="152">
        <v>1600</v>
      </c>
      <c r="L54" s="152"/>
      <c r="M54" s="152"/>
      <c r="N54" s="152"/>
      <c r="O54" s="152"/>
      <c r="P54" s="140"/>
      <c r="Q54" s="152"/>
      <c r="R54" s="152"/>
      <c r="S54" s="152"/>
      <c r="T54" s="152"/>
      <c r="U54" s="152"/>
      <c r="V54" s="152"/>
      <c r="W54" s="152"/>
    </row>
    <row r="55" s="148" customFormat="1" ht="22.25" spans="1:23">
      <c r="A55" s="25" t="s">
        <v>287</v>
      </c>
      <c r="B55" s="25" t="s">
        <v>296</v>
      </c>
      <c r="C55" s="25" t="s">
        <v>295</v>
      </c>
      <c r="D55" s="25" t="s">
        <v>52</v>
      </c>
      <c r="E55" s="25" t="s">
        <v>90</v>
      </c>
      <c r="F55" s="25" t="s">
        <v>91</v>
      </c>
      <c r="G55" s="25" t="s">
        <v>224</v>
      </c>
      <c r="H55" s="25" t="s">
        <v>225</v>
      </c>
      <c r="I55" s="152">
        <v>1200</v>
      </c>
      <c r="J55" s="152">
        <v>1200</v>
      </c>
      <c r="K55" s="152">
        <v>1200</v>
      </c>
      <c r="L55" s="152"/>
      <c r="M55" s="152"/>
      <c r="N55" s="152"/>
      <c r="O55" s="152"/>
      <c r="P55" s="140"/>
      <c r="Q55" s="152"/>
      <c r="R55" s="152"/>
      <c r="S55" s="152"/>
      <c r="T55" s="152"/>
      <c r="U55" s="152"/>
      <c r="V55" s="152"/>
      <c r="W55" s="152"/>
    </row>
    <row r="56" s="148" customFormat="1" ht="22.25" spans="1:23">
      <c r="A56" s="25" t="s">
        <v>287</v>
      </c>
      <c r="B56" s="25" t="s">
        <v>296</v>
      </c>
      <c r="C56" s="25" t="s">
        <v>295</v>
      </c>
      <c r="D56" s="25" t="s">
        <v>52</v>
      </c>
      <c r="E56" s="25" t="s">
        <v>90</v>
      </c>
      <c r="F56" s="25" t="s">
        <v>91</v>
      </c>
      <c r="G56" s="25" t="s">
        <v>232</v>
      </c>
      <c r="H56" s="25" t="s">
        <v>233</v>
      </c>
      <c r="I56" s="152">
        <v>3200</v>
      </c>
      <c r="J56" s="152">
        <v>3200</v>
      </c>
      <c r="K56" s="152">
        <v>3200</v>
      </c>
      <c r="L56" s="152"/>
      <c r="M56" s="152"/>
      <c r="N56" s="152"/>
      <c r="O56" s="152"/>
      <c r="P56" s="140"/>
      <c r="Q56" s="152"/>
      <c r="R56" s="152"/>
      <c r="S56" s="152"/>
      <c r="T56" s="152"/>
      <c r="U56" s="152"/>
      <c r="V56" s="152"/>
      <c r="W56" s="152"/>
    </row>
    <row r="57" s="148" customFormat="1" ht="22.25" spans="1:23">
      <c r="A57" s="25" t="s">
        <v>287</v>
      </c>
      <c r="B57" s="25" t="s">
        <v>296</v>
      </c>
      <c r="C57" s="25" t="s">
        <v>295</v>
      </c>
      <c r="D57" s="25" t="s">
        <v>52</v>
      </c>
      <c r="E57" s="25" t="s">
        <v>92</v>
      </c>
      <c r="F57" s="25" t="s">
        <v>93</v>
      </c>
      <c r="G57" s="25" t="s">
        <v>224</v>
      </c>
      <c r="H57" s="25" t="s">
        <v>225</v>
      </c>
      <c r="I57" s="152">
        <v>4800</v>
      </c>
      <c r="J57" s="152">
        <v>4800</v>
      </c>
      <c r="K57" s="152">
        <v>4800</v>
      </c>
      <c r="L57" s="152"/>
      <c r="M57" s="152"/>
      <c r="N57" s="152"/>
      <c r="O57" s="152"/>
      <c r="P57" s="140"/>
      <c r="Q57" s="152"/>
      <c r="R57" s="152"/>
      <c r="S57" s="152"/>
      <c r="T57" s="152"/>
      <c r="U57" s="152"/>
      <c r="V57" s="152"/>
      <c r="W57" s="152"/>
    </row>
    <row r="58" s="148" customFormat="1" ht="22.25" spans="1:23">
      <c r="A58" s="25" t="s">
        <v>287</v>
      </c>
      <c r="B58" s="25" t="s">
        <v>296</v>
      </c>
      <c r="C58" s="25" t="s">
        <v>295</v>
      </c>
      <c r="D58" s="25" t="s">
        <v>52</v>
      </c>
      <c r="E58" s="25" t="s">
        <v>92</v>
      </c>
      <c r="F58" s="25" t="s">
        <v>93</v>
      </c>
      <c r="G58" s="25" t="s">
        <v>224</v>
      </c>
      <c r="H58" s="25" t="s">
        <v>225</v>
      </c>
      <c r="I58" s="152">
        <v>3600</v>
      </c>
      <c r="J58" s="152">
        <v>3600</v>
      </c>
      <c r="K58" s="152">
        <v>3600</v>
      </c>
      <c r="L58" s="152"/>
      <c r="M58" s="152"/>
      <c r="N58" s="152"/>
      <c r="O58" s="152"/>
      <c r="P58" s="140"/>
      <c r="Q58" s="152"/>
      <c r="R58" s="152"/>
      <c r="S58" s="152"/>
      <c r="T58" s="152"/>
      <c r="U58" s="152"/>
      <c r="V58" s="152"/>
      <c r="W58" s="152"/>
    </row>
    <row r="59" s="148" customFormat="1" ht="22.25" spans="1:23">
      <c r="A59" s="25" t="s">
        <v>287</v>
      </c>
      <c r="B59" s="25" t="s">
        <v>296</v>
      </c>
      <c r="C59" s="25" t="s">
        <v>295</v>
      </c>
      <c r="D59" s="25" t="s">
        <v>52</v>
      </c>
      <c r="E59" s="25" t="s">
        <v>92</v>
      </c>
      <c r="F59" s="25" t="s">
        <v>93</v>
      </c>
      <c r="G59" s="25" t="s">
        <v>232</v>
      </c>
      <c r="H59" s="25" t="s">
        <v>233</v>
      </c>
      <c r="I59" s="152">
        <v>12000</v>
      </c>
      <c r="J59" s="152">
        <v>12000</v>
      </c>
      <c r="K59" s="152">
        <v>12000</v>
      </c>
      <c r="L59" s="152"/>
      <c r="M59" s="152"/>
      <c r="N59" s="152"/>
      <c r="O59" s="152"/>
      <c r="P59" s="140"/>
      <c r="Q59" s="152"/>
      <c r="R59" s="152"/>
      <c r="S59" s="152"/>
      <c r="T59" s="152"/>
      <c r="U59" s="152"/>
      <c r="V59" s="152"/>
      <c r="W59" s="152"/>
    </row>
    <row r="60" s="148" customFormat="1" ht="22.25" spans="1:23">
      <c r="A60" s="25" t="s">
        <v>287</v>
      </c>
      <c r="B60" s="25" t="s">
        <v>296</v>
      </c>
      <c r="C60" s="25" t="s">
        <v>295</v>
      </c>
      <c r="D60" s="25" t="s">
        <v>52</v>
      </c>
      <c r="E60" s="25" t="s">
        <v>92</v>
      </c>
      <c r="F60" s="25" t="s">
        <v>93</v>
      </c>
      <c r="G60" s="25" t="s">
        <v>234</v>
      </c>
      <c r="H60" s="25" t="s">
        <v>235</v>
      </c>
      <c r="I60" s="152">
        <v>7000</v>
      </c>
      <c r="J60" s="152">
        <v>7000</v>
      </c>
      <c r="K60" s="152">
        <v>7000</v>
      </c>
      <c r="L60" s="152"/>
      <c r="M60" s="152"/>
      <c r="N60" s="152"/>
      <c r="O60" s="152"/>
      <c r="P60" s="140"/>
      <c r="Q60" s="152"/>
      <c r="R60" s="152"/>
      <c r="S60" s="152"/>
      <c r="T60" s="152"/>
      <c r="U60" s="152"/>
      <c r="V60" s="152"/>
      <c r="W60" s="152"/>
    </row>
    <row r="61" s="148" customFormat="1" ht="22.25" spans="1:23">
      <c r="A61" s="25" t="s">
        <v>287</v>
      </c>
      <c r="B61" s="25" t="s">
        <v>296</v>
      </c>
      <c r="C61" s="25" t="s">
        <v>295</v>
      </c>
      <c r="D61" s="25" t="s">
        <v>52</v>
      </c>
      <c r="E61" s="25" t="s">
        <v>92</v>
      </c>
      <c r="F61" s="25" t="s">
        <v>93</v>
      </c>
      <c r="G61" s="25" t="s">
        <v>291</v>
      </c>
      <c r="H61" s="25" t="s">
        <v>292</v>
      </c>
      <c r="I61" s="152">
        <v>10000</v>
      </c>
      <c r="J61" s="152">
        <v>10000</v>
      </c>
      <c r="K61" s="152">
        <v>10000</v>
      </c>
      <c r="L61" s="152"/>
      <c r="M61" s="152"/>
      <c r="N61" s="152"/>
      <c r="O61" s="152"/>
      <c r="P61" s="140"/>
      <c r="Q61" s="152"/>
      <c r="R61" s="152"/>
      <c r="S61" s="152"/>
      <c r="T61" s="152"/>
      <c r="U61" s="152"/>
      <c r="V61" s="152"/>
      <c r="W61" s="152"/>
    </row>
    <row r="62" s="148" customFormat="1" ht="22.25" spans="1:23">
      <c r="A62" s="25" t="s">
        <v>287</v>
      </c>
      <c r="B62" s="25" t="s">
        <v>296</v>
      </c>
      <c r="C62" s="25" t="s">
        <v>295</v>
      </c>
      <c r="D62" s="25" t="s">
        <v>52</v>
      </c>
      <c r="E62" s="25" t="s">
        <v>92</v>
      </c>
      <c r="F62" s="25" t="s">
        <v>93</v>
      </c>
      <c r="G62" s="25" t="s">
        <v>291</v>
      </c>
      <c r="H62" s="25" t="s">
        <v>292</v>
      </c>
      <c r="I62" s="152">
        <v>14000</v>
      </c>
      <c r="J62" s="152">
        <v>14000</v>
      </c>
      <c r="K62" s="152">
        <v>14000</v>
      </c>
      <c r="L62" s="152"/>
      <c r="M62" s="152"/>
      <c r="N62" s="152"/>
      <c r="O62" s="152"/>
      <c r="P62" s="140"/>
      <c r="Q62" s="152"/>
      <c r="R62" s="152"/>
      <c r="S62" s="152"/>
      <c r="T62" s="152"/>
      <c r="U62" s="152"/>
      <c r="V62" s="152"/>
      <c r="W62" s="152"/>
    </row>
    <row r="63" s="148" customFormat="1" ht="22.25" spans="1:23">
      <c r="A63" s="25" t="s">
        <v>287</v>
      </c>
      <c r="B63" s="25" t="s">
        <v>296</v>
      </c>
      <c r="C63" s="25" t="s">
        <v>295</v>
      </c>
      <c r="D63" s="25" t="s">
        <v>52</v>
      </c>
      <c r="E63" s="25" t="s">
        <v>94</v>
      </c>
      <c r="F63" s="25" t="s">
        <v>95</v>
      </c>
      <c r="G63" s="25" t="s">
        <v>214</v>
      </c>
      <c r="H63" s="25" t="s">
        <v>215</v>
      </c>
      <c r="I63" s="152">
        <v>40000</v>
      </c>
      <c r="J63" s="152">
        <v>40000</v>
      </c>
      <c r="K63" s="152">
        <v>40000</v>
      </c>
      <c r="L63" s="152"/>
      <c r="M63" s="152"/>
      <c r="N63" s="152"/>
      <c r="O63" s="152"/>
      <c r="P63" s="140"/>
      <c r="Q63" s="152"/>
      <c r="R63" s="152"/>
      <c r="S63" s="152"/>
      <c r="T63" s="152"/>
      <c r="U63" s="152"/>
      <c r="V63" s="152"/>
      <c r="W63" s="152"/>
    </row>
    <row r="64" s="148" customFormat="1" ht="22.25" spans="1:23">
      <c r="A64" s="25" t="s">
        <v>287</v>
      </c>
      <c r="B64" s="25" t="s">
        <v>296</v>
      </c>
      <c r="C64" s="25" t="s">
        <v>295</v>
      </c>
      <c r="D64" s="25" t="s">
        <v>52</v>
      </c>
      <c r="E64" s="25" t="s">
        <v>94</v>
      </c>
      <c r="F64" s="25" t="s">
        <v>95</v>
      </c>
      <c r="G64" s="25" t="s">
        <v>224</v>
      </c>
      <c r="H64" s="25" t="s">
        <v>225</v>
      </c>
      <c r="I64" s="152">
        <v>24000</v>
      </c>
      <c r="J64" s="152">
        <v>24000</v>
      </c>
      <c r="K64" s="152">
        <v>24000</v>
      </c>
      <c r="L64" s="152"/>
      <c r="M64" s="152"/>
      <c r="N64" s="152"/>
      <c r="O64" s="152"/>
      <c r="P64" s="140"/>
      <c r="Q64" s="152"/>
      <c r="R64" s="152"/>
      <c r="S64" s="152"/>
      <c r="T64" s="152"/>
      <c r="U64" s="152"/>
      <c r="V64" s="152"/>
      <c r="W64" s="152"/>
    </row>
    <row r="65" s="148" customFormat="1" ht="22.25" spans="1:23">
      <c r="A65" s="25" t="s">
        <v>287</v>
      </c>
      <c r="B65" s="25" t="s">
        <v>296</v>
      </c>
      <c r="C65" s="25" t="s">
        <v>295</v>
      </c>
      <c r="D65" s="25" t="s">
        <v>52</v>
      </c>
      <c r="E65" s="25" t="s">
        <v>94</v>
      </c>
      <c r="F65" s="25" t="s">
        <v>95</v>
      </c>
      <c r="G65" s="25" t="s">
        <v>224</v>
      </c>
      <c r="H65" s="25" t="s">
        <v>225</v>
      </c>
      <c r="I65" s="152">
        <v>16000</v>
      </c>
      <c r="J65" s="152">
        <v>16000</v>
      </c>
      <c r="K65" s="152">
        <v>16000</v>
      </c>
      <c r="L65" s="152"/>
      <c r="M65" s="152"/>
      <c r="N65" s="152"/>
      <c r="O65" s="152"/>
      <c r="P65" s="140"/>
      <c r="Q65" s="152"/>
      <c r="R65" s="152"/>
      <c r="S65" s="152"/>
      <c r="T65" s="152"/>
      <c r="U65" s="152"/>
      <c r="V65" s="152"/>
      <c r="W65" s="152"/>
    </row>
    <row r="66" s="148" customFormat="1" ht="22.25" spans="1:23">
      <c r="A66" s="25" t="s">
        <v>287</v>
      </c>
      <c r="B66" s="25" t="s">
        <v>296</v>
      </c>
      <c r="C66" s="25" t="s">
        <v>295</v>
      </c>
      <c r="D66" s="25" t="s">
        <v>52</v>
      </c>
      <c r="E66" s="25" t="s">
        <v>94</v>
      </c>
      <c r="F66" s="25" t="s">
        <v>95</v>
      </c>
      <c r="G66" s="25" t="s">
        <v>228</v>
      </c>
      <c r="H66" s="25" t="s">
        <v>229</v>
      </c>
      <c r="I66" s="152">
        <v>6000</v>
      </c>
      <c r="J66" s="152">
        <v>6000</v>
      </c>
      <c r="K66" s="152">
        <v>6000</v>
      </c>
      <c r="L66" s="152"/>
      <c r="M66" s="152"/>
      <c r="N66" s="152"/>
      <c r="O66" s="152"/>
      <c r="P66" s="140"/>
      <c r="Q66" s="152"/>
      <c r="R66" s="152"/>
      <c r="S66" s="152"/>
      <c r="T66" s="152"/>
      <c r="U66" s="152"/>
      <c r="V66" s="152"/>
      <c r="W66" s="152"/>
    </row>
    <row r="67" s="148" customFormat="1" ht="22.25" spans="1:23">
      <c r="A67" s="25" t="s">
        <v>287</v>
      </c>
      <c r="B67" s="25" t="s">
        <v>296</v>
      </c>
      <c r="C67" s="25" t="s">
        <v>295</v>
      </c>
      <c r="D67" s="25" t="s">
        <v>52</v>
      </c>
      <c r="E67" s="25" t="s">
        <v>94</v>
      </c>
      <c r="F67" s="25" t="s">
        <v>95</v>
      </c>
      <c r="G67" s="25" t="s">
        <v>232</v>
      </c>
      <c r="H67" s="25" t="s">
        <v>233</v>
      </c>
      <c r="I67" s="152">
        <v>8000</v>
      </c>
      <c r="J67" s="152">
        <v>8000</v>
      </c>
      <c r="K67" s="152">
        <v>8000</v>
      </c>
      <c r="L67" s="152"/>
      <c r="M67" s="152"/>
      <c r="N67" s="152"/>
      <c r="O67" s="152"/>
      <c r="P67" s="140"/>
      <c r="Q67" s="152"/>
      <c r="R67" s="152"/>
      <c r="S67" s="152"/>
      <c r="T67" s="152"/>
      <c r="U67" s="152"/>
      <c r="V67" s="152"/>
      <c r="W67" s="152"/>
    </row>
    <row r="68" s="148" customFormat="1" ht="22.25" spans="1:23">
      <c r="A68" s="25" t="s">
        <v>287</v>
      </c>
      <c r="B68" s="25" t="s">
        <v>296</v>
      </c>
      <c r="C68" s="25" t="s">
        <v>295</v>
      </c>
      <c r="D68" s="25" t="s">
        <v>52</v>
      </c>
      <c r="E68" s="25" t="s">
        <v>94</v>
      </c>
      <c r="F68" s="25" t="s">
        <v>95</v>
      </c>
      <c r="G68" s="25" t="s">
        <v>234</v>
      </c>
      <c r="H68" s="25" t="s">
        <v>235</v>
      </c>
      <c r="I68" s="152">
        <v>10000</v>
      </c>
      <c r="J68" s="152">
        <v>10000</v>
      </c>
      <c r="K68" s="152">
        <v>10000</v>
      </c>
      <c r="L68" s="152"/>
      <c r="M68" s="152"/>
      <c r="N68" s="152"/>
      <c r="O68" s="152"/>
      <c r="P68" s="140"/>
      <c r="Q68" s="152"/>
      <c r="R68" s="152"/>
      <c r="S68" s="152"/>
      <c r="T68" s="152"/>
      <c r="U68" s="152"/>
      <c r="V68" s="152"/>
      <c r="W68" s="152"/>
    </row>
    <row r="69" s="148" customFormat="1" ht="22.25" spans="1:23">
      <c r="A69" s="25" t="s">
        <v>287</v>
      </c>
      <c r="B69" s="25" t="s">
        <v>296</v>
      </c>
      <c r="C69" s="25" t="s">
        <v>295</v>
      </c>
      <c r="D69" s="25" t="s">
        <v>52</v>
      </c>
      <c r="E69" s="25" t="s">
        <v>94</v>
      </c>
      <c r="F69" s="25" t="s">
        <v>95</v>
      </c>
      <c r="G69" s="25" t="s">
        <v>234</v>
      </c>
      <c r="H69" s="25" t="s">
        <v>235</v>
      </c>
      <c r="I69" s="152">
        <v>5000</v>
      </c>
      <c r="J69" s="152">
        <v>5000</v>
      </c>
      <c r="K69" s="152">
        <v>5000</v>
      </c>
      <c r="L69" s="152"/>
      <c r="M69" s="152"/>
      <c r="N69" s="152"/>
      <c r="O69" s="152"/>
      <c r="P69" s="140"/>
      <c r="Q69" s="152"/>
      <c r="R69" s="152"/>
      <c r="S69" s="152"/>
      <c r="T69" s="152"/>
      <c r="U69" s="152"/>
      <c r="V69" s="152"/>
      <c r="W69" s="152"/>
    </row>
    <row r="70" s="148" customFormat="1" ht="22.25" spans="1:23">
      <c r="A70" s="25" t="s">
        <v>287</v>
      </c>
      <c r="B70" s="25" t="s">
        <v>296</v>
      </c>
      <c r="C70" s="25" t="s">
        <v>295</v>
      </c>
      <c r="D70" s="25" t="s">
        <v>52</v>
      </c>
      <c r="E70" s="25" t="s">
        <v>94</v>
      </c>
      <c r="F70" s="25" t="s">
        <v>95</v>
      </c>
      <c r="G70" s="25" t="s">
        <v>291</v>
      </c>
      <c r="H70" s="25" t="s">
        <v>292</v>
      </c>
      <c r="I70" s="152">
        <v>16500</v>
      </c>
      <c r="J70" s="152">
        <v>16500</v>
      </c>
      <c r="K70" s="152">
        <v>16500</v>
      </c>
      <c r="L70" s="152"/>
      <c r="M70" s="152"/>
      <c r="N70" s="152"/>
      <c r="O70" s="152"/>
      <c r="P70" s="140"/>
      <c r="Q70" s="152"/>
      <c r="R70" s="152"/>
      <c r="S70" s="152"/>
      <c r="T70" s="152"/>
      <c r="U70" s="152"/>
      <c r="V70" s="152"/>
      <c r="W70" s="152"/>
    </row>
    <row r="71" s="148" customFormat="1" ht="22.25" spans="1:23">
      <c r="A71" s="25" t="s">
        <v>287</v>
      </c>
      <c r="B71" s="25" t="s">
        <v>296</v>
      </c>
      <c r="C71" s="25" t="s">
        <v>295</v>
      </c>
      <c r="D71" s="25" t="s">
        <v>52</v>
      </c>
      <c r="E71" s="25" t="s">
        <v>94</v>
      </c>
      <c r="F71" s="25" t="s">
        <v>95</v>
      </c>
      <c r="G71" s="25" t="s">
        <v>291</v>
      </c>
      <c r="H71" s="25" t="s">
        <v>292</v>
      </c>
      <c r="I71" s="152">
        <v>15000</v>
      </c>
      <c r="J71" s="152">
        <v>15000</v>
      </c>
      <c r="K71" s="152">
        <v>15000</v>
      </c>
      <c r="L71" s="152"/>
      <c r="M71" s="152"/>
      <c r="N71" s="152"/>
      <c r="O71" s="152"/>
      <c r="P71" s="140"/>
      <c r="Q71" s="152"/>
      <c r="R71" s="152"/>
      <c r="S71" s="152"/>
      <c r="T71" s="152"/>
      <c r="U71" s="152"/>
      <c r="V71" s="152"/>
      <c r="W71" s="152"/>
    </row>
    <row r="72" s="148" customFormat="1" ht="22.25" spans="1:23">
      <c r="A72" s="25" t="s">
        <v>287</v>
      </c>
      <c r="B72" s="25" t="s">
        <v>296</v>
      </c>
      <c r="C72" s="25" t="s">
        <v>295</v>
      </c>
      <c r="D72" s="25" t="s">
        <v>52</v>
      </c>
      <c r="E72" s="25" t="s">
        <v>96</v>
      </c>
      <c r="F72" s="25" t="s">
        <v>97</v>
      </c>
      <c r="G72" s="25" t="s">
        <v>234</v>
      </c>
      <c r="H72" s="25" t="s">
        <v>235</v>
      </c>
      <c r="I72" s="152">
        <v>97030</v>
      </c>
      <c r="J72" s="152">
        <v>97030</v>
      </c>
      <c r="K72" s="152">
        <v>97030</v>
      </c>
      <c r="L72" s="152"/>
      <c r="M72" s="152"/>
      <c r="N72" s="152"/>
      <c r="O72" s="152"/>
      <c r="P72" s="140"/>
      <c r="Q72" s="152"/>
      <c r="R72" s="152"/>
      <c r="S72" s="152"/>
      <c r="T72" s="152"/>
      <c r="U72" s="152"/>
      <c r="V72" s="152"/>
      <c r="W72" s="152"/>
    </row>
    <row r="73" s="148" customFormat="1" ht="22.25" spans="1:23">
      <c r="A73" s="25" t="s">
        <v>287</v>
      </c>
      <c r="B73" s="25" t="s">
        <v>296</v>
      </c>
      <c r="C73" s="25" t="s">
        <v>295</v>
      </c>
      <c r="D73" s="25" t="s">
        <v>52</v>
      </c>
      <c r="E73" s="25" t="s">
        <v>96</v>
      </c>
      <c r="F73" s="25" t="s">
        <v>97</v>
      </c>
      <c r="G73" s="25" t="s">
        <v>234</v>
      </c>
      <c r="H73" s="25" t="s">
        <v>235</v>
      </c>
      <c r="I73" s="152">
        <v>65478</v>
      </c>
      <c r="J73" s="152">
        <v>65478</v>
      </c>
      <c r="K73" s="152">
        <v>65478</v>
      </c>
      <c r="L73" s="152"/>
      <c r="M73" s="152"/>
      <c r="N73" s="152"/>
      <c r="O73" s="152"/>
      <c r="P73" s="140"/>
      <c r="Q73" s="152"/>
      <c r="R73" s="152"/>
      <c r="S73" s="152"/>
      <c r="T73" s="152"/>
      <c r="U73" s="152"/>
      <c r="V73" s="152"/>
      <c r="W73" s="152"/>
    </row>
    <row r="74" s="148" customFormat="1" ht="22.25" spans="1:23">
      <c r="A74" s="25" t="s">
        <v>287</v>
      </c>
      <c r="B74" s="25" t="s">
        <v>296</v>
      </c>
      <c r="C74" s="25" t="s">
        <v>295</v>
      </c>
      <c r="D74" s="25" t="s">
        <v>52</v>
      </c>
      <c r="E74" s="25" t="s">
        <v>96</v>
      </c>
      <c r="F74" s="25" t="s">
        <v>97</v>
      </c>
      <c r="G74" s="25" t="s">
        <v>276</v>
      </c>
      <c r="H74" s="25" t="s">
        <v>277</v>
      </c>
      <c r="I74" s="152">
        <v>36000</v>
      </c>
      <c r="J74" s="152">
        <v>36000</v>
      </c>
      <c r="K74" s="152">
        <v>36000</v>
      </c>
      <c r="L74" s="152"/>
      <c r="M74" s="152"/>
      <c r="N74" s="152"/>
      <c r="O74" s="152"/>
      <c r="P74" s="140"/>
      <c r="Q74" s="152"/>
      <c r="R74" s="152"/>
      <c r="S74" s="152"/>
      <c r="T74" s="152"/>
      <c r="U74" s="152"/>
      <c r="V74" s="152"/>
      <c r="W74" s="152"/>
    </row>
    <row r="75" s="148" customFormat="1" ht="22.25" spans="1:23">
      <c r="A75" s="25" t="s">
        <v>287</v>
      </c>
      <c r="B75" s="25" t="s">
        <v>296</v>
      </c>
      <c r="C75" s="25" t="s">
        <v>295</v>
      </c>
      <c r="D75" s="25" t="s">
        <v>52</v>
      </c>
      <c r="E75" s="25" t="s">
        <v>96</v>
      </c>
      <c r="F75" s="25" t="s">
        <v>97</v>
      </c>
      <c r="G75" s="25" t="s">
        <v>276</v>
      </c>
      <c r="H75" s="25" t="s">
        <v>277</v>
      </c>
      <c r="I75" s="152">
        <v>10000</v>
      </c>
      <c r="J75" s="152">
        <v>10000</v>
      </c>
      <c r="K75" s="152">
        <v>10000</v>
      </c>
      <c r="L75" s="152"/>
      <c r="M75" s="152"/>
      <c r="N75" s="152"/>
      <c r="O75" s="152"/>
      <c r="P75" s="140"/>
      <c r="Q75" s="152"/>
      <c r="R75" s="152"/>
      <c r="S75" s="152"/>
      <c r="T75" s="152"/>
      <c r="U75" s="152"/>
      <c r="V75" s="152"/>
      <c r="W75" s="152"/>
    </row>
    <row r="76" s="148" customFormat="1" ht="22.25" spans="1:23">
      <c r="A76" s="25" t="s">
        <v>287</v>
      </c>
      <c r="B76" s="25" t="s">
        <v>296</v>
      </c>
      <c r="C76" s="25" t="s">
        <v>295</v>
      </c>
      <c r="D76" s="25" t="s">
        <v>52</v>
      </c>
      <c r="E76" s="25" t="s">
        <v>96</v>
      </c>
      <c r="F76" s="25" t="s">
        <v>97</v>
      </c>
      <c r="G76" s="25" t="s">
        <v>276</v>
      </c>
      <c r="H76" s="25" t="s">
        <v>277</v>
      </c>
      <c r="I76" s="152">
        <v>5000</v>
      </c>
      <c r="J76" s="152">
        <v>5000</v>
      </c>
      <c r="K76" s="152">
        <v>5000</v>
      </c>
      <c r="L76" s="152"/>
      <c r="M76" s="152"/>
      <c r="N76" s="152"/>
      <c r="O76" s="152"/>
      <c r="P76" s="140"/>
      <c r="Q76" s="152"/>
      <c r="R76" s="152"/>
      <c r="S76" s="152"/>
      <c r="T76" s="152"/>
      <c r="U76" s="152"/>
      <c r="V76" s="152"/>
      <c r="W76" s="152"/>
    </row>
    <row r="77" s="148" customFormat="1" ht="22.25" spans="1:23">
      <c r="A77" s="25" t="s">
        <v>287</v>
      </c>
      <c r="B77" s="25" t="s">
        <v>296</v>
      </c>
      <c r="C77" s="25" t="s">
        <v>295</v>
      </c>
      <c r="D77" s="25" t="s">
        <v>52</v>
      </c>
      <c r="E77" s="25" t="s">
        <v>96</v>
      </c>
      <c r="F77" s="25" t="s">
        <v>97</v>
      </c>
      <c r="G77" s="25" t="s">
        <v>276</v>
      </c>
      <c r="H77" s="25" t="s">
        <v>277</v>
      </c>
      <c r="I77" s="152">
        <v>15000</v>
      </c>
      <c r="J77" s="152">
        <v>15000</v>
      </c>
      <c r="K77" s="152">
        <v>15000</v>
      </c>
      <c r="L77" s="152"/>
      <c r="M77" s="152"/>
      <c r="N77" s="152"/>
      <c r="O77" s="152"/>
      <c r="P77" s="140"/>
      <c r="Q77" s="152"/>
      <c r="R77" s="152"/>
      <c r="S77" s="152"/>
      <c r="T77" s="152"/>
      <c r="U77" s="152"/>
      <c r="V77" s="152"/>
      <c r="W77" s="152"/>
    </row>
    <row r="78" s="148" customFormat="1" ht="35" customHeight="1" spans="1:23">
      <c r="A78" s="25" t="s">
        <v>287</v>
      </c>
      <c r="B78" s="25" t="s">
        <v>296</v>
      </c>
      <c r="C78" s="25" t="s">
        <v>295</v>
      </c>
      <c r="D78" s="25" t="s">
        <v>52</v>
      </c>
      <c r="E78" s="25" t="s">
        <v>96</v>
      </c>
      <c r="F78" s="25" t="s">
        <v>97</v>
      </c>
      <c r="G78" s="25" t="s">
        <v>276</v>
      </c>
      <c r="H78" s="25" t="s">
        <v>277</v>
      </c>
      <c r="I78" s="152">
        <v>34592</v>
      </c>
      <c r="J78" s="152">
        <v>34592</v>
      </c>
      <c r="K78" s="152">
        <v>34592</v>
      </c>
      <c r="L78" s="152"/>
      <c r="M78" s="152"/>
      <c r="N78" s="152"/>
      <c r="O78" s="152"/>
      <c r="P78" s="140"/>
      <c r="Q78" s="152"/>
      <c r="R78" s="152"/>
      <c r="S78" s="152"/>
      <c r="T78" s="152"/>
      <c r="U78" s="152"/>
      <c r="V78" s="152"/>
      <c r="W78" s="152"/>
    </row>
    <row r="79" ht="35" customHeight="1" spans="1:23">
      <c r="A79" s="154"/>
      <c r="B79" s="155"/>
      <c r="C79" s="154" t="s">
        <v>297</v>
      </c>
      <c r="D79" s="25"/>
      <c r="E79" s="154"/>
      <c r="F79" s="154"/>
      <c r="G79" s="154"/>
      <c r="H79" s="154"/>
      <c r="I79" s="159">
        <v>1008.23</v>
      </c>
      <c r="J79" s="159">
        <v>1008.23</v>
      </c>
      <c r="K79" s="159">
        <v>1008.23</v>
      </c>
      <c r="L79" s="159"/>
      <c r="M79" s="159"/>
      <c r="N79" s="159"/>
      <c r="O79" s="159"/>
      <c r="P79" s="159"/>
      <c r="Q79" s="159"/>
      <c r="R79" s="159"/>
      <c r="S79" s="159"/>
      <c r="T79" s="159"/>
      <c r="U79" s="102"/>
      <c r="V79" s="159"/>
      <c r="W79" s="159"/>
    </row>
    <row r="80" ht="35" customHeight="1" spans="1:23">
      <c r="A80" s="154" t="s">
        <v>287</v>
      </c>
      <c r="B80" s="155" t="s">
        <v>298</v>
      </c>
      <c r="C80" s="154" t="s">
        <v>297</v>
      </c>
      <c r="D80" s="25" t="s">
        <v>52</v>
      </c>
      <c r="E80" s="154" t="s">
        <v>299</v>
      </c>
      <c r="F80" s="154" t="s">
        <v>126</v>
      </c>
      <c r="G80" s="154" t="s">
        <v>212</v>
      </c>
      <c r="H80" s="25" t="s">
        <v>213</v>
      </c>
      <c r="I80" s="159">
        <v>1008.23</v>
      </c>
      <c r="J80" s="159">
        <v>1008.23</v>
      </c>
      <c r="K80" s="159">
        <v>1008.23</v>
      </c>
      <c r="L80" s="159"/>
      <c r="M80" s="159"/>
      <c r="N80" s="159"/>
      <c r="O80" s="159"/>
      <c r="P80" s="159"/>
      <c r="Q80" s="159"/>
      <c r="R80" s="159"/>
      <c r="S80" s="159"/>
      <c r="T80" s="159"/>
      <c r="U80" s="102"/>
      <c r="V80" s="159"/>
      <c r="W80" s="159"/>
    </row>
    <row r="81" ht="35" customHeight="1" spans="1:23">
      <c r="A81" s="154"/>
      <c r="B81" s="156"/>
      <c r="C81" s="154" t="s">
        <v>300</v>
      </c>
      <c r="D81" s="157"/>
      <c r="E81" s="154"/>
      <c r="F81" s="154"/>
      <c r="G81" s="154"/>
      <c r="H81" s="158"/>
      <c r="I81" s="159">
        <v>2000</v>
      </c>
      <c r="J81" s="159">
        <v>2000</v>
      </c>
      <c r="K81" s="159">
        <v>2000</v>
      </c>
      <c r="L81" s="159"/>
      <c r="M81" s="159"/>
      <c r="N81" s="159"/>
      <c r="O81" s="159"/>
      <c r="P81" s="159"/>
      <c r="Q81" s="159"/>
      <c r="R81" s="159"/>
      <c r="S81" s="159"/>
      <c r="T81" s="159"/>
      <c r="U81" s="102"/>
      <c r="V81" s="159"/>
      <c r="W81" s="159"/>
    </row>
    <row r="82" ht="35" customHeight="1" spans="1:23">
      <c r="A82" s="154" t="s">
        <v>287</v>
      </c>
      <c r="B82" s="156"/>
      <c r="C82" s="154" t="s">
        <v>300</v>
      </c>
      <c r="D82" s="25" t="s">
        <v>52</v>
      </c>
      <c r="E82" s="154" t="s">
        <v>96</v>
      </c>
      <c r="F82" s="25" t="s">
        <v>97</v>
      </c>
      <c r="G82" s="154" t="s">
        <v>212</v>
      </c>
      <c r="H82" s="25" t="s">
        <v>213</v>
      </c>
      <c r="I82" s="159">
        <v>2000</v>
      </c>
      <c r="J82" s="159">
        <v>2000</v>
      </c>
      <c r="K82" s="159">
        <v>2000</v>
      </c>
      <c r="L82" s="159"/>
      <c r="M82" s="159"/>
      <c r="N82" s="159"/>
      <c r="O82" s="159"/>
      <c r="P82" s="159"/>
      <c r="Q82" s="159"/>
      <c r="R82" s="159"/>
      <c r="S82" s="159"/>
      <c r="T82" s="159"/>
      <c r="U82" s="102"/>
      <c r="V82" s="159"/>
      <c r="W82" s="159"/>
    </row>
    <row r="83" ht="18.85" customHeight="1" spans="1:23">
      <c r="A83" s="37" t="s">
        <v>133</v>
      </c>
      <c r="B83" s="38"/>
      <c r="C83" s="38"/>
      <c r="D83" s="38"/>
      <c r="E83" s="38"/>
      <c r="F83" s="38"/>
      <c r="G83" s="38"/>
      <c r="H83" s="39"/>
      <c r="I83" s="159">
        <f>I79+I33+I25+I22+I19+I16+I11+I9+I81</f>
        <v>1568997.43</v>
      </c>
      <c r="J83" s="159">
        <f t="shared" ref="J83:W83" si="1">J79+J33+J25+J22+J19+J16+J11+J9+J81</f>
        <v>1518997.43</v>
      </c>
      <c r="K83" s="159">
        <f t="shared" si="1"/>
        <v>1496877.43</v>
      </c>
      <c r="L83" s="159">
        <f t="shared" si="1"/>
        <v>0</v>
      </c>
      <c r="M83" s="159">
        <f t="shared" si="1"/>
        <v>0</v>
      </c>
      <c r="N83" s="159">
        <f t="shared" si="1"/>
        <v>0</v>
      </c>
      <c r="O83" s="159">
        <f t="shared" si="1"/>
        <v>0</v>
      </c>
      <c r="P83" s="159">
        <f t="shared" si="1"/>
        <v>0</v>
      </c>
      <c r="Q83" s="159">
        <f t="shared" si="1"/>
        <v>0</v>
      </c>
      <c r="R83" s="159">
        <f t="shared" si="1"/>
        <v>50000</v>
      </c>
      <c r="S83" s="159">
        <f t="shared" si="1"/>
        <v>0</v>
      </c>
      <c r="T83" s="159">
        <f t="shared" si="1"/>
        <v>0</v>
      </c>
      <c r="U83" s="159">
        <f t="shared" si="1"/>
        <v>0</v>
      </c>
      <c r="V83" s="159">
        <f t="shared" si="1"/>
        <v>0</v>
      </c>
      <c r="W83" s="159">
        <f t="shared" si="1"/>
        <v>50000</v>
      </c>
    </row>
  </sheetData>
  <mergeCells count="28">
    <mergeCell ref="A3:W3"/>
    <mergeCell ref="A4:I4"/>
    <mergeCell ref="J5:M5"/>
    <mergeCell ref="N5:P5"/>
    <mergeCell ref="R5:W5"/>
    <mergeCell ref="J6:K6"/>
    <mergeCell ref="A83:H83"/>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rintOptions horizontalCentered="1"/>
  <pageMargins left="0.751388888888889" right="0.751388888888889" top="1" bottom="1" header="0.5" footer="0.5"/>
  <pageSetup paperSize="9" scale="3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1"/>
  <sheetViews>
    <sheetView showZeros="0" workbookViewId="0">
      <pane ySplit="1" topLeftCell="A99" activePane="bottomLeft" state="frozen"/>
      <selection/>
      <selection pane="bottomLeft" activeCell="E51" sqref="E51"/>
    </sheetView>
  </sheetViews>
  <sheetFormatPr defaultColWidth="9.11016949152542" defaultRowHeight="11.95" customHeight="1"/>
  <cols>
    <col min="1" max="1" width="34.2203389830508" customWidth="1"/>
    <col min="2" max="2" width="51.4745762711864" customWidth="1"/>
    <col min="3" max="3" width="9.8728813559322" customWidth="1"/>
    <col min="4" max="4" width="14.1271186440678" customWidth="1"/>
    <col min="5" max="5" width="23.1271186440678" customWidth="1"/>
    <col min="6" max="6" width="8.8728813559322" customWidth="1"/>
    <col min="7" max="7" width="6.6271186440678" style="120" customWidth="1"/>
    <col min="8" max="8" width="9.33050847457627" style="120" customWidth="1"/>
    <col min="9" max="9" width="13.4406779661017" style="120" customWidth="1"/>
    <col min="10" max="10" width="27.4406779661017" customWidth="1"/>
  </cols>
  <sheetData>
    <row r="1" customHeight="1" spans="1:10">
      <c r="A1" s="4"/>
      <c r="B1" s="4"/>
      <c r="C1" s="4"/>
      <c r="D1" s="4"/>
      <c r="E1" s="4"/>
      <c r="F1" s="4"/>
      <c r="G1" s="4"/>
      <c r="H1" s="4"/>
      <c r="I1" s="4"/>
      <c r="J1" s="4"/>
    </row>
    <row r="2" customHeight="1" spans="10:10">
      <c r="J2" s="62" t="s">
        <v>301</v>
      </c>
    </row>
    <row r="3" ht="28.5" customHeight="1" spans="1:10">
      <c r="A3" s="53" t="s">
        <v>302</v>
      </c>
      <c r="B3" s="32"/>
      <c r="C3" s="32"/>
      <c r="D3" s="32"/>
      <c r="E3" s="32"/>
      <c r="F3" s="54"/>
      <c r="G3" s="32"/>
      <c r="H3" s="54"/>
      <c r="I3" s="54"/>
      <c r="J3" s="32"/>
    </row>
    <row r="4" ht="15.05" customHeight="1" spans="1:1">
      <c r="A4" s="8" t="str">
        <f>'部门财务收支预算总表01-1'!A4</f>
        <v>单位名称：新平彝族傣族自治县市场监督管理局</v>
      </c>
    </row>
    <row r="5" ht="14.25" customHeight="1" spans="1:10">
      <c r="A5" s="55" t="s">
        <v>303</v>
      </c>
      <c r="B5" s="55" t="s">
        <v>304</v>
      </c>
      <c r="C5" s="55" t="s">
        <v>305</v>
      </c>
      <c r="D5" s="55" t="s">
        <v>306</v>
      </c>
      <c r="E5" s="55" t="s">
        <v>307</v>
      </c>
      <c r="F5" s="56" t="s">
        <v>308</v>
      </c>
      <c r="G5" s="55" t="s">
        <v>309</v>
      </c>
      <c r="H5" s="56" t="s">
        <v>310</v>
      </c>
      <c r="I5" s="56" t="s">
        <v>311</v>
      </c>
      <c r="J5" s="55" t="s">
        <v>312</v>
      </c>
    </row>
    <row r="6" ht="14.25" customHeight="1" spans="1:10">
      <c r="A6" s="55">
        <v>1</v>
      </c>
      <c r="B6" s="55">
        <v>2</v>
      </c>
      <c r="C6" s="55">
        <v>3</v>
      </c>
      <c r="D6" s="55">
        <v>4</v>
      </c>
      <c r="E6" s="55">
        <v>5</v>
      </c>
      <c r="F6" s="56">
        <v>6</v>
      </c>
      <c r="G6" s="55">
        <v>7</v>
      </c>
      <c r="H6" s="56">
        <v>8</v>
      </c>
      <c r="I6" s="56">
        <v>9</v>
      </c>
      <c r="J6" s="55">
        <v>10</v>
      </c>
    </row>
    <row r="7" s="1" customFormat="1" ht="13.05" spans="1:10">
      <c r="A7" s="107" t="s">
        <v>52</v>
      </c>
      <c r="B7" s="107"/>
      <c r="C7" s="107"/>
      <c r="E7" s="108"/>
      <c r="F7" s="108"/>
      <c r="G7" s="109"/>
      <c r="H7" s="109"/>
      <c r="I7" s="109"/>
      <c r="J7" s="108"/>
    </row>
    <row r="8" s="1" customFormat="1" ht="73" customHeight="1" spans="1:10">
      <c r="A8" s="121" t="s">
        <v>286</v>
      </c>
      <c r="B8" s="122" t="s">
        <v>313</v>
      </c>
      <c r="C8" s="110"/>
      <c r="D8" s="110"/>
      <c r="E8" s="108"/>
      <c r="F8" s="108"/>
      <c r="G8" s="109"/>
      <c r="H8" s="109"/>
      <c r="I8" s="109"/>
      <c r="J8" s="108"/>
    </row>
    <row r="9" s="1" customFormat="1" ht="13.05" spans="1:10">
      <c r="A9" s="107"/>
      <c r="B9" s="122"/>
      <c r="C9" s="107" t="s">
        <v>314</v>
      </c>
      <c r="D9" s="123" t="s">
        <v>315</v>
      </c>
      <c r="E9" s="124" t="s">
        <v>316</v>
      </c>
      <c r="F9" s="109" t="s">
        <v>317</v>
      </c>
      <c r="G9" s="110" t="s">
        <v>318</v>
      </c>
      <c r="H9" s="109" t="s">
        <v>319</v>
      </c>
      <c r="I9" s="109" t="s">
        <v>320</v>
      </c>
      <c r="J9" s="124" t="s">
        <v>321</v>
      </c>
    </row>
    <row r="10" s="1" customFormat="1" ht="68" customHeight="1" spans="1:10">
      <c r="A10" s="107"/>
      <c r="B10" s="122"/>
      <c r="C10" s="107" t="s">
        <v>314</v>
      </c>
      <c r="D10" s="123" t="s">
        <v>315</v>
      </c>
      <c r="E10" s="124" t="s">
        <v>322</v>
      </c>
      <c r="F10" s="109" t="s">
        <v>323</v>
      </c>
      <c r="G10" s="110" t="s">
        <v>324</v>
      </c>
      <c r="H10" s="109" t="s">
        <v>325</v>
      </c>
      <c r="I10" s="109" t="s">
        <v>320</v>
      </c>
      <c r="J10" s="124" t="s">
        <v>326</v>
      </c>
    </row>
    <row r="11" s="1" customFormat="1" ht="18" customHeight="1" spans="1:10">
      <c r="A11" s="107"/>
      <c r="B11" s="122"/>
      <c r="C11" s="107" t="s">
        <v>314</v>
      </c>
      <c r="D11" s="123" t="s">
        <v>327</v>
      </c>
      <c r="E11" s="124" t="s">
        <v>328</v>
      </c>
      <c r="F11" s="109" t="s">
        <v>323</v>
      </c>
      <c r="G11" s="110" t="s">
        <v>329</v>
      </c>
      <c r="H11" s="109" t="s">
        <v>330</v>
      </c>
      <c r="I11" s="109" t="s">
        <v>320</v>
      </c>
      <c r="J11" s="124" t="s">
        <v>331</v>
      </c>
    </row>
    <row r="12" s="1" customFormat="1" ht="32" customHeight="1" spans="1:10">
      <c r="A12" s="107"/>
      <c r="B12" s="122"/>
      <c r="C12" s="107" t="s">
        <v>314</v>
      </c>
      <c r="D12" s="123" t="s">
        <v>332</v>
      </c>
      <c r="E12" s="124" t="s">
        <v>333</v>
      </c>
      <c r="F12" s="109" t="s">
        <v>334</v>
      </c>
      <c r="G12" s="110" t="s">
        <v>153</v>
      </c>
      <c r="H12" s="109" t="s">
        <v>335</v>
      </c>
      <c r="I12" s="109" t="s">
        <v>320</v>
      </c>
      <c r="J12" s="124" t="s">
        <v>336</v>
      </c>
    </row>
    <row r="13" s="1" customFormat="1" ht="53" customHeight="1" spans="1:10">
      <c r="A13" s="107"/>
      <c r="B13" s="122"/>
      <c r="C13" s="107" t="s">
        <v>337</v>
      </c>
      <c r="D13" s="123" t="s">
        <v>338</v>
      </c>
      <c r="E13" s="124" t="s">
        <v>339</v>
      </c>
      <c r="F13" s="109" t="s">
        <v>317</v>
      </c>
      <c r="G13" s="110" t="s">
        <v>340</v>
      </c>
      <c r="H13" s="109" t="s">
        <v>330</v>
      </c>
      <c r="I13" s="109" t="s">
        <v>341</v>
      </c>
      <c r="J13" s="124" t="s">
        <v>342</v>
      </c>
    </row>
    <row r="14" s="1" customFormat="1" ht="36" customHeight="1" spans="1:10">
      <c r="A14" s="107"/>
      <c r="B14" s="122"/>
      <c r="C14" s="107" t="s">
        <v>337</v>
      </c>
      <c r="D14" s="123" t="s">
        <v>338</v>
      </c>
      <c r="E14" s="124" t="s">
        <v>343</v>
      </c>
      <c r="F14" s="109" t="s">
        <v>317</v>
      </c>
      <c r="G14" s="110" t="s">
        <v>344</v>
      </c>
      <c r="H14" s="109" t="s">
        <v>330</v>
      </c>
      <c r="I14" s="109" t="s">
        <v>341</v>
      </c>
      <c r="J14" s="124" t="s">
        <v>345</v>
      </c>
    </row>
    <row r="15" s="1" customFormat="1" ht="22.25" spans="1:10">
      <c r="A15" s="107"/>
      <c r="B15" s="122"/>
      <c r="C15" s="107" t="s">
        <v>346</v>
      </c>
      <c r="D15" s="123" t="s">
        <v>347</v>
      </c>
      <c r="E15" s="124" t="s">
        <v>348</v>
      </c>
      <c r="F15" s="109" t="s">
        <v>323</v>
      </c>
      <c r="G15" s="110" t="s">
        <v>349</v>
      </c>
      <c r="H15" s="109" t="s">
        <v>330</v>
      </c>
      <c r="I15" s="109" t="s">
        <v>320</v>
      </c>
      <c r="J15" s="124" t="s">
        <v>350</v>
      </c>
    </row>
    <row r="16" s="1" customFormat="1" ht="25" customHeight="1" spans="1:10">
      <c r="A16" s="121" t="s">
        <v>273</v>
      </c>
      <c r="B16" s="122" t="s">
        <v>351</v>
      </c>
      <c r="C16" s="107"/>
      <c r="D16" s="107"/>
      <c r="E16" s="107"/>
      <c r="F16" s="107"/>
      <c r="G16" s="110"/>
      <c r="H16" s="110"/>
      <c r="I16" s="110"/>
      <c r="J16" s="107"/>
    </row>
    <row r="17" s="1" customFormat="1" ht="25" customHeight="1" spans="1:10">
      <c r="A17" s="107"/>
      <c r="B17" s="122"/>
      <c r="C17" s="107" t="s">
        <v>314</v>
      </c>
      <c r="D17" s="123" t="s">
        <v>315</v>
      </c>
      <c r="E17" s="124" t="s">
        <v>352</v>
      </c>
      <c r="F17" s="109" t="s">
        <v>323</v>
      </c>
      <c r="G17" s="110" t="s">
        <v>353</v>
      </c>
      <c r="H17" s="109" t="s">
        <v>354</v>
      </c>
      <c r="I17" s="109" t="s">
        <v>320</v>
      </c>
      <c r="J17" s="124" t="s">
        <v>355</v>
      </c>
    </row>
    <row r="18" s="1" customFormat="1" ht="49" customHeight="1" spans="1:10">
      <c r="A18" s="107"/>
      <c r="B18" s="122"/>
      <c r="C18" s="107" t="s">
        <v>314</v>
      </c>
      <c r="D18" s="123" t="s">
        <v>327</v>
      </c>
      <c r="E18" s="124" t="s">
        <v>356</v>
      </c>
      <c r="F18" s="109" t="s">
        <v>323</v>
      </c>
      <c r="G18" s="110" t="s">
        <v>357</v>
      </c>
      <c r="H18" s="109" t="s">
        <v>330</v>
      </c>
      <c r="I18" s="109" t="s">
        <v>320</v>
      </c>
      <c r="J18" s="124" t="s">
        <v>358</v>
      </c>
    </row>
    <row r="19" s="1" customFormat="1" ht="43" customHeight="1" spans="1:10">
      <c r="A19" s="107"/>
      <c r="B19" s="122"/>
      <c r="C19" s="107" t="s">
        <v>314</v>
      </c>
      <c r="D19" s="123" t="s">
        <v>327</v>
      </c>
      <c r="E19" s="124" t="s">
        <v>359</v>
      </c>
      <c r="F19" s="109" t="s">
        <v>323</v>
      </c>
      <c r="G19" s="110" t="s">
        <v>357</v>
      </c>
      <c r="H19" s="109" t="s">
        <v>330</v>
      </c>
      <c r="I19" s="109" t="s">
        <v>320</v>
      </c>
      <c r="J19" s="124" t="s">
        <v>360</v>
      </c>
    </row>
    <row r="20" s="1" customFormat="1" ht="42" customHeight="1" spans="1:10">
      <c r="A20" s="107"/>
      <c r="B20" s="122"/>
      <c r="C20" s="107" t="s">
        <v>314</v>
      </c>
      <c r="D20" s="123" t="s">
        <v>332</v>
      </c>
      <c r="E20" s="124" t="s">
        <v>361</v>
      </c>
      <c r="F20" s="109" t="s">
        <v>317</v>
      </c>
      <c r="G20" s="110" t="s">
        <v>357</v>
      </c>
      <c r="H20" s="109" t="s">
        <v>330</v>
      </c>
      <c r="I20" s="109" t="s">
        <v>320</v>
      </c>
      <c r="J20" s="124" t="s">
        <v>362</v>
      </c>
    </row>
    <row r="21" s="1" customFormat="1" ht="22" customHeight="1" spans="1:10">
      <c r="A21" s="107"/>
      <c r="B21" s="122"/>
      <c r="C21" s="107" t="s">
        <v>337</v>
      </c>
      <c r="D21" s="123" t="s">
        <v>363</v>
      </c>
      <c r="E21" s="124" t="s">
        <v>364</v>
      </c>
      <c r="F21" s="109" t="s">
        <v>323</v>
      </c>
      <c r="G21" s="110" t="s">
        <v>156</v>
      </c>
      <c r="H21" s="109" t="s">
        <v>365</v>
      </c>
      <c r="I21" s="109" t="s">
        <v>320</v>
      </c>
      <c r="J21" s="124" t="s">
        <v>366</v>
      </c>
    </row>
    <row r="22" s="1" customFormat="1" ht="60" customHeight="1" spans="1:10">
      <c r="A22" s="107"/>
      <c r="B22" s="122"/>
      <c r="C22" s="107" t="s">
        <v>346</v>
      </c>
      <c r="D22" s="123" t="s">
        <v>347</v>
      </c>
      <c r="E22" s="124" t="s">
        <v>367</v>
      </c>
      <c r="F22" s="109" t="s">
        <v>323</v>
      </c>
      <c r="G22" s="110" t="s">
        <v>349</v>
      </c>
      <c r="H22" s="109" t="s">
        <v>330</v>
      </c>
      <c r="I22" s="109" t="s">
        <v>320</v>
      </c>
      <c r="J22" s="124" t="s">
        <v>368</v>
      </c>
    </row>
    <row r="23" s="1" customFormat="1" ht="37" customHeight="1" spans="1:10">
      <c r="A23" s="125" t="s">
        <v>281</v>
      </c>
      <c r="B23" s="122" t="s">
        <v>369</v>
      </c>
      <c r="C23" s="107"/>
      <c r="D23" s="107"/>
      <c r="E23" s="107"/>
      <c r="F23" s="107"/>
      <c r="G23" s="110"/>
      <c r="H23" s="110"/>
      <c r="I23" s="110"/>
      <c r="J23" s="107"/>
    </row>
    <row r="24" s="1" customFormat="1" ht="22.25" spans="1:10">
      <c r="A24" s="107"/>
      <c r="B24" s="122"/>
      <c r="C24" s="107" t="s">
        <v>314</v>
      </c>
      <c r="D24" s="123" t="s">
        <v>315</v>
      </c>
      <c r="E24" s="124" t="s">
        <v>370</v>
      </c>
      <c r="F24" s="109" t="s">
        <v>317</v>
      </c>
      <c r="G24" s="110" t="s">
        <v>318</v>
      </c>
      <c r="H24" s="109" t="s">
        <v>371</v>
      </c>
      <c r="I24" s="109" t="s">
        <v>320</v>
      </c>
      <c r="J24" s="124" t="s">
        <v>372</v>
      </c>
    </row>
    <row r="25" s="1" customFormat="1" ht="54" customHeight="1" spans="1:10">
      <c r="A25" s="107"/>
      <c r="B25" s="122"/>
      <c r="C25" s="107" t="s">
        <v>314</v>
      </c>
      <c r="D25" s="123" t="s">
        <v>327</v>
      </c>
      <c r="E25" s="124" t="s">
        <v>373</v>
      </c>
      <c r="F25" s="109" t="s">
        <v>317</v>
      </c>
      <c r="G25" s="110" t="s">
        <v>357</v>
      </c>
      <c r="H25" s="109" t="s">
        <v>330</v>
      </c>
      <c r="I25" s="109" t="s">
        <v>320</v>
      </c>
      <c r="J25" s="128" t="s">
        <v>374</v>
      </c>
    </row>
    <row r="26" s="1" customFormat="1" ht="41" customHeight="1" spans="1:10">
      <c r="A26" s="107"/>
      <c r="B26" s="122"/>
      <c r="C26" s="107" t="s">
        <v>314</v>
      </c>
      <c r="D26" s="123" t="s">
        <v>327</v>
      </c>
      <c r="E26" s="124" t="s">
        <v>375</v>
      </c>
      <c r="F26" s="109" t="s">
        <v>317</v>
      </c>
      <c r="G26" s="110" t="s">
        <v>357</v>
      </c>
      <c r="H26" s="109" t="s">
        <v>330</v>
      </c>
      <c r="I26" s="109" t="s">
        <v>320</v>
      </c>
      <c r="J26" s="128" t="s">
        <v>376</v>
      </c>
    </row>
    <row r="27" s="1" customFormat="1" ht="59" customHeight="1" spans="1:10">
      <c r="A27" s="107"/>
      <c r="B27" s="122"/>
      <c r="C27" s="107" t="s">
        <v>314</v>
      </c>
      <c r="D27" s="123" t="s">
        <v>332</v>
      </c>
      <c r="E27" s="124" t="s">
        <v>377</v>
      </c>
      <c r="F27" s="109" t="s">
        <v>317</v>
      </c>
      <c r="G27" s="110" t="s">
        <v>357</v>
      </c>
      <c r="H27" s="109" t="s">
        <v>330</v>
      </c>
      <c r="I27" s="109" t="s">
        <v>320</v>
      </c>
      <c r="J27" s="128" t="s">
        <v>378</v>
      </c>
    </row>
    <row r="28" s="1" customFormat="1" ht="36" customHeight="1" spans="1:10">
      <c r="A28" s="107"/>
      <c r="B28" s="122"/>
      <c r="C28" s="107" t="s">
        <v>337</v>
      </c>
      <c r="D28" s="123" t="s">
        <v>338</v>
      </c>
      <c r="E28" s="124" t="s">
        <v>379</v>
      </c>
      <c r="F28" s="109" t="s">
        <v>317</v>
      </c>
      <c r="G28" s="110" t="s">
        <v>380</v>
      </c>
      <c r="H28" s="109" t="s">
        <v>330</v>
      </c>
      <c r="I28" s="109" t="s">
        <v>341</v>
      </c>
      <c r="J28" s="124" t="s">
        <v>381</v>
      </c>
    </row>
    <row r="29" s="1" customFormat="1" ht="22.25" spans="1:10">
      <c r="A29" s="107"/>
      <c r="B29" s="122"/>
      <c r="C29" s="107" t="s">
        <v>346</v>
      </c>
      <c r="D29" s="123" t="s">
        <v>347</v>
      </c>
      <c r="E29" s="124" t="s">
        <v>382</v>
      </c>
      <c r="F29" s="109" t="s">
        <v>323</v>
      </c>
      <c r="G29" s="110" t="s">
        <v>349</v>
      </c>
      <c r="H29" s="109" t="s">
        <v>330</v>
      </c>
      <c r="I29" s="109" t="s">
        <v>320</v>
      </c>
      <c r="J29" s="124" t="s">
        <v>383</v>
      </c>
    </row>
    <row r="30" s="1" customFormat="1" ht="266" customHeight="1" spans="1:10">
      <c r="A30" s="121" t="s">
        <v>289</v>
      </c>
      <c r="B30" s="122" t="s">
        <v>384</v>
      </c>
      <c r="C30" s="107"/>
      <c r="D30" s="107"/>
      <c r="E30" s="107"/>
      <c r="F30" s="107"/>
      <c r="G30" s="110"/>
      <c r="H30" s="110"/>
      <c r="I30" s="110"/>
      <c r="J30" s="107"/>
    </row>
    <row r="31" s="1" customFormat="1" ht="44" customHeight="1" spans="1:10">
      <c r="A31" s="107"/>
      <c r="B31" s="122"/>
      <c r="C31" s="107" t="s">
        <v>314</v>
      </c>
      <c r="D31" s="123" t="s">
        <v>315</v>
      </c>
      <c r="E31" s="124" t="s">
        <v>385</v>
      </c>
      <c r="F31" s="109" t="s">
        <v>323</v>
      </c>
      <c r="G31" s="110" t="s">
        <v>386</v>
      </c>
      <c r="H31" s="109" t="s">
        <v>387</v>
      </c>
      <c r="I31" s="109" t="s">
        <v>320</v>
      </c>
      <c r="J31" s="124" t="s">
        <v>388</v>
      </c>
    </row>
    <row r="32" s="1" customFormat="1" ht="34" customHeight="1" spans="1:10">
      <c r="A32" s="107"/>
      <c r="B32" s="122"/>
      <c r="C32" s="107" t="s">
        <v>314</v>
      </c>
      <c r="D32" s="123" t="s">
        <v>315</v>
      </c>
      <c r="E32" s="124" t="s">
        <v>389</v>
      </c>
      <c r="F32" s="109" t="s">
        <v>323</v>
      </c>
      <c r="G32" s="110" t="s">
        <v>152</v>
      </c>
      <c r="H32" s="109" t="s">
        <v>387</v>
      </c>
      <c r="I32" s="109" t="s">
        <v>320</v>
      </c>
      <c r="J32" s="124" t="s">
        <v>390</v>
      </c>
    </row>
    <row r="33" s="1" customFormat="1" ht="38" customHeight="1" spans="1:10">
      <c r="A33" s="107"/>
      <c r="B33" s="122"/>
      <c r="C33" s="107" t="s">
        <v>314</v>
      </c>
      <c r="D33" s="123" t="s">
        <v>315</v>
      </c>
      <c r="E33" s="124" t="s">
        <v>391</v>
      </c>
      <c r="F33" s="109" t="s">
        <v>323</v>
      </c>
      <c r="G33" s="110" t="s">
        <v>392</v>
      </c>
      <c r="H33" s="109" t="s">
        <v>393</v>
      </c>
      <c r="I33" s="109" t="s">
        <v>320</v>
      </c>
      <c r="J33" s="124" t="s">
        <v>394</v>
      </c>
    </row>
    <row r="34" s="1" customFormat="1" ht="51" customHeight="1" spans="1:10">
      <c r="A34" s="107"/>
      <c r="B34" s="122"/>
      <c r="C34" s="107" t="s">
        <v>314</v>
      </c>
      <c r="D34" s="123" t="s">
        <v>327</v>
      </c>
      <c r="E34" s="124" t="s">
        <v>395</v>
      </c>
      <c r="F34" s="109" t="s">
        <v>323</v>
      </c>
      <c r="G34" s="110" t="s">
        <v>349</v>
      </c>
      <c r="H34" s="109" t="s">
        <v>330</v>
      </c>
      <c r="I34" s="109" t="s">
        <v>320</v>
      </c>
      <c r="J34" s="128" t="s">
        <v>396</v>
      </c>
    </row>
    <row r="35" s="1" customFormat="1" ht="49" customHeight="1" spans="1:10">
      <c r="A35" s="107"/>
      <c r="B35" s="122"/>
      <c r="C35" s="107" t="s">
        <v>314</v>
      </c>
      <c r="D35" s="123" t="s">
        <v>327</v>
      </c>
      <c r="E35" s="124" t="s">
        <v>397</v>
      </c>
      <c r="F35" s="109" t="s">
        <v>323</v>
      </c>
      <c r="G35" s="110" t="s">
        <v>329</v>
      </c>
      <c r="H35" s="109" t="s">
        <v>330</v>
      </c>
      <c r="I35" s="109" t="s">
        <v>320</v>
      </c>
      <c r="J35" s="128" t="s">
        <v>398</v>
      </c>
    </row>
    <row r="36" s="1" customFormat="1" ht="32" customHeight="1" spans="1:10">
      <c r="A36" s="107"/>
      <c r="B36" s="122"/>
      <c r="C36" s="107" t="s">
        <v>314</v>
      </c>
      <c r="D36" s="123" t="s">
        <v>332</v>
      </c>
      <c r="E36" s="124" t="s">
        <v>399</v>
      </c>
      <c r="F36" s="109" t="s">
        <v>317</v>
      </c>
      <c r="G36" s="110" t="s">
        <v>400</v>
      </c>
      <c r="H36" s="109" t="s">
        <v>401</v>
      </c>
      <c r="I36" s="109" t="s">
        <v>320</v>
      </c>
      <c r="J36" s="124" t="s">
        <v>402</v>
      </c>
    </row>
    <row r="37" s="1" customFormat="1" ht="32" customHeight="1" spans="1:10">
      <c r="A37" s="107"/>
      <c r="B37" s="122"/>
      <c r="C37" s="107" t="s">
        <v>337</v>
      </c>
      <c r="D37" s="123" t="s">
        <v>338</v>
      </c>
      <c r="E37" s="124" t="s">
        <v>403</v>
      </c>
      <c r="F37" s="109" t="s">
        <v>323</v>
      </c>
      <c r="G37" s="110" t="s">
        <v>349</v>
      </c>
      <c r="H37" s="109" t="s">
        <v>330</v>
      </c>
      <c r="I37" s="109" t="s">
        <v>320</v>
      </c>
      <c r="J37" s="124" t="s">
        <v>404</v>
      </c>
    </row>
    <row r="38" s="1" customFormat="1" ht="22.25" spans="1:10">
      <c r="A38" s="107"/>
      <c r="B38" s="122"/>
      <c r="C38" s="107" t="s">
        <v>346</v>
      </c>
      <c r="D38" s="123" t="s">
        <v>347</v>
      </c>
      <c r="E38" s="124" t="s">
        <v>405</v>
      </c>
      <c r="F38" s="109" t="s">
        <v>323</v>
      </c>
      <c r="G38" s="110" t="s">
        <v>329</v>
      </c>
      <c r="H38" s="109" t="s">
        <v>330</v>
      </c>
      <c r="I38" s="109" t="s">
        <v>320</v>
      </c>
      <c r="J38" s="124" t="s">
        <v>406</v>
      </c>
    </row>
    <row r="39" s="1" customFormat="1" ht="206" customHeight="1" spans="1:10">
      <c r="A39" s="121" t="s">
        <v>293</v>
      </c>
      <c r="B39" s="122" t="s">
        <v>407</v>
      </c>
      <c r="C39" s="107"/>
      <c r="D39" s="107"/>
      <c r="E39" s="107"/>
      <c r="F39" s="107"/>
      <c r="G39" s="110"/>
      <c r="H39" s="110"/>
      <c r="I39" s="110"/>
      <c r="J39" s="107"/>
    </row>
    <row r="40" s="1" customFormat="1" ht="70" customHeight="1" spans="1:10">
      <c r="A40" s="107"/>
      <c r="B40" s="122"/>
      <c r="C40" s="107" t="s">
        <v>314</v>
      </c>
      <c r="D40" s="123" t="s">
        <v>315</v>
      </c>
      <c r="E40" s="124" t="s">
        <v>408</v>
      </c>
      <c r="F40" s="109" t="s">
        <v>323</v>
      </c>
      <c r="G40" s="110" t="s">
        <v>409</v>
      </c>
      <c r="H40" s="109" t="s">
        <v>325</v>
      </c>
      <c r="I40" s="109" t="s">
        <v>320</v>
      </c>
      <c r="J40" s="124" t="s">
        <v>410</v>
      </c>
    </row>
    <row r="41" s="1" customFormat="1" ht="24" customHeight="1" spans="1:10">
      <c r="A41" s="107"/>
      <c r="B41" s="122"/>
      <c r="C41" s="107" t="s">
        <v>314</v>
      </c>
      <c r="D41" s="123" t="s">
        <v>315</v>
      </c>
      <c r="E41" s="124" t="s">
        <v>411</v>
      </c>
      <c r="F41" s="109" t="s">
        <v>317</v>
      </c>
      <c r="G41" s="110" t="s">
        <v>151</v>
      </c>
      <c r="H41" s="109" t="s">
        <v>387</v>
      </c>
      <c r="I41" s="109" t="s">
        <v>320</v>
      </c>
      <c r="J41" s="124" t="s">
        <v>412</v>
      </c>
    </row>
    <row r="42" s="1" customFormat="1" ht="70" customHeight="1" spans="1:10">
      <c r="A42" s="107"/>
      <c r="B42" s="122"/>
      <c r="C42" s="107" t="s">
        <v>314</v>
      </c>
      <c r="D42" s="123" t="s">
        <v>315</v>
      </c>
      <c r="E42" s="124" t="s">
        <v>413</v>
      </c>
      <c r="F42" s="109" t="s">
        <v>323</v>
      </c>
      <c r="G42" s="110" t="s">
        <v>386</v>
      </c>
      <c r="H42" s="109" t="s">
        <v>387</v>
      </c>
      <c r="I42" s="109" t="s">
        <v>320</v>
      </c>
      <c r="J42" s="124" t="s">
        <v>414</v>
      </c>
    </row>
    <row r="43" s="1" customFormat="1" ht="37" customHeight="1" spans="1:10">
      <c r="A43" s="107"/>
      <c r="B43" s="122"/>
      <c r="C43" s="107" t="s">
        <v>314</v>
      </c>
      <c r="D43" s="123" t="s">
        <v>327</v>
      </c>
      <c r="E43" s="124" t="s">
        <v>415</v>
      </c>
      <c r="F43" s="109" t="s">
        <v>323</v>
      </c>
      <c r="G43" s="110" t="s">
        <v>349</v>
      </c>
      <c r="H43" s="109" t="s">
        <v>330</v>
      </c>
      <c r="I43" s="109" t="s">
        <v>320</v>
      </c>
      <c r="J43" s="124" t="s">
        <v>416</v>
      </c>
    </row>
    <row r="44" s="1" customFormat="1" ht="22" customHeight="1" spans="1:10">
      <c r="A44" s="107"/>
      <c r="B44" s="122"/>
      <c r="C44" s="107" t="s">
        <v>314</v>
      </c>
      <c r="D44" s="123" t="s">
        <v>332</v>
      </c>
      <c r="E44" s="124" t="s">
        <v>417</v>
      </c>
      <c r="F44" s="109" t="s">
        <v>317</v>
      </c>
      <c r="G44" s="110" t="s">
        <v>386</v>
      </c>
      <c r="H44" s="109" t="s">
        <v>401</v>
      </c>
      <c r="I44" s="109" t="s">
        <v>320</v>
      </c>
      <c r="J44" s="124" t="s">
        <v>418</v>
      </c>
    </row>
    <row r="45" s="1" customFormat="1" ht="49" customHeight="1" spans="1:10">
      <c r="A45" s="107"/>
      <c r="B45" s="122"/>
      <c r="C45" s="107" t="s">
        <v>337</v>
      </c>
      <c r="D45" s="123" t="s">
        <v>338</v>
      </c>
      <c r="E45" s="124" t="s">
        <v>339</v>
      </c>
      <c r="F45" s="109" t="s">
        <v>317</v>
      </c>
      <c r="G45" s="110" t="s">
        <v>380</v>
      </c>
      <c r="H45" s="109" t="s">
        <v>330</v>
      </c>
      <c r="I45" s="109" t="s">
        <v>341</v>
      </c>
      <c r="J45" s="124" t="s">
        <v>342</v>
      </c>
    </row>
    <row r="46" s="1" customFormat="1" ht="35" customHeight="1" spans="1:10">
      <c r="A46" s="107"/>
      <c r="B46" s="122"/>
      <c r="C46" s="107" t="s">
        <v>337</v>
      </c>
      <c r="D46" s="123" t="s">
        <v>338</v>
      </c>
      <c r="E46" s="124" t="s">
        <v>419</v>
      </c>
      <c r="F46" s="109" t="s">
        <v>317</v>
      </c>
      <c r="G46" s="110" t="s">
        <v>380</v>
      </c>
      <c r="H46" s="109" t="s">
        <v>330</v>
      </c>
      <c r="I46" s="109" t="s">
        <v>341</v>
      </c>
      <c r="J46" s="124" t="s">
        <v>345</v>
      </c>
    </row>
    <row r="47" s="1" customFormat="1" ht="22.25" spans="1:10">
      <c r="A47" s="107"/>
      <c r="B47" s="122"/>
      <c r="C47" s="107" t="s">
        <v>346</v>
      </c>
      <c r="D47" s="123" t="s">
        <v>347</v>
      </c>
      <c r="E47" s="124" t="s">
        <v>348</v>
      </c>
      <c r="F47" s="109" t="s">
        <v>323</v>
      </c>
      <c r="G47" s="110" t="s">
        <v>349</v>
      </c>
      <c r="H47" s="109" t="s">
        <v>330</v>
      </c>
      <c r="I47" s="109" t="s">
        <v>320</v>
      </c>
      <c r="J47" s="124" t="s">
        <v>350</v>
      </c>
    </row>
    <row r="48" s="1" customFormat="1" ht="409" customHeight="1" spans="1:10">
      <c r="A48" s="121" t="s">
        <v>295</v>
      </c>
      <c r="B48" s="126" t="s">
        <v>420</v>
      </c>
      <c r="C48" s="107"/>
      <c r="D48" s="107"/>
      <c r="E48" s="107"/>
      <c r="F48" s="107"/>
      <c r="G48" s="110"/>
      <c r="H48" s="110"/>
      <c r="I48" s="110"/>
      <c r="J48" s="107"/>
    </row>
    <row r="49" s="1" customFormat="1" ht="42" customHeight="1" spans="1:10">
      <c r="A49" s="107"/>
      <c r="B49" s="122"/>
      <c r="C49" s="107" t="s">
        <v>314</v>
      </c>
      <c r="D49" s="123" t="s">
        <v>315</v>
      </c>
      <c r="E49" s="124" t="s">
        <v>421</v>
      </c>
      <c r="F49" s="109" t="s">
        <v>323</v>
      </c>
      <c r="G49" s="110" t="s">
        <v>357</v>
      </c>
      <c r="H49" s="109" t="s">
        <v>422</v>
      </c>
      <c r="I49" s="109" t="s">
        <v>320</v>
      </c>
      <c r="J49" s="124" t="s">
        <v>423</v>
      </c>
    </row>
    <row r="50" s="1" customFormat="1" ht="57" customHeight="1" spans="1:10">
      <c r="A50" s="107"/>
      <c r="B50" s="122"/>
      <c r="C50" s="107" t="s">
        <v>314</v>
      </c>
      <c r="D50" s="123" t="s">
        <v>315</v>
      </c>
      <c r="E50" s="124" t="s">
        <v>424</v>
      </c>
      <c r="F50" s="109" t="s">
        <v>323</v>
      </c>
      <c r="G50" s="110" t="s">
        <v>425</v>
      </c>
      <c r="H50" s="109" t="s">
        <v>422</v>
      </c>
      <c r="I50" s="109" t="s">
        <v>320</v>
      </c>
      <c r="J50" s="124" t="s">
        <v>426</v>
      </c>
    </row>
    <row r="51" s="1" customFormat="1" ht="24" customHeight="1" spans="1:10">
      <c r="A51" s="107"/>
      <c r="B51" s="122"/>
      <c r="C51" s="107" t="s">
        <v>314</v>
      </c>
      <c r="D51" s="127" t="s">
        <v>315</v>
      </c>
      <c r="E51" s="124" t="s">
        <v>427</v>
      </c>
      <c r="F51" s="109" t="s">
        <v>323</v>
      </c>
      <c r="G51" s="110" t="s">
        <v>400</v>
      </c>
      <c r="H51" s="109" t="s">
        <v>422</v>
      </c>
      <c r="I51" s="109" t="s">
        <v>320</v>
      </c>
      <c r="J51" s="124" t="s">
        <v>428</v>
      </c>
    </row>
    <row r="52" s="1" customFormat="1" ht="30" customHeight="1" spans="1:10">
      <c r="A52" s="107"/>
      <c r="B52" s="122"/>
      <c r="C52" s="107" t="s">
        <v>314</v>
      </c>
      <c r="D52" s="123" t="s">
        <v>315</v>
      </c>
      <c r="E52" s="124" t="s">
        <v>429</v>
      </c>
      <c r="F52" s="109" t="s">
        <v>323</v>
      </c>
      <c r="G52" s="110" t="s">
        <v>400</v>
      </c>
      <c r="H52" s="109" t="s">
        <v>422</v>
      </c>
      <c r="I52" s="109" t="s">
        <v>320</v>
      </c>
      <c r="J52" s="124" t="s">
        <v>430</v>
      </c>
    </row>
    <row r="53" s="1" customFormat="1" ht="31" customHeight="1" spans="1:10">
      <c r="A53" s="107"/>
      <c r="B53" s="122"/>
      <c r="C53" s="107" t="s">
        <v>314</v>
      </c>
      <c r="D53" s="123" t="s">
        <v>315</v>
      </c>
      <c r="E53" s="124" t="s">
        <v>431</v>
      </c>
      <c r="F53" s="109" t="s">
        <v>323</v>
      </c>
      <c r="G53" s="110" t="s">
        <v>151</v>
      </c>
      <c r="H53" s="109" t="s">
        <v>432</v>
      </c>
      <c r="I53" s="109" t="s">
        <v>320</v>
      </c>
      <c r="J53" s="124" t="s">
        <v>433</v>
      </c>
    </row>
    <row r="54" s="1" customFormat="1" ht="70" customHeight="1" spans="1:10">
      <c r="A54" s="107"/>
      <c r="B54" s="122"/>
      <c r="C54" s="107" t="s">
        <v>314</v>
      </c>
      <c r="D54" s="123" t="s">
        <v>315</v>
      </c>
      <c r="E54" s="124" t="s">
        <v>434</v>
      </c>
      <c r="F54" s="109" t="s">
        <v>323</v>
      </c>
      <c r="G54" s="110" t="s">
        <v>435</v>
      </c>
      <c r="H54" s="109" t="s">
        <v>436</v>
      </c>
      <c r="I54" s="109" t="s">
        <v>320</v>
      </c>
      <c r="J54" s="124" t="s">
        <v>437</v>
      </c>
    </row>
    <row r="55" s="1" customFormat="1" ht="58" customHeight="1" spans="1:10">
      <c r="A55" s="107"/>
      <c r="B55" s="122"/>
      <c r="C55" s="107" t="s">
        <v>314</v>
      </c>
      <c r="D55" s="123" t="s">
        <v>327</v>
      </c>
      <c r="E55" s="124" t="s">
        <v>438</v>
      </c>
      <c r="F55" s="109" t="s">
        <v>323</v>
      </c>
      <c r="G55" s="110" t="s">
        <v>349</v>
      </c>
      <c r="H55" s="109" t="s">
        <v>330</v>
      </c>
      <c r="I55" s="109" t="s">
        <v>320</v>
      </c>
      <c r="J55" s="128" t="s">
        <v>439</v>
      </c>
    </row>
    <row r="56" s="1" customFormat="1" ht="59" customHeight="1" spans="1:10">
      <c r="A56" s="107"/>
      <c r="B56" s="122"/>
      <c r="C56" s="107" t="s">
        <v>314</v>
      </c>
      <c r="D56" s="123" t="s">
        <v>327</v>
      </c>
      <c r="E56" s="124" t="s">
        <v>440</v>
      </c>
      <c r="F56" s="109" t="s">
        <v>323</v>
      </c>
      <c r="G56" s="110" t="s">
        <v>357</v>
      </c>
      <c r="H56" s="109" t="s">
        <v>330</v>
      </c>
      <c r="I56" s="109" t="s">
        <v>320</v>
      </c>
      <c r="J56" s="124" t="s">
        <v>441</v>
      </c>
    </row>
    <row r="57" s="1" customFormat="1" ht="70" customHeight="1" spans="1:10">
      <c r="A57" s="107"/>
      <c r="B57" s="122"/>
      <c r="C57" s="107" t="s">
        <v>314</v>
      </c>
      <c r="D57" s="123" t="s">
        <v>327</v>
      </c>
      <c r="E57" s="124" t="s">
        <v>442</v>
      </c>
      <c r="F57" s="109" t="s">
        <v>323</v>
      </c>
      <c r="G57" s="110" t="s">
        <v>349</v>
      </c>
      <c r="H57" s="109" t="s">
        <v>330</v>
      </c>
      <c r="I57" s="109" t="s">
        <v>320</v>
      </c>
      <c r="J57" s="124" t="s">
        <v>443</v>
      </c>
    </row>
    <row r="58" s="1" customFormat="1" ht="13.05" spans="1:10">
      <c r="A58" s="107"/>
      <c r="B58" s="122"/>
      <c r="C58" s="107" t="s">
        <v>314</v>
      </c>
      <c r="D58" s="123" t="s">
        <v>327</v>
      </c>
      <c r="E58" s="124" t="s">
        <v>444</v>
      </c>
      <c r="F58" s="109" t="s">
        <v>323</v>
      </c>
      <c r="G58" s="110" t="s">
        <v>349</v>
      </c>
      <c r="H58" s="109" t="s">
        <v>330</v>
      </c>
      <c r="I58" s="109" t="s">
        <v>320</v>
      </c>
      <c r="J58" s="124" t="s">
        <v>445</v>
      </c>
    </row>
    <row r="59" s="1" customFormat="1" ht="22" customHeight="1" spans="1:10">
      <c r="A59" s="107"/>
      <c r="B59" s="122"/>
      <c r="C59" s="107" t="s">
        <v>314</v>
      </c>
      <c r="D59" s="123" t="s">
        <v>332</v>
      </c>
      <c r="E59" s="124" t="s">
        <v>446</v>
      </c>
      <c r="F59" s="109" t="s">
        <v>334</v>
      </c>
      <c r="G59" s="110" t="s">
        <v>386</v>
      </c>
      <c r="H59" s="109" t="s">
        <v>401</v>
      </c>
      <c r="I59" s="109" t="s">
        <v>320</v>
      </c>
      <c r="J59" s="124" t="s">
        <v>447</v>
      </c>
    </row>
    <row r="60" s="1" customFormat="1" ht="25" customHeight="1" spans="1:10">
      <c r="A60" s="107"/>
      <c r="B60" s="122"/>
      <c r="C60" s="107" t="s">
        <v>314</v>
      </c>
      <c r="D60" s="123" t="s">
        <v>332</v>
      </c>
      <c r="E60" s="124" t="s">
        <v>399</v>
      </c>
      <c r="F60" s="109" t="s">
        <v>323</v>
      </c>
      <c r="G60" s="110" t="s">
        <v>386</v>
      </c>
      <c r="H60" s="109" t="s">
        <v>401</v>
      </c>
      <c r="I60" s="109" t="s">
        <v>320</v>
      </c>
      <c r="J60" s="124" t="s">
        <v>402</v>
      </c>
    </row>
    <row r="61" s="1" customFormat="1" ht="39" customHeight="1" spans="1:10">
      <c r="A61" s="107"/>
      <c r="B61" s="122"/>
      <c r="C61" s="107" t="s">
        <v>337</v>
      </c>
      <c r="D61" s="123" t="s">
        <v>338</v>
      </c>
      <c r="E61" s="124" t="s">
        <v>448</v>
      </c>
      <c r="F61" s="109" t="s">
        <v>317</v>
      </c>
      <c r="G61" s="110" t="s">
        <v>449</v>
      </c>
      <c r="H61" s="109" t="s">
        <v>330</v>
      </c>
      <c r="I61" s="109" t="s">
        <v>341</v>
      </c>
      <c r="J61" s="124" t="s">
        <v>450</v>
      </c>
    </row>
    <row r="62" s="1" customFormat="1" ht="51" customHeight="1" spans="1:10">
      <c r="A62" s="107"/>
      <c r="B62" s="122"/>
      <c r="C62" s="107" t="s">
        <v>337</v>
      </c>
      <c r="D62" s="123" t="s">
        <v>338</v>
      </c>
      <c r="E62" s="124" t="s">
        <v>451</v>
      </c>
      <c r="F62" s="109" t="s">
        <v>317</v>
      </c>
      <c r="G62" s="110" t="s">
        <v>452</v>
      </c>
      <c r="H62" s="109" t="s">
        <v>330</v>
      </c>
      <c r="I62" s="109" t="s">
        <v>341</v>
      </c>
      <c r="J62" s="124" t="s">
        <v>453</v>
      </c>
    </row>
    <row r="63" s="1" customFormat="1" ht="41" customHeight="1" spans="1:10">
      <c r="A63" s="107"/>
      <c r="B63" s="122"/>
      <c r="C63" s="107" t="s">
        <v>337</v>
      </c>
      <c r="D63" s="123" t="s">
        <v>338</v>
      </c>
      <c r="E63" s="124" t="s">
        <v>454</v>
      </c>
      <c r="F63" s="109" t="s">
        <v>317</v>
      </c>
      <c r="G63" s="110" t="s">
        <v>380</v>
      </c>
      <c r="H63" s="109" t="s">
        <v>330</v>
      </c>
      <c r="I63" s="109" t="s">
        <v>341</v>
      </c>
      <c r="J63" s="124" t="s">
        <v>455</v>
      </c>
    </row>
    <row r="64" s="1" customFormat="1" ht="67" customHeight="1" spans="1:10">
      <c r="A64" s="107"/>
      <c r="B64" s="122"/>
      <c r="C64" s="107" t="s">
        <v>337</v>
      </c>
      <c r="D64" s="123" t="s">
        <v>338</v>
      </c>
      <c r="E64" s="124" t="s">
        <v>456</v>
      </c>
      <c r="F64" s="109" t="s">
        <v>323</v>
      </c>
      <c r="G64" s="110" t="s">
        <v>329</v>
      </c>
      <c r="H64" s="109" t="s">
        <v>330</v>
      </c>
      <c r="I64" s="109" t="s">
        <v>320</v>
      </c>
      <c r="J64" s="124" t="s">
        <v>457</v>
      </c>
    </row>
    <row r="65" s="1" customFormat="1" ht="48" customHeight="1" spans="1:10">
      <c r="A65" s="107"/>
      <c r="B65" s="122"/>
      <c r="C65" s="107" t="s">
        <v>337</v>
      </c>
      <c r="D65" s="123" t="s">
        <v>363</v>
      </c>
      <c r="E65" s="124" t="s">
        <v>458</v>
      </c>
      <c r="F65" s="109" t="s">
        <v>323</v>
      </c>
      <c r="G65" s="110" t="s">
        <v>459</v>
      </c>
      <c r="H65" s="109" t="s">
        <v>330</v>
      </c>
      <c r="I65" s="109" t="s">
        <v>341</v>
      </c>
      <c r="J65" s="124" t="s">
        <v>460</v>
      </c>
    </row>
    <row r="66" s="1" customFormat="1" ht="36" customHeight="1" spans="1:10">
      <c r="A66" s="107"/>
      <c r="B66" s="122"/>
      <c r="C66" s="107" t="s">
        <v>346</v>
      </c>
      <c r="D66" s="123" t="s">
        <v>347</v>
      </c>
      <c r="E66" s="124" t="s">
        <v>461</v>
      </c>
      <c r="F66" s="109" t="s">
        <v>323</v>
      </c>
      <c r="G66" s="110" t="s">
        <v>349</v>
      </c>
      <c r="H66" s="109" t="s">
        <v>330</v>
      </c>
      <c r="I66" s="109" t="s">
        <v>320</v>
      </c>
      <c r="J66" s="124" t="s">
        <v>462</v>
      </c>
    </row>
    <row r="67" s="1" customFormat="1" ht="77" customHeight="1" spans="1:10">
      <c r="A67" s="121" t="s">
        <v>278</v>
      </c>
      <c r="B67" s="122" t="s">
        <v>463</v>
      </c>
      <c r="C67" s="107"/>
      <c r="D67" s="107"/>
      <c r="E67" s="107"/>
      <c r="F67" s="107"/>
      <c r="G67" s="110"/>
      <c r="H67" s="110"/>
      <c r="I67" s="110"/>
      <c r="J67" s="107"/>
    </row>
    <row r="68" s="1" customFormat="1" ht="40" customHeight="1" spans="1:10">
      <c r="A68" s="107"/>
      <c r="B68" s="122"/>
      <c r="C68" s="107" t="s">
        <v>314</v>
      </c>
      <c r="D68" s="123" t="s">
        <v>315</v>
      </c>
      <c r="E68" s="124" t="s">
        <v>370</v>
      </c>
      <c r="F68" s="109" t="s">
        <v>317</v>
      </c>
      <c r="G68" s="110" t="s">
        <v>435</v>
      </c>
      <c r="H68" s="109" t="s">
        <v>371</v>
      </c>
      <c r="I68" s="109" t="s">
        <v>320</v>
      </c>
      <c r="J68" s="124" t="s">
        <v>464</v>
      </c>
    </row>
    <row r="69" s="1" customFormat="1" ht="49" customHeight="1" spans="1:10">
      <c r="A69" s="107"/>
      <c r="B69" s="122"/>
      <c r="C69" s="107" t="s">
        <v>314</v>
      </c>
      <c r="D69" s="123" t="s">
        <v>327</v>
      </c>
      <c r="E69" s="124" t="s">
        <v>373</v>
      </c>
      <c r="F69" s="109" t="s">
        <v>317</v>
      </c>
      <c r="G69" s="110" t="s">
        <v>357</v>
      </c>
      <c r="H69" s="109" t="s">
        <v>330</v>
      </c>
      <c r="I69" s="109" t="s">
        <v>320</v>
      </c>
      <c r="J69" s="128" t="s">
        <v>374</v>
      </c>
    </row>
    <row r="70" s="1" customFormat="1" ht="59" customHeight="1" spans="1:10">
      <c r="A70" s="107"/>
      <c r="B70" s="122"/>
      <c r="C70" s="107" t="s">
        <v>314</v>
      </c>
      <c r="D70" s="123" t="s">
        <v>332</v>
      </c>
      <c r="E70" s="124" t="s">
        <v>377</v>
      </c>
      <c r="F70" s="109" t="s">
        <v>317</v>
      </c>
      <c r="G70" s="110" t="s">
        <v>357</v>
      </c>
      <c r="H70" s="109" t="s">
        <v>330</v>
      </c>
      <c r="I70" s="109" t="s">
        <v>320</v>
      </c>
      <c r="J70" s="128" t="s">
        <v>378</v>
      </c>
    </row>
    <row r="71" s="1" customFormat="1" ht="46" customHeight="1" spans="1:10">
      <c r="A71" s="107"/>
      <c r="B71" s="122"/>
      <c r="C71" s="107" t="s">
        <v>337</v>
      </c>
      <c r="D71" s="123" t="s">
        <v>338</v>
      </c>
      <c r="E71" s="124" t="s">
        <v>465</v>
      </c>
      <c r="F71" s="109" t="s">
        <v>317</v>
      </c>
      <c r="G71" s="110" t="s">
        <v>380</v>
      </c>
      <c r="H71" s="109" t="s">
        <v>330</v>
      </c>
      <c r="I71" s="109" t="s">
        <v>341</v>
      </c>
      <c r="J71" s="124" t="s">
        <v>466</v>
      </c>
    </row>
    <row r="72" s="1" customFormat="1" ht="22.25" spans="1:10">
      <c r="A72" s="129"/>
      <c r="B72" s="130"/>
      <c r="C72" s="129" t="s">
        <v>346</v>
      </c>
      <c r="D72" s="131" t="s">
        <v>347</v>
      </c>
      <c r="E72" s="132" t="s">
        <v>382</v>
      </c>
      <c r="F72" s="133" t="s">
        <v>323</v>
      </c>
      <c r="G72" s="134" t="s">
        <v>357</v>
      </c>
      <c r="H72" s="133" t="s">
        <v>330</v>
      </c>
      <c r="I72" s="133" t="s">
        <v>320</v>
      </c>
      <c r="J72" s="132" t="s">
        <v>383</v>
      </c>
    </row>
    <row r="73" ht="250" customHeight="1" spans="1:10">
      <c r="A73" s="135" t="s">
        <v>467</v>
      </c>
      <c r="B73" s="136" t="s">
        <v>468</v>
      </c>
      <c r="C73" s="137"/>
      <c r="D73" s="137"/>
      <c r="E73" s="137"/>
      <c r="F73" s="137"/>
      <c r="G73" s="138"/>
      <c r="H73" s="138"/>
      <c r="I73" s="138"/>
      <c r="J73" s="137"/>
    </row>
    <row r="74" s="119" customFormat="1" ht="30" customHeight="1" spans="1:10">
      <c r="A74" s="124"/>
      <c r="B74" s="139"/>
      <c r="C74" s="140" t="s">
        <v>314</v>
      </c>
      <c r="D74" s="128" t="s">
        <v>315</v>
      </c>
      <c r="E74" s="128" t="s">
        <v>469</v>
      </c>
      <c r="F74" s="124" t="s">
        <v>323</v>
      </c>
      <c r="G74" s="109" t="s">
        <v>435</v>
      </c>
      <c r="H74" s="109" t="s">
        <v>470</v>
      </c>
      <c r="I74" s="110" t="s">
        <v>320</v>
      </c>
      <c r="J74" s="128" t="s">
        <v>471</v>
      </c>
    </row>
    <row r="75" s="119" customFormat="1" ht="13.05" spans="1:10">
      <c r="A75" s="107"/>
      <c r="B75" s="122"/>
      <c r="C75" s="140" t="s">
        <v>314</v>
      </c>
      <c r="D75" s="140" t="s">
        <v>315</v>
      </c>
      <c r="E75" s="140" t="s">
        <v>472</v>
      </c>
      <c r="F75" s="107" t="s">
        <v>323</v>
      </c>
      <c r="G75" s="110" t="s">
        <v>318</v>
      </c>
      <c r="H75" s="110" t="s">
        <v>436</v>
      </c>
      <c r="I75" s="110" t="s">
        <v>320</v>
      </c>
      <c r="J75" s="140" t="s">
        <v>473</v>
      </c>
    </row>
    <row r="76" s="119" customFormat="1" ht="30" customHeight="1" spans="1:10">
      <c r="A76" s="124"/>
      <c r="B76" s="139"/>
      <c r="C76" s="140" t="s">
        <v>314</v>
      </c>
      <c r="D76" s="128" t="s">
        <v>315</v>
      </c>
      <c r="E76" s="128" t="s">
        <v>474</v>
      </c>
      <c r="F76" s="124" t="s">
        <v>323</v>
      </c>
      <c r="G76" s="109" t="s">
        <v>475</v>
      </c>
      <c r="H76" s="109" t="s">
        <v>470</v>
      </c>
      <c r="I76" s="110" t="s">
        <v>320</v>
      </c>
      <c r="J76" s="128" t="s">
        <v>476</v>
      </c>
    </row>
    <row r="77" s="119" customFormat="1" ht="30" customHeight="1" spans="1:10">
      <c r="A77" s="124"/>
      <c r="B77" s="139"/>
      <c r="C77" s="140" t="s">
        <v>314</v>
      </c>
      <c r="D77" s="128" t="s">
        <v>315</v>
      </c>
      <c r="E77" s="128" t="s">
        <v>477</v>
      </c>
      <c r="F77" s="128" t="s">
        <v>323</v>
      </c>
      <c r="G77" s="109" t="s">
        <v>153</v>
      </c>
      <c r="H77" s="109" t="s">
        <v>432</v>
      </c>
      <c r="I77" s="110" t="s">
        <v>320</v>
      </c>
      <c r="J77" s="128" t="s">
        <v>478</v>
      </c>
    </row>
    <row r="78" s="119" customFormat="1" ht="30" customHeight="1" spans="1:10">
      <c r="A78" s="124"/>
      <c r="B78" s="139"/>
      <c r="C78" s="140" t="s">
        <v>314</v>
      </c>
      <c r="D78" s="128" t="s">
        <v>327</v>
      </c>
      <c r="E78" s="128" t="s">
        <v>444</v>
      </c>
      <c r="F78" s="128" t="s">
        <v>323</v>
      </c>
      <c r="G78" s="109" t="s">
        <v>349</v>
      </c>
      <c r="H78" s="109" t="s">
        <v>330</v>
      </c>
      <c r="I78" s="110" t="s">
        <v>320</v>
      </c>
      <c r="J78" s="128" t="s">
        <v>445</v>
      </c>
    </row>
    <row r="79" s="119" customFormat="1" ht="30" customHeight="1" spans="1:10">
      <c r="A79" s="124"/>
      <c r="B79" s="139"/>
      <c r="C79" s="140" t="s">
        <v>314</v>
      </c>
      <c r="D79" s="128" t="s">
        <v>327</v>
      </c>
      <c r="E79" s="128" t="s">
        <v>479</v>
      </c>
      <c r="F79" s="124" t="s">
        <v>323</v>
      </c>
      <c r="G79" s="109" t="s">
        <v>480</v>
      </c>
      <c r="H79" s="109" t="s">
        <v>330</v>
      </c>
      <c r="I79" s="110" t="s">
        <v>320</v>
      </c>
      <c r="J79" s="128" t="s">
        <v>481</v>
      </c>
    </row>
    <row r="80" s="119" customFormat="1" ht="76" customHeight="1" spans="1:10">
      <c r="A80" s="124"/>
      <c r="B80" s="139"/>
      <c r="C80" s="140" t="s">
        <v>314</v>
      </c>
      <c r="D80" s="128" t="s">
        <v>332</v>
      </c>
      <c r="E80" s="128" t="s">
        <v>482</v>
      </c>
      <c r="F80" s="124" t="s">
        <v>334</v>
      </c>
      <c r="G80" s="109" t="s">
        <v>435</v>
      </c>
      <c r="H80" s="109" t="s">
        <v>401</v>
      </c>
      <c r="I80" s="110" t="s">
        <v>320</v>
      </c>
      <c r="J80" s="128" t="s">
        <v>483</v>
      </c>
    </row>
    <row r="81" s="119" customFormat="1" ht="30" customHeight="1" spans="1:10">
      <c r="A81" s="107"/>
      <c r="B81" s="122"/>
      <c r="C81" s="140" t="s">
        <v>337</v>
      </c>
      <c r="D81" s="140" t="s">
        <v>484</v>
      </c>
      <c r="E81" s="140" t="s">
        <v>485</v>
      </c>
      <c r="F81" s="107" t="s">
        <v>317</v>
      </c>
      <c r="G81" s="110" t="s">
        <v>486</v>
      </c>
      <c r="H81" s="110" t="s">
        <v>470</v>
      </c>
      <c r="I81" s="110" t="s">
        <v>341</v>
      </c>
      <c r="J81" s="140" t="s">
        <v>487</v>
      </c>
    </row>
    <row r="82" s="119" customFormat="1" ht="30" customHeight="1" spans="1:10">
      <c r="A82" s="124"/>
      <c r="B82" s="139"/>
      <c r="C82" s="140" t="s">
        <v>337</v>
      </c>
      <c r="D82" s="128" t="s">
        <v>484</v>
      </c>
      <c r="E82" s="128" t="s">
        <v>488</v>
      </c>
      <c r="F82" s="124" t="s">
        <v>323</v>
      </c>
      <c r="G82" s="109" t="s">
        <v>329</v>
      </c>
      <c r="H82" s="109" t="s">
        <v>330</v>
      </c>
      <c r="I82" s="110" t="s">
        <v>320</v>
      </c>
      <c r="J82" s="128" t="s">
        <v>489</v>
      </c>
    </row>
    <row r="83" s="119" customFormat="1" ht="30" customHeight="1" spans="1:10">
      <c r="A83" s="132"/>
      <c r="B83" s="141"/>
      <c r="C83" s="142" t="s">
        <v>346</v>
      </c>
      <c r="D83" s="143" t="s">
        <v>490</v>
      </c>
      <c r="E83" s="143" t="s">
        <v>491</v>
      </c>
      <c r="F83" s="143" t="s">
        <v>323</v>
      </c>
      <c r="G83" s="133" t="s">
        <v>492</v>
      </c>
      <c r="H83" s="133" t="s">
        <v>330</v>
      </c>
      <c r="I83" s="134" t="s">
        <v>320</v>
      </c>
      <c r="J83" s="143" t="s">
        <v>493</v>
      </c>
    </row>
    <row r="84" ht="23" customHeight="1" spans="1:10">
      <c r="A84" s="144" t="s">
        <v>281</v>
      </c>
      <c r="B84" s="122" t="s">
        <v>494</v>
      </c>
      <c r="C84" s="140"/>
      <c r="D84" s="140"/>
      <c r="E84" s="140"/>
      <c r="F84" s="107"/>
      <c r="G84" s="110"/>
      <c r="H84" s="110"/>
      <c r="I84" s="110"/>
      <c r="J84" s="140"/>
    </row>
    <row r="85" ht="22.25" spans="1:10">
      <c r="A85" s="137"/>
      <c r="B85" s="139"/>
      <c r="C85" s="128" t="s">
        <v>314</v>
      </c>
      <c r="D85" s="128" t="s">
        <v>315</v>
      </c>
      <c r="E85" s="128" t="s">
        <v>370</v>
      </c>
      <c r="F85" s="110" t="s">
        <v>317</v>
      </c>
      <c r="G85" s="109" t="s">
        <v>318</v>
      </c>
      <c r="H85" s="109" t="s">
        <v>371</v>
      </c>
      <c r="I85" s="109" t="s">
        <v>320</v>
      </c>
      <c r="J85" s="128" t="s">
        <v>372</v>
      </c>
    </row>
    <row r="86" ht="56" customHeight="1" spans="1:10">
      <c r="A86" s="137"/>
      <c r="B86" s="141"/>
      <c r="C86" s="143" t="s">
        <v>314</v>
      </c>
      <c r="D86" s="143" t="s">
        <v>327</v>
      </c>
      <c r="E86" s="143" t="s">
        <v>373</v>
      </c>
      <c r="F86" s="134" t="s">
        <v>317</v>
      </c>
      <c r="G86" s="133" t="s">
        <v>357</v>
      </c>
      <c r="H86" s="133" t="s">
        <v>330</v>
      </c>
      <c r="I86" s="133" t="s">
        <v>320</v>
      </c>
      <c r="J86" s="143" t="s">
        <v>495</v>
      </c>
    </row>
    <row r="87" ht="53" customHeight="1" spans="1:10">
      <c r="A87" s="137"/>
      <c r="B87" s="122"/>
      <c r="C87" s="140" t="s">
        <v>314</v>
      </c>
      <c r="D87" s="140" t="s">
        <v>327</v>
      </c>
      <c r="E87" s="140" t="s">
        <v>375</v>
      </c>
      <c r="F87" s="107" t="s">
        <v>317</v>
      </c>
      <c r="G87" s="110" t="s">
        <v>357</v>
      </c>
      <c r="H87" s="110" t="s">
        <v>330</v>
      </c>
      <c r="I87" s="110" t="s">
        <v>320</v>
      </c>
      <c r="J87" s="140" t="s">
        <v>496</v>
      </c>
    </row>
    <row r="88" ht="63" customHeight="1" spans="1:10">
      <c r="A88" s="137"/>
      <c r="B88" s="139"/>
      <c r="C88" s="128" t="s">
        <v>314</v>
      </c>
      <c r="D88" s="128" t="s">
        <v>332</v>
      </c>
      <c r="E88" s="128" t="s">
        <v>377</v>
      </c>
      <c r="F88" s="110" t="s">
        <v>317</v>
      </c>
      <c r="G88" s="109" t="s">
        <v>357</v>
      </c>
      <c r="H88" s="109" t="s">
        <v>330</v>
      </c>
      <c r="I88" s="109" t="s">
        <v>320</v>
      </c>
      <c r="J88" s="128" t="s">
        <v>497</v>
      </c>
    </row>
    <row r="89" ht="37" customHeight="1" spans="1:10">
      <c r="A89" s="145"/>
      <c r="B89" s="141"/>
      <c r="C89" s="143" t="s">
        <v>337</v>
      </c>
      <c r="D89" s="143" t="s">
        <v>484</v>
      </c>
      <c r="E89" s="143" t="s">
        <v>379</v>
      </c>
      <c r="F89" s="134" t="s">
        <v>317</v>
      </c>
      <c r="G89" s="133" t="s">
        <v>380</v>
      </c>
      <c r="H89" s="133" t="s">
        <v>330</v>
      </c>
      <c r="I89" s="133" t="s">
        <v>341</v>
      </c>
      <c r="J89" s="143" t="s">
        <v>381</v>
      </c>
    </row>
    <row r="90" ht="22.25" spans="1:10">
      <c r="A90" s="146"/>
      <c r="B90" s="122"/>
      <c r="C90" s="140" t="s">
        <v>346</v>
      </c>
      <c r="D90" s="140" t="s">
        <v>490</v>
      </c>
      <c r="E90" s="140" t="s">
        <v>382</v>
      </c>
      <c r="F90" s="107" t="s">
        <v>323</v>
      </c>
      <c r="G90" s="110" t="s">
        <v>349</v>
      </c>
      <c r="H90" s="110" t="s">
        <v>330</v>
      </c>
      <c r="I90" s="110" t="s">
        <v>320</v>
      </c>
      <c r="J90" s="140" t="s">
        <v>383</v>
      </c>
    </row>
    <row r="91" customHeight="1" spans="2:2">
      <c r="B91" s="147"/>
    </row>
  </sheetData>
  <autoFilter xmlns:etc="http://www.wps.cn/officeDocument/2017/etCustomData" ref="A2:J90" etc:filterBottomFollowUsedRange="0">
    <extLst/>
  </autoFilter>
  <mergeCells count="2">
    <mergeCell ref="A3:J3"/>
    <mergeCell ref="A4:H4"/>
  </mergeCells>
  <pageMargins left="0.75" right="0.75" top="1" bottom="1" header="0.5" footer="0.5"/>
  <pageSetup paperSize="9" scale="44"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2025-01-21T02:50:00Z</dcterms:created>
  <cp:lastPrinted>2025-02-13T02:07:00Z</cp:lastPrinted>
  <dcterms:modified xsi:type="dcterms:W3CDTF">2025-03-06T06:56:00Z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E8C0CAF53B42416CB7A9E1D60EEB28FF_13</vt:lpwstr>
  </property>
  <property fmtid="{D5CDD505-2E9C-101B-9397-08002B2CF9AE}" pid="3" name="KSOProductBuildVer">
    <vt:lpwstr>2052-12.1.0.18912</vt:lpwstr>
  </property>
</Properties>
</file>