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288" windowHeight="9180" firstSheet="14" activeTab="16"/>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对下转移支付预算表09-1" sheetId="13" r:id="rId13"/>
    <sheet name="对下转移支付绩效目标表09-2" sheetId="14" r:id="rId14"/>
    <sheet name="新增资产配置表10" sheetId="15" r:id="rId15"/>
    <sheet name="上级转移支付补助项目支出预算表11" sheetId="16" r:id="rId16"/>
    <sheet name="部门项目中期规划预算表12" sheetId="17" r:id="rId17"/>
  </sheets>
  <definedNames>
    <definedName name="_xlnm._FilterDatabase" localSheetId="2" hidden="1">'部门支出预算表01-3'!$A$5:$O$76</definedName>
    <definedName name="_xlnm._FilterDatabase" localSheetId="7" hidden="1">'部门项目支出预算表05-1'!$A$7:$W$138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<sst xmlns="http://schemas.openxmlformats.org/spreadsheetml/2006/main" count="4682" uniqueCount="1125">
  <si>
    <t>预算01-1表</t>
  </si>
  <si>
    <t>2025年财务收支预算总表</t>
  </si>
  <si>
    <t>单位名称：古城街道办事处</t>
  </si>
  <si>
    <t>单位:元</t>
  </si>
  <si>
    <t>收        入</t>
  </si>
  <si>
    <t>支        出</t>
  </si>
  <si>
    <t>项      目</t>
  </si>
  <si>
    <t>预算数</t>
  </si>
  <si>
    <t>项目（按功能分类）</t>
  </si>
  <si>
    <t>一、一般公共预算拨款收入</t>
  </si>
  <si>
    <t>二、政府性基金预算拨款收入</t>
  </si>
  <si>
    <t>三、国有资本经营预算拨款收入</t>
  </si>
  <si>
    <t>四、财政专户管理资金收入</t>
  </si>
  <si>
    <t>五、单位资金</t>
  </si>
  <si>
    <t>1、事业收入</t>
  </si>
  <si>
    <t>2、事业单位经营收入</t>
  </si>
  <si>
    <t>3、上级补助收入</t>
  </si>
  <si>
    <t>4、附属单位上缴收入</t>
  </si>
  <si>
    <t>九、交通运输支出</t>
  </si>
  <si>
    <t>5、其他收入</t>
  </si>
  <si>
    <t>十、其他支出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</si>
  <si>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</si>
  <si>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</si>
  <si>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</si>
  <si>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</si>
  <si>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</si>
  <si>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</si>
  <si>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</si>
  <si>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</si>
  <si>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</si>
  <si>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</si>
  <si>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2025年部门收入预算表</t>
  </si>
  <si>
    <t>部门（单位）代码</t>
  </si>
  <si>
    <t>部门（单位）名称</t>
  </si>
  <si>
    <t>合计</t>
  </si>
  <si>
    <t>本年收入</t>
  </si>
  <si>
    <t>小计</t>
  </si>
  <si>
    <t>一般公共预算</t>
  </si>
  <si>
    <t>政府性基金预算</t>
  </si>
  <si>
    <t>国有资本经营预算</t>
  </si>
  <si>
    <t>财政专户管理资金</t>
  </si>
  <si>
    <t>单位资金收入</t>
  </si>
  <si>
    <t>事业单位经营收入</t>
  </si>
  <si>
    <t>上级补助收入</t>
  </si>
  <si>
    <t>附属单位上缴收入</t>
  </si>
  <si>
    <t>其他收入</t>
  </si>
  <si>
    <t>使用非财政拨款结余</t>
  </si>
  <si>
    <t>事业收入</t>
  </si>
  <si>
    <t>2</t>
  </si>
  <si>
    <t>3</t>
  </si>
  <si>
    <t>4</t>
  </si>
  <si>
    <t>552</t>
  </si>
  <si>
    <t>古城街道</t>
  </si>
  <si>
    <t>552001</t>
  </si>
  <si>
    <t>新平彝族傣族自治县人民政府古城街道办事处</t>
  </si>
  <si>
    <t>552005</t>
  </si>
  <si>
    <t>新平彝族傣族自治县古城街道党群服务中心</t>
  </si>
  <si>
    <t>552011</t>
  </si>
  <si>
    <t>新平彝族傣族自治县古城街道综合行政执法队</t>
  </si>
  <si>
    <t>552012</t>
  </si>
  <si>
    <t>新平彝族傣族自治县古城街道农业农村发展服务中心</t>
  </si>
  <si>
    <t>预算01-3表</t>
  </si>
  <si>
    <t>2025年部门支出预算表</t>
  </si>
  <si>
    <t>科目编码</t>
  </si>
  <si>
    <t>科目名称</t>
  </si>
  <si>
    <t>财政专户管理的支出</t>
  </si>
  <si>
    <t>单位资金</t>
  </si>
  <si>
    <t>事业支出</t>
  </si>
  <si>
    <t>事业单位
经营支出</t>
  </si>
  <si>
    <t>上级补助支出</t>
  </si>
  <si>
    <t>附属单位补助支出</t>
  </si>
  <si>
    <t>其他支出</t>
  </si>
  <si>
    <t>基本支出</t>
  </si>
  <si>
    <t>项目支出</t>
  </si>
  <si>
    <t>201</t>
  </si>
  <si>
    <t>一般公共服务支出</t>
  </si>
  <si>
    <t>20101</t>
  </si>
  <si>
    <t>人大事务</t>
  </si>
  <si>
    <t>代表工作</t>
  </si>
  <si>
    <t>其他人大事务支出</t>
  </si>
  <si>
    <t>20103</t>
  </si>
  <si>
    <t>政府办公厅（室）及相关机构事务</t>
  </si>
  <si>
    <t>行政运行</t>
  </si>
  <si>
    <t>财政事务</t>
  </si>
  <si>
    <t>其他财政事务支出</t>
  </si>
  <si>
    <t>纪检监察事务</t>
  </si>
  <si>
    <t>一般行政管理事务</t>
  </si>
  <si>
    <t>群众团体事务</t>
  </si>
  <si>
    <t xml:space="preserve"> 其他群众团体事务支出</t>
  </si>
  <si>
    <t>组织事务</t>
  </si>
  <si>
    <t>其他组织事务支出</t>
  </si>
  <si>
    <t>20136</t>
  </si>
  <si>
    <t>其他共产党事务支出</t>
  </si>
  <si>
    <t>事业运行</t>
  </si>
  <si>
    <t>207</t>
  </si>
  <si>
    <t>文化旅游体育与传媒支出</t>
  </si>
  <si>
    <t>20701</t>
  </si>
  <si>
    <t>文化和旅游</t>
  </si>
  <si>
    <t>群众文化</t>
  </si>
  <si>
    <t>208</t>
  </si>
  <si>
    <t>社会保障和就业支出</t>
  </si>
  <si>
    <t>20805</t>
  </si>
  <si>
    <t>行政事业单位养老支出</t>
  </si>
  <si>
    <t>行政单位离退休</t>
  </si>
  <si>
    <t>事业单位离退休</t>
  </si>
  <si>
    <t>机关事业单位基本养老保险缴费支出</t>
  </si>
  <si>
    <t>20808</t>
  </si>
  <si>
    <t>抚恤</t>
  </si>
  <si>
    <t>死亡抚恤</t>
  </si>
  <si>
    <t>社会福利</t>
  </si>
  <si>
    <t>殡葬</t>
  </si>
  <si>
    <t>养老服务</t>
  </si>
  <si>
    <t>210</t>
  </si>
  <si>
    <t>卫生健康支出</t>
  </si>
  <si>
    <t>21011</t>
  </si>
  <si>
    <t>行政事业单位医疗</t>
  </si>
  <si>
    <t>行政单位医疗</t>
  </si>
  <si>
    <t>事业单位医疗</t>
  </si>
  <si>
    <t>公务员医疗补助</t>
  </si>
  <si>
    <t>其他行政事业单位医疗支出</t>
  </si>
  <si>
    <t>212</t>
  </si>
  <si>
    <t>城乡社区支出</t>
  </si>
  <si>
    <t>21201</t>
  </si>
  <si>
    <t>城乡社区管理事务</t>
  </si>
  <si>
    <t>其他城乡社区管理事务支出</t>
  </si>
  <si>
    <t>其他城乡社区公共设施支出</t>
  </si>
  <si>
    <t>其他城乡社区支出</t>
  </si>
  <si>
    <t>213</t>
  </si>
  <si>
    <t>农林水支出</t>
  </si>
  <si>
    <t>21301</t>
  </si>
  <si>
    <t>农业农村</t>
  </si>
  <si>
    <t>林业和草原</t>
  </si>
  <si>
    <t>森林生态效益补偿</t>
  </si>
  <si>
    <t>林业草原防灾减灾</t>
  </si>
  <si>
    <t>21303</t>
  </si>
  <si>
    <t>水利</t>
  </si>
  <si>
    <t>水利工程运行与维护</t>
  </si>
  <si>
    <t>抗旱</t>
  </si>
  <si>
    <t>21307</t>
  </si>
  <si>
    <t>农村综合改革</t>
  </si>
  <si>
    <t>对村级公益事业建设的补助</t>
  </si>
  <si>
    <t>对村民委员会和村党支部的补助</t>
  </si>
  <si>
    <t>交通运输支出</t>
  </si>
  <si>
    <t>公路水路运输</t>
  </si>
  <si>
    <t>公路养护</t>
  </si>
  <si>
    <t>220</t>
  </si>
  <si>
    <t>自然资源海洋气象等支出</t>
  </si>
  <si>
    <t>22001</t>
  </si>
  <si>
    <t>自然资源事务</t>
  </si>
  <si>
    <t>自然资源利用与保护</t>
  </si>
  <si>
    <t>221</t>
  </si>
  <si>
    <t>住房保障支出</t>
  </si>
  <si>
    <t>22102</t>
  </si>
  <si>
    <t>住房改革支出</t>
  </si>
  <si>
    <t>住房公积金</t>
  </si>
  <si>
    <t>彩票公益金安排的支出</t>
  </si>
  <si>
    <t xml:space="preserve"> 用于社会福利的彩票公益金支出</t>
  </si>
  <si>
    <t>用于体育事业的彩票公益金支出</t>
  </si>
  <si>
    <t>用于其他社会公益事业的彩票公益金支出</t>
  </si>
  <si>
    <t>合  计</t>
  </si>
  <si>
    <t>预算02-1表</t>
  </si>
  <si>
    <t>2025年部门财政拨款收支预算总表</t>
  </si>
  <si>
    <t>支出功能分类科目</t>
  </si>
  <si>
    <t>一、本年收入</t>
  </si>
  <si>
    <t>一、本年支出</t>
  </si>
  <si>
    <t>（一）一般公共预算拨款</t>
  </si>
  <si>
    <t>（二）政府性基金预算拨款</t>
  </si>
  <si>
    <t>（三）国有资本经营预算拨款</t>
  </si>
  <si>
    <t>二、上年结转</t>
  </si>
  <si>
    <t>（九）交通运输支出</t>
  </si>
  <si>
    <t>（十）其他支出</t>
  </si>
  <si>
    <t>二、年终结转结余</t>
  </si>
  <si>
    <t>收入总计</t>
  </si>
  <si>
    <t>支出总计</t>
  </si>
  <si>
    <t>预算02-2表</t>
  </si>
  <si>
    <t>2025年一般公共预算支出预算表（按功能科目分类）</t>
  </si>
  <si>
    <t>部门预算支出功能分类科目</t>
  </si>
  <si>
    <t>人员经费</t>
  </si>
  <si>
    <t>公用经费</t>
  </si>
  <si>
    <t>1</t>
  </si>
  <si>
    <t>5</t>
  </si>
  <si>
    <t>6</t>
  </si>
  <si>
    <t>2010108</t>
  </si>
  <si>
    <t xml:space="preserve"> 其他人大事务支出</t>
  </si>
  <si>
    <t>2010301</t>
  </si>
  <si>
    <t>其他群众团体事务支出</t>
  </si>
  <si>
    <t>20132</t>
  </si>
  <si>
    <t>2013202</t>
  </si>
  <si>
    <t>2013299</t>
  </si>
  <si>
    <t>2013650</t>
  </si>
  <si>
    <t>2070109</t>
  </si>
  <si>
    <t>2080501</t>
  </si>
  <si>
    <t>2080502</t>
  </si>
  <si>
    <t>2080505</t>
  </si>
  <si>
    <t>2080801</t>
  </si>
  <si>
    <t>2101101</t>
  </si>
  <si>
    <t>2101102</t>
  </si>
  <si>
    <t>2101103</t>
  </si>
  <si>
    <t>2101199</t>
  </si>
  <si>
    <t>2120199</t>
  </si>
  <si>
    <t>2130104</t>
  </si>
  <si>
    <t>2130306</t>
  </si>
  <si>
    <t>2130705</t>
  </si>
  <si>
    <t>2200106</t>
  </si>
  <si>
    <t>2210201</t>
  </si>
  <si>
    <t>预算03表</t>
  </si>
  <si>
    <t>2025年一般公共预算“三公”经费支出预算表</t>
  </si>
  <si>
    <t>单位：元</t>
  </si>
  <si>
    <t>“三公”经费合计</t>
  </si>
  <si>
    <t>因公出国（境）费</t>
  </si>
  <si>
    <t>公务用车购置及运行费</t>
  </si>
  <si>
    <t>公务接待费</t>
  </si>
  <si>
    <t>公务用车购置费</t>
  </si>
  <si>
    <t>公务用车运行费</t>
  </si>
  <si>
    <t>预算04表</t>
  </si>
  <si>
    <t>2025年部门基本支出预算表</t>
  </si>
  <si>
    <t>单位名称</t>
  </si>
  <si>
    <t>项目代码</t>
  </si>
  <si>
    <t>项目名称</t>
  </si>
  <si>
    <t>功能科目编码</t>
  </si>
  <si>
    <t>功能科目名称</t>
  </si>
  <si>
    <t>经济科目编码</t>
  </si>
  <si>
    <t>经济科目名称</t>
  </si>
  <si>
    <t>资金来源</t>
  </si>
  <si>
    <t>财政拨款结转结余</t>
  </si>
  <si>
    <t>全年数</t>
  </si>
  <si>
    <t>已提前安排</t>
  </si>
  <si>
    <t>抵扣上年垫付资金</t>
  </si>
  <si>
    <t>本次下达</t>
  </si>
  <si>
    <t>另文下达</t>
  </si>
  <si>
    <t>事业单位
经营收入</t>
  </si>
  <si>
    <t>530427210000000015988</t>
  </si>
  <si>
    <t>行政人员工资支出</t>
  </si>
  <si>
    <t>30101</t>
  </si>
  <si>
    <t>基本工资</t>
  </si>
  <si>
    <t>30102</t>
  </si>
  <si>
    <t>津贴补贴</t>
  </si>
  <si>
    <t>530427210000000015990</t>
  </si>
  <si>
    <t>社会保障缴费</t>
  </si>
  <si>
    <t>30110</t>
  </si>
  <si>
    <t>职工基本医疗保险缴费</t>
  </si>
  <si>
    <t>530427210000000015991</t>
  </si>
  <si>
    <t>30113</t>
  </si>
  <si>
    <t>530427210000000015995</t>
  </si>
  <si>
    <t>行政人员公务交通补贴</t>
  </si>
  <si>
    <t>30239</t>
  </si>
  <si>
    <t>其他交通费用</t>
  </si>
  <si>
    <t>530427210000000015996</t>
  </si>
  <si>
    <t>工会经费</t>
  </si>
  <si>
    <t>30228</t>
  </si>
  <si>
    <t>530427210000000015997</t>
  </si>
  <si>
    <t>一般公用经费</t>
  </si>
  <si>
    <t>30229</t>
  </si>
  <si>
    <t>福利费</t>
  </si>
  <si>
    <t>530427231100001435848</t>
  </si>
  <si>
    <t>公务员基础绩效奖</t>
  </si>
  <si>
    <t>30103</t>
  </si>
  <si>
    <t>奖金</t>
  </si>
  <si>
    <t>530427231100001435854</t>
  </si>
  <si>
    <t>退休干部公用经费</t>
  </si>
  <si>
    <t>30201</t>
  </si>
  <si>
    <t>办公费</t>
  </si>
  <si>
    <t>530427231100001609574</t>
  </si>
  <si>
    <t>部门临聘人员支出</t>
  </si>
  <si>
    <t>30199</t>
  </si>
  <si>
    <t>其他工资福利支出</t>
  </si>
  <si>
    <t>530427241100002219198</t>
  </si>
  <si>
    <t>社会保障缴费经费</t>
  </si>
  <si>
    <t>30112</t>
  </si>
  <si>
    <t>其他社会保障缴费</t>
  </si>
  <si>
    <t>30108</t>
  </si>
  <si>
    <t>机关事业单位基本养老保险缴费</t>
  </si>
  <si>
    <t>30111</t>
  </si>
  <si>
    <t>公务员医疗补助缴费</t>
  </si>
  <si>
    <t>530427251100003734654</t>
  </si>
  <si>
    <t>社会保障缴费资金</t>
  </si>
  <si>
    <t>530427251100003791676</t>
  </si>
  <si>
    <t>古城街道2025年公用经费</t>
  </si>
  <si>
    <t>30299</t>
  </si>
  <si>
    <t>其他商品和服务支出</t>
  </si>
  <si>
    <t>530427251100003791682</t>
  </si>
  <si>
    <t>古城街道2025年公务用车运行维护经费</t>
  </si>
  <si>
    <t>30231</t>
  </si>
  <si>
    <t>公务用车运行维护费</t>
  </si>
  <si>
    <t>530427231100001277562</t>
  </si>
  <si>
    <t>事业人员工资支出</t>
  </si>
  <si>
    <t>30107</t>
  </si>
  <si>
    <t>绩效工资</t>
  </si>
  <si>
    <t>530427231100001277571</t>
  </si>
  <si>
    <t>530427231100001277573</t>
  </si>
  <si>
    <t>530427231100001277574</t>
  </si>
  <si>
    <t>530427231100001277575</t>
  </si>
  <si>
    <t>530427231100001480497</t>
  </si>
  <si>
    <t>530427231100001480512</t>
  </si>
  <si>
    <t>奖励性绩效工资(地方)</t>
  </si>
  <si>
    <t>530427251100003734687</t>
  </si>
  <si>
    <t>530427241100002236290</t>
  </si>
  <si>
    <t>530427241100002236292</t>
  </si>
  <si>
    <t>530427241100002236307</t>
  </si>
  <si>
    <t>530427241100002236310</t>
  </si>
  <si>
    <t>530427241100002236313</t>
  </si>
  <si>
    <t>530427241100002236314</t>
  </si>
  <si>
    <t>530427241100002236316</t>
  </si>
  <si>
    <t>530427251100003734712</t>
  </si>
  <si>
    <t>530427251100003734468</t>
  </si>
  <si>
    <t>530427251100003734469</t>
  </si>
  <si>
    <t>530427251100003734478</t>
  </si>
  <si>
    <t>530427251100003734479</t>
  </si>
  <si>
    <t>530427251100003734480</t>
  </si>
  <si>
    <t>530427251100003734481</t>
  </si>
  <si>
    <t>530427251100003734483</t>
  </si>
  <si>
    <t>530427251100003734688</t>
  </si>
  <si>
    <t>预算05-1表</t>
  </si>
  <si>
    <t>2025年部门项目支出预算表</t>
  </si>
  <si>
    <t>项目分类</t>
  </si>
  <si>
    <t>项目单位</t>
  </si>
  <si>
    <t>本年拨款</t>
  </si>
  <si>
    <t>其中：本次下达</t>
  </si>
  <si>
    <t>2023一2025年计算机更新项目专项资金</t>
  </si>
  <si>
    <t>313 事业发展类</t>
  </si>
  <si>
    <t>530427251100003826850</t>
  </si>
  <si>
    <t>31002</t>
  </si>
  <si>
    <t>办公设备购置</t>
  </si>
  <si>
    <t>2025年古城街道人大活动（调研）专项经费</t>
  </si>
  <si>
    <t>530427251100003801869</t>
  </si>
  <si>
    <t>30216</t>
  </si>
  <si>
    <t>培训费</t>
  </si>
  <si>
    <t>古城街道2025年春节、七一慰问困难党员专项资金</t>
  </si>
  <si>
    <t>530427251100003892831</t>
  </si>
  <si>
    <t>30305</t>
  </si>
  <si>
    <t>生活补助</t>
  </si>
  <si>
    <t>古城街道2025年离退休党支部委员补贴和工作经费专项资金</t>
  </si>
  <si>
    <t>530427251100003892852</t>
  </si>
  <si>
    <t>古城街道2025年两馆一站免费开放项目专项资金</t>
  </si>
  <si>
    <t>311 专项业务类</t>
  </si>
  <si>
    <t>530427251100003792990</t>
  </si>
  <si>
    <t>古城街道2025年两新组织党建工作专项资金</t>
  </si>
  <si>
    <t>530427251100003976967</t>
  </si>
  <si>
    <t>古城街道2025年农村困难党员关爱行动补助专项资金</t>
  </si>
  <si>
    <t>530427251100003803178</t>
  </si>
  <si>
    <t>古城街道村(社区)人员补助专项经费</t>
  </si>
  <si>
    <t>312 民生类</t>
  </si>
  <si>
    <t>530427251100003807132</t>
  </si>
  <si>
    <t>古城街道村（社区）、小组运转补助专项经费</t>
  </si>
  <si>
    <t>530427251100003807106</t>
  </si>
  <si>
    <t>古城街道耕地流出整改工作专项资金</t>
  </si>
  <si>
    <t>530427251100003932165</t>
  </si>
  <si>
    <t>30227</t>
  </si>
  <si>
    <t>委托业务费</t>
  </si>
  <si>
    <t>古城街道其他村社区、小组干部待遇补助专项经费</t>
  </si>
  <si>
    <t>530427251100003807111</t>
  </si>
  <si>
    <t>古城街道水库及小坝塘管护人员补助专项经费</t>
  </si>
  <si>
    <t>530427251100003802194</t>
  </si>
  <si>
    <t>古城街道武装部规范化建设专项资金</t>
  </si>
  <si>
    <t>530427251100003869472</t>
  </si>
  <si>
    <t>古城街道遗属生活困难补助专项经费</t>
  </si>
  <si>
    <t>530427251100003805037</t>
  </si>
  <si>
    <t>新平县古城街道2025年定额补助公用经费</t>
  </si>
  <si>
    <t>530427251100003807133</t>
  </si>
  <si>
    <t>30205</t>
  </si>
  <si>
    <t>水费</t>
  </si>
  <si>
    <t>30206</t>
  </si>
  <si>
    <t>电费</t>
  </si>
  <si>
    <t>30207</t>
  </si>
  <si>
    <t>邮电费</t>
  </si>
  <si>
    <t>30211</t>
  </si>
  <si>
    <t>差旅费</t>
  </si>
  <si>
    <t>30213</t>
  </si>
  <si>
    <t>维修（护）费</t>
  </si>
  <si>
    <t>30215</t>
  </si>
  <si>
    <t>会议费</t>
  </si>
  <si>
    <t>30217</t>
  </si>
  <si>
    <t>30226</t>
  </si>
  <si>
    <t>劳务费</t>
  </si>
  <si>
    <t>2024年“三三”制森林草原防火补助经费</t>
  </si>
  <si>
    <t>313事业发展类</t>
  </si>
  <si>
    <t>530427241100003013033</t>
  </si>
  <si>
    <t>2024年古城街道党员、党建专项资金</t>
  </si>
  <si>
    <t>530427241100002174170</t>
  </si>
  <si>
    <t>2024年古城街道古城社区白家寨小组农村公益事业财政奖补资金</t>
  </si>
  <si>
    <t>311专项业务类</t>
  </si>
  <si>
    <t>530427241100002733089</t>
  </si>
  <si>
    <t>基础设施建设</t>
  </si>
  <si>
    <t>2024年人大专项经费昌源社区鱼堵莫小组停车场建设资金</t>
  </si>
  <si>
    <t>530427241100002995181</t>
  </si>
  <si>
    <t>2024年省级公益林森林生态效益补偿资金管护经费</t>
  </si>
  <si>
    <t>530427241100002984606</t>
  </si>
  <si>
    <t>2024年省级森林防火项目经费</t>
  </si>
  <si>
    <t>530427241100002772879</t>
  </si>
  <si>
    <t>昌源社区老方寨小组老年文体活动室建设专项资金</t>
  </si>
  <si>
    <t>530427241100003147252</t>
  </si>
  <si>
    <t>古城街道2022年提升乡镇财政公共服务能力专项资金</t>
  </si>
  <si>
    <t>530427221100000939064</t>
  </si>
  <si>
    <t>古城街道2024年农村公路养护及水毁修复项目专项资金</t>
  </si>
  <si>
    <t>530427241100003206922</t>
  </si>
  <si>
    <t>古城街道2024年农村困难党员关爱行动补助资金</t>
  </si>
  <si>
    <t>530427241100002305176</t>
  </si>
  <si>
    <t>古城街道2024年人大代表活动阵地规范化建设专项资金</t>
  </si>
  <si>
    <t>530427241100003068884</t>
  </si>
  <si>
    <t>古城街道2024年西部志愿者生活补助经费</t>
  </si>
  <si>
    <t>312民生类</t>
  </si>
  <si>
    <t>530427241100002788726</t>
  </si>
  <si>
    <t>古城街道古城社区上岔河小组农村公益事业财政奖补资金</t>
  </si>
  <si>
    <t>530427241100002896987</t>
  </si>
  <si>
    <t>古城街道锦秀社区清廉村居创建工作资金</t>
  </si>
  <si>
    <t>530427241100002773667</t>
  </si>
  <si>
    <t>古城街道锦绣社区2022年“红旗村”创建奖励补助专项资金</t>
  </si>
  <si>
    <t>530427241100003078840</t>
  </si>
  <si>
    <t>古城街道绿美河湖奖补项目专项资金</t>
  </si>
  <si>
    <t>530427241100003206723</t>
  </si>
  <si>
    <t>古城街道纳溪社区小文笔山农村公益性公墓建设项目专项经费</t>
  </si>
  <si>
    <t>530427241100003180187</t>
  </si>
  <si>
    <t>用于社会福利的彩票公益金支出</t>
  </si>
  <si>
    <t>古城街道日间照料服务机构运营补贴经费</t>
  </si>
  <si>
    <t>530427241100003088747</t>
  </si>
  <si>
    <t>古城街道他拉社区上鲊马命小组抗旱应急专项资金</t>
  </si>
  <si>
    <t>530427241100003065449</t>
  </si>
  <si>
    <t>古城街道他拉社区施戈斗老易寨两个小组农村综合活动场所建设项目专项资金</t>
  </si>
  <si>
    <t>530427241100003122590</t>
  </si>
  <si>
    <t>古城街道乡镇财政公共服务能力提升项目专项资金</t>
  </si>
  <si>
    <t>530427231100002408518</t>
  </si>
  <si>
    <t>古城社区阿波左绿美乡村建设项目专项资金</t>
  </si>
  <si>
    <t>530427241100003200453</t>
  </si>
  <si>
    <t>七彩云南全民健身活动示范工程专项经费</t>
  </si>
  <si>
    <t>530427211100000239033</t>
  </si>
  <si>
    <t>新平县古城街道2024年西部志愿者生活补助经费</t>
  </si>
  <si>
    <t>530427241100003180197</t>
  </si>
  <si>
    <t>新平县古城街道纳溪社区小文笔山农村公益性公墓建设项目专项经费</t>
  </si>
  <si>
    <t>530427241100003095281</t>
  </si>
  <si>
    <t>预算05-2表</t>
  </si>
  <si>
    <t>2025年部门项目支出绩效目标表</t>
  </si>
  <si>
    <t>单位名称、项目名称</t>
  </si>
  <si>
    <t>项目年度绩效目标</t>
  </si>
  <si>
    <t>一级指标</t>
  </si>
  <si>
    <t>二级指标</t>
  </si>
  <si>
    <t>三级指标</t>
  </si>
  <si>
    <t>指标性质</t>
  </si>
  <si>
    <t>指标值</t>
  </si>
  <si>
    <t>度量单位</t>
  </si>
  <si>
    <t>指标属性</t>
  </si>
  <si>
    <t>指标内容</t>
  </si>
  <si>
    <t>根据《新平县关于加强新时代城市基层党建工作的实施意见》（新发〔2018〕14 号）文件、《关于印发〈玉溪市党员干部现代远程教育专题教材制播工作实施意见〉的通知》（玉组通〔2009〕30号）、《中共玉溪市委关于贯彻落实&lt;中共中央关于加强和改进新形势下党的建设若干重大问题的决定&gt;的意见》（玉发〔2010〕2号）等文件。用于街道党建工作、离退休党支部党员教育培训、离退休党支部支部委员交通通讯补贴，关爱困难党员行动、农村党员教育培训、春节、“七一”慰问困难党员、远程教育平台设备维护等党建活动支出；离退休党支部工作经费5120元，其中离退休党支部开展季度培训交流活动2000元、支部书记1名，补助金额1200元/年.人、委员2名，补助金额960元/年.人，共计3120元/年；通过项目实施。加强了古城街道离退休干部、农村党员的政治思想建设，确保离退休干部、农村困难党员、和老党员老有所教、老有所学、老有所为、老有所乐，不断提升广大党员获得感、幸福感，使他们物质上得到帮助、精神上得到激励，进一步增强了党组织的向心力、凝聚力和号召力。</t>
  </si>
  <si>
    <t>产出指标</t>
  </si>
  <si>
    <t>数量指标</t>
  </si>
  <si>
    <t>农村党员教育培训人数</t>
  </si>
  <si>
    <t>=</t>
  </si>
  <si>
    <t>人</t>
  </si>
  <si>
    <t>定量指标</t>
  </si>
  <si>
    <t>反映农村党员教育培训涉及人数</t>
  </si>
  <si>
    <t>离退休支部人员</t>
  </si>
  <si>
    <t>反映离退休支部人员数量</t>
  </si>
  <si>
    <t>质量指标</t>
  </si>
  <si>
    <t>农村党员培训到位率</t>
  </si>
  <si>
    <t>100</t>
  </si>
  <si>
    <t>%</t>
  </si>
  <si>
    <t>反映农村党员培训到位率</t>
  </si>
  <si>
    <t>时效指标</t>
  </si>
  <si>
    <t>项目开展时间</t>
  </si>
  <si>
    <t>12</t>
  </si>
  <si>
    <t>月</t>
  </si>
  <si>
    <t>反映项目开展时间</t>
  </si>
  <si>
    <t>效益指标</t>
  </si>
  <si>
    <t>社会效益</t>
  </si>
  <si>
    <t>农村党员教育培训覆盖率</t>
  </si>
  <si>
    <t>反映农村党员教育培训覆盖率</t>
  </si>
  <si>
    <t>党建工作效率</t>
  </si>
  <si>
    <t>提升</t>
  </si>
  <si>
    <t>反映党建工作推进情况</t>
  </si>
  <si>
    <t>满意度指标</t>
  </si>
  <si>
    <t>服务对象满意度</t>
  </si>
  <si>
    <t>受益对象满意度</t>
  </si>
  <si>
    <t>&gt;=</t>
  </si>
  <si>
    <t>85</t>
  </si>
  <si>
    <t>反映受益对象满意度</t>
  </si>
  <si>
    <t>2025年我街道预算遗属生活困难补助经费0.855万元。按照工作实际情况测算，遗属两名（范世美），人均享受遗属补助0.0693万元/月以及2024年7月提标部分0.0039万元/月，全年12个月合计0.855万元。 ，通过遗属生活补助资金发放，确保遗属生活困难补助人员受益覆盖率达100%，遗属生活困难补助金社会化发放率 100%，保障困难群众的基本生活；提高社会稳定性和群众满意度。</t>
  </si>
  <si>
    <t>遗属补助人员</t>
  </si>
  <si>
    <t>1.00</t>
  </si>
  <si>
    <t>反映遗属补助人员</t>
  </si>
  <si>
    <t>资金发放准确率</t>
  </si>
  <si>
    <t>定性指标</t>
  </si>
  <si>
    <t>反映遗属补助资金发放准确情况</t>
  </si>
  <si>
    <t>遗属补助发放时限</t>
  </si>
  <si>
    <t>&lt;=</t>
  </si>
  <si>
    <t>反映遗属补助发放时限</t>
  </si>
  <si>
    <t>成本指标</t>
  </si>
  <si>
    <t>社会成本指标</t>
  </si>
  <si>
    <t>693</t>
  </si>
  <si>
    <t>元/人*月</t>
  </si>
  <si>
    <t>反映遗属困难生活补助发放成本</t>
  </si>
  <si>
    <t>部门运转</t>
  </si>
  <si>
    <t>反映部门（单位）运转情况。</t>
  </si>
  <si>
    <t>遗属补助人员满意度</t>
  </si>
  <si>
    <t>90</t>
  </si>
  <si>
    <t>反映遗属补助人员满意度</t>
  </si>
  <si>
    <t>近年来由于工作方式变化，现有的办公设备已不能满足办公需求，为适应新时代办公需求，提高工作人员办公环境，我单位计划采购一批性能稳定、性价比高的国产办公设备，优化办公环境，提升工作效率。</t>
  </si>
  <si>
    <t>采购办公设备数量</t>
  </si>
  <si>
    <t>112</t>
  </si>
  <si>
    <t>台/套</t>
  </si>
  <si>
    <t>反映采购办公设备数量。</t>
  </si>
  <si>
    <t>采购设备验收合格率</t>
  </si>
  <si>
    <t>反映采购设备验收合格率</t>
  </si>
  <si>
    <t>工作开展时间</t>
  </si>
  <si>
    <t>年</t>
  </si>
  <si>
    <t xml:space="preserve">反映项目按计划开展情况。
</t>
  </si>
  <si>
    <t>工作效率</t>
  </si>
  <si>
    <t>是/否</t>
  </si>
  <si>
    <t>反映工作效率提升情况。</t>
  </si>
  <si>
    <t>受益人群满意度</t>
  </si>
  <si>
    <t>反映受益对象满意度。</t>
  </si>
  <si>
    <t>古城街道2025年困难群众临时救助资金</t>
  </si>
  <si>
    <t>根据《民政部 财政部关于进一步加强和改进临时救助工作意见》（民发[2018]23号）和《新平彝族傣族自治县人民政府办公室关于转发玉溪市临时救助实施办法的通知》（新政办发[2015]144号）精神，结合我街道实际，特制定本实施方案。对遭遇突发事件、意外伤害、重大疾病或其他特殊原因导致基本生活陷入困境，其他社会救助制度暂时无法覆盖或救助之后基本生活暂时仍有严重困难的家庭或个人给予应急性、过渡性救助，实施临时救助，具体包括因学致贫1人，合计3000元；因灾致贫2人，4000元/人，合计8000元；因病致贫3人，5000元/人，合计15000元；其他特殊困难2人，7000元/人，合计14000元，临时救助共计8人，共计4万元。通过此次项目的实施，妥善解决城乡困难群众的临时生活困难，不断完善城乡社会救助体系，统筹兼顾、突出重点，建章立制、规范实施，切实提高对因临时性、突发性事件造成生活困难群众的救助能力。预计2024年享受临时救助户数为8户，临时救助标准每户不低于3000元，确保临时救助人员受益覆盖率达100%，临时救助资金社会化发放率100%，保障困难群众的基本生活；提高社会稳定性和群众满意度，每年抽取20户进行满意度调查，满意度达90%；提高群众对临时救助相关政策的知晓率，每年抽取20户进行知晓率调查，知晓率达90%。</t>
  </si>
  <si>
    <t>因学致贫</t>
  </si>
  <si>
    <t>反映困难临时救助人数</t>
  </si>
  <si>
    <t>因灾致贫</t>
  </si>
  <si>
    <t>因病致贫</t>
  </si>
  <si>
    <t>其他特殊困难</t>
  </si>
  <si>
    <t>补助兑付精准率</t>
  </si>
  <si>
    <t>反映补助兑付精准率
（兑付精准率=实际补助兑付人数/应补助兑付人数*100%）</t>
  </si>
  <si>
    <t>资金下达后及时支付</t>
  </si>
  <si>
    <t>30</t>
  </si>
  <si>
    <t>天</t>
  </si>
  <si>
    <t>反映资金下达后及时支付</t>
  </si>
  <si>
    <t>经济成本指标</t>
  </si>
  <si>
    <t>40000</t>
  </si>
  <si>
    <t>元</t>
  </si>
  <si>
    <t>反映项目经济成本</t>
  </si>
  <si>
    <t>经济效益</t>
  </si>
  <si>
    <t>城乡困难群众生活</t>
  </si>
  <si>
    <t>得到保障</t>
  </si>
  <si>
    <t>反映城乡困难群众生活情况</t>
  </si>
  <si>
    <t>反映受益对象满意度
（受益对象满意度=满意对象数/受益对象总数*100%）</t>
  </si>
  <si>
    <t>坚持以岗定酬、以劳付酬、以考核兑酬，县财政局将各级财政保障的村（社区）干部岗位补贴与各级各部门按规定在行政村设定的各类岗位补助经费统一整合，按“正职”每人每月5000元、“副职”每人每月4000元、“委员”每人每月3000元标准核定村（社区）干部岗位补贴，根据月考核情况兑现岗位补贴。按每月岗位补贴的10%的标准核定绩效补贴，根据年度考核情况进行兑现绩效补贴。按“正职”每人每年3000元、“副职”每人每年2000元、“委员”每人每年1000元标准给予村（社区）干部社会保险定额补助，鼓励村（社区）干部按照城镇企业职工养老保险、城乡居民养老保险、城镇职工基本医疗保险、城镇居民基本医疗保险的相关规定，按较高标准自行办理养老保险和基本医疗保险，乡镇（街道）每年对购买情况进行实时检查；按每人每年200元标准为村（社区）干部购买意外伤害保险。村（社区）干部兼任村（居）民小组党支部书记和村（居）民小组组长的同时领取兼职补贴。</t>
  </si>
  <si>
    <t>村社区干部人数</t>
  </si>
  <si>
    <t>41</t>
  </si>
  <si>
    <t>反映部门（单位）实际发放工资人员数量</t>
  </si>
  <si>
    <t>村（居）民小组副组长</t>
  </si>
  <si>
    <t>68</t>
  </si>
  <si>
    <t>食品安全信息员人数</t>
  </si>
  <si>
    <t>反映部门（单位）实际发放工资人员数量空</t>
  </si>
  <si>
    <t>小组计生信息员</t>
  </si>
  <si>
    <t>村（社区）委员</t>
  </si>
  <si>
    <t>21</t>
  </si>
  <si>
    <t>项目实施完成时间</t>
  </si>
  <si>
    <t>反映项目实施完成时间</t>
  </si>
  <si>
    <t>正常运转</t>
  </si>
  <si>
    <t>单位人员满意度</t>
  </si>
  <si>
    <t>反映部门（单位）人员对工资福利发放的满意程度。</t>
  </si>
  <si>
    <t>村（社区）正职人数</t>
  </si>
  <si>
    <t>反映部门（单位）实际发放工资人员数量。</t>
  </si>
  <si>
    <t>村（社区）副职人数</t>
  </si>
  <si>
    <t>15</t>
  </si>
  <si>
    <t>村（居）民小组党支部书记人数</t>
  </si>
  <si>
    <t>61</t>
  </si>
  <si>
    <t>村（居）民小组长人数</t>
  </si>
  <si>
    <t>项目实施时间</t>
  </si>
  <si>
    <t>反映项目实施时间</t>
  </si>
  <si>
    <t>（一）关爱困难群体
用于端午节、中秋节、春节等特定节假日走访慰问社区辖区“两新”困难群体的慰问品、爱心超市物品购置等。此项小计：2000元。
（二）“两新”组织培训
按照“组织互联、书记互帮、资源共享、活动共办、队伍共建、培训共抓”的思路，积极开展“三培养”工作，即：把生产经营（业务）骨干培养成党员、把党员培养成生产经营（业务）骨干、把生产经营（业务）骨干党员培养成管理人员，努力提高党员队伍综合素质。购买培训所需的学习材料、课堂教材、饮用水等费用。此项小计：3000元。
（三）开展文化活动
开展主题鲜明，形式多样的主题活动，做到“一月一主题，月月有活动”，丰富“两新”组织精神文化生活，提升居民获得感、幸福感和安全感。舞台搭建、背景、灯光、音响、活动所需物资、奖品等。此项小计：4000元。
（四）阵地建设维护
为更好的服务好“两新”组织，为服务工作提供坚实阵地，对社区党群服务中心老旧硬件、软件设施设备进行维修更换。此项小计：3000元</t>
  </si>
  <si>
    <t>困难群众慰问</t>
  </si>
  <si>
    <t>次</t>
  </si>
  <si>
    <t>反映项目开展后慰问困难群众次数</t>
  </si>
  <si>
    <t>“两新”组织培训</t>
  </si>
  <si>
    <t>1.0</t>
  </si>
  <si>
    <t>期</t>
  </si>
  <si>
    <t>反映项目实施后两新组织培训期数</t>
  </si>
  <si>
    <t>活动开展</t>
  </si>
  <si>
    <t>反映项目实施后每月至少一次活动</t>
  </si>
  <si>
    <t>为群众服务能力提升</t>
  </si>
  <si>
    <t>是否</t>
  </si>
  <si>
    <t>反映党群服务中心服务能力是否提升</t>
  </si>
  <si>
    <t>反映群众对党群服务的满意程度</t>
  </si>
  <si>
    <t>根据《云南省县级以上地方各级人民代表大会代表建议、批评和意见处理办法》（云人办发〔2019〕49号）、云南省人大常委会办公厅印发《关于加强云南省人大代表履职管理的意见》、《中共新平彝族傣族自治县县委关于新时代坚持和完善人民代表大会制度加强和改进人大工作的实施意见》（新人发〔2016〕9号）的通知等文件精神，根据年初预算定额标准口径安排，2025年我街道预算人大代表活动（调研）经费2.5万元。按照工作实际情况测算，2025年计划开展以街道5个社区选区为代表活动组，每个社区1-2个月组织一次代表活动，餐费按照0.004万元/人/餐，每次会期一天的标准，预计共1.608万元：锦秀社区0.56万元；古城社区0.292万元；纳溪社区0.288万元；昌源社区0.28万元；他拉社区0.288万元。预计安排0.892万元针对完善人大代表联络室规范化建设，其中：“两室”展板信息更新预计安排0.20万元、台账资料纸张购买预计安排0.30万元、代表履职培训预计安排0.392万元。通过此次项目的实施，提高了工作人员依法履职的能力和水平，做到了人大代表和人民群众密切联系，主动解决群众关心关注问题，保证党的路线方针政策和重大决策在人大工作中全面贯彻落实。</t>
  </si>
  <si>
    <t>活动人次</t>
  </si>
  <si>
    <t>402</t>
  </si>
  <si>
    <t>反映开展人大代表调研活动人数</t>
  </si>
  <si>
    <t>人大代表活动到位率</t>
  </si>
  <si>
    <t>95</t>
  </si>
  <si>
    <t>反映人大代表活动到位率</t>
  </si>
  <si>
    <t>反映项目开展实施期限</t>
  </si>
  <si>
    <t>2.5</t>
  </si>
  <si>
    <t>万元</t>
  </si>
  <si>
    <t>反映项目成本</t>
  </si>
  <si>
    <t>人大代表履职能力</t>
  </si>
  <si>
    <t>反映项目开展后的社会效益</t>
  </si>
  <si>
    <t>通过规范化建设，提高基层武装部国防动员和民兵后备力量建设服务水平。</t>
  </si>
  <si>
    <t>购买台式电脑</t>
  </si>
  <si>
    <t>台</t>
  </si>
  <si>
    <t>反映武装部规范化建设过程中购买电脑数量</t>
  </si>
  <si>
    <t>购买睡袋</t>
  </si>
  <si>
    <t>个</t>
  </si>
  <si>
    <t>反映武装部规范化建设中购买睡袋数量</t>
  </si>
  <si>
    <t>购买打印机</t>
  </si>
  <si>
    <t>反映武装部规范化建设过程中购买打印机数量</t>
  </si>
  <si>
    <t>增加民兵野外装备力量</t>
  </si>
  <si>
    <t>有效增加</t>
  </si>
  <si>
    <t>反映武装部规范化建设过程中购买民兵野外物资，提升作战能力。</t>
  </si>
  <si>
    <t>民兵满意度</t>
  </si>
  <si>
    <t>反映通过武装部规范化建设，民兵满意度</t>
  </si>
  <si>
    <t>开展文艺演出及文化活动5场×3000元=15000元；文化文艺培训5期×3000元=15000元；购置演出服装、道具、文化器材及设备等10000元；用于宣传广告制作、宽带费、订书刊费等10000元。通过项目实施活跃和丰富镇内文化生活，满足群众精神文化生活需求，提高居民群众获得感、幸福感、安全感。</t>
  </si>
  <si>
    <t>文艺演出开展场次</t>
  </si>
  <si>
    <t>场</t>
  </si>
  <si>
    <t>反映项目计划演出场次</t>
  </si>
  <si>
    <t>群文活动培训开展场次</t>
  </si>
  <si>
    <t>反映项目计划培训次数</t>
  </si>
  <si>
    <t>服务期限</t>
  </si>
  <si>
    <t>反映项目服务期限是1年</t>
  </si>
  <si>
    <t>基本公共文化服务水平逐年提高</t>
  </si>
  <si>
    <t>提高</t>
  </si>
  <si>
    <t>反映基本公共文化服务水平逐年提高</t>
  </si>
  <si>
    <t>群众对文化建设满意度</t>
  </si>
  <si>
    <t>反映群众对群众文化项目的满意度</t>
  </si>
  <si>
    <t>根据《古城街道2024年村(社区)、小组运转补助经费 实施方案》、《云财基层[2023]4号 云南省2023年县级三保预算审核办法》《3.1.1新财发〔2019〕99号核定新平县2020年部门预算定额标准的通知》的政策文件，按照社区运转经费按不低于50000元/年/各保障；村委会运转经费按不低于30000元/年/个保障；小组运转经费按不低于1000元/年/个保障制定古城街道村（社区）、小组运转补助经费项目，具体内容包括村（社区）运转补助经费275000元；小组运转补助经费68000元，共计343000元。通过该项目的实施，充分调动社区积极性、主动性，为推进乡村治理体系和治理能力现代化、巩固脱贫攻坚成果、全面实施乡村振兴战略提供坚强的组织保障和干部人才支持。</t>
  </si>
  <si>
    <t>古城街道（社区）数量</t>
  </si>
  <si>
    <t>反映社区数量</t>
  </si>
  <si>
    <t>古城街道小组数量</t>
  </si>
  <si>
    <t>反映小组数量</t>
  </si>
  <si>
    <t>（社区）运转经费补助标准</t>
  </si>
  <si>
    <t>55000</t>
  </si>
  <si>
    <t>元/个</t>
  </si>
  <si>
    <t>反映（社区）运转经费补助标准</t>
  </si>
  <si>
    <t>小组运转经费补助标准</t>
  </si>
  <si>
    <t>1000</t>
  </si>
  <si>
    <t>反映完成时间</t>
  </si>
  <si>
    <t>反映部门（单位）运转情况</t>
  </si>
  <si>
    <t>反映部门（单位）人员对准转经费的满意程度。</t>
  </si>
  <si>
    <t>新平县古城街道辖区内共有水库及坝塘37座，其中小（一）型水库4座，为县级管理水库；小（二）型水库9座，根据新平彝族傣族自治县水利局关于提高重点水利工程协议管护人员报酬的请示(新水请[2018]79号)，新平彝族傣族自治县水利局关于水库协议管护的请示(新水请[2015]37号)，小坝塘28座由古城街道和工程所在社区共同管理，每座水库、坝塘确定一名管护人员，小（二）型水库管护人员一座一月补助100元，小坝塘一座一月补助50元。补助经费由县级纳入财政预算2.76万元，详细资金安排如下：古城街道小二型水库管理人员共9人，每月每人月工资标准100元，发放12个月，共计10800元；小坝塘管理人员28人，每人每月工资标准50元，发放12个月，共计16800元。通过此次项目的实施，更好的推进小二型水库、小坝塘管理工作，确保水库坝塘管理工作有序开展，提升了水库、坝塘管理水平，水环境质量持续有效改善，下游公路、城镇安全得到保护，提高群众生产生活条件，做到保持生产可持续发展，农民经济收入增加，购买力提高，进一步带动当地社会经济的发展。</t>
  </si>
  <si>
    <t>小二型水库</t>
  </si>
  <si>
    <t>9</t>
  </si>
  <si>
    <t>反映小二型水库管理人数</t>
  </si>
  <si>
    <t>小坝塘</t>
  </si>
  <si>
    <t>28</t>
  </si>
  <si>
    <t>反映小坝塘管理人数</t>
  </si>
  <si>
    <t>发放月份数</t>
  </si>
  <si>
    <t>反映项目金额使用月份数</t>
  </si>
  <si>
    <t>资金下达使用时率</t>
  </si>
  <si>
    <t>反映项目资金下达使用率</t>
  </si>
  <si>
    <t>27600</t>
  </si>
  <si>
    <t>反映项目实施金额</t>
  </si>
  <si>
    <t>管护人员工作效率</t>
  </si>
  <si>
    <t>反映管护人员工作效率</t>
  </si>
  <si>
    <t>根据古城街道办事处《关于给予解决古城街道2023-2024年耕地流出整改费用的请示》新古办请﹝2024﹞37号请示资金。为全面贯彻落实我镇耕地保护工作，坚决遏制耕地“非农化”、严格管控“非粮化”，切实落实最严格的耕地保护制度，对耕地流出问题图斑按照整改要求，因地制宜的进行整改，区分情况、稳妥处置，不搞“简单化”、“一刀切”，切实维护好群众合法权益和社会稳定。</t>
  </si>
  <si>
    <t>土地翻耕面积</t>
  </si>
  <si>
    <t>241</t>
  </si>
  <si>
    <t>小时</t>
  </si>
  <si>
    <t>耕地流出整改工作挖机台班时间</t>
  </si>
  <si>
    <t>表土剥离，覆土面积</t>
  </si>
  <si>
    <t>500</t>
  </si>
  <si>
    <t>平方米</t>
  </si>
  <si>
    <t>耕地流出整改工作中表土剥离、覆土面积数量</t>
  </si>
  <si>
    <t>栽种玉米面积</t>
  </si>
  <si>
    <t>亩</t>
  </si>
  <si>
    <t>耕地流出整改工作中栽种玉面的面积</t>
  </si>
  <si>
    <t>项目验合格率</t>
  </si>
  <si>
    <t>反映项目验收合格情况</t>
  </si>
  <si>
    <t>耕地恢复后经济收入</t>
  </si>
  <si>
    <t>反2023年映耕地流出整改工作结束后群众经济收入是否提高</t>
  </si>
  <si>
    <t>生态效益</t>
  </si>
  <si>
    <t>耕地恢复率</t>
  </si>
  <si>
    <t>反映项目完成后，我街道耕地流出整改后，耕地恢复情况。</t>
  </si>
  <si>
    <t>受访群众满意度</t>
  </si>
  <si>
    <t>反映耕地流出整改工作完成后，受访群众满意度情况。</t>
  </si>
  <si>
    <t>根据中共玉溪市委组织部《关于继续开展“农村困难党员 关爱行动”的通知》(玉组通〔2012〕1号)和新组通(2012) 20号《关于扩大农村困难老党员生活补助对象的通知》,为 进一步建立健全党内激励、关怀、帮扶机制，决定继续开展 “农村困难党员关爱行动”。“农村困难党员关爱行动”对于实 施人文关怀、夯实党在农村的执政基础、巩固党的执政地位， 意义重大、影响深远。我县对全县年满60周岁及以上，没 有工资、固定收入和没有其他补助的农村困难老党员，先后 3次实行每年人均300元、360元、480元的生活定补，为农 村困难老党员解决了一些实际困难，收到了良好效果，促进 了社会和谐。</t>
  </si>
  <si>
    <t>农村困难党员</t>
  </si>
  <si>
    <t>174</t>
  </si>
  <si>
    <t>反映农村困难党员人数</t>
  </si>
  <si>
    <t>71-80岁困难党员数量</t>
  </si>
  <si>
    <t>50</t>
  </si>
  <si>
    <t>反映困难党员71-80岁人群数量</t>
  </si>
  <si>
    <t>80岁以上</t>
  </si>
  <si>
    <t>反映困难党员群众80岁以上人数</t>
  </si>
  <si>
    <t>季度</t>
  </si>
  <si>
    <t>农村困难党员补助覆盖率</t>
  </si>
  <si>
    <t>反映农村困难党员覆盖率</t>
  </si>
  <si>
    <t>反映受益对象满意程度</t>
  </si>
  <si>
    <t>全面贯彻新时代党的建设总要求和新时代党的组织路线，不断提高党的建设质量，推动基层党组织建设全面进步、全面过硬。紧紧围绕“绿色、共享、安全、和谐、发展”理念，根据“科学规划、因地制宜、提升改造、注重实效”的原则，结合街道实际，强力推进人居环境整治、绿化等项目建设，加快街道建设步伐，美化、绿化、亮化人居环境，推动新平高质量发展助力，继续着力推进经济发展，加快基础设施建设，改善民生福祉，提升社会治理综合效能，加强党建引领和作风效能建设，提高基层政府服务效率和质量，促进街道经济发展和社会稳定，提高街道办公经费保障水平，满足基层政府基本办公需求，推动街道各项事业发展。</t>
  </si>
  <si>
    <t>社区集镇维护和绿化数量</t>
  </si>
  <si>
    <t>反映社区集镇维护和绿化数量</t>
  </si>
  <si>
    <t>项目前期招标代理及造价咨询</t>
  </si>
  <si>
    <t>反映项目前期招标代理及造价咨询</t>
  </si>
  <si>
    <t>固定电话网络服务数量</t>
  </si>
  <si>
    <t>16</t>
  </si>
  <si>
    <t>反映固定电话网络服务数量</t>
  </si>
  <si>
    <t>开展党员教育培训、会议</t>
  </si>
  <si>
    <t>反映开展党员教育会议、培训次数</t>
  </si>
  <si>
    <t>开展街道重点工作会议、培训</t>
  </si>
  <si>
    <t>反映开展街道重点工作会议、培训次数</t>
  </si>
  <si>
    <t>固定电话网络服务畅通率</t>
  </si>
  <si>
    <t>反映固定电话网络服务情况</t>
  </si>
  <si>
    <t>会议、培训出勤率</t>
  </si>
  <si>
    <t>80</t>
  </si>
  <si>
    <t>反映会议、培训出勤率</t>
  </si>
  <si>
    <t>项目完成时限</t>
  </si>
  <si>
    <t>反映项目完成时限</t>
  </si>
  <si>
    <t>基层党组织服务能力得到提升</t>
  </si>
  <si>
    <t>反映基层党组织服务能力得到提升</t>
  </si>
  <si>
    <t>街道辖区卫生环境得到改善和绿化</t>
  </si>
  <si>
    <t>改善</t>
  </si>
  <si>
    <t>反映街道辖区卫生环境得到改善和绿化</t>
  </si>
  <si>
    <t>单位工作人员满意度</t>
  </si>
  <si>
    <t>反映部门（单位）人员对单位服务满意程度。</t>
  </si>
  <si>
    <t>社会群众满意度</t>
  </si>
  <si>
    <t>反映部门（社会群众对单位服务满意程度。</t>
  </si>
  <si>
    <t>根据《新平县关于加强新时代城市基层党建工作的实施意见》（新发〔2018〕14 号）文件、《关于印发〈玉溪市党员干部现代远程教育专题教材制播工作实施意见〉的通知》（玉组通〔2009〕30号）、《中共玉溪市委关于贯彻落实&lt;中共中央关于加强和改进新形势下党的建设若干重大问题的决定&gt;的意见》（玉发〔2010〕2号）等文件。用于街道党建工作、离退休党支部党员教育培训、离退休党支部支部委员交通通讯补贴，关爱困难党员行动、农村党员教育培训、春节、“七一”慰问困难党员、远程教育平台设备维护等党建活动支出。具体内容包括：离退休党支部工作经费5120元，其中离退休党支部开展季度培训交流活动2000元、支部书记1名，补助金额1200元/年.人、委员2名，补助金额960元/年.人，共计3120元/年；春节、“七一”慰问困难党员经费11200元，其中春节慰问补助金额为6200元、“七一”慰问补助金额为5000元；通过项目实施。加强了古城街道离退休干部、农村党员的政治思想建设，确保离退休干部、农村困难党员、和老党员老有所教、老有所学、老有所为、老有所乐，不断提升广大党员获得感、幸福感，使他们物质上得到帮助、精神上得到激励，进一步增强了党组织的向心力、凝聚力和号召力。</t>
  </si>
  <si>
    <t>春节慰问标准</t>
  </si>
  <si>
    <t>620</t>
  </si>
  <si>
    <t>元/人</t>
  </si>
  <si>
    <t>反映春节慰问困难党员标准</t>
  </si>
  <si>
    <t>春节、“七一”慰问困难党员</t>
  </si>
  <si>
    <t>10</t>
  </si>
  <si>
    <t>反映春节、“七一”慰问困难党员人数</t>
  </si>
  <si>
    <t>农村困难党员慰问覆盖率</t>
  </si>
  <si>
    <t>根据《云南省财政厅 云南省林业和草原局关于印发云南省森林资源管护财政专项资金管理实施细则（暂行）的通知》（云财规〔2021〕3号）、《玉溪市森林草原防灭火目标管理责任状》、《玉溪市森林防火条例》、《玉溪市财政局关于下达资环口2024年度一季度市级项目经费的通知》（玉财资环〔2024〕30号）及《新平彝族傣族自治县林业和草原局关于分配市级下达“三三”制森林草原防火补助经费的请示》（新林请〔2024〕33号），结合古城街道实际情况，合计申请下下拨20000.00元，项目开展的具体内容和措施：
（一）森林草原防灭火物资采购点火器30个，79.20元/个，合计2376.00元；电筒20个，94.00元/支，合计1880.00元；油桶40个，44.20元/个，合计1768.00元；五彩旗75套，44.20元/套，合计3315.00元；扩音器20台，101.80元/台，合计2036.00元，共计防火物资采购11375.00元。
（二）业务技能培训2024年度森林草原防灭火业务培训2期，165人次，3300.00元/期，共计培训费6600.00元。
（三）森林防灭火宣传街道林地接缘于磨盘山国家级森林公园、县城近山面山，龙泉公园、等重要部位，街道面山地段并分布着3000多个坟头，每到“清明节”及“五一节”人员活动频繁，为了从源头控制好森林火灾的发生，古城街道印制图文并茂、趣味横生的森林防火布标20条，64.00元/条，合计1280.00元；购“五个一”宣传材料费745.00元，其中，购水彩笔40盒，17.5/盒，合计700.00元；笔计本3本，15.00元/本，合计45.00元，共计支付宣传费用2025.00元。
通过此次项目的实施，加强了对古城街道森林资源的保护，改善生态环境，增强护林防火意识，营造护林防火人人有责的浓厚氛围。</t>
  </si>
  <si>
    <t>点火器</t>
  </si>
  <si>
    <t>001</t>
  </si>
  <si>
    <t>反映点火器数量</t>
  </si>
  <si>
    <t>电筒</t>
  </si>
  <si>
    <t>20</t>
  </si>
  <si>
    <t>反映电筒数量</t>
  </si>
  <si>
    <t>油桶</t>
  </si>
  <si>
    <t>40</t>
  </si>
  <si>
    <t>反映油桶数量</t>
  </si>
  <si>
    <t>五彩旗</t>
  </si>
  <si>
    <t>75</t>
  </si>
  <si>
    <t>套</t>
  </si>
  <si>
    <t>反映五彩旗数量</t>
  </si>
  <si>
    <t>扩音器</t>
  </si>
  <si>
    <t>反映扩音器数量</t>
  </si>
  <si>
    <t>森林草原防灭火业务培训</t>
  </si>
  <si>
    <t>反映森林草原防灭火业务培训数量</t>
  </si>
  <si>
    <t>森林防火布标</t>
  </si>
  <si>
    <t>条</t>
  </si>
  <si>
    <t>反映森林防火布标数量</t>
  </si>
  <si>
    <t>水彩笔</t>
  </si>
  <si>
    <t>盒</t>
  </si>
  <si>
    <t>反映水彩笔数量</t>
  </si>
  <si>
    <t>笔计本</t>
  </si>
  <si>
    <t>本</t>
  </si>
  <si>
    <t>反映笔计本数量</t>
  </si>
  <si>
    <t>资金下达后支付时效</t>
  </si>
  <si>
    <t>反映资金下达后支付时效</t>
  </si>
  <si>
    <t>20000</t>
  </si>
  <si>
    <t>反映经济成本</t>
  </si>
  <si>
    <t>森林资源管护能力</t>
  </si>
  <si>
    <t>得到提升</t>
  </si>
  <si>
    <t>002</t>
  </si>
  <si>
    <t>反映森林资源管护能力</t>
  </si>
  <si>
    <t>受益对象满意程度</t>
  </si>
  <si>
    <t>根据《新平县关于加强新时代城市基层党建工作的实施意见》（新发〔2018〕14 号）文件、《关于印发〈玉溪市党员干部现代远程教育专题教材制播工作实施意见〉的通知》（玉组通〔2009〕30号）、《中共玉溪市委关于贯彻落实&lt;中共中央关于加强和改进新形势下党的建设若干重大问题的决定&gt;的意见》（玉发〔2010〕2号）等文件。用于街道党建工作、离退休党支部党员教育培训、离退休党支部支部委员交通通讯补贴，关爱困难党员行动、农村党员教育培训、春节、“七一”慰问困难党员、远程教育平台设备维护等党建活动支出。具体内容包括：服务群众工作经费200000元，其中古城社区、锦秀社区各100000元；离退休党支部工作经费5120元，其中离退休党支部开展季度培训交流活动2000元、支部书记1名，补助金额1200元/年.人、委员2名，补助金额960元/年.人，共计3120元/年；农村党员教育培训经费69200元，其中县级财政补助和市级财政补助各34600元；春节、“七一”慰问困难党员经费12200元，其中春节慰问补助金额为7200元、“七一”慰问补助金额为5000元；古城街道2024年远程教育平台设备经费5000元，其中平台管理人员培训1200元、专线维护费3800元。通过项目实施。加强了古城街道离退休干部、农村党员的政治思想建设，确保离退休干部、农村困难党员、和老党员老有所教、老有所学、老有所为、老有所乐，不断提升广大党员获得感、幸福感，使他们物质上得到帮助、精神上得到激励，进一步增强了党组织的向心力、凝聚力和号召力。</t>
  </si>
  <si>
    <t>692</t>
  </si>
  <si>
    <t>291520</t>
  </si>
  <si>
    <t>反映项目开展成本</t>
  </si>
  <si>
    <t>社会效益指标</t>
  </si>
  <si>
    <t>60岁以上党员关爱补助覆盖率</t>
  </si>
  <si>
    <t>反映60岁以上党员关爱补助覆盖率</t>
  </si>
  <si>
    <t>服务对象满意度指标</t>
  </si>
  <si>
    <t>根据玉财农〔2023〕232号玉溪市财政局关于提前下达2024年中央农村综合改革转移支付资金的通知、玉财农〔2023〕233号玉溪市财政局关于转发云南省财政厅2024年第一批农村公益事业财政奖补项目备案文件的通知和云南省农村公益事业财政奖补项目申报审批表（白家寨），古城街道制定古城街道古城社区白家寨小组农村公益事业财政奖补项目，具体实施方案如下：1、新建沟渠长500米，单价241元/米，合计120500元；2、污水设施建设：①铺设排污管网总长2400米，其中排污主管DN400HDPE双壁波纹管900米，单价183.2元/米，合计164880元；排污支管DN200HDPE双壁波纹管1500米，单价126元/米，合计189000元；②新建DN600塑料检查井5座，单价1350元/座，合计6750元；3、挡墙支砌300立方米，单价310元/立方米，合计93000元。4.间接工程款45900元。通过此次项目的实施，对白家寨小组，实施了村内新建沟渠、污水设施建设、挡墙支砌，进一步完善村庄内基础设施建设，对改善村庄人居环境具有重要的现实意义。</t>
  </si>
  <si>
    <t>新建沟渠</t>
  </si>
  <si>
    <t>米</t>
  </si>
  <si>
    <t>反映新建沟渠数量</t>
  </si>
  <si>
    <t>污水主管</t>
  </si>
  <si>
    <t>900</t>
  </si>
  <si>
    <t>反映污水主管数量</t>
  </si>
  <si>
    <t>污水支管</t>
  </si>
  <si>
    <t>1500</t>
  </si>
  <si>
    <t>反映污水支管数量</t>
  </si>
  <si>
    <t>检查井</t>
  </si>
  <si>
    <t>座</t>
  </si>
  <si>
    <t>反映检查井数量</t>
  </si>
  <si>
    <t>新建挡土墙</t>
  </si>
  <si>
    <t>300</t>
  </si>
  <si>
    <t>立方米</t>
  </si>
  <si>
    <t>反映新建挡土墙数量</t>
  </si>
  <si>
    <t>工程验收合格率</t>
  </si>
  <si>
    <t>反映工程验收合格率
（工程验收合格率=验收合格工程数/验收鉴定单位工程数*100%）</t>
  </si>
  <si>
    <t>620000</t>
  </si>
  <si>
    <t>白家寨小组基础设施</t>
  </si>
  <si>
    <t>反映白家寨小组基础设施得到提升</t>
  </si>
  <si>
    <t>反映受益对象满意度
（受益对象满意度=满意对象数/受益对象总数*100%）</t>
  </si>
  <si>
    <t>按照县级在新人办发〔2024〕3号《关于安排2024年县人大代表建议办理专项经费的通知》中安排资金6.5万元，用于昌源社区鱼堵莫小组停车场建设。建设具体范围包括：洞渣垫层700m2，综合单价30元，合价21000.00元；挡墙建设72.99时，综合单价395元，合价28830.00元；土方开挖到时，综合单价25元，合价1250.00元；混凝土硬化50m2，综合单价 110元，合价5500.00元；绿化树19棵，综合单价180元，合价 3420.00元；场地平整挖机台班2个，综合单价2500元，合价 5000.00元；工程合计：65000.00元。通过此次项目的建设，着重解决农村环境治理、道路改造等问题，力争打造成为基础设施健全、环境清洁整齐、村容村貌良好、生态宜居的美丽乡村。</t>
  </si>
  <si>
    <t>洞渣垫层</t>
  </si>
  <si>
    <t>700</t>
  </si>
  <si>
    <t>反映洞渣垫层</t>
  </si>
  <si>
    <t>挡墙建设</t>
  </si>
  <si>
    <t>72.99</t>
  </si>
  <si>
    <t>反映挡墙建设</t>
  </si>
  <si>
    <t>土方开挖</t>
  </si>
  <si>
    <t>反映土方开挖</t>
  </si>
  <si>
    <t>混凝土硬化</t>
  </si>
  <si>
    <t xml:space="preserve">反映混凝土硬化
</t>
  </si>
  <si>
    <t>绿化树</t>
  </si>
  <si>
    <t>19</t>
  </si>
  <si>
    <t>棵</t>
  </si>
  <si>
    <t>反映绿化树数量</t>
  </si>
  <si>
    <t>场地平整挖机台班</t>
  </si>
  <si>
    <t>反映场地平整挖机台班</t>
  </si>
  <si>
    <t>日</t>
  </si>
  <si>
    <t>65000</t>
  </si>
  <si>
    <t>鱼堵莫小组停车环境</t>
  </si>
  <si>
    <t>得到改善</t>
  </si>
  <si>
    <t>反映鱼堵莫小组停车环境</t>
  </si>
  <si>
    <t>根据《玉溪市财政局玉溪市林业和草原局关于下达2024年省级森林生态效益补偿资金的通知》（玉财资环〔2024 〕 47号）、 《新平彝族傣族自治县林业和草原局关于给予分配2024年省级森林生态效益补偿资金的请示》（新林清〔2024 〕 32号）及《新平林业和草原局新平县财政局关于进一步规范森林生态效益补偿资金和公益林管护员管理工作的通知》（新林联发〔2022 〕 1号）文件精神，2024年县级下拨古城街道省级公益林森林生态效益补偿资金管护费187300元，其中下拔管护费177700元， 脱贫护林员管护费9600.00元。经费测算主要包括：支付2024年5-12月份省级公益林管护员管护劳务费180900.00元、支付2024年5-12月份脱贫护林员管护劳务费6400.00元。 共计支付187300.00元。</t>
  </si>
  <si>
    <t>管护员人数</t>
  </si>
  <si>
    <t>17</t>
  </si>
  <si>
    <t>反映管护人员数量</t>
  </si>
  <si>
    <t>资金下达后的支付时效</t>
  </si>
  <si>
    <t>反映资金下达后的支付时效</t>
  </si>
  <si>
    <t>187300</t>
  </si>
  <si>
    <t>根据《云南省财政厅 云南省林业和草原局关于提前下达2024年省级森林防火经费的通知》（云财资环〔2023〕158号）、《玉溪市林业和草原局 玉溪市财政局关于2024年省级森林防火经费安排的请示》（玉林请〔2023〕192号）、《玉溪市财政局 玉溪市林业和草原局关于提前下达2024年省级森林防火经费的通知》（玉财资环〔2023〕141号）、《新平彝族傣族自治县林业和草原局关于给予分配2024年省级森林防火经费的请示》（新林清〔2024〕1号）文件精神，申请下拨20000.00元，支付森林防火通道修护及开挖工程款。（一）24公里文笔山国债项目生物阻隔防火通道修护争取15天内修护完成24公里文笔山国债项目生物阻隔防火通道，333.4元/公里×24公里=8001.6元。（二）开挖新建防火通道昌源社区柒冲甸小组后山至平甸乡马场丫口全长600米，600米×20元/米=12000.00元。通过此次项目的实施，全力消除火灾隐患，更有效的林区野外火源管理机制科学防范森林火灾，保障人民群众生命财产安全，保护森林资源和生态环境，进一步提高群众防火意识，加强森林防火宣传教育。</t>
  </si>
  <si>
    <t>文笔山国债项目生物阻隔防火通道修护</t>
  </si>
  <si>
    <t>24</t>
  </si>
  <si>
    <t>公里</t>
  </si>
  <si>
    <t>反映文笔山国债项目生物阻隔防火通道修护公里数</t>
  </si>
  <si>
    <t>开挖新建防火通道</t>
  </si>
  <si>
    <t>600</t>
  </si>
  <si>
    <t>反映开挖新建防火通道米数</t>
  </si>
  <si>
    <t>20001.6</t>
  </si>
  <si>
    <t>反映经济成本指标</t>
  </si>
  <si>
    <t>森林防火效能</t>
  </si>
  <si>
    <t>反映森林防火效能得到提升</t>
  </si>
  <si>
    <t>昌源社区老方寨小组老年文体活动室建设项目，在财政资金的引导下，通过自筹形式，最终能够建成一个群众满意，环境优美的老年活动室及基础设施，使之为促进农村生产发展、生活宽裕、村风文明、村容整洁、管理民主等方面都具有重大的现实意义和深远的历史意义。</t>
  </si>
  <si>
    <t>反映项目实施土方开挖数量</t>
  </si>
  <si>
    <t>土方回填</t>
  </si>
  <si>
    <t>25</t>
  </si>
  <si>
    <t>该项目实施土方回填数量</t>
  </si>
  <si>
    <t>路面硬化</t>
  </si>
  <si>
    <t>反映项目实施路面硬化面积</t>
  </si>
  <si>
    <t>红砖支砌</t>
  </si>
  <si>
    <t>反映项目实施后红砖支砌的长度</t>
  </si>
  <si>
    <t>项目验收合格率</t>
  </si>
  <si>
    <t>反映项目完工后验收合格率的要求</t>
  </si>
  <si>
    <t>当地老年群众生活质量提高</t>
  </si>
  <si>
    <t>反映项目建成后当地老年群众的生活质量情况</t>
  </si>
  <si>
    <t>当地群众满意度</t>
  </si>
  <si>
    <t>反映当地群众受访满意度</t>
  </si>
  <si>
    <t>根据《云南省提升乡镇财政公共服务能力专项资金管理办法》 (云财基层〔2020〕51号)文件精神，古城街道办事处提升乡镇公共服务能力专项资金项目概算投资13.755万元（2022年省级资金8.755万元、2023年市级下达新增资金5.00万元），古城街道办事处提升乡镇公共服务能力专项资金项目概算明细表：第一部份：设备购置，购置监控系统1套3600元；台式计算机2台，单价6000元/台，合计12000元；碎纸机1台833元；办公椅6把，单价800元/把，合计4800元；档案柜4套，单价800元/套，合计3200元；全自动装订机1台9211.25元，共计33644.25元。第二部份：会计档案数据化加工46450.75元。第三部份：财政文化墙建设，文化墙、制度牌制作、标识牌1套18215元；宣传栏制作18平方米，单价2180元/平方米，合计39240元，共计57455元。通过项目实施，按照政府采购流程，购置2台电脑、6把办公桌椅等一批设备，有效解决了我街道财政所办公设备老化问题，从而提高了工作人员工作效率，更好的发挥财政便民服务站作用。通过档案数据化加工，为各部门查询档案资料提供更优质、便携、高效的服务，同时发挥好对同级党委、政府和上级财政部门的参谋助手作用。</t>
  </si>
  <si>
    <t>监控系统</t>
  </si>
  <si>
    <t>反映监控系统数量</t>
  </si>
  <si>
    <t>台式计算机</t>
  </si>
  <si>
    <t>反映台式计算机数量</t>
  </si>
  <si>
    <t>碎纸机</t>
  </si>
  <si>
    <t>反映碎纸机数量</t>
  </si>
  <si>
    <t>办公椅</t>
  </si>
  <si>
    <t>把</t>
  </si>
  <si>
    <t>反映办公椅数量</t>
  </si>
  <si>
    <t>档案柜</t>
  </si>
  <si>
    <t>反映档案柜数量</t>
  </si>
  <si>
    <t>全自动装订机</t>
  </si>
  <si>
    <t>反映全自动装订机数量</t>
  </si>
  <si>
    <t>反映项目验收合格率等于100%</t>
  </si>
  <si>
    <t>84927.77</t>
  </si>
  <si>
    <t>可持续影响指标</t>
  </si>
  <si>
    <t>持续使用年限</t>
  </si>
  <si>
    <t>反映持续使用年限</t>
  </si>
  <si>
    <t>该项目主要是用于辖区内农村公路养护及应急保通。公路养护乡道2公里，1200元/公里，合计2400元；村道86.4公里，720元/公里，合计62200元。应急保通挡墙建设29000元，土方石清理20000元，总合计113600元。</t>
  </si>
  <si>
    <t>公路养护乡道</t>
  </si>
  <si>
    <t>反映我街道乡道需要养护的长度</t>
  </si>
  <si>
    <t>公里养护村道</t>
  </si>
  <si>
    <t>86.4</t>
  </si>
  <si>
    <t>反映我街道需要养护的村道长度</t>
  </si>
  <si>
    <t>挡土墙建设</t>
  </si>
  <si>
    <t>103</t>
  </si>
  <si>
    <t>反映水毁挡墙建设体量</t>
  </si>
  <si>
    <t>土方石清理</t>
  </si>
  <si>
    <t>1.7</t>
  </si>
  <si>
    <t>反映项目清理土方石里程数</t>
  </si>
  <si>
    <t>6.46</t>
  </si>
  <si>
    <t>反映我街道乡道、村道养护成本</t>
  </si>
  <si>
    <t>辖区内公里保护及养护提升</t>
  </si>
  <si>
    <t>有效保养</t>
  </si>
  <si>
    <t>反映项目实施后公里养护保护情况</t>
  </si>
  <si>
    <t>辖区内群众满意度</t>
  </si>
  <si>
    <t xml:space="preserve">反映项目完成后走访调查群众满意度情况
</t>
  </si>
  <si>
    <t>根据中共玉溪市委组织部《关于继续开展“农村困难党员关爱行动”的通知》（玉组通〔2012〕1号）和新组通（2012）20号《关于扩大农村困难老党员生活补助对象的通知》，为进一步建立健全党内激励、关怀、帮扶机制，决定继续开展“农村困难党员关爱行动”。“农村困难党员关爱行动”对于实施人文关怀、夯实党在农村的执政基础、巩固党的执政地位，意义重大、影响深远。我县对全县年满60周岁及以上，没有工资、固定收入和没有其他补助的农村困难老党员，先后3次实行每年人均300元、360元、480元的生活定补，为农村困难老党员解决了一些实际困难，收到了良好效果，促进了社会和谐。拨付古城街道2024年农村困难党员166人关爱行动补助资金79680元，每人每季度120元，其中市级19920元、县级59760元。计划第一季度拨付19920元、第二季度拨付19920元、第三季度拨付19920元、第四季度拨付19920元用于支付农村困难党员关爱行动补助资金。通过此次项目的实施，确保农村困难党员老有所教、老有所学、老有所为、老有所乐，不断提升广大党员获得感、幸福感，使他们物质上得到帮助、精神上得到激励，进一步增强了党组织的向心力、凝聚力和号召力。</t>
  </si>
  <si>
    <t>166</t>
  </si>
  <si>
    <t>79680</t>
  </si>
  <si>
    <t>坚持以习近平新时代中国特色社会主义思想为指导，学习贯彻落实党的二十大及中央、省委、市委、县委人大工作会议精神，深入推进代表活动阵地建设，古城街道将开展古城街道人大代表活动阵地规范化建设，建设具体范围包括：台式电脑1台；操作系统1套；流式办公1套；版式软件1套；杀毒软件1套。</t>
  </si>
  <si>
    <t>华为擎云W515x-B016台式电脑</t>
  </si>
  <si>
    <t>反映台式电脑的实际购买数。</t>
  </si>
  <si>
    <t>统信桌面操作系统(3年版）</t>
  </si>
  <si>
    <t>反映操作系统的购买数。</t>
  </si>
  <si>
    <t>金山WPS office2019流式办公（3年版）</t>
  </si>
  <si>
    <t>反映实际购买的流式办公数。</t>
  </si>
  <si>
    <t>福昕OFD文档处理软件V8.0（3年版）</t>
  </si>
  <si>
    <t>反映购买的版式软件数。</t>
  </si>
  <si>
    <t>360安全浏览器（3年版）</t>
  </si>
  <si>
    <t>反映购买的杀毒软件数。</t>
  </si>
  <si>
    <t xml:space="preserve">反映项目验收合格情况。
</t>
  </si>
  <si>
    <t>推进人大工作的发展</t>
  </si>
  <si>
    <t>推进</t>
  </si>
  <si>
    <t>能否</t>
  </si>
  <si>
    <t>反映该项目对人大工作的影响。</t>
  </si>
  <si>
    <t xml:space="preserve">反映该项目完成后，受访群众满意度情况。
</t>
  </si>
  <si>
    <t>根据《关于印发（20232024年度大学生志愿服务西部计划实施方案）的通知》（中青联发（2023)6号）文件精神，确保志愿者每人每月到手补贴不少于2800元，每人每年3万元经费由省、州（市〉、县（区〉三级财政按照各三 分之一的比例承担，超出3万元部分，由各地自行解决。根据《玉溪市财政局关于下达2024年1月至7月西部计划志愿者地方项目市级补助资金的通知》（玉财行（2024) 14号）、共青团新平县委关于2024年17月大学生服务西部志愿者计划市级补助资金分配表等文件，下达古城街道2024年1-7月西部志愿者生活补助经费为5833元，主要用于支付古城街道西部志愿者2024年1月至7月生 活补助，具体内容为：每月支付833.29元，总共支付7个月，共计5833.03元。通过此次项目的实施，及时发放了西部计划志愿者补助发放，激发了西部志愿者工作热情，让西部志愿者在岗位上奉献青春、 建功立业。</t>
  </si>
  <si>
    <t>发放月数</t>
  </si>
  <si>
    <t>7</t>
  </si>
  <si>
    <t>反映生活补助发放数量</t>
  </si>
  <si>
    <t>西部志愿者人数</t>
  </si>
  <si>
    <t>反映西部志愿者人数</t>
  </si>
  <si>
    <t>补贴发放准确率</t>
  </si>
  <si>
    <t>99</t>
  </si>
  <si>
    <t>反映补贴发放准确率
（补贴发放准确率=实际补贴发放情况/应发补贴情况*100%）</t>
  </si>
  <si>
    <t>5833.03</t>
  </si>
  <si>
    <t>根据玉财农〔2024〕22号玉溪市财政局关于下达2024年省级农村综合改革转移支付资金（第一批）的通知，玉财农〔2024〕21号玉溪市财政局关于转发云南省财政厅2024年第二批农村公益事业财政奖补项目备案文件的通知，下达古城街道古城社区上岔河小组农村公益事业财政奖补资金81万元，在上岔河小组，拟实施村内新建沟渠、污水设施建设、挡墙支砌，提升整村基础设施，改善人居环境。建设内容包括：1、村内道路硬化，工程量2700平方米，单价75元/平方米，合计202500元；2、村内文化广场硬化600平方米，绿化120平方米，合计69600元。3、污水设施建设：铺设排污管网总长800米，其中排污主管DN800HDPE双壁波纹管200米，单价410元/米，合计82000元，排污支管DN400HDPE双壁波纹管600米，单价320元/米，合计192000元；4、新建挡土墙350立方米，单价300元/立方米，合计105000元，5、新建沟渠650米，单价250元/米，合计162500元，6、检查井5座，每座1350元，合计6750元。此次项目10350元为村集体自筹资金，810000元为上级下达资金，通过项目的实施，提升上岔河小组整体村容村貌，建设改善上岔河小组人居环境，真正打造出生态优美、产业发展、民族团结、文化传承、人民幸福的村庄。</t>
  </si>
  <si>
    <t>村内道路硬化</t>
  </si>
  <si>
    <t>2700</t>
  </si>
  <si>
    <t>反映村内道路硬化面积</t>
  </si>
  <si>
    <t>文化广场硬化</t>
  </si>
  <si>
    <t>反映文化广场硬化面积</t>
  </si>
  <si>
    <t>文化广场绿化</t>
  </si>
  <si>
    <t>120</t>
  </si>
  <si>
    <t>反映文化广场绿化面积</t>
  </si>
  <si>
    <t>200</t>
  </si>
  <si>
    <t>650</t>
  </si>
  <si>
    <t>反映新建沟渠长度</t>
  </si>
  <si>
    <t>挡墙支砌</t>
  </si>
  <si>
    <t>350</t>
  </si>
  <si>
    <t>反映挡墙支砌数量</t>
  </si>
  <si>
    <t>反映工程验收合格率
（工程验收合格率=验收合格工程数/验收鉴定单位工程数*100%）</t>
  </si>
  <si>
    <t>820350</t>
  </si>
  <si>
    <t>项目综合使用率</t>
  </si>
  <si>
    <t>反映项目综合使用率
综合使用率=（投入使用的基础建设工程建设内容/完成建设内容）*100%</t>
  </si>
  <si>
    <t>根据《玉溪市财政局关于下达2023年清廉单元创建工作资金补助的通知》（玉财行〔2024〕11号），服务经费保障充分，锦秀社区清廉村居创建列入本级政府财政预算，资金概算5万元。古城街道锦绣社区制定清廉村居创建工作资金项目，具体实施方案包括：1.宣传活动2场，，每场6000元，合计12000元；2.标识设计1个，单价2000元，合计2000元；3.制定宣传展板15块，每块2000元，合计30000元；4.制定布标10条，每条200元，合计2000元；5.制定宣传栏3块，每块1000元，合计3000元；6.进行一次审计，合计1000元，共计50000元。通过此次项目的实施，开展廉洁文化锦居民小区，在辖区内居民小区营造廉洁文化氛围形成示范引领、共建共享的清廉建设格局，推动清廉思想、清廉制度、清廉规则、清廉纪律、清廉文化融入经济、政治、文化、社会和生态文明建设。</t>
  </si>
  <si>
    <t>宣传活动</t>
  </si>
  <si>
    <t>反映宣传活动场数</t>
  </si>
  <si>
    <t>标识设计</t>
  </si>
  <si>
    <t>反映标识设计数量</t>
  </si>
  <si>
    <t>制定宣传展板</t>
  </si>
  <si>
    <t>块</t>
  </si>
  <si>
    <t>反映宣传展板块数</t>
  </si>
  <si>
    <t>制定布标</t>
  </si>
  <si>
    <t>反映布标条数</t>
  </si>
  <si>
    <t>制定宣传栏</t>
  </si>
  <si>
    <t>反映宣传栏数</t>
  </si>
  <si>
    <t>审计</t>
  </si>
  <si>
    <t>反映审计数量</t>
  </si>
  <si>
    <t>项目目标任务完成及时率</t>
  </si>
  <si>
    <t>50000</t>
  </si>
  <si>
    <t>清廉村居宣传活动覆盖率</t>
  </si>
  <si>
    <t>反映清廉村居宣传活动覆盖率
（宣传活动覆盖率=宣传活动覆盖面积/清廉村居面积*100%）</t>
  </si>
  <si>
    <t>根据新平县人民政府办公室关于2021年村（社区）“红旗村”评选结果的通报（新办通[2022]21号）文件要求，本年度申请锦绣社区“红旗村”创建奖励补助资金预算5万元，古城街道落实相关政策和要求，古城街道将进行：1.阵地建设：制作党建文化墙、党群活动阵地建设：社区全新七锦党建文化墙（展板、标语、挂牌）；克租克小区党群服务驿站建设（室内粉刷、制度文化墙、桌椅等）。2.开展“红旗联创”活动；以“一帮一”“一帮多”或“多帮一”结对共创方式，开展支部联建、活动联办、经验联享、外出考察学习等活动。通过项目的实施能增强我社区基础党组织的建设，让大家团结一致，提高凝聚力。二是通过交流帮扶活动，带动了整个征地的联动，提高大家学习热情的同时也提高了能力，为后续的建设发展提供坚实的基础。</t>
  </si>
  <si>
    <t>党建文化墙</t>
  </si>
  <si>
    <t>反映党建文化墙的实际建设数。</t>
  </si>
  <si>
    <t>活动室</t>
  </si>
  <si>
    <t>反映活动室实际建成数。</t>
  </si>
  <si>
    <t>联建活动</t>
  </si>
  <si>
    <t>反映联建活动实际开展次数。</t>
  </si>
  <si>
    <t>项目目标完成及时率</t>
  </si>
  <si>
    <t>反应项目及时完成情况。</t>
  </si>
  <si>
    <t>小区党群服务中心使用率</t>
  </si>
  <si>
    <t>反映小区党群服务中心使用情况。</t>
  </si>
  <si>
    <t>活动受众满意度</t>
  </si>
  <si>
    <t>反映活动受众满意度。</t>
  </si>
  <si>
    <t>此次“绿美河湖”工程范围主要对他拉河头水库及他拉河内的垃圾和杂草进行清理整治，对河岸进行绿化 河边白色拉圾污染情况进行集中整治清理。
（一）他拉河水库及他拉河育苗点段河岸进行绿化美化工程。计划投资3.6万元。
（二）他拉河他拉村委会旁育苗点段进行河道清理，计划投入50型挖机10台班，5T载重汽车10台班。</t>
  </si>
  <si>
    <t>杨梅树、三角梅种植</t>
  </si>
  <si>
    <t>150</t>
  </si>
  <si>
    <t>反映项目计划种植杨梅树、三角梅数量</t>
  </si>
  <si>
    <t>他拉河水库坝顶碎石回填</t>
  </si>
  <si>
    <t>反映项目计划对他拉河坝顶回填碎石的数量</t>
  </si>
  <si>
    <t>花台建设</t>
  </si>
  <si>
    <t>反映该项目花台建设的面积</t>
  </si>
  <si>
    <t>下他拉钩取水段挡土墙建设</t>
  </si>
  <si>
    <t>35</t>
  </si>
  <si>
    <t>反映挡土墙建设的体量。</t>
  </si>
  <si>
    <t>挖机及载重车台班时间</t>
  </si>
  <si>
    <t>反映该项目挖机及载重车台班时间</t>
  </si>
  <si>
    <t>96</t>
  </si>
  <si>
    <t>反映对于该项目验收的合格率情况</t>
  </si>
  <si>
    <t>他拉河河道环境改善</t>
  </si>
  <si>
    <t xml:space="preserve">反映项目完成后他拉河河道治理成果，环境改善情况。
</t>
  </si>
  <si>
    <t>本工程依据《建设工程工程量清单计价规范》(GB50500-2013)，《房屋建筑与装饰工程工程量计算规范》《市政工程工程量计算规范》《通用安装工程量计算规范》等相关文件，将进行纳溪社区小文笔山农村公益性公墓建设，包括：1.场地平整：（1）土方开挖517m3，（2）土方回填495m3，（3）余方弃置21m3，（4）大小机械进出场及拆除；2.墓穴建设395座；3.过道硬化；4.排水沟硬化；5.挡土墙47m3；6.垃圾池、焚烧池、凉亭；7.绿化等。通过项目实施，为纳溪社区新建395个公益性公募墓穴，充实了纳溪社区公益性公募墓穴数量，确保殡葬改革各项制度得以落实实施，街道及社区殡葬改革工作得以顺利开展。</t>
  </si>
  <si>
    <t>新建公益性公募墓穴</t>
  </si>
  <si>
    <t>395</t>
  </si>
  <si>
    <t>反映实际新建公益性公募墓穴数。</t>
  </si>
  <si>
    <t>工程建设期限</t>
  </si>
  <si>
    <t>反映工程完成时间。</t>
  </si>
  <si>
    <t>近几年社区使用需求</t>
  </si>
  <si>
    <t>满足</t>
  </si>
  <si>
    <t>反映该项目完成后能否满足近几年社区使用需求。</t>
  </si>
  <si>
    <t>根据玉财社[2024]78号2024年第一批民政事业专项资金，分配古城街道日间照料服务机构运营经费20000元，用于日间照料服务机构的运营。古城街道日间照料服务机构运营列入政府财政预算，资金概算2万元。主要用于购买电灶10000元，购买冰箱6000元，购买菜盆及碗4000元。项目实施后将不断完善养老机构日常运转配置，提高老年人的幸福感和获得感。</t>
  </si>
  <si>
    <t>电灶</t>
  </si>
  <si>
    <t>反应购买的电灶数。</t>
  </si>
  <si>
    <t>冰箱</t>
  </si>
  <si>
    <t>反应购买的冰箱数。</t>
  </si>
  <si>
    <t>购买合格率</t>
  </si>
  <si>
    <t>反映购买物品合格情况。</t>
  </si>
  <si>
    <t>反映项目的总成本。</t>
  </si>
  <si>
    <t>提升老年人的生活质量</t>
  </si>
  <si>
    <t>反映该项目能否提升老年人的生活质量。</t>
  </si>
  <si>
    <t xml:space="preserve">反映该项目实施后，受访群众满意度情况。
</t>
  </si>
  <si>
    <t>2024年玉溪市财政局，玉溪市水利局玉财农[2024]29号《关于下达2024年中央农业防灾减灾和水利救灾资金的通知》安排抗旱救灾资金5万元，主要用于古城街道他拉社区抗旱应急工程，古城街道落实相关政策，古城街道将安装DN32水管1666.67米。</t>
  </si>
  <si>
    <t>DN32水管安装长度</t>
  </si>
  <si>
    <t>1666.67</t>
  </si>
  <si>
    <t>反应DN32水管安装完长度。</t>
  </si>
  <si>
    <t>反应项目验收合格情况。</t>
  </si>
  <si>
    <t>农民经济收入</t>
  </si>
  <si>
    <t>反应该项目是否提高农民经济收入。</t>
  </si>
  <si>
    <t>保护群众用水安全</t>
  </si>
  <si>
    <t>保护</t>
  </si>
  <si>
    <t>反映DN32水管安装后群众用水安全是否得到保护。</t>
  </si>
  <si>
    <t xml:space="preserve">反映DN32水管安装完成后，受访群众满意度情况。
</t>
  </si>
  <si>
    <t>通项目的实施能改变他拉社区施戈斗和老易寨两个小组基础设施落后的现状又能为群众在日常生活中提供便利。本项目2024年主要实施的内容是在施戈斗小组新建25㎡ 的公厕一座；老易寨新建25㎡ 的公厕一座，新建40.82㎡的厨房一间，村内道路硬化250米及两个灯光照明设备安装。</t>
  </si>
  <si>
    <t>项目实施后受益人数</t>
  </si>
  <si>
    <t>288</t>
  </si>
  <si>
    <t>反映项目实施惠及的群众人数</t>
  </si>
  <si>
    <t>新增建筑面积</t>
  </si>
  <si>
    <t>644</t>
  </si>
  <si>
    <t>指标反映项目实施后新增的建筑面积</t>
  </si>
  <si>
    <t>项目编制完整性、合理性</t>
  </si>
  <si>
    <t>是</t>
  </si>
  <si>
    <t>反映该项目规划编制的完整性及合理性</t>
  </si>
  <si>
    <t>工作任务完成及时性</t>
  </si>
  <si>
    <t>该指标反映项目进度情况</t>
  </si>
  <si>
    <t>有效带动社会资金投入</t>
  </si>
  <si>
    <t>反映通过项目实施带动社会资金投入的情况</t>
  </si>
  <si>
    <t>改善农村村民生活条件</t>
  </si>
  <si>
    <t>有效改善</t>
  </si>
  <si>
    <t>反映群众生活条件改善情况</t>
  </si>
  <si>
    <t>反映当地群众对项目实施的满意程度。</t>
  </si>
  <si>
    <t>"一、政策目标：根据《关于提升乡镇财政公共服务能力的实施意见》（云财基层〔2020〕52号）及《云南省提升乡镇财政公共服务能力专项资金管理办法》（云财基层〔2020〕51号）要求，加强对乡镇（街道）财政建设，健全职能职责、完善财政管理体制、建立考核机制等方面加强乡镇财政建设，提升乡镇财政公共服务能力和水平。项目预算符合各级党委政府对提升乡镇财政公共服务能力的要求，符合我街道总体绩效目标；
二、资金用途：古城街道办事处2022年省级提升乡镇公共服务能力专项资金项目概算投资40.902万元，用省级提升乡镇公共服务能力专项资金支付35.00万元，资金不足部分用古城街道办事处办公费支付5.902万元。
三、资金支付范围：购置普通复印机（彩色）1台，单价：2.00万元；台式计算机4台，单价：0.60万元，小计：2.40万元；便携式计算机1台，单价：0.90万元；LED户外显示屏6平方米，单价1.00万元，小计：6.00万元；碎纸机1台，单价0.10万元；监控系统1套，单价0.40万元，小计0.40万元；办公桌椅4套，单价0.33万元，小计：1.32万元；档案柜10套，单价0.10万元，小计1.00万元；全自动凭证装订机1台，单价1.00万元，小计：1.0万元。以上合计15.12万元。对办公用房屋顶防水处理420㎡，单价：0.0141万元，小计：5.922万元，搭建钢架树脂瓦屋面598㎡，单价0.025万元，小计：14.95万元；内墙漆处理360㎡，单价：0.0035元，小计：1.26万元，以上合计：22.132万元。提升我街道财政所文化形象，文化墙建设15㎡，单价0.218万元,小计：3.27万元；制度牌制作40块，单价：0.0095万元/块，小计：0.38万元，以上合计：3.65万元。
四、预算支出内容：（一）办公设备设备购置采购：强化现有资源整合，厉行节约，建成功能完备、服务便捷的现代化乡镇财政所；（二）办公房屋维护：保证我街道财政所房屋正常使用，保障工作人员能有效提高工作质量提升工作效率。（三）财政文化墙建设：提升我街道财政所文化形象。"</t>
  </si>
  <si>
    <t>会计档案条目录入</t>
  </si>
  <si>
    <t>93720</t>
  </si>
  <si>
    <t>反映会计档案信息化项目会计档案目录情况</t>
  </si>
  <si>
    <t>反映项目完成后使用年限大于10年</t>
  </si>
  <si>
    <t>反映服务对象满意度大于90%</t>
  </si>
  <si>
    <t>针对阿波左存在的公共设施不足，街道及社区积极行动，不断整合资金推进设施设备提升建设，尽力弥补公共设施服务能力的不足，经社区及小组调查研究，结合小组实际，充分征求群众意见建议后，绿美村庄奖补资金 30 万元用于实施老虎箐综合治理项目，进一步改善阿波左小组老虎箐环境。</t>
  </si>
  <si>
    <t>新建排水沟</t>
  </si>
  <si>
    <t>反映该项目修建沟渠的计划长度。</t>
  </si>
  <si>
    <t>新建检查井</t>
  </si>
  <si>
    <t>反映项目计划建设一座检查井</t>
  </si>
  <si>
    <t>道路硬化</t>
  </si>
  <si>
    <t>反映项目计划道路硬化350平方米</t>
  </si>
  <si>
    <t>乔木绿化</t>
  </si>
  <si>
    <t>400</t>
  </si>
  <si>
    <t>株</t>
  </si>
  <si>
    <t>反映项目计划乔木绿化400株清香木、蓝花楹、紫金花</t>
  </si>
  <si>
    <t>反映项目预计建设挡土墙体量</t>
  </si>
  <si>
    <t>反映项目完成后验收合格率要大于等于95%</t>
  </si>
  <si>
    <t>阿波左小组老虎箐环境改善</t>
  </si>
  <si>
    <t>反映项目完成后阿波左老虎箐环境改善情况</t>
  </si>
  <si>
    <t>反映项目完成后走访调查群众满意度情况</t>
  </si>
  <si>
    <t>为渲染传统节日活动氛围，拉动假日旅游经济发展，借助“十·一”黄金周在啊波左开展积极向上、参与度高、体验性强的文化旅游体育等系列活动，助力推动经济社会和乡村振兴融合发展。结合实际，现将相关事项通知如下：活动主题 (光辉百年，逐梦奋进)（一）啊波左稻田气排球赛
活动时间：2021年10月1日上午8:30-下午14:00；活动地点：古城街道古城社区啊波左小组；活动内容：稻田气排球赛；活动人员：预计气排球队伍20支120人；（二）滇中南气排球联赛·2021年国庆“琴淮赛”；活动时间：2021年10月1日下午14:00-3日下午18:00；活动地点：新平县综合训练馆气排球场；活动内容：五人制气排球比赛。活动人员：预计气排球队伍25支180人。（一）活动经费。根据（玉财教[2021]176号）文件《七彩云南全民健身活动示范工程专项经费》3万元。（二）经费使用范围。开展以气排球为主体的全民健身运动，经费主要含培训费：含培训机构负责教学管理的人员交通费、食宿费等；参训学员的伙食费、住宿费、交通费和保险费等；培训场租费（含设备设施租用费、水电费等）；教材费、材料费、工具费；竞赛活动奖品费；裁判员、记录员等补贴等。</t>
  </si>
  <si>
    <t>活动开展相关赛事数量</t>
  </si>
  <si>
    <t>项</t>
  </si>
  <si>
    <t>活动开展相关赛事数量为两项分别为：啊波左稻田气排球赛；滇中南气排球联赛·2021年国庆“琴淮赛”；</t>
  </si>
  <si>
    <t>奖杯奖状制作数量</t>
  </si>
  <si>
    <t>奖杯奖状制作数量为6个</t>
  </si>
  <si>
    <t>活动奖品（气排球）数量</t>
  </si>
  <si>
    <t xml:space="preserve">个 </t>
  </si>
  <si>
    <t xml:space="preserve">活动奖品（气排球）数量为100个 </t>
  </si>
  <si>
    <t>项目完成率</t>
  </si>
  <si>
    <t>项目完成率为百分百。
（项目完成率=项目的实际完成量/项目应完成的量*100%）</t>
  </si>
  <si>
    <t>项目完成时间</t>
  </si>
  <si>
    <t>2021-10-3</t>
  </si>
  <si>
    <t>年-月-日</t>
  </si>
  <si>
    <t>项目完成时间为2021年10月3日完成。</t>
  </si>
  <si>
    <t>30000</t>
  </si>
  <si>
    <t>反映项目经济指标</t>
  </si>
  <si>
    <t>乡村振兴融合发展</t>
  </si>
  <si>
    <t>推进乡村振兴融合发展。</t>
  </si>
  <si>
    <t>预算06表</t>
  </si>
  <si>
    <t>2025年部门政府性基金预算支出预算表</t>
  </si>
  <si>
    <t>政府性基金预算支出</t>
  </si>
  <si>
    <t>预算07表</t>
  </si>
  <si>
    <t>2025年部门政府采购预算表</t>
  </si>
  <si>
    <t>预算项目</t>
  </si>
  <si>
    <t>采购项目</t>
  </si>
  <si>
    <t>采购目录</t>
  </si>
  <si>
    <t>计量
单位</t>
  </si>
  <si>
    <t>数量</t>
  </si>
  <si>
    <t>面向中小企业预留资金</t>
  </si>
  <si>
    <t>政府性
基金</t>
  </si>
  <si>
    <t>国有资本经营收益</t>
  </si>
  <si>
    <t>财政专户管理的收入</t>
  </si>
  <si>
    <t>单位自筹</t>
  </si>
  <si>
    <t>采购办公用复印纸</t>
  </si>
  <si>
    <t>公务用车采购加油服务</t>
  </si>
  <si>
    <t>采购公务用车保险服务</t>
  </si>
  <si>
    <t>公务用车维修服务</t>
  </si>
  <si>
    <t>预算08表</t>
  </si>
  <si>
    <t>2025年部门政府购买服务预算表</t>
  </si>
  <si>
    <t>政府购买服务项目</t>
  </si>
  <si>
    <t>政府购买服务目录</t>
  </si>
  <si>
    <t>预算09-1表</t>
  </si>
  <si>
    <t>2025年对下转移支付预算表</t>
  </si>
  <si>
    <t>单位名称（项目）</t>
  </si>
  <si>
    <t>乡镇、街道</t>
  </si>
  <si>
    <t>政府性基金</t>
  </si>
  <si>
    <t>桂山街道</t>
  </si>
  <si>
    <t>平甸乡</t>
  </si>
  <si>
    <t>扬武镇</t>
  </si>
  <si>
    <t>新化乡</t>
  </si>
  <si>
    <t>老厂乡</t>
  </si>
  <si>
    <t>戛洒镇</t>
  </si>
  <si>
    <t>水塘镇</t>
  </si>
  <si>
    <t>者竜乡</t>
  </si>
  <si>
    <t>漠沙镇</t>
  </si>
  <si>
    <t>建兴乡</t>
  </si>
  <si>
    <t>平掌乡</t>
  </si>
  <si>
    <t>预算09-2表</t>
  </si>
  <si>
    <t>2025年对下转移支付绩效目标表</t>
  </si>
  <si>
    <t>预算10表</t>
  </si>
  <si>
    <t>2025年新增资产配置表</t>
  </si>
  <si>
    <t>资产类别</t>
  </si>
  <si>
    <t>资产分类代码.名称</t>
  </si>
  <si>
    <t>资产名称</t>
  </si>
  <si>
    <t>计量单位</t>
  </si>
  <si>
    <t>财政部门批复数（元）</t>
  </si>
  <si>
    <t>单价</t>
  </si>
  <si>
    <t>金额</t>
  </si>
  <si>
    <t>8</t>
  </si>
  <si>
    <t>预算11表</t>
  </si>
  <si>
    <t>2025年上级转移支付补助项目支出预算表</t>
  </si>
  <si>
    <t>上级补助</t>
  </si>
  <si>
    <t>民生类</t>
  </si>
  <si>
    <t>2082001</t>
  </si>
  <si>
    <t>临时救助支出</t>
  </si>
  <si>
    <t>30306</t>
  </si>
  <si>
    <t>救济费</t>
  </si>
  <si>
    <t>预算12表</t>
  </si>
  <si>
    <t>2025年部门项目支出中期规划预算表</t>
  </si>
  <si>
    <t>项目级次</t>
  </si>
  <si>
    <t>2025年</t>
  </si>
  <si>
    <t>2026年</t>
  </si>
  <si>
    <t>2027年</t>
  </si>
  <si>
    <t>本级</t>
  </si>
  <si>
    <t>上级</t>
  </si>
</sst>
</file>

<file path=xl/styles.xml><?xml version="1.0" encoding="utf-8"?>
<styleSheet xmlns="http://schemas.openxmlformats.org/spreadsheetml/2006/main" xmlns:mc="http://schemas.openxmlformats.org/markup-compatibility/2006" xmlns:xr9="http://schemas.microsoft.com/office/spreadsheetml/2016/revision9" mc:Ignorable="xr9">
  <numFmts count="10">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 numFmtId="177" formatCode="yyyy\-mm\-dd\ hh:mm:ss"/>
    <numFmt numFmtId="178" formatCode="#,##0;\-#,##0;;@"/>
    <numFmt numFmtId="179" formatCode="#,##0.00;\-#,##0.00;;@"/>
    <numFmt numFmtId="180" formatCode="hh:mm:ss"/>
    <numFmt numFmtId="181" formatCode="0_ "/>
  </numFmts>
  <fonts count="50">
    <font>
      <sz val="11"/>
      <color theme="1"/>
      <name val="宋体"/>
      <charset val="134"/>
      <scheme val="minor"/>
    </font>
    <font>
      <sz val="11"/>
      <name val="宋体"/>
      <charset val="134"/>
      <scheme val="minor"/>
    </font>
    <font>
      <sz val="10"/>
      <color theme="1"/>
      <name val="宋体"/>
      <charset val="134"/>
    </font>
    <font>
      <b/>
      <sz val="21"/>
      <color theme="1"/>
      <name val="宋体"/>
      <charset val="134"/>
    </font>
    <font>
      <sz val="9"/>
      <color theme="1"/>
      <name val="宋体"/>
      <charset val="134"/>
    </font>
    <font>
      <sz val="11"/>
      <color theme="1"/>
      <name val="宋体"/>
      <charset val="134"/>
    </font>
    <font>
      <sz val="10.5"/>
      <color theme="1"/>
      <name val="SimSun"/>
      <charset val="134"/>
    </font>
    <font>
      <sz val="9"/>
      <color theme="1"/>
      <name val="SimSun"/>
      <charset val="134"/>
    </font>
    <font>
      <sz val="9"/>
      <name val="SimSun"/>
      <charset val="134"/>
    </font>
    <font>
      <b/>
      <sz val="23"/>
      <color theme="1"/>
      <name val="宋体"/>
      <charset val="134"/>
    </font>
    <font>
      <sz val="9"/>
      <name val="宋体"/>
      <charset val="134"/>
    </font>
    <font>
      <b/>
      <sz val="19.5"/>
      <name val="宋体"/>
      <charset val="134"/>
    </font>
    <font>
      <sz val="10.5"/>
      <name val="宋体"/>
      <charset val="134"/>
    </font>
    <font>
      <sz val="11"/>
      <color rgb="FF000000"/>
      <name val="宋体"/>
      <charset val="134"/>
      <scheme val="minor"/>
    </font>
    <font>
      <b/>
      <sz val="22"/>
      <color rgb="FF000000"/>
      <name val="宋体"/>
      <charset val="134"/>
    </font>
    <font>
      <b/>
      <sz val="23"/>
      <color rgb="FF000000"/>
      <name val="宋体"/>
      <charset val="134"/>
    </font>
    <font>
      <sz val="9"/>
      <color rgb="FF000000"/>
      <name val="宋体"/>
      <charset val="134"/>
    </font>
    <font>
      <sz val="11"/>
      <color rgb="FF000000"/>
      <name val="宋体"/>
      <charset val="134"/>
    </font>
    <font>
      <sz val="10.5"/>
      <color rgb="FF000000"/>
      <name val="宋体"/>
      <charset val="134"/>
    </font>
    <font>
      <b/>
      <sz val="22"/>
      <color theme="1"/>
      <name val="宋体"/>
      <charset val="134"/>
    </font>
    <font>
      <sz val="11"/>
      <color rgb="FFFF0000"/>
      <name val="宋体"/>
      <charset val="134"/>
      <scheme val="minor"/>
    </font>
    <font>
      <sz val="12"/>
      <color theme="1"/>
      <name val="宋体"/>
      <charset val="134"/>
    </font>
    <font>
      <sz val="10.5"/>
      <color theme="1"/>
      <name val="宋体"/>
      <charset val="134"/>
    </font>
    <font>
      <sz val="9.75"/>
      <color theme="1"/>
      <name val="SimSun"/>
      <charset val="134"/>
    </font>
    <font>
      <sz val="10"/>
      <color rgb="FF000000"/>
      <name val="宋体"/>
      <charset val="134"/>
    </font>
    <font>
      <b/>
      <sz val="18"/>
      <color rgb="FF000000"/>
      <name val="SimSun"/>
      <charset val="134"/>
    </font>
    <font>
      <sz val="12"/>
      <color rgb="FF000000"/>
      <name val="宋体"/>
      <charset val="134"/>
    </font>
    <font>
      <b/>
      <sz val="20"/>
      <color rgb="FF000000"/>
      <name val="宋体"/>
      <charset val="134"/>
    </font>
    <font>
      <b/>
      <sz val="11"/>
      <color rgb="FF000000"/>
      <name val="宋体"/>
      <charset val="134"/>
    </font>
    <font>
      <b/>
      <sz val="9"/>
      <name val="宋体"/>
      <charset val="134"/>
    </font>
    <font>
      <sz val="1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8">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rgb="FF000000"/>
      </bottom>
      <diagonal/>
    </border>
    <border>
      <left style="thin">
        <color rgb="FF000000"/>
      </left>
      <right/>
      <top style="thin">
        <color rgb="FF000000"/>
      </top>
      <bottom/>
      <diagonal/>
    </border>
    <border>
      <left style="thin">
        <color rgb="FF000000"/>
      </left>
      <right style="thin">
        <color auto="1"/>
      </right>
      <top style="thin">
        <color rgb="FF000000"/>
      </top>
      <bottom style="thin">
        <color rgb="FF000000"/>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right/>
      <top/>
      <bottom style="thin">
        <color rgb="FF000000"/>
      </bottom>
      <diagonal/>
    </border>
    <border>
      <left style="thin">
        <color auto="1"/>
      </left>
      <right style="thin">
        <color auto="1"/>
      </right>
      <top style="thin">
        <color auto="1"/>
      </top>
      <bottom style="thin">
        <color auto="1"/>
      </bottom>
      <diagonal/>
    </border>
    <border>
      <left style="thin">
        <color theme="1"/>
      </left>
      <right style="thin">
        <color theme="1"/>
      </right>
      <top style="thin">
        <color theme="1"/>
      </top>
      <bottom style="thin">
        <color theme="1"/>
      </bottom>
      <diagonal/>
    </border>
    <border>
      <left style="thin">
        <color rgb="FF000000"/>
      </left>
      <right style="thin">
        <color rgb="FF000000"/>
      </right>
      <top style="thin">
        <color rgb="FF000000"/>
      </top>
      <bottom style="thin">
        <color auto="1"/>
      </bottom>
      <diagonal/>
    </border>
    <border>
      <left style="thin">
        <color rgb="FF000000"/>
      </left>
      <right style="thin">
        <color rgb="FF000000"/>
      </right>
      <top style="thin">
        <color auto="1"/>
      </top>
      <bottom style="thin">
        <color auto="1"/>
      </bottom>
      <diagonal/>
    </border>
    <border>
      <left style="thin">
        <color rgb="FF000000"/>
      </left>
      <right style="thin">
        <color rgb="FF000000"/>
      </right>
      <top style="thin">
        <color auto="1"/>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9">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0" fillId="3" borderId="20" applyNumberFormat="0" applyFont="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21" applyNumberFormat="0" applyFill="0" applyAlignment="0" applyProtection="0">
      <alignment vertical="center"/>
    </xf>
    <xf numFmtId="0" fontId="37" fillId="0" borderId="21" applyNumberFormat="0" applyFill="0" applyAlignment="0" applyProtection="0">
      <alignment vertical="center"/>
    </xf>
    <xf numFmtId="0" fontId="38" fillId="0" borderId="22" applyNumberFormat="0" applyFill="0" applyAlignment="0" applyProtection="0">
      <alignment vertical="center"/>
    </xf>
    <xf numFmtId="0" fontId="38" fillId="0" borderId="0" applyNumberFormat="0" applyFill="0" applyBorder="0" applyAlignment="0" applyProtection="0">
      <alignment vertical="center"/>
    </xf>
    <xf numFmtId="0" fontId="39" fillId="4" borderId="23" applyNumberFormat="0" applyAlignment="0" applyProtection="0">
      <alignment vertical="center"/>
    </xf>
    <xf numFmtId="0" fontId="40" fillId="5" borderId="24" applyNumberFormat="0" applyAlignment="0" applyProtection="0">
      <alignment vertical="center"/>
    </xf>
    <xf numFmtId="0" fontId="41" fillId="5" borderId="23" applyNumberFormat="0" applyAlignment="0" applyProtection="0">
      <alignment vertical="center"/>
    </xf>
    <xf numFmtId="0" fontId="42" fillId="6" borderId="25" applyNumberFormat="0" applyAlignment="0" applyProtection="0">
      <alignment vertical="center"/>
    </xf>
    <xf numFmtId="0" fontId="43" fillId="0" borderId="26" applyNumberFormat="0" applyFill="0" applyAlignment="0" applyProtection="0">
      <alignment vertical="center"/>
    </xf>
    <xf numFmtId="0" fontId="44" fillId="0" borderId="27" applyNumberFormat="0" applyFill="0" applyAlignment="0" applyProtection="0">
      <alignment vertical="center"/>
    </xf>
    <xf numFmtId="0" fontId="45" fillId="7" borderId="0" applyNumberFormat="0" applyBorder="0" applyAlignment="0" applyProtection="0">
      <alignment vertical="center"/>
    </xf>
    <xf numFmtId="0" fontId="46" fillId="8" borderId="0" applyNumberFormat="0" applyBorder="0" applyAlignment="0" applyProtection="0">
      <alignment vertical="center"/>
    </xf>
    <xf numFmtId="0" fontId="47" fillId="9" borderId="0" applyNumberFormat="0" applyBorder="0" applyAlignment="0" applyProtection="0">
      <alignment vertical="center"/>
    </xf>
    <xf numFmtId="0" fontId="48" fillId="10" borderId="0" applyNumberFormat="0" applyBorder="0" applyAlignment="0" applyProtection="0">
      <alignment vertical="center"/>
    </xf>
    <xf numFmtId="0" fontId="49" fillId="11" borderId="0" applyNumberFormat="0" applyBorder="0" applyAlignment="0" applyProtection="0">
      <alignment vertical="center"/>
    </xf>
    <xf numFmtId="0" fontId="49" fillId="12" borderId="0" applyNumberFormat="0" applyBorder="0" applyAlignment="0" applyProtection="0">
      <alignment vertical="center"/>
    </xf>
    <xf numFmtId="0" fontId="48" fillId="13" borderId="0" applyNumberFormat="0" applyBorder="0" applyAlignment="0" applyProtection="0">
      <alignment vertical="center"/>
    </xf>
    <xf numFmtId="0" fontId="48" fillId="14" borderId="0" applyNumberFormat="0" applyBorder="0" applyAlignment="0" applyProtection="0">
      <alignment vertical="center"/>
    </xf>
    <xf numFmtId="0" fontId="49" fillId="15" borderId="0" applyNumberFormat="0" applyBorder="0" applyAlignment="0" applyProtection="0">
      <alignment vertical="center"/>
    </xf>
    <xf numFmtId="0" fontId="49" fillId="16" borderId="0" applyNumberFormat="0" applyBorder="0" applyAlignment="0" applyProtection="0">
      <alignment vertical="center"/>
    </xf>
    <xf numFmtId="0" fontId="48" fillId="17" borderId="0" applyNumberFormat="0" applyBorder="0" applyAlignment="0" applyProtection="0">
      <alignment vertical="center"/>
    </xf>
    <xf numFmtId="0" fontId="48" fillId="18" borderId="0" applyNumberFormat="0" applyBorder="0" applyAlignment="0" applyProtection="0">
      <alignment vertical="center"/>
    </xf>
    <xf numFmtId="0" fontId="49" fillId="19" borderId="0" applyNumberFormat="0" applyBorder="0" applyAlignment="0" applyProtection="0">
      <alignment vertical="center"/>
    </xf>
    <xf numFmtId="0" fontId="49" fillId="20" borderId="0" applyNumberFormat="0" applyBorder="0" applyAlignment="0" applyProtection="0">
      <alignment vertical="center"/>
    </xf>
    <xf numFmtId="0" fontId="48" fillId="21" borderId="0" applyNumberFormat="0" applyBorder="0" applyAlignment="0" applyProtection="0">
      <alignment vertical="center"/>
    </xf>
    <xf numFmtId="0" fontId="48" fillId="22" borderId="0" applyNumberFormat="0" applyBorder="0" applyAlignment="0" applyProtection="0">
      <alignment vertical="center"/>
    </xf>
    <xf numFmtId="0" fontId="49" fillId="23" borderId="0" applyNumberFormat="0" applyBorder="0" applyAlignment="0" applyProtection="0">
      <alignment vertical="center"/>
    </xf>
    <xf numFmtId="0" fontId="49" fillId="24" borderId="0" applyNumberFormat="0" applyBorder="0" applyAlignment="0" applyProtection="0">
      <alignment vertical="center"/>
    </xf>
    <xf numFmtId="0" fontId="48" fillId="25" borderId="0" applyNumberFormat="0" applyBorder="0" applyAlignment="0" applyProtection="0">
      <alignment vertical="center"/>
    </xf>
    <xf numFmtId="0" fontId="48" fillId="26" borderId="0" applyNumberFormat="0" applyBorder="0" applyAlignment="0" applyProtection="0">
      <alignment vertical="center"/>
    </xf>
    <xf numFmtId="0" fontId="49" fillId="27" borderId="0" applyNumberFormat="0" applyBorder="0" applyAlignment="0" applyProtection="0">
      <alignment vertical="center"/>
    </xf>
    <xf numFmtId="0" fontId="49" fillId="28" borderId="0" applyNumberFormat="0" applyBorder="0" applyAlignment="0" applyProtection="0">
      <alignment vertical="center"/>
    </xf>
    <xf numFmtId="0" fontId="48" fillId="29" borderId="0" applyNumberFormat="0" applyBorder="0" applyAlignment="0" applyProtection="0">
      <alignment vertical="center"/>
    </xf>
    <xf numFmtId="0" fontId="48" fillId="30" borderId="0" applyNumberFormat="0" applyBorder="0" applyAlignment="0" applyProtection="0">
      <alignment vertical="center"/>
    </xf>
    <xf numFmtId="0" fontId="49" fillId="31" borderId="0" applyNumberFormat="0" applyBorder="0" applyAlignment="0" applyProtection="0">
      <alignment vertical="center"/>
    </xf>
    <xf numFmtId="0" fontId="49" fillId="32" borderId="0" applyNumberFormat="0" applyBorder="0" applyAlignment="0" applyProtection="0">
      <alignment vertical="center"/>
    </xf>
    <xf numFmtId="0" fontId="48" fillId="33" borderId="0" applyNumberFormat="0" applyBorder="0" applyAlignment="0" applyProtection="0">
      <alignment vertical="center"/>
    </xf>
    <xf numFmtId="176" fontId="10" fillId="0" borderId="7">
      <alignment horizontal="right" vertical="center"/>
    </xf>
    <xf numFmtId="177" fontId="10" fillId="0" borderId="7">
      <alignment horizontal="right" vertical="center"/>
    </xf>
    <xf numFmtId="178" fontId="10" fillId="0" borderId="7">
      <alignment horizontal="right" vertical="center"/>
    </xf>
    <xf numFmtId="179" fontId="10" fillId="0" borderId="7">
      <alignment horizontal="right" vertical="center"/>
    </xf>
    <xf numFmtId="179" fontId="10" fillId="0" borderId="7">
      <alignment horizontal="right" vertical="center"/>
    </xf>
    <xf numFmtId="10" fontId="10" fillId="0" borderId="7">
      <alignment horizontal="right" vertical="center"/>
    </xf>
    <xf numFmtId="49" fontId="10" fillId="0" borderId="7">
      <alignment horizontal="left" vertical="center" wrapText="1"/>
    </xf>
    <xf numFmtId="180" fontId="10" fillId="0" borderId="7">
      <alignment horizontal="right" vertical="center"/>
    </xf>
    <xf numFmtId="0" fontId="10" fillId="0" borderId="0">
      <alignment vertical="top"/>
      <protection locked="0"/>
    </xf>
    <xf numFmtId="0" fontId="30" fillId="0" borderId="0">
      <alignment vertical="center"/>
    </xf>
  </cellStyleXfs>
  <cellXfs count="312">
    <xf numFmtId="0" fontId="0" fillId="0" borderId="0" xfId="0"/>
    <xf numFmtId="0" fontId="0" fillId="0" borderId="0" xfId="0" applyFont="1"/>
    <xf numFmtId="0" fontId="1" fillId="0" borderId="0" xfId="0" applyFont="1"/>
    <xf numFmtId="0" fontId="0" fillId="0" borderId="0" xfId="0" applyFill="1"/>
    <xf numFmtId="0" fontId="0" fillId="0" borderId="0" xfId="0" applyAlignment="1">
      <alignment horizontal="center" vertical="center"/>
    </xf>
    <xf numFmtId="0" fontId="0" fillId="0" borderId="0" xfId="0" applyFill="1" applyAlignment="1">
      <alignment horizontal="center" vertical="center"/>
    </xf>
    <xf numFmtId="0" fontId="0" fillId="2" borderId="0" xfId="0" applyFont="1" applyFill="1"/>
    <xf numFmtId="49" fontId="2" fillId="2" borderId="0" xfId="0" applyNumberFormat="1" applyFont="1" applyFill="1"/>
    <xf numFmtId="0" fontId="2" fillId="2" borderId="0" xfId="0" applyFont="1" applyFill="1" applyAlignment="1" applyProtection="1">
      <alignment horizontal="right" vertical="center"/>
      <protection locked="0"/>
    </xf>
    <xf numFmtId="0" fontId="3" fillId="2" borderId="0" xfId="0" applyFont="1" applyFill="1" applyAlignment="1">
      <alignment horizontal="center" vertical="center"/>
    </xf>
    <xf numFmtId="0" fontId="4" fillId="2" borderId="0" xfId="0" applyFont="1" applyFill="1" applyAlignment="1" applyProtection="1">
      <alignment horizontal="left" vertical="center"/>
      <protection locked="0"/>
    </xf>
    <xf numFmtId="0" fontId="5" fillId="2" borderId="0" xfId="0" applyFont="1" applyFill="1" applyAlignment="1">
      <alignment horizontal="left" vertical="center"/>
    </xf>
    <xf numFmtId="0" fontId="5" fillId="2" borderId="0" xfId="0" applyFont="1" applyFill="1"/>
    <xf numFmtId="0" fontId="2" fillId="2" borderId="0" xfId="0" applyFont="1" applyFill="1" applyAlignment="1" applyProtection="1">
      <alignment horizontal="right"/>
      <protection locked="0"/>
    </xf>
    <xf numFmtId="0" fontId="5" fillId="2" borderId="1" xfId="0" applyFont="1" applyFill="1" applyBorder="1" applyAlignment="1" applyProtection="1">
      <alignment horizontal="center" vertical="center" wrapText="1"/>
      <protection locked="0"/>
    </xf>
    <xf numFmtId="0" fontId="5" fillId="2" borderId="1" xfId="0" applyFont="1" applyFill="1" applyBorder="1" applyAlignment="1">
      <alignment horizontal="center" vertical="center" wrapText="1"/>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5" xfId="0" applyFont="1" applyFill="1" applyBorder="1" applyAlignment="1" applyProtection="1">
      <alignment horizontal="center" vertical="center" wrapText="1"/>
      <protection locked="0"/>
    </xf>
    <xf numFmtId="0" fontId="5" fillId="2" borderId="5" xfId="0" applyFont="1" applyFill="1" applyBorder="1" applyAlignment="1">
      <alignment horizontal="center" vertical="center" wrapText="1"/>
    </xf>
    <xf numFmtId="0" fontId="5" fillId="2" borderId="1" xfId="0" applyFont="1" applyFill="1" applyBorder="1" applyAlignment="1">
      <alignment horizontal="center" vertical="center"/>
    </xf>
    <xf numFmtId="0" fontId="5" fillId="2" borderId="6" xfId="0" applyFont="1" applyFill="1" applyBorder="1" applyAlignment="1" applyProtection="1">
      <alignment horizontal="center" vertical="center" wrapText="1"/>
      <protection locked="0"/>
    </xf>
    <xf numFmtId="0" fontId="5" fillId="2" borderId="6" xfId="0" applyFont="1" applyFill="1" applyBorder="1" applyAlignment="1">
      <alignment horizontal="center" vertical="center" wrapText="1"/>
    </xf>
    <xf numFmtId="0" fontId="5"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6" fillId="2" borderId="7" xfId="0" applyFont="1" applyFill="1" applyBorder="1" applyAlignment="1">
      <alignment horizontal="center" vertical="center"/>
    </xf>
    <xf numFmtId="0" fontId="7" fillId="2" borderId="7" xfId="0" applyFont="1" applyFill="1" applyBorder="1" applyAlignment="1">
      <alignment horizontal="left" vertical="center"/>
    </xf>
    <xf numFmtId="0" fontId="7" fillId="2" borderId="7" xfId="0" applyFont="1" applyFill="1" applyBorder="1" applyAlignment="1">
      <alignment horizontal="left" vertical="center" wrapText="1"/>
    </xf>
    <xf numFmtId="179" fontId="7" fillId="2" borderId="7" xfId="0" applyNumberFormat="1" applyFont="1" applyFill="1" applyBorder="1" applyAlignment="1">
      <alignment horizontal="right" vertical="center"/>
    </xf>
    <xf numFmtId="0" fontId="8" fillId="0" borderId="7" xfId="0" applyFont="1" applyFill="1" applyBorder="1" applyAlignment="1">
      <alignment horizontal="center" vertical="center"/>
    </xf>
    <xf numFmtId="179" fontId="8" fillId="0" borderId="7" xfId="0" applyNumberFormat="1" applyFont="1" applyFill="1" applyBorder="1" applyAlignment="1">
      <alignment horizontal="right" vertical="center"/>
    </xf>
    <xf numFmtId="0" fontId="0" fillId="2" borderId="0" xfId="0" applyFont="1" applyFill="1" applyAlignment="1">
      <alignment wrapText="1"/>
    </xf>
    <xf numFmtId="0" fontId="0" fillId="2" borderId="0" xfId="0" applyFont="1" applyFill="1" applyAlignment="1">
      <alignment horizontal="center" vertical="center"/>
    </xf>
    <xf numFmtId="0" fontId="0" fillId="2" borderId="0" xfId="0" applyFont="1" applyFill="1" applyAlignment="1">
      <alignment horizontal="center" vertical="center" wrapText="1"/>
    </xf>
    <xf numFmtId="0" fontId="9" fillId="2" borderId="0" xfId="0" applyFont="1" applyFill="1" applyAlignment="1">
      <alignment horizontal="center" vertical="center"/>
    </xf>
    <xf numFmtId="0" fontId="9" fillId="2" borderId="0" xfId="0" applyFont="1" applyFill="1" applyAlignment="1">
      <alignment horizontal="center" vertical="center" wrapText="1"/>
    </xf>
    <xf numFmtId="0" fontId="5" fillId="2" borderId="0" xfId="0" applyFont="1" applyFill="1" applyAlignment="1">
      <alignment horizontal="left" vertical="center" wrapText="1"/>
    </xf>
    <xf numFmtId="0" fontId="5" fillId="2" borderId="5" xfId="0" applyFont="1" applyFill="1" applyBorder="1" applyAlignment="1">
      <alignment horizontal="center" vertical="center"/>
    </xf>
    <xf numFmtId="0" fontId="5" fillId="2" borderId="7" xfId="0" applyFont="1" applyFill="1" applyBorder="1" applyAlignment="1">
      <alignment horizontal="center" vertical="center" wrapText="1"/>
    </xf>
    <xf numFmtId="0" fontId="5" fillId="2" borderId="7" xfId="0" applyFont="1" applyFill="1" applyBorder="1" applyAlignment="1">
      <alignment horizontal="center" vertical="center"/>
    </xf>
    <xf numFmtId="0" fontId="4" fillId="2" borderId="7" xfId="0" applyFont="1" applyFill="1" applyBorder="1" applyAlignment="1">
      <alignment horizontal="left" vertical="center"/>
    </xf>
    <xf numFmtId="0" fontId="4" fillId="2" borderId="7" xfId="0" applyFont="1" applyFill="1" applyBorder="1" applyAlignment="1">
      <alignment horizontal="left" vertical="center" wrapText="1"/>
    </xf>
    <xf numFmtId="179" fontId="4" fillId="2" borderId="7" xfId="52" applyNumberFormat="1" applyFont="1" applyFill="1" applyBorder="1">
      <alignment horizontal="right" vertical="center"/>
    </xf>
    <xf numFmtId="0" fontId="2" fillId="2" borderId="7" xfId="0" applyFont="1" applyFill="1" applyBorder="1" applyAlignment="1" applyProtection="1">
      <alignment horizontal="center" vertical="center"/>
      <protection locked="0"/>
    </xf>
    <xf numFmtId="49" fontId="4" fillId="2" borderId="7" xfId="55" applyNumberFormat="1" applyFont="1" applyFill="1" applyBorder="1">
      <alignment horizontal="left" vertical="center" wrapText="1"/>
    </xf>
    <xf numFmtId="0" fontId="4" fillId="2" borderId="7" xfId="0" applyFont="1" applyFill="1" applyBorder="1" applyAlignment="1">
      <alignment horizontal="center" vertical="center"/>
    </xf>
    <xf numFmtId="0" fontId="4" fillId="2" borderId="7" xfId="0" applyFont="1" applyFill="1" applyBorder="1" applyAlignment="1">
      <alignment horizontal="center" vertical="center" wrapText="1"/>
    </xf>
    <xf numFmtId="0" fontId="0" fillId="2" borderId="0" xfId="0" applyFont="1" applyFill="1" applyAlignment="1">
      <alignment vertical="top"/>
    </xf>
    <xf numFmtId="0" fontId="0" fillId="2" borderId="0" xfId="0" applyFont="1" applyFill="1" applyAlignment="1">
      <alignment vertical="top" wrapText="1"/>
    </xf>
    <xf numFmtId="0" fontId="1" fillId="0" borderId="0" xfId="0" applyFont="1" applyAlignment="1">
      <alignment horizontal="center" vertical="center"/>
    </xf>
    <xf numFmtId="49" fontId="10" fillId="0" borderId="0" xfId="55" applyBorder="1">
      <alignment horizontal="left" vertical="center" wrapText="1"/>
    </xf>
    <xf numFmtId="49" fontId="10" fillId="0" borderId="0" xfId="55" applyBorder="1" applyAlignment="1">
      <alignment horizontal="right" vertical="center" wrapText="1"/>
    </xf>
    <xf numFmtId="49" fontId="11" fillId="0" borderId="0" xfId="55" applyFont="1" applyBorder="1" applyAlignment="1">
      <alignment horizontal="center" vertical="center" wrapText="1"/>
    </xf>
    <xf numFmtId="0" fontId="10" fillId="0" borderId="0" xfId="55" applyNumberFormat="1" applyBorder="1">
      <alignment horizontal="left" vertical="center" wrapText="1"/>
    </xf>
    <xf numFmtId="49" fontId="12" fillId="0" borderId="7" xfId="55" applyFont="1" applyAlignment="1">
      <alignment horizontal="center" vertical="center" wrapText="1"/>
    </xf>
    <xf numFmtId="49" fontId="8" fillId="0" borderId="7" xfId="55" applyFont="1" applyAlignment="1">
      <alignment horizontal="center" vertical="center" wrapText="1"/>
    </xf>
    <xf numFmtId="49" fontId="12" fillId="0" borderId="7" xfId="55" applyFont="1">
      <alignment horizontal="left" vertical="center" wrapText="1"/>
    </xf>
    <xf numFmtId="49" fontId="10" fillId="0" borderId="7" xfId="55" applyNumberFormat="1" applyFont="1" applyBorder="1">
      <alignment horizontal="left" vertical="center" wrapText="1"/>
    </xf>
    <xf numFmtId="178" fontId="10" fillId="0" borderId="7" xfId="51">
      <alignment horizontal="right" vertical="center"/>
    </xf>
    <xf numFmtId="179" fontId="10" fillId="0" borderId="7" xfId="52">
      <alignment horizontal="right" vertical="center"/>
    </xf>
    <xf numFmtId="0" fontId="13" fillId="0" borderId="0" xfId="0" applyFont="1" applyFill="1" applyAlignment="1">
      <alignment vertical="top"/>
    </xf>
    <xf numFmtId="0" fontId="14" fillId="0" borderId="0" xfId="0" applyFont="1" applyAlignment="1">
      <alignment horizontal="center" vertical="center"/>
    </xf>
    <xf numFmtId="0" fontId="15" fillId="0" borderId="0" xfId="0" applyFont="1" applyAlignment="1">
      <alignment horizontal="center" vertical="center"/>
    </xf>
    <xf numFmtId="0" fontId="15" fillId="0" borderId="0" xfId="0" applyFont="1" applyAlignment="1" applyProtection="1">
      <alignment horizontal="center" vertical="center"/>
      <protection locked="0"/>
    </xf>
    <xf numFmtId="0" fontId="16" fillId="0" borderId="0" xfId="0" applyFont="1" applyAlignment="1" applyProtection="1">
      <alignment horizontal="left" vertical="center"/>
      <protection locked="0"/>
    </xf>
    <xf numFmtId="0" fontId="17" fillId="0" borderId="7" xfId="0" applyFont="1" applyBorder="1" applyAlignment="1">
      <alignment horizontal="center" vertical="center" wrapText="1"/>
    </xf>
    <xf numFmtId="0" fontId="17" fillId="0" borderId="7" xfId="0" applyFont="1" applyBorder="1" applyAlignment="1" applyProtection="1">
      <alignment horizontal="center" vertical="center"/>
      <protection locked="0"/>
    </xf>
    <xf numFmtId="0" fontId="18" fillId="0" borderId="7" xfId="0" applyFont="1" applyBorder="1" applyAlignment="1">
      <alignment horizontal="left" vertical="center" wrapText="1"/>
    </xf>
    <xf numFmtId="0" fontId="18" fillId="0" borderId="7" xfId="0" applyFont="1" applyBorder="1" applyAlignment="1">
      <alignment vertical="center" wrapText="1"/>
    </xf>
    <xf numFmtId="0" fontId="18" fillId="0" borderId="7" xfId="0" applyFont="1" applyBorder="1" applyAlignment="1">
      <alignment horizontal="center" vertical="center" wrapText="1"/>
    </xf>
    <xf numFmtId="0" fontId="18" fillId="0" borderId="7" xfId="0" applyFont="1" applyBorder="1" applyAlignment="1" applyProtection="1">
      <alignment horizontal="center" vertical="center"/>
      <protection locked="0"/>
    </xf>
    <xf numFmtId="0" fontId="18" fillId="0" borderId="7" xfId="0" applyFont="1" applyBorder="1" applyAlignment="1" applyProtection="1">
      <alignment horizontal="left" vertical="center" wrapText="1"/>
      <protection locked="0"/>
    </xf>
    <xf numFmtId="0" fontId="16" fillId="0" borderId="0" xfId="0" applyFont="1" applyAlignment="1" applyProtection="1">
      <alignment horizontal="right" vertical="center"/>
      <protection locked="0"/>
    </xf>
    <xf numFmtId="0" fontId="0" fillId="0" borderId="0" xfId="0" applyFont="1" applyAlignment="1">
      <alignment horizontal="center" vertical="center"/>
    </xf>
    <xf numFmtId="0" fontId="2" fillId="0" borderId="0" xfId="0" applyFont="1" applyAlignment="1">
      <alignment horizontal="right" vertical="center"/>
    </xf>
    <xf numFmtId="0" fontId="19" fillId="0" borderId="0" xfId="0" applyFont="1" applyAlignment="1">
      <alignment horizontal="center" vertical="center" wrapText="1"/>
    </xf>
    <xf numFmtId="0" fontId="9" fillId="0" borderId="0" xfId="0" applyFont="1" applyAlignment="1">
      <alignment horizontal="center" vertical="center"/>
    </xf>
    <xf numFmtId="0" fontId="4" fillId="0" borderId="0" xfId="0" applyFont="1" applyAlignment="1">
      <alignment horizontal="left" vertical="center" wrapText="1"/>
    </xf>
    <xf numFmtId="0" fontId="5" fillId="0" borderId="0" xfId="0" applyFont="1" applyAlignment="1">
      <alignment wrapText="1"/>
    </xf>
    <xf numFmtId="0" fontId="2" fillId="0" borderId="0" xfId="0" applyFont="1" applyAlignment="1">
      <alignment horizontal="right" wrapText="1"/>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8" xfId="0" applyFont="1" applyBorder="1" applyAlignment="1">
      <alignment horizontal="center" vertical="center"/>
    </xf>
    <xf numFmtId="0" fontId="5" fillId="0" borderId="6" xfId="0" applyFont="1" applyBorder="1" applyAlignment="1">
      <alignment horizontal="center" vertical="center"/>
    </xf>
    <xf numFmtId="0" fontId="5" fillId="0" borderId="5" xfId="0" applyFont="1" applyBorder="1" applyAlignment="1">
      <alignment horizontal="center" vertical="center"/>
    </xf>
    <xf numFmtId="0" fontId="5" fillId="0" borderId="1" xfId="0" applyFont="1" applyBorder="1" applyAlignment="1">
      <alignment horizontal="center" vertical="center" wrapText="1"/>
    </xf>
    <xf numFmtId="0" fontId="5" fillId="0" borderId="9" xfId="0" applyFont="1" applyBorder="1" applyAlignment="1">
      <alignment horizontal="center" vertical="center" wrapText="1"/>
    </xf>
    <xf numFmtId="0" fontId="5" fillId="0" borderId="7" xfId="57" applyFont="1" applyFill="1" applyBorder="1" applyAlignment="1" applyProtection="1">
      <alignment horizontal="center" vertical="center"/>
    </xf>
    <xf numFmtId="0" fontId="5" fillId="0" borderId="7" xfId="0" applyFont="1" applyBorder="1" applyAlignment="1">
      <alignment horizontal="center" vertical="center"/>
    </xf>
    <xf numFmtId="0" fontId="4" fillId="0" borderId="7" xfId="0" applyFont="1" applyBorder="1" applyAlignment="1">
      <alignment horizontal="left" vertical="center" wrapText="1"/>
    </xf>
    <xf numFmtId="49" fontId="4" fillId="0" borderId="7" xfId="55" applyNumberFormat="1" applyFont="1" applyBorder="1">
      <alignment horizontal="left" vertical="center" wrapText="1"/>
    </xf>
    <xf numFmtId="179" fontId="4" fillId="0" borderId="7" xfId="52" applyFont="1">
      <alignment horizontal="right" vertical="center"/>
    </xf>
    <xf numFmtId="0" fontId="0" fillId="0" borderId="0" xfId="0" applyFont="1" applyFill="1" applyAlignment="1">
      <alignment vertical="top"/>
    </xf>
    <xf numFmtId="0" fontId="4" fillId="0" borderId="0" xfId="0" applyFont="1" applyAlignment="1" applyProtection="1">
      <alignment horizontal="right" vertical="center"/>
      <protection locked="0"/>
    </xf>
    <xf numFmtId="0" fontId="4" fillId="0" borderId="0" xfId="0" applyFont="1" applyAlignment="1" applyProtection="1">
      <alignment horizontal="right"/>
      <protection locked="0"/>
    </xf>
    <xf numFmtId="0" fontId="5" fillId="0" borderId="10" xfId="0" applyFont="1" applyBorder="1" applyAlignment="1">
      <alignment horizontal="center" vertical="center"/>
    </xf>
    <xf numFmtId="0" fontId="2" fillId="0" borderId="0" xfId="0" applyFont="1" applyAlignment="1">
      <alignment wrapText="1"/>
    </xf>
    <xf numFmtId="0" fontId="4" fillId="0" borderId="0" xfId="0" applyFont="1" applyAlignment="1" applyProtection="1">
      <alignment vertical="top" wrapText="1"/>
      <protection locked="0"/>
    </xf>
    <xf numFmtId="0" fontId="9" fillId="0" borderId="0" xfId="0" applyFont="1" applyAlignment="1">
      <alignment horizontal="center" vertical="center" wrapText="1"/>
    </xf>
    <xf numFmtId="0" fontId="9" fillId="0" borderId="0" xfId="0" applyFont="1" applyAlignment="1" applyProtection="1">
      <alignment horizontal="center" vertical="center" wrapText="1"/>
      <protection locked="0"/>
    </xf>
    <xf numFmtId="0" fontId="5" fillId="0" borderId="11" xfId="0" applyFont="1" applyBorder="1" applyAlignment="1">
      <alignment horizontal="center" vertical="center" wrapText="1"/>
    </xf>
    <xf numFmtId="0" fontId="5" fillId="0" borderId="3" xfId="0" applyFont="1" applyBorder="1" applyAlignment="1">
      <alignment horizontal="center" vertical="center" wrapText="1"/>
    </xf>
    <xf numFmtId="0" fontId="5" fillId="0" borderId="3" xfId="0" applyFont="1" applyBorder="1" applyAlignment="1" applyProtection="1">
      <alignment horizontal="center" vertical="center" wrapText="1"/>
      <protection locked="0"/>
    </xf>
    <xf numFmtId="0" fontId="5" fillId="0" borderId="5"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12" xfId="0" applyFont="1" applyBorder="1" applyAlignment="1" applyProtection="1">
      <alignment horizontal="center" vertical="center" wrapText="1"/>
      <protection locked="0"/>
    </xf>
    <xf numFmtId="0" fontId="5" fillId="0" borderId="6"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13" xfId="0" applyFont="1" applyBorder="1" applyAlignment="1" applyProtection="1">
      <alignment horizontal="center" vertical="center" wrapText="1"/>
      <protection locked="0"/>
    </xf>
    <xf numFmtId="178" fontId="4" fillId="0" borderId="7" xfId="51" applyNumberFormat="1" applyFont="1" applyBorder="1" applyAlignment="1">
      <alignment horizontal="center" vertical="center" wrapText="1"/>
    </xf>
    <xf numFmtId="179" fontId="4" fillId="0" borderId="7" xfId="0" applyNumberFormat="1" applyFont="1" applyFill="1" applyBorder="1" applyAlignment="1">
      <alignment horizontal="right" vertical="center" wrapText="1"/>
    </xf>
    <xf numFmtId="49" fontId="4" fillId="0" borderId="7" xfId="55" applyNumberFormat="1" applyFont="1" applyBorder="1" applyAlignment="1">
      <alignment horizontal="center" vertical="center" wrapText="1"/>
    </xf>
    <xf numFmtId="0" fontId="4" fillId="0" borderId="0" xfId="0" applyFont="1" applyAlignment="1" applyProtection="1">
      <alignment horizontal="right" vertical="center" wrapText="1"/>
      <protection locked="0"/>
    </xf>
    <xf numFmtId="0" fontId="4" fillId="0" borderId="0" xfId="0" applyFont="1" applyAlignment="1">
      <alignment horizontal="right" vertical="center" wrapText="1"/>
    </xf>
    <xf numFmtId="0" fontId="9" fillId="0" borderId="0" xfId="0" applyFont="1" applyAlignment="1" applyProtection="1">
      <alignment horizontal="center" vertical="center"/>
      <protection locked="0"/>
    </xf>
    <xf numFmtId="0" fontId="4" fillId="0" borderId="0" xfId="0" applyFont="1" applyAlignment="1" applyProtection="1">
      <alignment horizontal="right" wrapText="1"/>
      <protection locked="0"/>
    </xf>
    <xf numFmtId="0" fontId="4" fillId="0" borderId="0" xfId="0" applyFont="1" applyAlignment="1">
      <alignment horizontal="right" wrapText="1"/>
    </xf>
    <xf numFmtId="0" fontId="5" fillId="0" borderId="3" xfId="0" applyFont="1" applyBorder="1" applyAlignment="1" applyProtection="1">
      <alignment horizontal="center" vertical="center"/>
      <protection locked="0"/>
    </xf>
    <xf numFmtId="0" fontId="5" fillId="0" borderId="4"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14" xfId="0" applyFont="1" applyBorder="1" applyAlignment="1" applyProtection="1">
      <alignment horizontal="center" vertical="center"/>
      <protection locked="0"/>
    </xf>
    <xf numFmtId="0" fontId="5" fillId="0" borderId="14" xfId="0" applyFont="1" applyBorder="1" applyAlignment="1" applyProtection="1">
      <alignment horizontal="center" vertical="center" wrapText="1"/>
      <protection locked="0"/>
    </xf>
    <xf numFmtId="0" fontId="5" fillId="0" borderId="7" xfId="0" applyFont="1" applyBorder="1" applyAlignment="1" applyProtection="1">
      <alignment horizontal="center" vertical="center" wrapText="1"/>
      <protection locked="0"/>
    </xf>
    <xf numFmtId="0" fontId="19" fillId="2" borderId="0" xfId="0" applyFont="1" applyFill="1" applyAlignment="1">
      <alignment horizontal="center" vertical="center" wrapText="1"/>
    </xf>
    <xf numFmtId="0" fontId="4" fillId="2" borderId="0" xfId="0" applyFont="1" applyFill="1" applyAlignment="1">
      <alignment horizontal="left" vertical="center"/>
    </xf>
    <xf numFmtId="0" fontId="5" fillId="2" borderId="11"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5" fillId="2" borderId="13" xfId="0" applyFont="1" applyFill="1" applyBorder="1" applyAlignment="1">
      <alignment horizontal="center" vertical="center" wrapText="1"/>
    </xf>
    <xf numFmtId="178" fontId="4" fillId="2" borderId="7" xfId="51" applyNumberFormat="1" applyFont="1" applyFill="1" applyBorder="1" applyAlignment="1">
      <alignment horizontal="center" vertical="center" wrapText="1"/>
    </xf>
    <xf numFmtId="0" fontId="5" fillId="2" borderId="13" xfId="0" applyFont="1" applyFill="1" applyBorder="1" applyAlignment="1">
      <alignment horizontal="center" vertical="center"/>
    </xf>
    <xf numFmtId="0" fontId="5" fillId="2" borderId="13" xfId="0" applyFont="1" applyFill="1" applyBorder="1" applyAlignment="1" applyProtection="1">
      <alignment horizontal="center" vertical="center"/>
      <protection locked="0"/>
    </xf>
    <xf numFmtId="0" fontId="4" fillId="2" borderId="7" xfId="55" applyNumberFormat="1" applyFont="1" applyFill="1" applyBorder="1">
      <alignment horizontal="left" vertical="center" wrapText="1"/>
    </xf>
    <xf numFmtId="179" fontId="4" fillId="2" borderId="7" xfId="55" applyNumberFormat="1" applyFont="1" applyFill="1" applyBorder="1" applyAlignment="1">
      <alignment horizontal="right" vertical="center" wrapText="1"/>
    </xf>
    <xf numFmtId="179" fontId="4" fillId="2" borderId="7" xfId="55" applyNumberFormat="1" applyFont="1" applyFill="1" applyBorder="1" applyAlignment="1">
      <alignment horizontal="center" vertical="center" wrapText="1"/>
    </xf>
    <xf numFmtId="49" fontId="4" fillId="2" borderId="7" xfId="55" applyNumberFormat="1" applyFont="1" applyFill="1" applyBorder="1" applyAlignment="1">
      <alignment horizontal="center" vertical="center" wrapText="1"/>
    </xf>
    <xf numFmtId="179" fontId="4" fillId="2" borderId="7" xfId="0" applyNumberFormat="1" applyFont="1" applyFill="1" applyBorder="1" applyAlignment="1">
      <alignment horizontal="right" vertical="center" wrapText="1"/>
    </xf>
    <xf numFmtId="0" fontId="4" fillId="2" borderId="0" xfId="0" applyFont="1" applyFill="1" applyAlignment="1" applyProtection="1">
      <alignment horizontal="right" vertical="center"/>
      <protection locked="0"/>
    </xf>
    <xf numFmtId="0" fontId="9" fillId="2" borderId="0" xfId="0" applyFont="1" applyFill="1" applyAlignment="1" applyProtection="1">
      <alignment horizontal="center" vertical="center"/>
      <protection locked="0"/>
    </xf>
    <xf numFmtId="0" fontId="4" fillId="2" borderId="0" xfId="0" applyFont="1" applyFill="1" applyAlignment="1" applyProtection="1">
      <alignment horizontal="right"/>
      <protection locked="0"/>
    </xf>
    <xf numFmtId="0" fontId="5" fillId="2" borderId="3" xfId="0" applyFont="1" applyFill="1" applyBorder="1" applyAlignment="1" applyProtection="1">
      <alignment horizontal="center" vertical="center" wrapText="1"/>
      <protection locked="0"/>
    </xf>
    <xf numFmtId="0" fontId="5" fillId="2" borderId="3" xfId="0" applyFont="1" applyFill="1" applyBorder="1" applyAlignment="1" applyProtection="1">
      <alignment horizontal="center" vertical="center"/>
      <protection locked="0"/>
    </xf>
    <xf numFmtId="0" fontId="5" fillId="2" borderId="12" xfId="0" applyFont="1" applyFill="1" applyBorder="1" applyAlignment="1" applyProtection="1">
      <alignment horizontal="center" vertical="center" wrapText="1"/>
      <protection locked="0"/>
    </xf>
    <xf numFmtId="0" fontId="5" fillId="2" borderId="14" xfId="0" applyFont="1" applyFill="1" applyBorder="1" applyAlignment="1">
      <alignment horizontal="center" vertical="center" wrapText="1"/>
    </xf>
    <xf numFmtId="0" fontId="5" fillId="2" borderId="14" xfId="0" applyFont="1" applyFill="1" applyBorder="1" applyAlignment="1" applyProtection="1">
      <alignment horizontal="center" vertical="center"/>
      <protection locked="0"/>
    </xf>
    <xf numFmtId="0" fontId="5" fillId="2" borderId="14" xfId="0" applyFont="1" applyFill="1" applyBorder="1" applyAlignment="1" applyProtection="1">
      <alignment horizontal="center" vertical="center" wrapText="1"/>
      <protection locked="0"/>
    </xf>
    <xf numFmtId="0" fontId="5" fillId="2" borderId="13" xfId="0" applyFont="1" applyFill="1" applyBorder="1" applyAlignment="1" applyProtection="1">
      <alignment horizontal="center" vertical="center" wrapText="1"/>
      <protection locked="0"/>
    </xf>
    <xf numFmtId="0" fontId="5" fillId="2" borderId="7" xfId="0" applyFont="1" applyFill="1" applyBorder="1" applyAlignment="1" applyProtection="1">
      <alignment horizontal="center" vertical="center" wrapText="1"/>
      <protection locked="0"/>
    </xf>
    <xf numFmtId="0" fontId="4" fillId="2" borderId="0" xfId="0" applyFont="1" applyFill="1" applyAlignment="1">
      <alignment horizontal="right" vertical="center"/>
    </xf>
    <xf numFmtId="0" fontId="4" fillId="2" borderId="0" xfId="0" applyFont="1" applyFill="1" applyAlignment="1">
      <alignment horizontal="right"/>
    </xf>
    <xf numFmtId="0" fontId="5" fillId="2" borderId="4" xfId="0" applyFont="1" applyFill="1" applyBorder="1" applyAlignment="1">
      <alignment horizontal="center" vertical="center" wrapText="1"/>
    </xf>
    <xf numFmtId="0" fontId="2" fillId="2" borderId="0" xfId="0" applyFont="1" applyFill="1" applyAlignment="1">
      <alignment horizontal="right" vertical="center"/>
    </xf>
    <xf numFmtId="0" fontId="4" fillId="2" borderId="0" xfId="0" applyFont="1" applyFill="1" applyAlignment="1" applyProtection="1">
      <alignment horizontal="left" vertical="center" wrapText="1"/>
      <protection locked="0"/>
    </xf>
    <xf numFmtId="0" fontId="5" fillId="2" borderId="0" xfId="0" applyFont="1" applyFill="1" applyAlignment="1">
      <alignment wrapText="1"/>
    </xf>
    <xf numFmtId="0" fontId="2" fillId="2" borderId="0" xfId="0" applyFont="1" applyFill="1" applyAlignment="1">
      <alignment horizontal="right"/>
    </xf>
    <xf numFmtId="0" fontId="4" fillId="2" borderId="7" xfId="0" applyFont="1" applyFill="1" applyBorder="1" applyAlignment="1">
      <alignment horizontal="left" vertical="center" wrapText="1" indent="1"/>
    </xf>
    <xf numFmtId="179" fontId="4" fillId="2" borderId="7" xfId="0" applyNumberFormat="1" applyFont="1" applyFill="1" applyBorder="1" applyAlignment="1">
      <alignment horizontal="right" vertical="center"/>
    </xf>
    <xf numFmtId="0" fontId="4" fillId="2" borderId="7" xfId="0" applyFont="1" applyFill="1" applyBorder="1" applyAlignment="1">
      <alignment horizontal="left" vertical="center" wrapText="1" indent="2"/>
    </xf>
    <xf numFmtId="0" fontId="10" fillId="0" borderId="7" xfId="0" applyFont="1" applyFill="1" applyBorder="1" applyAlignment="1">
      <alignment horizontal="center" vertical="center" wrapText="1"/>
    </xf>
    <xf numFmtId="179" fontId="10" fillId="0" borderId="7" xfId="0" applyNumberFormat="1" applyFont="1" applyFill="1" applyBorder="1" applyAlignment="1">
      <alignment horizontal="right" vertical="center"/>
    </xf>
    <xf numFmtId="0" fontId="20" fillId="0" borderId="0" xfId="0" applyFont="1"/>
    <xf numFmtId="0" fontId="19" fillId="2" borderId="0" xfId="0" applyFont="1" applyFill="1" applyAlignment="1">
      <alignment horizontal="center" vertical="center"/>
    </xf>
    <xf numFmtId="0" fontId="5" fillId="2" borderId="7" xfId="0" applyFont="1" applyFill="1" applyBorder="1" applyAlignment="1" applyProtection="1">
      <alignment horizontal="center" vertical="center"/>
      <protection locked="0"/>
    </xf>
    <xf numFmtId="49" fontId="4" fillId="2" borderId="7" xfId="55" applyNumberFormat="1" applyFont="1" applyFill="1" applyBorder="1" applyAlignment="1">
      <alignment horizontal="left" vertical="center" wrapText="1" indent="1"/>
    </xf>
    <xf numFmtId="179" fontId="4" fillId="2" borderId="7" xfId="0" applyNumberFormat="1" applyFont="1" applyFill="1" applyBorder="1" applyAlignment="1">
      <alignment horizontal="left" vertical="center" wrapText="1"/>
    </xf>
    <xf numFmtId="179" fontId="4" fillId="2" borderId="7" xfId="55" applyNumberFormat="1" applyFont="1" applyFill="1" applyBorder="1">
      <alignment horizontal="left" vertical="center" wrapText="1"/>
    </xf>
    <xf numFmtId="0" fontId="0" fillId="2" borderId="15" xfId="0" applyFont="1" applyFill="1" applyBorder="1"/>
    <xf numFmtId="49" fontId="5" fillId="2" borderId="15" xfId="58" applyNumberFormat="1" applyFont="1" applyFill="1" applyBorder="1" applyAlignment="1">
      <alignment horizontal="left" vertical="center" wrapText="1"/>
    </xf>
    <xf numFmtId="49" fontId="21" fillId="2" borderId="15" xfId="58" applyNumberFormat="1" applyFont="1" applyFill="1" applyBorder="1" applyAlignment="1">
      <alignment horizontal="left" vertical="center" wrapText="1"/>
    </xf>
    <xf numFmtId="49" fontId="5" fillId="2" borderId="16" xfId="58" applyNumberFormat="1" applyFont="1" applyFill="1" applyBorder="1" applyAlignment="1">
      <alignment horizontal="left" vertical="center" wrapText="1"/>
    </xf>
    <xf numFmtId="49" fontId="21" fillId="2" borderId="16" xfId="58" applyNumberFormat="1" applyFont="1" applyFill="1" applyBorder="1" applyAlignment="1">
      <alignment horizontal="left" vertical="center" wrapText="1"/>
    </xf>
    <xf numFmtId="0" fontId="0" fillId="0" borderId="15" xfId="0" applyBorder="1"/>
    <xf numFmtId="0" fontId="0" fillId="0" borderId="0" xfId="0" applyFill="1"/>
    <xf numFmtId="0" fontId="0" fillId="0" borderId="0" xfId="0" applyFill="1"/>
    <xf numFmtId="0" fontId="0" fillId="0" borderId="0" xfId="0" applyAlignment="1">
      <alignment horizontal="left" wrapText="1"/>
    </xf>
    <xf numFmtId="0" fontId="0" fillId="0" borderId="0" xfId="0" applyAlignment="1">
      <alignment horizontal="left" vertical="center" wrapText="1"/>
    </xf>
    <xf numFmtId="0" fontId="0" fillId="2" borderId="0" xfId="0" applyFont="1" applyFill="1" applyAlignment="1">
      <alignment horizontal="left" wrapText="1"/>
    </xf>
    <xf numFmtId="0" fontId="9" fillId="0" borderId="0" xfId="0" applyFont="1" applyFill="1" applyAlignment="1">
      <alignment horizontal="center" vertical="center"/>
    </xf>
    <xf numFmtId="0" fontId="9" fillId="0" borderId="0" xfId="0" applyFont="1" applyFill="1" applyAlignment="1">
      <alignment horizontal="left" vertical="center" wrapText="1"/>
    </xf>
    <xf numFmtId="0" fontId="4" fillId="0" borderId="0" xfId="0" applyFont="1" applyFill="1" applyAlignment="1" applyProtection="1">
      <alignment horizontal="left" vertical="center"/>
      <protection locked="0"/>
    </xf>
    <xf numFmtId="0" fontId="4" fillId="0" borderId="0" xfId="0" applyFont="1" applyFill="1" applyAlignment="1">
      <alignment horizontal="left" vertical="center"/>
    </xf>
    <xf numFmtId="0" fontId="4" fillId="0" borderId="0" xfId="0" applyFont="1" applyFill="1" applyAlignment="1">
      <alignment horizontal="left" vertical="center" wrapText="1"/>
    </xf>
    <xf numFmtId="0" fontId="5" fillId="0" borderId="1" xfId="0" applyFont="1" applyFill="1" applyBorder="1" applyAlignment="1" applyProtection="1">
      <alignment horizontal="center" vertical="center" wrapText="1"/>
      <protection locked="0"/>
    </xf>
    <xf numFmtId="0" fontId="5" fillId="0" borderId="1" xfId="0" applyFont="1" applyFill="1" applyBorder="1" applyAlignment="1" applyProtection="1">
      <alignment horizontal="left" vertical="center" wrapText="1"/>
      <protection locked="0"/>
    </xf>
    <xf numFmtId="0" fontId="5" fillId="0" borderId="1" xfId="0" applyFont="1" applyFill="1" applyBorder="1" applyAlignment="1">
      <alignment horizontal="center" vertical="center" wrapText="1"/>
    </xf>
    <xf numFmtId="0" fontId="5" fillId="0" borderId="5" xfId="0" applyFont="1" applyFill="1" applyBorder="1" applyAlignment="1" applyProtection="1">
      <alignment horizontal="center" vertical="center" wrapText="1"/>
      <protection locked="0"/>
    </xf>
    <xf numFmtId="0" fontId="5" fillId="0" borderId="5" xfId="0" applyFont="1" applyFill="1" applyBorder="1" applyAlignment="1" applyProtection="1">
      <alignment horizontal="left" vertical="center" wrapText="1"/>
      <protection locked="0"/>
    </xf>
    <xf numFmtId="0" fontId="5" fillId="0" borderId="5" xfId="0" applyFont="1" applyFill="1" applyBorder="1" applyAlignment="1">
      <alignment horizontal="center" vertical="center" wrapText="1"/>
    </xf>
    <xf numFmtId="0" fontId="5" fillId="0" borderId="6" xfId="0" applyFont="1" applyFill="1" applyBorder="1" applyAlignment="1" applyProtection="1">
      <alignment horizontal="center" vertical="center" wrapText="1"/>
      <protection locked="0"/>
    </xf>
    <xf numFmtId="0" fontId="5" fillId="0" borderId="6" xfId="0" applyFont="1" applyFill="1" applyBorder="1" applyAlignment="1" applyProtection="1">
      <alignment horizontal="left" vertical="center" wrapText="1"/>
      <protection locked="0"/>
    </xf>
    <xf numFmtId="0" fontId="5" fillId="0" borderId="6" xfId="0" applyFont="1" applyFill="1" applyBorder="1" applyAlignment="1">
      <alignment horizontal="center" vertical="center" wrapText="1"/>
    </xf>
    <xf numFmtId="0" fontId="2" fillId="0" borderId="7" xfId="0" applyFont="1" applyFill="1" applyBorder="1" applyAlignment="1">
      <alignment horizontal="center" vertical="center"/>
    </xf>
    <xf numFmtId="0" fontId="22" fillId="0" borderId="7" xfId="0" applyFont="1" applyFill="1" applyBorder="1" applyAlignment="1">
      <alignment horizontal="center" vertical="center" wrapText="1"/>
    </xf>
    <xf numFmtId="0" fontId="22" fillId="0" borderId="7" xfId="0" applyFont="1" applyFill="1" applyBorder="1" applyAlignment="1">
      <alignment horizontal="left" vertical="center" wrapText="1"/>
    </xf>
    <xf numFmtId="0" fontId="7" fillId="0" borderId="7" xfId="0" applyFont="1" applyFill="1" applyBorder="1" applyAlignment="1">
      <alignment horizontal="left" vertical="center"/>
    </xf>
    <xf numFmtId="0" fontId="7" fillId="0" borderId="7" xfId="0" applyFont="1" applyFill="1" applyBorder="1" applyAlignment="1">
      <alignment horizontal="left" vertical="center" wrapText="1"/>
    </xf>
    <xf numFmtId="49" fontId="4" fillId="0" borderId="7" xfId="55" applyNumberFormat="1" applyFont="1" applyFill="1" applyBorder="1">
      <alignment horizontal="left" vertical="center" wrapText="1"/>
    </xf>
    <xf numFmtId="0" fontId="5" fillId="0" borderId="0" xfId="0" applyFont="1" applyFill="1"/>
    <xf numFmtId="0" fontId="5" fillId="0" borderId="7" xfId="0" applyFont="1" applyFill="1" applyBorder="1" applyAlignment="1">
      <alignment horizontal="center" vertical="center"/>
    </xf>
    <xf numFmtId="0" fontId="5" fillId="0" borderId="7" xfId="0" applyFont="1" applyFill="1" applyBorder="1" applyAlignment="1">
      <alignment horizontal="center" vertical="center" wrapText="1"/>
    </xf>
    <xf numFmtId="179" fontId="7" fillId="0" borderId="7" xfId="0" applyNumberFormat="1" applyFont="1" applyFill="1" applyBorder="1" applyAlignment="1">
      <alignment horizontal="right" vertical="center"/>
    </xf>
    <xf numFmtId="0" fontId="2" fillId="2" borderId="0" xfId="0" applyFont="1" applyFill="1" applyAlignment="1">
      <alignment vertical="top"/>
    </xf>
    <xf numFmtId="0" fontId="0" fillId="0" borderId="0" xfId="0" applyFont="1" applyFill="1"/>
    <xf numFmtId="0" fontId="2" fillId="0" borderId="0" xfId="0" applyFont="1" applyFill="1" applyAlignment="1">
      <alignment vertical="top"/>
    </xf>
    <xf numFmtId="0" fontId="2" fillId="0" borderId="0" xfId="0" applyFont="1" applyFill="1" applyAlignment="1">
      <alignment horizontal="right"/>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6" xfId="0" applyFont="1" applyFill="1" applyBorder="1" applyAlignment="1">
      <alignment horizontal="center" vertical="center"/>
    </xf>
    <xf numFmtId="0" fontId="7" fillId="0" borderId="7" xfId="0" applyFont="1" applyFill="1" applyBorder="1" applyAlignment="1">
      <alignment horizontal="center" vertical="center"/>
    </xf>
    <xf numFmtId="0" fontId="8" fillId="0" borderId="7" xfId="0" applyFont="1" applyFill="1" applyBorder="1" applyAlignment="1">
      <alignment horizontal="center" vertical="center"/>
    </xf>
    <xf numFmtId="0" fontId="8" fillId="0" borderId="7" xfId="0" applyFont="1" applyFill="1" applyBorder="1" applyAlignment="1">
      <alignment horizontal="left" vertical="center" wrapText="1"/>
    </xf>
    <xf numFmtId="179" fontId="8" fillId="0" borderId="7" xfId="0" applyNumberFormat="1" applyFont="1" applyFill="1" applyBorder="1" applyAlignment="1">
      <alignment horizontal="right" vertical="center"/>
    </xf>
    <xf numFmtId="0" fontId="6" fillId="2" borderId="7" xfId="0" applyFont="1" applyFill="1" applyBorder="1" applyAlignment="1">
      <alignment horizontal="center" vertical="center" wrapText="1"/>
    </xf>
    <xf numFmtId="0" fontId="23" fillId="2" borderId="7" xfId="0" applyFont="1" applyFill="1" applyBorder="1" applyAlignment="1">
      <alignment horizontal="center"/>
    </xf>
    <xf numFmtId="0" fontId="7" fillId="2" borderId="7" xfId="0" applyFont="1" applyFill="1" applyBorder="1" applyAlignment="1">
      <alignment horizontal="left" vertical="center" indent="1"/>
    </xf>
    <xf numFmtId="0" fontId="7" fillId="2" borderId="7" xfId="0" applyFont="1" applyFill="1" applyBorder="1" applyAlignment="1">
      <alignment horizontal="center" vertical="center"/>
    </xf>
    <xf numFmtId="0" fontId="24" fillId="0" borderId="0" xfId="0" applyFont="1" applyAlignment="1">
      <alignment horizontal="center" wrapText="1"/>
    </xf>
    <xf numFmtId="0" fontId="24" fillId="0" borderId="0" xfId="0" applyFont="1" applyAlignment="1">
      <alignment wrapText="1"/>
    </xf>
    <xf numFmtId="0" fontId="24" fillId="0" borderId="0" xfId="0" applyFont="1" applyAlignment="1">
      <alignment horizontal="right" wrapText="1"/>
    </xf>
    <xf numFmtId="0" fontId="25" fillId="0" borderId="0" xfId="0" applyFont="1" applyAlignment="1">
      <alignment horizontal="center" vertical="center" wrapText="1"/>
    </xf>
    <xf numFmtId="0" fontId="17" fillId="0" borderId="1" xfId="0" applyFont="1" applyBorder="1" applyAlignment="1">
      <alignment horizontal="center" vertical="center" wrapText="1"/>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4" xfId="0" applyFont="1" applyBorder="1" applyAlignment="1">
      <alignment horizontal="center" vertical="center"/>
    </xf>
    <xf numFmtId="0" fontId="17" fillId="0" borderId="6" xfId="0" applyFont="1" applyBorder="1" applyAlignment="1">
      <alignment horizontal="center" vertical="center" wrapText="1"/>
    </xf>
    <xf numFmtId="0" fontId="17" fillId="0" borderId="6" xfId="0" applyFont="1" applyBorder="1" applyAlignment="1">
      <alignment horizontal="center" vertical="center"/>
    </xf>
    <xf numFmtId="0" fontId="17" fillId="0" borderId="7" xfId="0" applyFont="1" applyBorder="1" applyAlignment="1">
      <alignment horizontal="center" vertical="center"/>
    </xf>
    <xf numFmtId="0" fontId="26" fillId="0" borderId="7" xfId="0" applyFont="1" applyBorder="1" applyAlignment="1">
      <alignment horizontal="center" vertical="center" wrapText="1"/>
    </xf>
    <xf numFmtId="0" fontId="26" fillId="0" borderId="2" xfId="0" applyFont="1" applyBorder="1" applyAlignment="1">
      <alignment horizontal="center" vertical="center" wrapText="1"/>
    </xf>
    <xf numFmtId="179" fontId="10" fillId="0" borderId="7" xfId="52" applyNumberFormat="1" applyFont="1" applyBorder="1">
      <alignment horizontal="right" vertical="center"/>
    </xf>
    <xf numFmtId="0" fontId="2" fillId="0" borderId="0" xfId="0" applyFont="1" applyFill="1" applyAlignment="1">
      <alignment horizontal="right" vertical="center"/>
    </xf>
    <xf numFmtId="0" fontId="3" fillId="0" borderId="0" xfId="0" applyFont="1" applyFill="1" applyAlignment="1">
      <alignment horizontal="center" vertical="center"/>
    </xf>
    <xf numFmtId="49" fontId="5" fillId="0" borderId="2" xfId="0" applyNumberFormat="1" applyFont="1" applyFill="1" applyBorder="1" applyAlignment="1">
      <alignment horizontal="center" vertical="center" wrapText="1"/>
    </xf>
    <xf numFmtId="49" fontId="5" fillId="0" borderId="4" xfId="0" applyNumberFormat="1" applyFont="1" applyFill="1" applyBorder="1" applyAlignment="1">
      <alignment horizontal="center" vertical="center" wrapText="1"/>
    </xf>
    <xf numFmtId="0" fontId="5" fillId="0" borderId="11" xfId="0" applyFont="1" applyFill="1" applyBorder="1" applyAlignment="1">
      <alignment horizontal="center" vertical="center"/>
    </xf>
    <xf numFmtId="49" fontId="5" fillId="0" borderId="6" xfId="0" applyNumberFormat="1" applyFont="1" applyFill="1" applyBorder="1" applyAlignment="1">
      <alignment horizontal="center" vertical="center"/>
    </xf>
    <xf numFmtId="49" fontId="5" fillId="0" borderId="13" xfId="0" applyNumberFormat="1" applyFont="1" applyFill="1" applyBorder="1" applyAlignment="1">
      <alignment horizontal="center" vertical="center"/>
    </xf>
    <xf numFmtId="0" fontId="5" fillId="0" borderId="13" xfId="0" applyFont="1" applyFill="1" applyBorder="1" applyAlignment="1">
      <alignment horizontal="center" vertical="center"/>
    </xf>
    <xf numFmtId="49" fontId="5" fillId="0" borderId="7" xfId="0" applyNumberFormat="1" applyFont="1" applyFill="1" applyBorder="1" applyAlignment="1">
      <alignment horizontal="center" vertical="center"/>
    </xf>
    <xf numFmtId="0" fontId="4" fillId="0" borderId="7" xfId="0" applyFont="1" applyFill="1" applyBorder="1" applyAlignment="1">
      <alignment horizontal="left" vertical="center" wrapText="1"/>
    </xf>
    <xf numFmtId="179" fontId="4" fillId="0" borderId="7" xfId="52" applyNumberFormat="1" applyFont="1" applyFill="1" applyBorder="1">
      <alignment horizontal="right" vertical="center"/>
    </xf>
    <xf numFmtId="0" fontId="4" fillId="0" borderId="7" xfId="0" applyFont="1" applyFill="1" applyBorder="1" applyAlignment="1">
      <alignment horizontal="left" vertical="center" wrapText="1" indent="1"/>
    </xf>
    <xf numFmtId="0" fontId="4" fillId="0" borderId="7" xfId="0" applyFont="1" applyFill="1" applyBorder="1" applyAlignment="1">
      <alignment horizontal="left" vertical="center" wrapText="1" indent="2"/>
    </xf>
    <xf numFmtId="179" fontId="4" fillId="0" borderId="7" xfId="0" applyNumberFormat="1" applyFont="1" applyFill="1" applyBorder="1" applyAlignment="1">
      <alignment horizontal="right" vertical="center"/>
    </xf>
    <xf numFmtId="0" fontId="4" fillId="0" borderId="7" xfId="0" applyFont="1" applyFill="1" applyBorder="1" applyAlignment="1">
      <alignment horizontal="center" vertical="center" wrapText="1"/>
    </xf>
    <xf numFmtId="0" fontId="16" fillId="0" borderId="0" xfId="0" applyFont="1" applyAlignment="1">
      <alignment horizontal="right" vertical="center"/>
    </xf>
    <xf numFmtId="0" fontId="27" fillId="0" borderId="0" xfId="0" applyFont="1" applyAlignment="1">
      <alignment horizontal="center" vertical="center"/>
    </xf>
    <xf numFmtId="0" fontId="28" fillId="0" borderId="0" xfId="0" applyFont="1" applyAlignment="1">
      <alignment horizontal="center" vertical="center"/>
    </xf>
    <xf numFmtId="0" fontId="16" fillId="0" borderId="0" xfId="0" applyFont="1" applyAlignment="1">
      <alignment horizontal="right"/>
    </xf>
    <xf numFmtId="0" fontId="17" fillId="0" borderId="1" xfId="0" applyFont="1" applyBorder="1" applyAlignment="1" applyProtection="1">
      <alignment horizontal="center" vertical="center"/>
      <protection locked="0"/>
    </xf>
    <xf numFmtId="0" fontId="10" fillId="0" borderId="7" xfId="0" applyFont="1" applyFill="1" applyBorder="1" applyAlignment="1">
      <alignment horizontal="left" vertical="center"/>
    </xf>
    <xf numFmtId="0" fontId="10" fillId="0" borderId="6" xfId="0" applyFont="1" applyFill="1" applyBorder="1" applyAlignment="1">
      <alignment horizontal="left" vertical="center"/>
    </xf>
    <xf numFmtId="0" fontId="29" fillId="0" borderId="6" xfId="0" applyFont="1" applyFill="1" applyBorder="1" applyAlignment="1">
      <alignment horizontal="center" vertical="center"/>
    </xf>
    <xf numFmtId="179" fontId="29" fillId="0" borderId="7" xfId="0" applyNumberFormat="1" applyFont="1" applyFill="1" applyBorder="1" applyAlignment="1">
      <alignment horizontal="right" vertical="center"/>
    </xf>
    <xf numFmtId="0" fontId="29" fillId="0" borderId="7" xfId="0" applyFont="1" applyFill="1" applyBorder="1" applyAlignment="1">
      <alignment horizontal="center" vertical="center"/>
    </xf>
    <xf numFmtId="0" fontId="2" fillId="2" borderId="1" xfId="0" applyFont="1" applyFill="1" applyBorder="1" applyAlignment="1">
      <alignment horizontal="center" vertical="center" wrapText="1"/>
    </xf>
    <xf numFmtId="181" fontId="4" fillId="2" borderId="7" xfId="52" applyNumberFormat="1" applyFont="1" applyFill="1" applyBorder="1">
      <alignment horizontal="right" vertical="center"/>
    </xf>
    <xf numFmtId="0" fontId="0" fillId="2" borderId="17" xfId="0" applyFont="1" applyFill="1" applyBorder="1"/>
    <xf numFmtId="0" fontId="0" fillId="2" borderId="18" xfId="0" applyFont="1" applyFill="1" applyBorder="1"/>
    <xf numFmtId="0" fontId="0" fillId="2" borderId="19" xfId="0" applyFont="1" applyFill="1" applyBorder="1"/>
    <xf numFmtId="179" fontId="4" fillId="2" borderId="0" xfId="0" applyNumberFormat="1" applyFont="1" applyFill="1" applyBorder="1" applyAlignment="1">
      <alignment horizontal="right" vertical="center"/>
    </xf>
    <xf numFmtId="0" fontId="0" fillId="2" borderId="0" xfId="0" applyFill="1"/>
    <xf numFmtId="0" fontId="14" fillId="2" borderId="0" xfId="0" applyFont="1" applyFill="1" applyAlignment="1" applyProtection="1">
      <alignment horizontal="center" vertical="center"/>
      <protection locked="0"/>
    </xf>
    <xf numFmtId="0" fontId="15" fillId="2" borderId="0" xfId="0" applyFont="1" applyFill="1" applyAlignment="1">
      <alignment horizontal="center" vertical="center"/>
    </xf>
    <xf numFmtId="0" fontId="16" fillId="2" borderId="0" xfId="0" applyFont="1" applyFill="1" applyAlignment="1">
      <alignment horizontal="left" vertical="center"/>
    </xf>
    <xf numFmtId="0" fontId="17" fillId="2" borderId="0" xfId="0" applyFont="1" applyFill="1"/>
    <xf numFmtId="0" fontId="24" fillId="2" borderId="1" xfId="0" applyFont="1" applyFill="1" applyBorder="1" applyAlignment="1" applyProtection="1">
      <alignment horizontal="center" vertical="center" wrapText="1"/>
      <protection locked="0"/>
    </xf>
    <xf numFmtId="0" fontId="24" fillId="2" borderId="11" xfId="0" applyFont="1" applyFill="1" applyBorder="1" applyAlignment="1" applyProtection="1">
      <alignment horizontal="center" vertical="center" wrapText="1"/>
      <protection locked="0"/>
    </xf>
    <xf numFmtId="0" fontId="24" fillId="2" borderId="3" xfId="0" applyFont="1" applyFill="1" applyBorder="1" applyAlignment="1" applyProtection="1">
      <alignment horizontal="center" vertical="center" wrapText="1"/>
      <protection locked="0"/>
    </xf>
    <xf numFmtId="0" fontId="24" fillId="2" borderId="3" xfId="0" applyFont="1" applyFill="1" applyBorder="1" applyAlignment="1">
      <alignment horizontal="center" vertical="center" wrapText="1"/>
    </xf>
    <xf numFmtId="0" fontId="24" fillId="2" borderId="5" xfId="0" applyFont="1" applyFill="1" applyBorder="1" applyAlignment="1">
      <alignment horizontal="center" vertical="center" wrapText="1"/>
    </xf>
    <xf numFmtId="0" fontId="24" fillId="2" borderId="12" xfId="0" applyFont="1" applyFill="1" applyBorder="1" applyAlignment="1">
      <alignment horizontal="center" vertical="center" wrapText="1"/>
    </xf>
    <xf numFmtId="0" fontId="24" fillId="2" borderId="6" xfId="0" applyFont="1" applyFill="1" applyBorder="1" applyAlignment="1">
      <alignment horizontal="center" vertical="center"/>
    </xf>
    <xf numFmtId="0" fontId="24" fillId="2" borderId="13" xfId="0" applyFont="1" applyFill="1" applyBorder="1" applyAlignment="1">
      <alignment horizontal="center" vertical="center"/>
    </xf>
    <xf numFmtId="0" fontId="24" fillId="2" borderId="2" xfId="0" applyFont="1" applyFill="1" applyBorder="1" applyAlignment="1">
      <alignment horizontal="center" vertical="center"/>
    </xf>
    <xf numFmtId="0" fontId="30" fillId="2" borderId="7" xfId="0" applyFont="1" applyFill="1" applyBorder="1" applyAlignment="1">
      <alignment horizontal="center" vertical="center"/>
    </xf>
    <xf numFmtId="0" fontId="24" fillId="2" borderId="7" xfId="0" applyFont="1" applyFill="1" applyBorder="1" applyAlignment="1">
      <alignment horizontal="center" vertical="center"/>
    </xf>
    <xf numFmtId="0" fontId="10" fillId="2" borderId="7" xfId="0" applyFont="1" applyFill="1" applyBorder="1" applyAlignment="1">
      <alignment horizontal="left" vertical="center" wrapText="1"/>
    </xf>
    <xf numFmtId="179" fontId="10" fillId="2" borderId="7" xfId="52" applyNumberFormat="1" applyFont="1" applyFill="1" applyBorder="1">
      <alignment horizontal="right" vertical="center"/>
    </xf>
    <xf numFmtId="0" fontId="10" fillId="2" borderId="7" xfId="0" applyFont="1" applyFill="1" applyBorder="1" applyAlignment="1">
      <alignment horizontal="left" vertical="center" wrapText="1" indent="1"/>
    </xf>
    <xf numFmtId="0" fontId="10" fillId="2" borderId="7" xfId="0" applyFont="1" applyFill="1" applyBorder="1" applyAlignment="1">
      <alignment horizontal="center" vertical="center" wrapText="1"/>
    </xf>
    <xf numFmtId="0" fontId="24" fillId="2" borderId="0" xfId="0" applyFont="1" applyFill="1" applyProtection="1">
      <protection locked="0"/>
    </xf>
    <xf numFmtId="0" fontId="15" fillId="2" borderId="0" xfId="0" applyFont="1" applyFill="1" applyAlignment="1" applyProtection="1">
      <alignment horizontal="center" vertical="center"/>
      <protection locked="0"/>
    </xf>
    <xf numFmtId="0" fontId="17" fillId="2" borderId="0" xfId="0" applyFont="1" applyFill="1" applyProtection="1">
      <protection locked="0"/>
    </xf>
    <xf numFmtId="0" fontId="24" fillId="2" borderId="0" xfId="0" applyFont="1" applyFill="1" applyAlignment="1" applyProtection="1">
      <alignment horizontal="right"/>
      <protection locked="0"/>
    </xf>
    <xf numFmtId="0" fontId="24" fillId="2" borderId="3" xfId="0" applyFont="1" applyFill="1" applyBorder="1" applyAlignment="1" applyProtection="1">
      <alignment horizontal="center" vertical="center"/>
      <protection locked="0"/>
    </xf>
    <xf numFmtId="0" fontId="24" fillId="2" borderId="4" xfId="0" applyFont="1" applyFill="1" applyBorder="1" applyAlignment="1">
      <alignment horizontal="center" vertical="center" wrapText="1"/>
    </xf>
    <xf numFmtId="0" fontId="24" fillId="2" borderId="14" xfId="0" applyFont="1" applyFill="1" applyBorder="1" applyAlignment="1">
      <alignment horizontal="center" vertical="center" wrapText="1"/>
    </xf>
    <xf numFmtId="0" fontId="24" fillId="2" borderId="14" xfId="0" applyFont="1" applyFill="1" applyBorder="1" applyAlignment="1" applyProtection="1">
      <alignment horizontal="center" vertical="center"/>
      <protection locked="0"/>
    </xf>
    <xf numFmtId="0" fontId="24" fillId="2" borderId="13" xfId="0" applyFont="1" applyFill="1" applyBorder="1" applyAlignment="1">
      <alignment horizontal="center" vertical="center" wrapText="1"/>
    </xf>
    <xf numFmtId="0" fontId="24" fillId="2" borderId="13" xfId="0" applyFont="1" applyFill="1" applyBorder="1" applyAlignment="1" applyProtection="1">
      <alignment horizontal="center" vertical="center" wrapText="1"/>
      <protection locked="0"/>
    </xf>
    <xf numFmtId="0" fontId="24" fillId="2" borderId="7" xfId="0" applyFont="1" applyFill="1" applyBorder="1" applyAlignment="1" applyProtection="1">
      <alignment horizontal="center" vertical="center"/>
      <protection locked="0"/>
    </xf>
    <xf numFmtId="0" fontId="24" fillId="2" borderId="2" xfId="0" applyFont="1" applyFill="1" applyBorder="1" applyAlignment="1" applyProtection="1">
      <alignment horizontal="center" vertical="center"/>
      <protection locked="0"/>
    </xf>
    <xf numFmtId="49" fontId="10" fillId="2" borderId="7" xfId="55" applyNumberFormat="1" applyFont="1" applyFill="1" applyBorder="1">
      <alignment horizontal="left" vertical="center" wrapText="1"/>
    </xf>
    <xf numFmtId="0" fontId="24" fillId="2" borderId="0" xfId="0" applyFont="1" applyFill="1" applyAlignment="1" applyProtection="1">
      <alignment horizontal="right" vertical="center"/>
      <protection locked="0"/>
    </xf>
    <xf numFmtId="0" fontId="16" fillId="2" borderId="0" xfId="0" applyFont="1" applyFill="1" applyAlignment="1">
      <alignment horizontal="right"/>
    </xf>
    <xf numFmtId="0" fontId="14" fillId="2" borderId="0" xfId="0" applyFont="1" applyFill="1" applyAlignment="1">
      <alignment horizontal="center" vertical="center"/>
    </xf>
    <xf numFmtId="0" fontId="15" fillId="2" borderId="0" xfId="0" applyFont="1" applyFill="1" applyAlignment="1">
      <alignment horizontal="center" vertical="top"/>
    </xf>
    <xf numFmtId="0" fontId="28" fillId="2" borderId="0" xfId="0" applyFont="1" applyFill="1" applyAlignment="1">
      <alignment horizontal="center" vertical="center"/>
    </xf>
    <xf numFmtId="0" fontId="16" fillId="2" borderId="0" xfId="0" applyFont="1" applyFill="1" applyAlignment="1">
      <alignment horizontal="right" vertical="center"/>
    </xf>
    <xf numFmtId="0" fontId="17" fillId="2" borderId="2" xfId="0" applyFont="1" applyFill="1" applyBorder="1" applyAlignment="1">
      <alignment horizontal="center" vertical="center"/>
    </xf>
    <xf numFmtId="0" fontId="17" fillId="2" borderId="4" xfId="0" applyFont="1" applyFill="1" applyBorder="1" applyAlignment="1">
      <alignment horizontal="center" vertical="center"/>
    </xf>
    <xf numFmtId="0" fontId="17" fillId="2" borderId="1" xfId="0" applyFont="1" applyFill="1" applyBorder="1" applyAlignment="1">
      <alignment horizontal="center" vertical="center"/>
    </xf>
    <xf numFmtId="0" fontId="17" fillId="2" borderId="6" xfId="0" applyFont="1" applyFill="1" applyBorder="1" applyAlignment="1">
      <alignment horizontal="center" vertical="center"/>
    </xf>
    <xf numFmtId="0" fontId="10" fillId="2" borderId="7" xfId="0" applyFont="1" applyFill="1" applyBorder="1" applyAlignment="1">
      <alignment horizontal="left" vertical="center"/>
    </xf>
    <xf numFmtId="0" fontId="10" fillId="2" borderId="6" xfId="0" applyFont="1" applyFill="1" applyBorder="1" applyAlignment="1">
      <alignment horizontal="left" vertical="center"/>
    </xf>
    <xf numFmtId="0" fontId="29" fillId="0" borderId="6" xfId="0" applyFont="1" applyFill="1" applyBorder="1" applyAlignment="1">
      <alignment horizontal="left" vertical="center"/>
    </xf>
    <xf numFmtId="0" fontId="29" fillId="0" borderId="7" xfId="0" applyFont="1" applyFill="1" applyBorder="1" applyAlignment="1">
      <alignment horizontal="left" vertical="center"/>
    </xf>
    <xf numFmtId="0" fontId="7" fillId="0" borderId="7" xfId="0" applyFont="1" applyFill="1" applyBorder="1" applyAlignment="1" quotePrefix="1">
      <alignment horizontal="left" vertical="center"/>
    </xf>
  </cellXfs>
  <cellStyles count="5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DateStyle" xfId="49"/>
    <cellStyle name="DateTimeStyle" xfId="50"/>
    <cellStyle name="IntegralNumberStyle" xfId="51"/>
    <cellStyle name="MoneyStyle" xfId="52"/>
    <cellStyle name="NumberStyle" xfId="53"/>
    <cellStyle name="PercentStyle" xfId="54"/>
    <cellStyle name="TextStyle" xfId="55"/>
    <cellStyle name="TimeStyle" xfId="56"/>
    <cellStyle name="Normal" xfId="57"/>
    <cellStyle name="常规 3 2" xfId="58"/>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主题​​">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23"/>
  <sheetViews>
    <sheetView showZeros="0" workbookViewId="0">
      <pane ySplit="1" topLeftCell="A2" activePane="bottomLeft" state="frozen"/>
      <selection/>
      <selection pane="bottomLeft" activeCell="A4" sqref="A4:B4"/>
    </sheetView>
  </sheetViews>
  <sheetFormatPr defaultColWidth="8" defaultRowHeight="14.25" customHeight="1" outlineLevelCol="3"/>
  <cols>
    <col min="1" max="1" width="39.5462962962963" customWidth="1"/>
    <col min="2" max="2" width="46.3333333333333" customWidth="1"/>
    <col min="3" max="3" width="40.4444444444444" customWidth="1"/>
    <col min="4" max="4" width="50.212962962963" customWidth="1"/>
  </cols>
  <sheetData>
    <row r="1" customHeight="1" spans="1:4">
      <c r="A1" s="4"/>
      <c r="B1" s="4"/>
      <c r="C1" s="4"/>
      <c r="D1" s="4"/>
    </row>
    <row r="2" ht="11.95" customHeight="1" spans="1:4">
      <c r="A2" s="265"/>
      <c r="B2" s="265"/>
      <c r="C2" s="265"/>
      <c r="D2" s="299" t="s">
        <v>0</v>
      </c>
    </row>
    <row r="3" ht="36" customHeight="1" spans="1:4">
      <c r="A3" s="300" t="s">
        <v>1</v>
      </c>
      <c r="B3" s="301"/>
      <c r="C3" s="301"/>
      <c r="D3" s="301"/>
    </row>
    <row r="4" ht="20.95" customHeight="1" spans="1:4">
      <c r="A4" s="268" t="s">
        <v>2</v>
      </c>
      <c r="B4" s="302"/>
      <c r="C4" s="302"/>
      <c r="D4" s="303" t="s">
        <v>3</v>
      </c>
    </row>
    <row r="5" ht="19.5" customHeight="1" spans="1:4">
      <c r="A5" s="304" t="s">
        <v>4</v>
      </c>
      <c r="B5" s="305"/>
      <c r="C5" s="304" t="s">
        <v>5</v>
      </c>
      <c r="D5" s="305"/>
    </row>
    <row r="6" ht="19.5" customHeight="1" spans="1:4">
      <c r="A6" s="306" t="s">
        <v>6</v>
      </c>
      <c r="B6" s="306" t="s">
        <v>7</v>
      </c>
      <c r="C6" s="306" t="s">
        <v>8</v>
      </c>
      <c r="D6" s="306" t="s">
        <v>7</v>
      </c>
    </row>
    <row r="7" ht="19.5" customHeight="1" spans="1:4">
      <c r="A7" s="307"/>
      <c r="B7" s="307"/>
      <c r="C7" s="307"/>
      <c r="D7" s="307"/>
    </row>
    <row r="8" ht="25.4" customHeight="1" spans="1:4">
      <c r="A8" s="308" t="s">
        <v>9</v>
      </c>
      <c r="B8" s="282">
        <f>18804856.81+2103970.31</f>
        <v>20908827.12</v>
      </c>
      <c r="C8" s="308" t="str">
        <f>"一"&amp;"、"&amp;"一般公共服务支出"</f>
        <v>一、一般公共服务支出</v>
      </c>
      <c r="D8" s="282">
        <f>7217332.64+213954.61</f>
        <v>7431287.25</v>
      </c>
    </row>
    <row r="9" ht="25.4" customHeight="1" spans="1:4">
      <c r="A9" s="308" t="s">
        <v>10</v>
      </c>
      <c r="B9" s="282">
        <f>580000</f>
        <v>580000</v>
      </c>
      <c r="C9" s="308" t="str">
        <f>"二"&amp;"、"&amp;"文化旅游体育与传媒支出"</f>
        <v>二、文化旅游体育与传媒支出</v>
      </c>
      <c r="D9" s="282">
        <v>1800</v>
      </c>
    </row>
    <row r="10" ht="25.4" customHeight="1" spans="1:4">
      <c r="A10" s="308" t="s">
        <v>11</v>
      </c>
      <c r="B10" s="282"/>
      <c r="C10" s="308" t="str">
        <f>"三"&amp;"、"&amp;"社会保障和就业支出"</f>
        <v>三、社会保障和就业支出</v>
      </c>
      <c r="D10" s="282">
        <f>2257678.4+86000</f>
        <v>2343678.4</v>
      </c>
    </row>
    <row r="11" ht="25.4" customHeight="1" spans="1:4">
      <c r="A11" s="308" t="s">
        <v>12</v>
      </c>
      <c r="B11" s="282"/>
      <c r="C11" s="308" t="str">
        <f>"四"&amp;"、"&amp;"卫生健康支出"</f>
        <v>四、卫生健康支出</v>
      </c>
      <c r="D11" s="282">
        <v>1275295.29</v>
      </c>
    </row>
    <row r="12" ht="25.4" customHeight="1" spans="1:4">
      <c r="A12" s="308" t="s">
        <v>13</v>
      </c>
      <c r="B12" s="282">
        <v>20105.88</v>
      </c>
      <c r="C12" s="308" t="str">
        <f>"五"&amp;"、"&amp;"城乡社区支出"</f>
        <v>五、城乡社区支出</v>
      </c>
      <c r="D12" s="282">
        <f>716221.2+340000</f>
        <v>1056221.2</v>
      </c>
    </row>
    <row r="13" ht="25.4" customHeight="1" spans="1:4">
      <c r="A13" s="308" t="s">
        <v>14</v>
      </c>
      <c r="B13" s="282"/>
      <c r="C13" s="308" t="str">
        <f>"六"&amp;"、"&amp;"农林水支出"</f>
        <v>六、农林水支出</v>
      </c>
      <c r="D13" s="282">
        <f>5786317.16+1350415.7</f>
        <v>7136732.86</v>
      </c>
    </row>
    <row r="14" ht="25.4" customHeight="1" spans="1:4">
      <c r="A14" s="308" t="s">
        <v>15</v>
      </c>
      <c r="B14" s="282"/>
      <c r="C14" s="308" t="str">
        <f>"七"&amp;"、"&amp;"自然资源海洋气象等支出"</f>
        <v>七、自然资源海洋气象等支出</v>
      </c>
      <c r="D14" s="282">
        <v>77182</v>
      </c>
    </row>
    <row r="15" ht="25.4" customHeight="1" spans="1:4">
      <c r="A15" s="308" t="s">
        <v>16</v>
      </c>
      <c r="B15" s="282"/>
      <c r="C15" s="308" t="str">
        <f>"八"&amp;"、"&amp;"住房保障支出"</f>
        <v>八、住房保障支出</v>
      </c>
      <c r="D15" s="282">
        <v>1493136</v>
      </c>
    </row>
    <row r="16" ht="25.4" customHeight="1" spans="1:4">
      <c r="A16" s="309" t="s">
        <v>17</v>
      </c>
      <c r="B16" s="282"/>
      <c r="C16" s="308" t="s">
        <v>18</v>
      </c>
      <c r="D16" s="282">
        <v>113600</v>
      </c>
    </row>
    <row r="17" ht="25.4" customHeight="1" spans="1:4">
      <c r="A17" s="309" t="s">
        <v>19</v>
      </c>
      <c r="B17" s="282">
        <v>20105.88</v>
      </c>
      <c r="C17" s="308" t="s">
        <v>20</v>
      </c>
      <c r="D17" s="282">
        <v>580000</v>
      </c>
    </row>
    <row r="18" ht="25.4" customHeight="1" spans="1:4">
      <c r="A18" s="255"/>
      <c r="B18" s="233"/>
      <c r="C18" s="258"/>
      <c r="D18" s="233"/>
    </row>
    <row r="19" ht="25.4" customHeight="1" spans="1:4">
      <c r="A19" s="256" t="s">
        <v>21</v>
      </c>
      <c r="B19" s="257">
        <f>B8+B9+B12</f>
        <v>21508933</v>
      </c>
      <c r="C19" s="258" t="s">
        <v>22</v>
      </c>
      <c r="D19" s="257">
        <f>D8+D9+D10+D11+D12+D13+D14+D15+D16+D17</f>
        <v>21508933</v>
      </c>
    </row>
    <row r="20" ht="25.4" customHeight="1" spans="1:4">
      <c r="A20" s="310" t="s">
        <v>23</v>
      </c>
      <c r="B20" s="233"/>
      <c r="C20" s="311" t="s">
        <v>24</v>
      </c>
      <c r="D20" s="161">
        <f>D21+D22</f>
        <v>0</v>
      </c>
    </row>
    <row r="21" ht="25.4" customHeight="1" spans="1:4">
      <c r="A21" s="255" t="s">
        <v>25</v>
      </c>
      <c r="B21" s="257"/>
      <c r="C21" s="255" t="s">
        <v>25</v>
      </c>
      <c r="D21" s="257"/>
    </row>
    <row r="22" ht="25.4" customHeight="1" spans="1:4">
      <c r="A22" s="255" t="s">
        <v>26</v>
      </c>
      <c r="B22" s="257"/>
      <c r="C22" s="255" t="s">
        <v>27</v>
      </c>
      <c r="D22" s="257"/>
    </row>
    <row r="23" customHeight="1" spans="1:4">
      <c r="A23" s="256" t="s">
        <v>28</v>
      </c>
      <c r="B23" s="257">
        <f>B19+B20</f>
        <v>21508933</v>
      </c>
      <c r="C23" s="258" t="s">
        <v>29</v>
      </c>
      <c r="D23" s="257">
        <f>D19+D20</f>
        <v>21508933</v>
      </c>
    </row>
  </sheetData>
  <mergeCells count="8">
    <mergeCell ref="A3:D3"/>
    <mergeCell ref="A4:B4"/>
    <mergeCell ref="A5:B5"/>
    <mergeCell ref="C5:D5"/>
    <mergeCell ref="A6:A7"/>
    <mergeCell ref="B6:B7"/>
    <mergeCell ref="C6:C7"/>
    <mergeCell ref="D6:D7"/>
  </mergeCells>
  <pageMargins left="0.75" right="0.75" top="1" bottom="1" header="0.5" footer="0.5"/>
  <pageSetup paperSize="9" scale="75"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27"/>
  <sheetViews>
    <sheetView showZeros="0" workbookViewId="0">
      <pane ySplit="1" topLeftCell="A2" activePane="bottomLeft" state="frozen"/>
      <selection/>
      <selection pane="bottomLeft" activeCell="D15" sqref="D15"/>
    </sheetView>
  </sheetViews>
  <sheetFormatPr defaultColWidth="9.11111111111111" defaultRowHeight="14.25" customHeight="1" outlineLevelCol="5"/>
  <cols>
    <col min="1" max="1" width="29" customWidth="1"/>
    <col min="2" max="2" width="28.5462962962963" customWidth="1"/>
    <col min="3" max="3" width="31.5462962962963" customWidth="1"/>
    <col min="4" max="6" width="33.4444444444444" customWidth="1"/>
  </cols>
  <sheetData>
    <row r="1" customHeight="1" spans="1:6">
      <c r="A1" s="4"/>
      <c r="B1" s="4"/>
      <c r="C1" s="4"/>
      <c r="D1" s="4"/>
      <c r="E1" s="4"/>
      <c r="F1" s="4"/>
    </row>
    <row r="2" ht="15.75" customHeight="1" spans="1:6">
      <c r="A2" s="6"/>
      <c r="B2" s="6"/>
      <c r="C2" s="6"/>
      <c r="D2" s="6"/>
      <c r="E2" s="6"/>
      <c r="F2" s="153" t="s">
        <v>1058</v>
      </c>
    </row>
    <row r="3" ht="28.5" customHeight="1" spans="1:6">
      <c r="A3" s="35" t="s">
        <v>1059</v>
      </c>
      <c r="B3" s="35"/>
      <c r="C3" s="35"/>
      <c r="D3" s="35"/>
      <c r="E3" s="35"/>
      <c r="F3" s="35"/>
    </row>
    <row r="4" ht="15.05" customHeight="1" spans="1:6">
      <c r="A4" s="154" t="str">
        <f>'部门财务收支预算总表01-1'!A4</f>
        <v>单位名称：古城街道办事处</v>
      </c>
      <c r="B4" s="37"/>
      <c r="C4" s="37"/>
      <c r="D4" s="155"/>
      <c r="E4" s="155"/>
      <c r="F4" s="156" t="s">
        <v>3</v>
      </c>
    </row>
    <row r="5" ht="18.85" customHeight="1" spans="1:6">
      <c r="A5" s="15" t="s">
        <v>216</v>
      </c>
      <c r="B5" s="15" t="s">
        <v>63</v>
      </c>
      <c r="C5" s="15" t="s">
        <v>64</v>
      </c>
      <c r="D5" s="21" t="s">
        <v>1060</v>
      </c>
      <c r="E5" s="40"/>
      <c r="F5" s="40"/>
    </row>
    <row r="6" ht="29.95" customHeight="1" spans="1:6">
      <c r="A6" s="24"/>
      <c r="B6" s="24"/>
      <c r="C6" s="24"/>
      <c r="D6" s="21" t="s">
        <v>34</v>
      </c>
      <c r="E6" s="40" t="s">
        <v>72</v>
      </c>
      <c r="F6" s="40" t="s">
        <v>73</v>
      </c>
    </row>
    <row r="7" ht="16.55" customHeight="1" spans="1:6">
      <c r="A7" s="40">
        <v>1</v>
      </c>
      <c r="B7" s="40">
        <v>2</v>
      </c>
      <c r="C7" s="40">
        <v>3</v>
      </c>
      <c r="D7" s="40">
        <v>4</v>
      </c>
      <c r="E7" s="40">
        <v>5</v>
      </c>
      <c r="F7" s="40">
        <v>6</v>
      </c>
    </row>
    <row r="8" ht="20.3" customHeight="1" spans="1:6">
      <c r="A8" s="45" t="s">
        <v>54</v>
      </c>
      <c r="B8" s="42">
        <v>229</v>
      </c>
      <c r="C8" s="42" t="s">
        <v>71</v>
      </c>
      <c r="D8" s="43">
        <f>D9</f>
        <v>580000</v>
      </c>
      <c r="E8" s="43"/>
      <c r="F8" s="43">
        <f>F9</f>
        <v>580000</v>
      </c>
    </row>
    <row r="9" ht="17.2" customHeight="1" spans="1:6">
      <c r="A9" s="45" t="s">
        <v>54</v>
      </c>
      <c r="B9" s="157">
        <v>22960</v>
      </c>
      <c r="C9" s="157" t="s">
        <v>155</v>
      </c>
      <c r="D9" s="43">
        <f>D10+D11+D12</f>
        <v>580000</v>
      </c>
      <c r="E9" s="158"/>
      <c r="F9" s="43">
        <f>F10+F11+F12</f>
        <v>580000</v>
      </c>
    </row>
    <row r="10" ht="17.2" customHeight="1" spans="1:6">
      <c r="A10" s="45" t="s">
        <v>54</v>
      </c>
      <c r="B10" s="47">
        <v>2296002</v>
      </c>
      <c r="C10" s="159" t="s">
        <v>156</v>
      </c>
      <c r="D10" s="43">
        <v>50000</v>
      </c>
      <c r="E10" s="158"/>
      <c r="F10" s="43">
        <v>50000</v>
      </c>
    </row>
    <row r="11" ht="17.2" customHeight="1" spans="1:6">
      <c r="A11" s="45" t="s">
        <v>54</v>
      </c>
      <c r="B11" s="47">
        <v>2296003</v>
      </c>
      <c r="C11" s="159" t="s">
        <v>157</v>
      </c>
      <c r="D11" s="43">
        <v>130000</v>
      </c>
      <c r="E11" s="158"/>
      <c r="F11" s="43">
        <v>130000</v>
      </c>
    </row>
    <row r="12" ht="17.2" customHeight="1" spans="1:6">
      <c r="A12" s="45" t="s">
        <v>54</v>
      </c>
      <c r="B12" s="47">
        <v>2296099</v>
      </c>
      <c r="C12" s="159" t="s">
        <v>158</v>
      </c>
      <c r="D12" s="43">
        <v>400000</v>
      </c>
      <c r="E12" s="158"/>
      <c r="F12" s="43">
        <v>400000</v>
      </c>
    </row>
    <row r="13" ht="17.2" customHeight="1" spans="1:6">
      <c r="A13" s="58"/>
      <c r="B13" s="160"/>
      <c r="C13" s="160"/>
      <c r="D13" s="161"/>
      <c r="E13" s="161"/>
      <c r="F13" s="161"/>
    </row>
    <row r="14" ht="17.2" customHeight="1" spans="1:6">
      <c r="A14" s="160" t="s">
        <v>159</v>
      </c>
      <c r="B14" s="160"/>
      <c r="C14" s="160"/>
      <c r="D14" s="161">
        <f>D10+D11+D12</f>
        <v>580000</v>
      </c>
      <c r="E14" s="161"/>
      <c r="F14" s="161">
        <f>F10+F11+F12</f>
        <v>580000</v>
      </c>
    </row>
    <row r="15" customHeight="1" spans="3:4">
      <c r="C15" s="61"/>
      <c r="D15" s="61"/>
    </row>
    <row r="16" customHeight="1" spans="3:4">
      <c r="C16" s="61"/>
      <c r="D16" s="61"/>
    </row>
    <row r="17" customHeight="1" spans="2:4">
      <c r="B17" s="61"/>
      <c r="C17" s="61"/>
      <c r="D17" s="61"/>
    </row>
    <row r="18" customHeight="1" spans="3:4">
      <c r="C18" s="61"/>
      <c r="D18" s="61"/>
    </row>
    <row r="19" customHeight="1" spans="3:4">
      <c r="C19" s="61"/>
      <c r="D19" s="61"/>
    </row>
    <row r="20" customHeight="1" spans="3:4">
      <c r="C20" s="61"/>
      <c r="D20" s="61"/>
    </row>
    <row r="22" customHeight="1" spans="2:2">
      <c r="B22" s="61"/>
    </row>
    <row r="23" customHeight="1" spans="2:4">
      <c r="B23" s="61"/>
      <c r="D23" s="61"/>
    </row>
    <row r="27" customHeight="1" spans="2:4">
      <c r="B27" s="61"/>
      <c r="D27" s="61"/>
    </row>
  </sheetData>
  <mergeCells count="6">
    <mergeCell ref="A3:F3"/>
    <mergeCell ref="D5:F5"/>
    <mergeCell ref="A14:C14"/>
    <mergeCell ref="A5:A6"/>
    <mergeCell ref="B5:B6"/>
    <mergeCell ref="C5:C6"/>
  </mergeCells>
  <pageMargins left="0.75" right="0.75" top="1" bottom="1" header="0.5" footer="0.5"/>
  <pageSetup paperSize="9" scale="7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Q22"/>
  <sheetViews>
    <sheetView showZeros="0" workbookViewId="0">
      <pane ySplit="1" topLeftCell="A2" activePane="bottomLeft" state="frozen"/>
      <selection/>
      <selection pane="bottomLeft" activeCell="G14" sqref="G14"/>
    </sheetView>
  </sheetViews>
  <sheetFormatPr defaultColWidth="9.11111111111111" defaultRowHeight="14.25" customHeight="1"/>
  <cols>
    <col min="1" max="1" width="39.1111111111111" customWidth="1"/>
    <col min="2" max="2" width="21.6574074074074" customWidth="1"/>
    <col min="3" max="3" width="35.212962962963" customWidth="1"/>
    <col min="4" max="4" width="7.65740740740741" customWidth="1"/>
    <col min="5" max="5" width="10.212962962963" customWidth="1"/>
    <col min="6" max="11" width="14.787037037037" customWidth="1"/>
    <col min="12" max="16" width="12.5462962962963" customWidth="1"/>
    <col min="17" max="17" width="10.4444444444444" customWidth="1"/>
  </cols>
  <sheetData>
    <row r="1" customHeight="1" spans="1:17">
      <c r="A1" s="4"/>
      <c r="B1" s="4"/>
      <c r="C1" s="4"/>
      <c r="D1" s="4"/>
      <c r="E1" s="4"/>
      <c r="F1" s="4"/>
      <c r="G1" s="4"/>
      <c r="H1" s="4"/>
      <c r="I1" s="4"/>
      <c r="J1" s="4"/>
      <c r="K1" s="4"/>
      <c r="L1" s="4"/>
      <c r="M1" s="4"/>
      <c r="N1" s="4"/>
      <c r="O1" s="4"/>
      <c r="P1" s="4"/>
      <c r="Q1" s="4"/>
    </row>
    <row r="2" ht="13.6" customHeight="1" spans="1:17">
      <c r="A2" s="6"/>
      <c r="B2" s="6"/>
      <c r="C2" s="6"/>
      <c r="D2" s="6"/>
      <c r="E2" s="6"/>
      <c r="F2" s="6"/>
      <c r="G2" s="6"/>
      <c r="H2" s="6"/>
      <c r="I2" s="6"/>
      <c r="J2" s="6"/>
      <c r="K2" s="6"/>
      <c r="L2" s="6"/>
      <c r="M2" s="6"/>
      <c r="N2" s="6"/>
      <c r="O2" s="139"/>
      <c r="P2" s="139"/>
      <c r="Q2" s="150" t="s">
        <v>1061</v>
      </c>
    </row>
    <row r="3" ht="27.85" customHeight="1" spans="1:17">
      <c r="A3" s="125" t="s">
        <v>1062</v>
      </c>
      <c r="B3" s="35"/>
      <c r="C3" s="35"/>
      <c r="D3" s="35"/>
      <c r="E3" s="35"/>
      <c r="F3" s="35"/>
      <c r="G3" s="35"/>
      <c r="H3" s="35"/>
      <c r="I3" s="35"/>
      <c r="J3" s="35"/>
      <c r="K3" s="140"/>
      <c r="L3" s="35"/>
      <c r="M3" s="35"/>
      <c r="N3" s="35"/>
      <c r="O3" s="140"/>
      <c r="P3" s="140"/>
      <c r="Q3" s="35"/>
    </row>
    <row r="4" ht="18.85" customHeight="1" spans="1:17">
      <c r="A4" s="126" t="str">
        <f>'部门财务收支预算总表01-1'!A4</f>
        <v>单位名称：古城街道办事处</v>
      </c>
      <c r="B4" s="12"/>
      <c r="C4" s="12"/>
      <c r="D4" s="12"/>
      <c r="E4" s="12"/>
      <c r="F4" s="12"/>
      <c r="G4" s="12"/>
      <c r="H4" s="12"/>
      <c r="I4" s="12"/>
      <c r="J4" s="12"/>
      <c r="K4" s="6"/>
      <c r="L4" s="6"/>
      <c r="M4" s="6"/>
      <c r="N4" s="6"/>
      <c r="O4" s="141"/>
      <c r="P4" s="141"/>
      <c r="Q4" s="151" t="s">
        <v>207</v>
      </c>
    </row>
    <row r="5" ht="15.75" customHeight="1" spans="1:17">
      <c r="A5" s="15" t="s">
        <v>1063</v>
      </c>
      <c r="B5" s="127" t="s">
        <v>1064</v>
      </c>
      <c r="C5" s="127" t="s">
        <v>1065</v>
      </c>
      <c r="D5" s="127" t="s">
        <v>1066</v>
      </c>
      <c r="E5" s="127" t="s">
        <v>1067</v>
      </c>
      <c r="F5" s="127" t="s">
        <v>1068</v>
      </c>
      <c r="G5" s="128" t="s">
        <v>223</v>
      </c>
      <c r="H5" s="128"/>
      <c r="I5" s="128"/>
      <c r="J5" s="128"/>
      <c r="K5" s="142"/>
      <c r="L5" s="128"/>
      <c r="M5" s="128"/>
      <c r="N5" s="128"/>
      <c r="O5" s="143"/>
      <c r="P5" s="142"/>
      <c r="Q5" s="152"/>
    </row>
    <row r="6" ht="17.2" customHeight="1" spans="1:17">
      <c r="A6" s="20"/>
      <c r="B6" s="129"/>
      <c r="C6" s="129"/>
      <c r="D6" s="129"/>
      <c r="E6" s="129"/>
      <c r="F6" s="129"/>
      <c r="G6" s="129" t="s">
        <v>34</v>
      </c>
      <c r="H6" s="129" t="s">
        <v>37</v>
      </c>
      <c r="I6" s="129" t="s">
        <v>1069</v>
      </c>
      <c r="J6" s="129" t="s">
        <v>1070</v>
      </c>
      <c r="K6" s="144" t="s">
        <v>1071</v>
      </c>
      <c r="L6" s="145" t="s">
        <v>1072</v>
      </c>
      <c r="M6" s="145"/>
      <c r="N6" s="145"/>
      <c r="O6" s="146"/>
      <c r="P6" s="147"/>
      <c r="Q6" s="130"/>
    </row>
    <row r="7" ht="54" customHeight="1" spans="1:17">
      <c r="A7" s="23"/>
      <c r="B7" s="130"/>
      <c r="C7" s="130"/>
      <c r="D7" s="130"/>
      <c r="E7" s="130"/>
      <c r="F7" s="130"/>
      <c r="G7" s="130"/>
      <c r="H7" s="130" t="s">
        <v>36</v>
      </c>
      <c r="I7" s="130"/>
      <c r="J7" s="130"/>
      <c r="K7" s="148"/>
      <c r="L7" s="130" t="s">
        <v>36</v>
      </c>
      <c r="M7" s="130" t="s">
        <v>47</v>
      </c>
      <c r="N7" s="130" t="s">
        <v>230</v>
      </c>
      <c r="O7" s="149" t="s">
        <v>43</v>
      </c>
      <c r="P7" s="148" t="s">
        <v>44</v>
      </c>
      <c r="Q7" s="130" t="s">
        <v>45</v>
      </c>
    </row>
    <row r="8" ht="15.05" customHeight="1" spans="1:17">
      <c r="A8" s="24">
        <v>1</v>
      </c>
      <c r="B8" s="131">
        <v>2</v>
      </c>
      <c r="C8" s="131">
        <v>3</v>
      </c>
      <c r="D8" s="131">
        <v>4</v>
      </c>
      <c r="E8" s="132">
        <v>5</v>
      </c>
      <c r="F8" s="132">
        <v>6</v>
      </c>
      <c r="G8" s="133">
        <v>7</v>
      </c>
      <c r="H8" s="133">
        <v>8</v>
      </c>
      <c r="I8" s="133">
        <v>9</v>
      </c>
      <c r="J8" s="133">
        <v>10</v>
      </c>
      <c r="K8" s="133">
        <v>11</v>
      </c>
      <c r="L8" s="133">
        <v>12</v>
      </c>
      <c r="M8" s="133">
        <v>13</v>
      </c>
      <c r="N8" s="133">
        <v>14</v>
      </c>
      <c r="O8" s="133">
        <v>15</v>
      </c>
      <c r="P8" s="133">
        <v>16</v>
      </c>
      <c r="Q8" s="133">
        <v>17</v>
      </c>
    </row>
    <row r="9" ht="20.95" customHeight="1" spans="1:17">
      <c r="A9" s="134" t="s">
        <v>277</v>
      </c>
      <c r="B9" s="45"/>
      <c r="C9" s="45"/>
      <c r="D9" s="135"/>
      <c r="E9" s="135"/>
      <c r="F9" s="135">
        <v>34000</v>
      </c>
      <c r="G9" s="135">
        <v>34000</v>
      </c>
      <c r="H9" s="135">
        <v>34000</v>
      </c>
      <c r="I9" s="135"/>
      <c r="J9" s="138"/>
      <c r="K9" s="138"/>
      <c r="L9" s="135"/>
      <c r="M9" s="135"/>
      <c r="N9" s="135"/>
      <c r="O9" s="135"/>
      <c r="P9" s="135"/>
      <c r="Q9" s="135"/>
    </row>
    <row r="10" ht="20.95" customHeight="1" spans="1:17">
      <c r="A10" s="45"/>
      <c r="B10" s="45" t="s">
        <v>1073</v>
      </c>
      <c r="C10" s="45" t="str">
        <f>"A05040101"&amp;"  "&amp;"复印纸"</f>
        <v>A05040101  复印纸</v>
      </c>
      <c r="D10" s="136" t="s">
        <v>524</v>
      </c>
      <c r="E10" s="137">
        <v>200</v>
      </c>
      <c r="F10" s="135">
        <v>34000</v>
      </c>
      <c r="G10" s="135">
        <v>34000</v>
      </c>
      <c r="H10" s="138">
        <v>34000</v>
      </c>
      <c r="I10" s="138"/>
      <c r="J10" s="138"/>
      <c r="K10" s="138"/>
      <c r="L10" s="135"/>
      <c r="M10" s="135"/>
      <c r="N10" s="135"/>
      <c r="O10" s="135"/>
      <c r="P10" s="135"/>
      <c r="Q10" s="135"/>
    </row>
    <row r="11" ht="20.95" customHeight="1" spans="1:17">
      <c r="A11" s="134" t="s">
        <v>281</v>
      </c>
      <c r="B11" s="45"/>
      <c r="C11" s="45"/>
      <c r="D11" s="45"/>
      <c r="E11" s="45"/>
      <c r="F11" s="135">
        <v>125600</v>
      </c>
      <c r="G11" s="135">
        <v>125600</v>
      </c>
      <c r="H11" s="135">
        <v>125600</v>
      </c>
      <c r="I11" s="135"/>
      <c r="J11" s="138"/>
      <c r="K11" s="138"/>
      <c r="L11" s="135"/>
      <c r="M11" s="135"/>
      <c r="N11" s="135"/>
      <c r="O11" s="135"/>
      <c r="P11" s="135"/>
      <c r="Q11" s="135"/>
    </row>
    <row r="12" customHeight="1" spans="1:17">
      <c r="A12" s="45"/>
      <c r="B12" s="45" t="s">
        <v>1074</v>
      </c>
      <c r="C12" s="45" t="str">
        <f>"C23120302"&amp;"  "&amp;"车辆加油、添加燃料服务"</f>
        <v>C23120302  车辆加油、添加燃料服务</v>
      </c>
      <c r="D12" s="136" t="s">
        <v>524</v>
      </c>
      <c r="E12" s="137">
        <v>1</v>
      </c>
      <c r="F12" s="135">
        <v>50000</v>
      </c>
      <c r="G12" s="135">
        <v>50000</v>
      </c>
      <c r="H12" s="138">
        <v>50000</v>
      </c>
      <c r="I12" s="138"/>
      <c r="J12" s="138"/>
      <c r="K12" s="138"/>
      <c r="L12" s="135"/>
      <c r="M12" s="135"/>
      <c r="N12" s="135"/>
      <c r="O12" s="135"/>
      <c r="P12" s="135"/>
      <c r="Q12" s="135"/>
    </row>
    <row r="13" customHeight="1" spans="1:17">
      <c r="A13" s="45"/>
      <c r="B13" s="45" t="s">
        <v>1075</v>
      </c>
      <c r="C13" s="45" t="str">
        <f>"C1804010201"&amp;"  "&amp;"机动车保险服务"</f>
        <v>C1804010201  机动车保险服务</v>
      </c>
      <c r="D13" s="136" t="s">
        <v>524</v>
      </c>
      <c r="E13" s="137">
        <v>6</v>
      </c>
      <c r="F13" s="135">
        <v>25800</v>
      </c>
      <c r="G13" s="135">
        <v>25800</v>
      </c>
      <c r="H13" s="138">
        <v>25800</v>
      </c>
      <c r="I13" s="138"/>
      <c r="J13" s="138"/>
      <c r="K13" s="138"/>
      <c r="L13" s="135"/>
      <c r="M13" s="135"/>
      <c r="N13" s="135"/>
      <c r="O13" s="135"/>
      <c r="P13" s="135"/>
      <c r="Q13" s="135"/>
    </row>
    <row r="14" customHeight="1" spans="1:17">
      <c r="A14" s="45"/>
      <c r="B14" s="45" t="s">
        <v>1076</v>
      </c>
      <c r="C14" s="45" t="str">
        <f>"C23120301"&amp;"  "&amp;"车辆维修和保养服务"</f>
        <v>C23120301  车辆维修和保养服务</v>
      </c>
      <c r="D14" s="136" t="s">
        <v>524</v>
      </c>
      <c r="E14" s="137">
        <v>6</v>
      </c>
      <c r="F14" s="135">
        <v>49800</v>
      </c>
      <c r="G14" s="135">
        <v>49800</v>
      </c>
      <c r="H14" s="138">
        <v>49800</v>
      </c>
      <c r="I14" s="138"/>
      <c r="J14" s="138"/>
      <c r="K14" s="138"/>
      <c r="L14" s="135"/>
      <c r="M14" s="135"/>
      <c r="N14" s="135"/>
      <c r="O14" s="135"/>
      <c r="P14" s="135"/>
      <c r="Q14" s="135"/>
    </row>
    <row r="15" customHeight="1" spans="1:17">
      <c r="A15" s="137" t="s">
        <v>34</v>
      </c>
      <c r="B15" s="137"/>
      <c r="C15" s="137"/>
      <c r="D15" s="136"/>
      <c r="E15" s="136"/>
      <c r="F15" s="135">
        <v>159600</v>
      </c>
      <c r="G15" s="135">
        <v>159600</v>
      </c>
      <c r="H15" s="135">
        <v>159600</v>
      </c>
      <c r="I15" s="135"/>
      <c r="J15" s="135"/>
      <c r="K15" s="135"/>
      <c r="L15" s="135"/>
      <c r="M15" s="135"/>
      <c r="N15" s="135"/>
      <c r="O15" s="135"/>
      <c r="P15" s="135"/>
      <c r="Q15" s="135"/>
    </row>
    <row r="17" customHeight="1" spans="2:2">
      <c r="B17" s="61"/>
    </row>
    <row r="18" customHeight="1" spans="2:4">
      <c r="B18" s="61"/>
      <c r="D18" s="61"/>
    </row>
    <row r="22" customHeight="1" spans="2:4">
      <c r="B22" s="61"/>
      <c r="D22" s="61"/>
    </row>
  </sheetData>
  <mergeCells count="16">
    <mergeCell ref="A3:Q3"/>
    <mergeCell ref="A4:F4"/>
    <mergeCell ref="G5:Q5"/>
    <mergeCell ref="L6:Q6"/>
    <mergeCell ref="A15:E15"/>
    <mergeCell ref="A5:A7"/>
    <mergeCell ref="B5:B7"/>
    <mergeCell ref="C5:C7"/>
    <mergeCell ref="D5:D7"/>
    <mergeCell ref="E5:E7"/>
    <mergeCell ref="F5:F7"/>
    <mergeCell ref="G6:G7"/>
    <mergeCell ref="H6:H7"/>
    <mergeCell ref="I6:I7"/>
    <mergeCell ref="J6:J7"/>
    <mergeCell ref="K6:K7"/>
  </mergeCells>
  <pageMargins left="0.75" right="0.75" top="1" bottom="1" header="0.5" footer="0.5"/>
  <pageSetup paperSize="9" scale="48"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N22"/>
  <sheetViews>
    <sheetView showZeros="0" topLeftCell="E1" workbookViewId="0">
      <pane ySplit="1" topLeftCell="A2" activePane="bottomLeft" state="frozen"/>
      <selection/>
      <selection pane="bottomLeft" activeCell="L10" sqref="$A1:$XFD1048576"/>
    </sheetView>
  </sheetViews>
  <sheetFormatPr defaultColWidth="9.11111111111111" defaultRowHeight="14.25" customHeight="1"/>
  <cols>
    <col min="1" max="1" width="31.4444444444444" style="1" customWidth="1"/>
    <col min="2" max="2" width="21.6574074074074" style="1" customWidth="1"/>
    <col min="3" max="3" width="26.6574074074074" style="1" customWidth="1"/>
    <col min="4" max="14" width="16.5462962962963" style="1" customWidth="1"/>
    <col min="15" max="16384" width="9.11111111111111" style="1"/>
  </cols>
  <sheetData>
    <row r="1" customHeight="1" spans="1:14">
      <c r="A1" s="74"/>
      <c r="B1" s="74"/>
      <c r="C1" s="74"/>
      <c r="D1" s="74"/>
      <c r="E1" s="74"/>
      <c r="F1" s="74"/>
      <c r="G1" s="74"/>
      <c r="H1" s="74"/>
      <c r="I1" s="74"/>
      <c r="J1" s="74"/>
      <c r="K1" s="74"/>
      <c r="L1" s="74"/>
      <c r="M1" s="74"/>
      <c r="N1" s="74"/>
    </row>
    <row r="2" ht="13.6" customHeight="1" spans="1:14">
      <c r="A2" s="98"/>
      <c r="B2" s="98"/>
      <c r="C2" s="98"/>
      <c r="D2" s="98"/>
      <c r="E2" s="98"/>
      <c r="F2" s="98"/>
      <c r="G2" s="98"/>
      <c r="H2" s="99"/>
      <c r="I2" s="98"/>
      <c r="J2" s="98"/>
      <c r="K2" s="98"/>
      <c r="L2" s="95"/>
      <c r="M2" s="114"/>
      <c r="N2" s="115" t="s">
        <v>1077</v>
      </c>
    </row>
    <row r="3" ht="27.85" customHeight="1" spans="1:14">
      <c r="A3" s="76" t="s">
        <v>1078</v>
      </c>
      <c r="B3" s="100"/>
      <c r="C3" s="100"/>
      <c r="D3" s="100"/>
      <c r="E3" s="100"/>
      <c r="F3" s="100"/>
      <c r="G3" s="100"/>
      <c r="H3" s="101"/>
      <c r="I3" s="100"/>
      <c r="J3" s="100"/>
      <c r="K3" s="100"/>
      <c r="L3" s="116"/>
      <c r="M3" s="101"/>
      <c r="N3" s="100"/>
    </row>
    <row r="4" ht="18.85" customHeight="1" spans="1:14">
      <c r="A4" s="78" t="str">
        <f>'部门财务收支预算总表01-1'!A4</f>
        <v>单位名称：古城街道办事处</v>
      </c>
      <c r="B4" s="79"/>
      <c r="C4" s="79"/>
      <c r="D4" s="79"/>
      <c r="E4" s="79"/>
      <c r="F4" s="79"/>
      <c r="G4" s="79"/>
      <c r="H4" s="99"/>
      <c r="I4" s="98"/>
      <c r="J4" s="98"/>
      <c r="K4" s="98"/>
      <c r="L4" s="96"/>
      <c r="M4" s="117"/>
      <c r="N4" s="118" t="s">
        <v>207</v>
      </c>
    </row>
    <row r="5" ht="15.75" customHeight="1" spans="1:14">
      <c r="A5" s="87" t="s">
        <v>1063</v>
      </c>
      <c r="B5" s="102" t="s">
        <v>1079</v>
      </c>
      <c r="C5" s="102" t="s">
        <v>1080</v>
      </c>
      <c r="D5" s="103" t="s">
        <v>223</v>
      </c>
      <c r="E5" s="103"/>
      <c r="F5" s="103"/>
      <c r="G5" s="103"/>
      <c r="H5" s="104"/>
      <c r="I5" s="103"/>
      <c r="J5" s="103"/>
      <c r="K5" s="103"/>
      <c r="L5" s="119"/>
      <c r="M5" s="104"/>
      <c r="N5" s="120"/>
    </row>
    <row r="6" ht="17.2" customHeight="1" spans="1:14">
      <c r="A6" s="105"/>
      <c r="B6" s="106"/>
      <c r="C6" s="106"/>
      <c r="D6" s="106" t="s">
        <v>34</v>
      </c>
      <c r="E6" s="106" t="s">
        <v>37</v>
      </c>
      <c r="F6" s="106" t="s">
        <v>1069</v>
      </c>
      <c r="G6" s="106" t="s">
        <v>1070</v>
      </c>
      <c r="H6" s="107" t="s">
        <v>1071</v>
      </c>
      <c r="I6" s="121" t="s">
        <v>1072</v>
      </c>
      <c r="J6" s="121"/>
      <c r="K6" s="121"/>
      <c r="L6" s="122"/>
      <c r="M6" s="123"/>
      <c r="N6" s="109"/>
    </row>
    <row r="7" ht="54" customHeight="1" spans="1:14">
      <c r="A7" s="108"/>
      <c r="B7" s="109"/>
      <c r="C7" s="109"/>
      <c r="D7" s="109"/>
      <c r="E7" s="109"/>
      <c r="F7" s="109"/>
      <c r="G7" s="109"/>
      <c r="H7" s="110"/>
      <c r="I7" s="109" t="s">
        <v>36</v>
      </c>
      <c r="J7" s="109" t="s">
        <v>47</v>
      </c>
      <c r="K7" s="109" t="s">
        <v>230</v>
      </c>
      <c r="L7" s="124" t="s">
        <v>43</v>
      </c>
      <c r="M7" s="110" t="s">
        <v>44</v>
      </c>
      <c r="N7" s="109" t="s">
        <v>45</v>
      </c>
    </row>
    <row r="8" ht="15.05" customHeight="1" spans="1:14">
      <c r="A8" s="108">
        <v>1</v>
      </c>
      <c r="B8" s="111">
        <v>2</v>
      </c>
      <c r="C8" s="111">
        <v>3</v>
      </c>
      <c r="D8" s="111">
        <v>4</v>
      </c>
      <c r="E8" s="110">
        <v>5</v>
      </c>
      <c r="F8" s="110">
        <v>6</v>
      </c>
      <c r="G8" s="110">
        <v>7</v>
      </c>
      <c r="H8" s="110">
        <v>8</v>
      </c>
      <c r="I8" s="110">
        <v>9</v>
      </c>
      <c r="J8" s="110">
        <v>10</v>
      </c>
      <c r="K8" s="110">
        <v>11</v>
      </c>
      <c r="L8" s="110">
        <v>12</v>
      </c>
      <c r="M8" s="110">
        <v>13</v>
      </c>
      <c r="N8" s="110">
        <v>14</v>
      </c>
    </row>
    <row r="9" ht="20.95" customHeight="1" spans="1:14">
      <c r="A9" s="92"/>
      <c r="B9" s="92"/>
      <c r="C9" s="92"/>
      <c r="D9" s="112"/>
      <c r="E9" s="112"/>
      <c r="F9" s="112"/>
      <c r="G9" s="112"/>
      <c r="H9" s="112"/>
      <c r="I9" s="112"/>
      <c r="J9" s="112"/>
      <c r="K9" s="112"/>
      <c r="L9" s="112"/>
      <c r="M9" s="112"/>
      <c r="N9" s="112"/>
    </row>
    <row r="10" ht="20.95" customHeight="1" spans="1:14">
      <c r="A10" s="92"/>
      <c r="B10" s="92"/>
      <c r="C10" s="92"/>
      <c r="D10" s="112"/>
      <c r="E10" s="112"/>
      <c r="F10" s="112"/>
      <c r="G10" s="112"/>
      <c r="H10" s="112"/>
      <c r="I10" s="112"/>
      <c r="J10" s="112"/>
      <c r="K10" s="112"/>
      <c r="L10" s="112"/>
      <c r="M10" s="112"/>
      <c r="N10" s="112"/>
    </row>
    <row r="11" ht="20.95" customHeight="1" spans="1:14">
      <c r="A11" s="113" t="s">
        <v>34</v>
      </c>
      <c r="B11" s="113"/>
      <c r="C11" s="113"/>
      <c r="D11" s="112"/>
      <c r="E11" s="112"/>
      <c r="F11" s="112"/>
      <c r="G11" s="112"/>
      <c r="H11" s="112"/>
      <c r="I11" s="112"/>
      <c r="J11" s="112"/>
      <c r="K11" s="112"/>
      <c r="L11" s="112"/>
      <c r="M11" s="112"/>
      <c r="N11" s="112"/>
    </row>
    <row r="12" customHeight="1" spans="2:4">
      <c r="B12" s="94"/>
      <c r="C12" s="94"/>
      <c r="D12" s="94"/>
    </row>
    <row r="13" customHeight="1" spans="3:4">
      <c r="C13" s="94"/>
      <c r="D13" s="94"/>
    </row>
    <row r="14" customHeight="1" spans="3:4">
      <c r="C14" s="94"/>
      <c r="D14" s="94"/>
    </row>
    <row r="15" customHeight="1" spans="3:4">
      <c r="C15" s="94"/>
      <c r="D15" s="94"/>
    </row>
    <row r="17" customHeight="1" spans="2:2">
      <c r="B17" s="94"/>
    </row>
    <row r="18" customHeight="1" spans="2:4">
      <c r="B18" s="94"/>
      <c r="D18" s="94"/>
    </row>
    <row r="22" customHeight="1" spans="2:4">
      <c r="B22" s="94"/>
      <c r="D22" s="94"/>
    </row>
  </sheetData>
  <mergeCells count="13">
    <mergeCell ref="A3:N3"/>
    <mergeCell ref="A4:C4"/>
    <mergeCell ref="D5:N5"/>
    <mergeCell ref="I6:N6"/>
    <mergeCell ref="A11:C11"/>
    <mergeCell ref="A5:A7"/>
    <mergeCell ref="B5:B7"/>
    <mergeCell ref="C5:C7"/>
    <mergeCell ref="D6:D7"/>
    <mergeCell ref="E6:E7"/>
    <mergeCell ref="F6:F7"/>
    <mergeCell ref="G6:G7"/>
    <mergeCell ref="H6:H7"/>
  </mergeCells>
  <pageMargins left="0.75" right="0.75" top="1" bottom="1" header="0.5" footer="0.5"/>
  <pageSetup paperSize="9" scale="5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P22"/>
  <sheetViews>
    <sheetView showZeros="0" topLeftCell="H1" workbookViewId="0">
      <pane ySplit="1" topLeftCell="A2" activePane="bottomLeft" state="frozen"/>
      <selection/>
      <selection pane="bottomLeft" activeCell="I14" sqref="I14"/>
    </sheetView>
  </sheetViews>
  <sheetFormatPr defaultColWidth="9.11111111111111" defaultRowHeight="14.25" customHeight="1"/>
  <cols>
    <col min="1" max="1" width="42" style="1" customWidth="1"/>
    <col min="2" max="8" width="17.212962962963" style="1" customWidth="1"/>
    <col min="9" max="16" width="17" style="1" customWidth="1"/>
    <col min="17" max="16384" width="9.11111111111111" style="1"/>
  </cols>
  <sheetData>
    <row r="1" customHeight="1" spans="1:16">
      <c r="A1" s="74"/>
      <c r="B1" s="74"/>
      <c r="C1" s="74"/>
      <c r="D1" s="74"/>
      <c r="E1" s="74"/>
      <c r="F1" s="74"/>
      <c r="G1" s="74"/>
      <c r="H1" s="74"/>
      <c r="I1" s="74"/>
      <c r="J1" s="74"/>
      <c r="K1" s="74"/>
      <c r="L1" s="74"/>
      <c r="M1" s="74"/>
      <c r="N1" s="74"/>
      <c r="O1" s="74"/>
      <c r="P1" s="74"/>
    </row>
    <row r="2" ht="13.6" customHeight="1" spans="4:16">
      <c r="D2" s="75"/>
      <c r="P2" s="95" t="s">
        <v>1081</v>
      </c>
    </row>
    <row r="3" ht="27.85" customHeight="1" spans="1:16">
      <c r="A3" s="76" t="s">
        <v>1082</v>
      </c>
      <c r="B3" s="77"/>
      <c r="C3" s="77"/>
      <c r="D3" s="77"/>
      <c r="E3" s="77"/>
      <c r="F3" s="77"/>
      <c r="G3" s="77"/>
      <c r="H3" s="77"/>
      <c r="I3" s="77"/>
      <c r="J3" s="77"/>
      <c r="K3" s="77"/>
      <c r="L3" s="77"/>
      <c r="M3" s="77"/>
      <c r="N3" s="77"/>
      <c r="O3" s="77"/>
      <c r="P3" s="77"/>
    </row>
    <row r="4" ht="18" customHeight="1" spans="1:16">
      <c r="A4" s="78" t="str">
        <f>'部门财务收支预算总表01-1'!A4</f>
        <v>单位名称：古城街道办事处</v>
      </c>
      <c r="B4" s="79"/>
      <c r="C4" s="79"/>
      <c r="D4" s="80"/>
      <c r="P4" s="96" t="s">
        <v>207</v>
      </c>
    </row>
    <row r="5" ht="19.5" customHeight="1" spans="1:16">
      <c r="A5" s="81" t="s">
        <v>1083</v>
      </c>
      <c r="B5" s="82" t="s">
        <v>223</v>
      </c>
      <c r="C5" s="83"/>
      <c r="D5" s="83"/>
      <c r="E5" s="84" t="s">
        <v>1084</v>
      </c>
      <c r="F5" s="84"/>
      <c r="G5" s="84"/>
      <c r="H5" s="84"/>
      <c r="I5" s="84"/>
      <c r="J5" s="84"/>
      <c r="K5" s="84"/>
      <c r="L5" s="84"/>
      <c r="M5" s="84"/>
      <c r="N5" s="84"/>
      <c r="O5" s="84"/>
      <c r="P5" s="84"/>
    </row>
    <row r="6" ht="40.6" customHeight="1" spans="1:16">
      <c r="A6" s="85"/>
      <c r="B6" s="86" t="s">
        <v>34</v>
      </c>
      <c r="C6" s="87" t="s">
        <v>37</v>
      </c>
      <c r="D6" s="88" t="s">
        <v>1085</v>
      </c>
      <c r="E6" s="89" t="s">
        <v>1086</v>
      </c>
      <c r="F6" s="89" t="s">
        <v>52</v>
      </c>
      <c r="G6" s="89" t="s">
        <v>1087</v>
      </c>
      <c r="H6" s="89" t="s">
        <v>1088</v>
      </c>
      <c r="I6" s="89" t="s">
        <v>1089</v>
      </c>
      <c r="J6" s="89" t="s">
        <v>1090</v>
      </c>
      <c r="K6" s="89" t="s">
        <v>1091</v>
      </c>
      <c r="L6" s="89" t="s">
        <v>1092</v>
      </c>
      <c r="M6" s="89" t="s">
        <v>1093</v>
      </c>
      <c r="N6" s="89" t="s">
        <v>1094</v>
      </c>
      <c r="O6" s="89" t="s">
        <v>1095</v>
      </c>
      <c r="P6" s="89" t="s">
        <v>1096</v>
      </c>
    </row>
    <row r="7" ht="19.5" customHeight="1" spans="1:16">
      <c r="A7" s="90">
        <v>1</v>
      </c>
      <c r="B7" s="90">
        <v>2</v>
      </c>
      <c r="C7" s="90">
        <v>3</v>
      </c>
      <c r="D7" s="82">
        <v>4</v>
      </c>
      <c r="E7" s="90">
        <v>5</v>
      </c>
      <c r="F7" s="82">
        <v>6</v>
      </c>
      <c r="G7" s="90">
        <v>7</v>
      </c>
      <c r="H7" s="82">
        <v>8</v>
      </c>
      <c r="I7" s="90">
        <v>9</v>
      </c>
      <c r="J7" s="82">
        <v>10</v>
      </c>
      <c r="K7" s="90">
        <v>11</v>
      </c>
      <c r="L7" s="82">
        <v>12</v>
      </c>
      <c r="M7" s="90">
        <v>13</v>
      </c>
      <c r="N7" s="82">
        <v>14</v>
      </c>
      <c r="O7" s="90">
        <v>15</v>
      </c>
      <c r="P7" s="97">
        <v>16</v>
      </c>
    </row>
    <row r="8" ht="28.5" customHeight="1" spans="1:16">
      <c r="A8" s="91"/>
      <c r="B8" s="92"/>
      <c r="C8" s="92"/>
      <c r="D8" s="92"/>
      <c r="E8" s="93"/>
      <c r="F8" s="93"/>
      <c r="G8" s="93"/>
      <c r="H8" s="93"/>
      <c r="I8" s="93"/>
      <c r="J8" s="93"/>
      <c r="K8" s="93"/>
      <c r="L8" s="93"/>
      <c r="M8" s="93"/>
      <c r="N8" s="93"/>
      <c r="O8" s="93"/>
      <c r="P8" s="93"/>
    </row>
    <row r="9" ht="29.95" customHeight="1" spans="1:16">
      <c r="A9" s="91"/>
      <c r="B9" s="93"/>
      <c r="C9" s="92"/>
      <c r="D9" s="92"/>
      <c r="E9" s="93"/>
      <c r="F9" s="93"/>
      <c r="G9" s="93"/>
      <c r="H9" s="93"/>
      <c r="I9" s="93"/>
      <c r="J9" s="93"/>
      <c r="K9" s="93"/>
      <c r="L9" s="93"/>
      <c r="M9" s="93"/>
      <c r="N9" s="93"/>
      <c r="O9" s="93"/>
      <c r="P9" s="93"/>
    </row>
    <row r="10" customHeight="1" spans="3:4">
      <c r="C10" s="94"/>
      <c r="D10" s="94"/>
    </row>
    <row r="11" customHeight="1" spans="3:4">
      <c r="C11" s="94"/>
      <c r="D11" s="94"/>
    </row>
    <row r="12" customHeight="1" spans="2:4">
      <c r="B12" s="94"/>
      <c r="C12" s="94"/>
      <c r="D12" s="94"/>
    </row>
    <row r="13" customHeight="1" spans="3:4">
      <c r="C13" s="94"/>
      <c r="D13" s="94"/>
    </row>
    <row r="14" customHeight="1" spans="3:4">
      <c r="C14" s="94"/>
      <c r="D14" s="94"/>
    </row>
    <row r="15" customHeight="1" spans="3:4">
      <c r="C15" s="94"/>
      <c r="D15" s="94"/>
    </row>
    <row r="17" customHeight="1" spans="2:2">
      <c r="B17" s="94"/>
    </row>
    <row r="18" customHeight="1" spans="2:4">
      <c r="B18" s="94"/>
      <c r="D18" s="94"/>
    </row>
    <row r="22" customHeight="1" spans="2:4">
      <c r="B22" s="94"/>
      <c r="D22" s="94"/>
    </row>
  </sheetData>
  <mergeCells count="5">
    <mergeCell ref="A3:P3"/>
    <mergeCell ref="A4:D4"/>
    <mergeCell ref="B5:D5"/>
    <mergeCell ref="E5:P5"/>
    <mergeCell ref="A5:A6"/>
  </mergeCells>
  <pageMargins left="0.75" right="0.75" top="1" bottom="1" header="0.5" footer="0.5"/>
  <pageSetup paperSize="9" scale="31"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22"/>
  <sheetViews>
    <sheetView showZeros="0" workbookViewId="0">
      <pane ySplit="1" topLeftCell="A2" activePane="bottomLeft" state="frozen"/>
      <selection/>
      <selection pane="bottomLeft" activeCell="C23" sqref="C23"/>
    </sheetView>
  </sheetViews>
  <sheetFormatPr defaultColWidth="9.11111111111111" defaultRowHeight="11.95" customHeight="1"/>
  <cols>
    <col min="1" max="1" width="34.212962962963" customWidth="1"/>
    <col min="2" max="2" width="29" customWidth="1"/>
    <col min="3" max="3" width="16.3333333333333" customWidth="1"/>
    <col min="4" max="4" width="15.5462962962963" customWidth="1"/>
    <col min="5" max="5" width="23.5462962962963" customWidth="1"/>
    <col min="6" max="6" width="11.212962962963" customWidth="1"/>
    <col min="7" max="7" width="14.8888888888889" customWidth="1"/>
    <col min="8" max="8" width="10.8888888888889" customWidth="1"/>
    <col min="9" max="9" width="13.4444444444444" customWidth="1"/>
    <col min="10" max="10" width="32" customWidth="1"/>
  </cols>
  <sheetData>
    <row r="1" customHeight="1" spans="1:10">
      <c r="A1" s="4"/>
      <c r="B1" s="4"/>
      <c r="C1" s="4"/>
      <c r="D1" s="4"/>
      <c r="E1" s="4"/>
      <c r="F1" s="4"/>
      <c r="G1" s="4"/>
      <c r="H1" s="4"/>
      <c r="I1" s="4"/>
      <c r="J1" s="4"/>
    </row>
    <row r="2" customHeight="1" spans="10:10">
      <c r="J2" s="73" t="s">
        <v>1097</v>
      </c>
    </row>
    <row r="3" ht="28.5" customHeight="1" spans="1:10">
      <c r="A3" s="62" t="s">
        <v>1098</v>
      </c>
      <c r="B3" s="63"/>
      <c r="C3" s="63"/>
      <c r="D3" s="63"/>
      <c r="E3" s="63"/>
      <c r="F3" s="64"/>
      <c r="G3" s="63"/>
      <c r="H3" s="64"/>
      <c r="I3" s="64"/>
      <c r="J3" s="63"/>
    </row>
    <row r="4" ht="17.2" customHeight="1" spans="1:1">
      <c r="A4" s="65" t="str">
        <f>'部门财务收支预算总表01-1'!A4</f>
        <v>单位名称：古城街道办事处</v>
      </c>
    </row>
    <row r="5" ht="44.2" customHeight="1" spans="1:10">
      <c r="A5" s="66" t="s">
        <v>431</v>
      </c>
      <c r="B5" s="66" t="s">
        <v>432</v>
      </c>
      <c r="C5" s="66" t="s">
        <v>433</v>
      </c>
      <c r="D5" s="66" t="s">
        <v>434</v>
      </c>
      <c r="E5" s="66" t="s">
        <v>435</v>
      </c>
      <c r="F5" s="67" t="s">
        <v>436</v>
      </c>
      <c r="G5" s="66" t="s">
        <v>437</v>
      </c>
      <c r="H5" s="67" t="s">
        <v>438</v>
      </c>
      <c r="I5" s="67" t="s">
        <v>439</v>
      </c>
      <c r="J5" s="66" t="s">
        <v>440</v>
      </c>
    </row>
    <row r="6" ht="14.25" customHeight="1" spans="1:10">
      <c r="A6" s="66">
        <v>1</v>
      </c>
      <c r="B6" s="66">
        <v>2</v>
      </c>
      <c r="C6" s="66">
        <v>3</v>
      </c>
      <c r="D6" s="66">
        <v>4</v>
      </c>
      <c r="E6" s="66">
        <v>5</v>
      </c>
      <c r="F6" s="67">
        <v>6</v>
      </c>
      <c r="G6" s="66">
        <v>7</v>
      </c>
      <c r="H6" s="67">
        <v>8</v>
      </c>
      <c r="I6" s="67">
        <v>9</v>
      </c>
      <c r="J6" s="66">
        <v>10</v>
      </c>
    </row>
    <row r="7" ht="42.05" customHeight="1" spans="1:10">
      <c r="A7" s="68"/>
      <c r="B7" s="69"/>
      <c r="C7" s="69"/>
      <c r="D7" s="69"/>
      <c r="E7" s="70"/>
      <c r="F7" s="71"/>
      <c r="G7" s="70"/>
      <c r="H7" s="71"/>
      <c r="I7" s="71"/>
      <c r="J7" s="70"/>
    </row>
    <row r="8" ht="42.05" customHeight="1" spans="1:10">
      <c r="A8" s="68"/>
      <c r="B8" s="58"/>
      <c r="C8" s="58"/>
      <c r="D8" s="58"/>
      <c r="E8" s="68"/>
      <c r="F8" s="72"/>
      <c r="G8" s="68"/>
      <c r="H8" s="72"/>
      <c r="I8" s="72"/>
      <c r="J8" s="68"/>
    </row>
    <row r="9" customHeight="1" spans="3:4">
      <c r="C9" s="61"/>
      <c r="D9" s="61"/>
    </row>
    <row r="10" customHeight="1" spans="3:4">
      <c r="C10" s="61"/>
      <c r="D10" s="61"/>
    </row>
    <row r="11" customHeight="1" spans="3:4">
      <c r="C11" s="61"/>
      <c r="D11" s="61"/>
    </row>
    <row r="12" customHeight="1" spans="2:4">
      <c r="B12" s="61"/>
      <c r="C12" s="61"/>
      <c r="D12" s="61"/>
    </row>
    <row r="13" customHeight="1" spans="3:4">
      <c r="C13" s="61"/>
      <c r="D13" s="61"/>
    </row>
    <row r="14" customHeight="1" spans="3:4">
      <c r="C14" s="61"/>
      <c r="D14" s="61"/>
    </row>
    <row r="15" customHeight="1" spans="3:4">
      <c r="C15" s="61"/>
      <c r="D15" s="61"/>
    </row>
    <row r="17" customHeight="1" spans="2:2">
      <c r="B17" s="61"/>
    </row>
    <row r="18" customHeight="1" spans="2:4">
      <c r="B18" s="61"/>
      <c r="D18" s="61"/>
    </row>
    <row r="22" customHeight="1" spans="2:4">
      <c r="B22" s="61"/>
      <c r="D22" s="61"/>
    </row>
  </sheetData>
  <mergeCells count="2">
    <mergeCell ref="A3:J3"/>
    <mergeCell ref="A4:H4"/>
  </mergeCells>
  <pageMargins left="0.75" right="0.75" top="1" bottom="1" header="0.5" footer="0.5"/>
  <pageSetup paperSize="9" scale="66"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H22"/>
  <sheetViews>
    <sheetView showZeros="0" workbookViewId="0">
      <pane ySplit="1" topLeftCell="A2" activePane="bottomLeft" state="frozen"/>
      <selection/>
      <selection pane="bottomLeft" activeCell="C8" sqref="C8"/>
    </sheetView>
  </sheetViews>
  <sheetFormatPr defaultColWidth="8.88888888888889" defaultRowHeight="15.05" customHeight="1" outlineLevelCol="7"/>
  <cols>
    <col min="1" max="1" width="36" customWidth="1"/>
    <col min="2" max="2" width="19.787037037037" customWidth="1"/>
    <col min="3" max="3" width="33.3333333333333" customWidth="1"/>
    <col min="4" max="4" width="34.787037037037" customWidth="1"/>
    <col min="5" max="5" width="14.4444444444444" customWidth="1"/>
    <col min="6" max="6" width="17.212962962963" customWidth="1"/>
    <col min="7" max="7" width="17.3333333333333" customWidth="1"/>
    <col min="8" max="8" width="28.3333333333333" customWidth="1"/>
  </cols>
  <sheetData>
    <row r="1" customHeight="1" spans="1:8">
      <c r="A1" s="50"/>
      <c r="B1" s="50"/>
      <c r="C1" s="50"/>
      <c r="D1" s="50"/>
      <c r="E1" s="50"/>
      <c r="F1" s="50"/>
      <c r="G1" s="50"/>
      <c r="H1" s="50"/>
    </row>
    <row r="2" ht="18.85" customHeight="1" spans="1:8">
      <c r="A2" s="51"/>
      <c r="B2" s="51"/>
      <c r="C2" s="51"/>
      <c r="D2" s="51"/>
      <c r="E2" s="51"/>
      <c r="F2" s="51"/>
      <c r="G2" s="51"/>
      <c r="H2" s="52" t="s">
        <v>1099</v>
      </c>
    </row>
    <row r="3" ht="30.6" customHeight="1" spans="1:8">
      <c r="A3" s="53" t="s">
        <v>1100</v>
      </c>
      <c r="B3" s="53"/>
      <c r="C3" s="53"/>
      <c r="D3" s="53"/>
      <c r="E3" s="53"/>
      <c r="F3" s="53"/>
      <c r="G3" s="53"/>
      <c r="H3" s="53"/>
    </row>
    <row r="4" ht="18.85" customHeight="1" spans="1:8">
      <c r="A4" s="54" t="str">
        <f>'部门财务收支预算总表01-1'!A4</f>
        <v>单位名称：古城街道办事处</v>
      </c>
      <c r="B4" s="51"/>
      <c r="C4" s="51"/>
      <c r="D4" s="51"/>
      <c r="E4" s="51"/>
      <c r="F4" s="51"/>
      <c r="G4" s="51"/>
      <c r="H4" s="51"/>
    </row>
    <row r="5" ht="18.85" customHeight="1" spans="1:8">
      <c r="A5" s="55" t="s">
        <v>216</v>
      </c>
      <c r="B5" s="55" t="s">
        <v>1101</v>
      </c>
      <c r="C5" s="55" t="s">
        <v>1102</v>
      </c>
      <c r="D5" s="55" t="s">
        <v>1103</v>
      </c>
      <c r="E5" s="55" t="s">
        <v>1104</v>
      </c>
      <c r="F5" s="55" t="s">
        <v>1105</v>
      </c>
      <c r="G5" s="55"/>
      <c r="H5" s="55"/>
    </row>
    <row r="6" ht="18.85" customHeight="1" spans="1:8">
      <c r="A6" s="55"/>
      <c r="B6" s="55"/>
      <c r="C6" s="55"/>
      <c r="D6" s="55"/>
      <c r="E6" s="55"/>
      <c r="F6" s="55" t="s">
        <v>1067</v>
      </c>
      <c r="G6" s="55" t="s">
        <v>1106</v>
      </c>
      <c r="H6" s="55" t="s">
        <v>1107</v>
      </c>
    </row>
    <row r="7" ht="18.85" customHeight="1" spans="1:8">
      <c r="A7" s="56" t="s">
        <v>179</v>
      </c>
      <c r="B7" s="56" t="s">
        <v>48</v>
      </c>
      <c r="C7" s="56" t="s">
        <v>49</v>
      </c>
      <c r="D7" s="56" t="s">
        <v>50</v>
      </c>
      <c r="E7" s="56" t="s">
        <v>180</v>
      </c>
      <c r="F7" s="56" t="s">
        <v>181</v>
      </c>
      <c r="G7" s="56" t="s">
        <v>893</v>
      </c>
      <c r="H7" s="56" t="s">
        <v>1108</v>
      </c>
    </row>
    <row r="8" ht="29.95" customHeight="1" spans="1:8">
      <c r="A8" s="57"/>
      <c r="B8" s="58"/>
      <c r="C8" s="58"/>
      <c r="D8" s="58"/>
      <c r="E8" s="55"/>
      <c r="F8" s="59"/>
      <c r="G8" s="60"/>
      <c r="H8" s="60"/>
    </row>
    <row r="9" ht="20.15" customHeight="1" spans="1:8">
      <c r="A9" s="55"/>
      <c r="B9" s="55"/>
      <c r="C9" s="55"/>
      <c r="D9" s="55"/>
      <c r="E9" s="55"/>
      <c r="F9" s="59"/>
      <c r="G9" s="60"/>
      <c r="H9" s="60"/>
    </row>
    <row r="10" customHeight="1" spans="3:4">
      <c r="C10" s="61"/>
      <c r="D10" s="61"/>
    </row>
    <row r="11" customHeight="1" spans="3:4">
      <c r="C11" s="61"/>
      <c r="D11" s="61"/>
    </row>
    <row r="12" customHeight="1" spans="2:4">
      <c r="B12" s="61"/>
      <c r="C12" s="61"/>
      <c r="D12" s="61"/>
    </row>
    <row r="13" customHeight="1" spans="3:4">
      <c r="C13" s="61"/>
      <c r="D13" s="61"/>
    </row>
    <row r="14" customHeight="1" spans="3:4">
      <c r="C14" s="61"/>
      <c r="D14" s="61"/>
    </row>
    <row r="15" customHeight="1" spans="3:4">
      <c r="C15" s="61"/>
      <c r="D15" s="61"/>
    </row>
    <row r="17" customHeight="1" spans="2:2">
      <c r="B17" s="61"/>
    </row>
    <row r="18" customHeight="1" spans="2:4">
      <c r="B18" s="61"/>
      <c r="D18" s="61"/>
    </row>
    <row r="22" customHeight="1" spans="2:4">
      <c r="B22" s="61"/>
      <c r="D22" s="61"/>
    </row>
  </sheetData>
  <mergeCells count="8">
    <mergeCell ref="A3:H3"/>
    <mergeCell ref="F5:H5"/>
    <mergeCell ref="A9:E9"/>
    <mergeCell ref="A5:A6"/>
    <mergeCell ref="B5:B6"/>
    <mergeCell ref="C5:C6"/>
    <mergeCell ref="D5:D6"/>
    <mergeCell ref="E5:E6"/>
  </mergeCells>
  <pageMargins left="0.75" right="0.75" top="1" bottom="1" header="0.5" footer="0.5"/>
  <pageSetup paperSize="9" scale="66"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85"/>
  <sheetViews>
    <sheetView showZeros="0" workbookViewId="0">
      <pane ySplit="1" topLeftCell="A72" activePane="bottomLeft" state="frozen"/>
      <selection/>
      <selection pane="bottomLeft" activeCell="E67" sqref="E67"/>
    </sheetView>
  </sheetViews>
  <sheetFormatPr defaultColWidth="9.11111111111111" defaultRowHeight="14.25" customHeight="1"/>
  <cols>
    <col min="1" max="1" width="16.3333333333333" style="6" customWidth="1"/>
    <col min="2" max="2" width="31" style="32" customWidth="1"/>
    <col min="3" max="3" width="36.2222222222222" style="6" customWidth="1"/>
    <col min="4" max="4" width="19.5462962962963" style="6" customWidth="1"/>
    <col min="5" max="5" width="22.6666666666667" style="6" customWidth="1"/>
    <col min="6" max="7" width="19.5462962962963" style="6" customWidth="1"/>
    <col min="8" max="8" width="15.4444444444444" style="6" customWidth="1"/>
    <col min="9" max="11" width="19.5462962962963" style="6" customWidth="1"/>
    <col min="12" max="16384" width="9.11111111111111" style="6"/>
  </cols>
  <sheetData>
    <row r="1" customHeight="1" spans="1:11">
      <c r="A1" s="33"/>
      <c r="B1" s="34"/>
      <c r="C1" s="33"/>
      <c r="D1" s="33"/>
      <c r="E1" s="33"/>
      <c r="F1" s="33"/>
      <c r="G1" s="33"/>
      <c r="H1" s="33"/>
      <c r="I1" s="33"/>
      <c r="J1" s="33"/>
      <c r="K1" s="33"/>
    </row>
    <row r="2" ht="13.6" customHeight="1" spans="4:11">
      <c r="D2" s="7"/>
      <c r="E2" s="7"/>
      <c r="F2" s="7"/>
      <c r="G2" s="7"/>
      <c r="K2" s="8" t="s">
        <v>1109</v>
      </c>
    </row>
    <row r="3" ht="27.85" customHeight="1" spans="1:11">
      <c r="A3" s="35" t="s">
        <v>1110</v>
      </c>
      <c r="B3" s="36"/>
      <c r="C3" s="35"/>
      <c r="D3" s="35"/>
      <c r="E3" s="35"/>
      <c r="F3" s="35"/>
      <c r="G3" s="35"/>
      <c r="H3" s="35"/>
      <c r="I3" s="35"/>
      <c r="J3" s="35"/>
      <c r="K3" s="35"/>
    </row>
    <row r="4" ht="13.6" customHeight="1" spans="1:11">
      <c r="A4" s="10" t="str">
        <f>'部门财务收支预算总表01-1'!A4</f>
        <v>单位名称：古城街道办事处</v>
      </c>
      <c r="B4" s="37"/>
      <c r="C4" s="11"/>
      <c r="D4" s="11"/>
      <c r="E4" s="11"/>
      <c r="F4" s="11"/>
      <c r="G4" s="11"/>
      <c r="H4" s="12"/>
      <c r="I4" s="12"/>
      <c r="J4" s="12"/>
      <c r="K4" s="13" t="s">
        <v>207</v>
      </c>
    </row>
    <row r="5" ht="21.8" customHeight="1" spans="1:11">
      <c r="A5" s="14" t="s">
        <v>314</v>
      </c>
      <c r="B5" s="14" t="s">
        <v>218</v>
      </c>
      <c r="C5" s="14" t="s">
        <v>315</v>
      </c>
      <c r="D5" s="15" t="s">
        <v>219</v>
      </c>
      <c r="E5" s="15" t="s">
        <v>220</v>
      </c>
      <c r="F5" s="15" t="s">
        <v>221</v>
      </c>
      <c r="G5" s="15" t="s">
        <v>222</v>
      </c>
      <c r="H5" s="21" t="s">
        <v>34</v>
      </c>
      <c r="I5" s="16" t="s">
        <v>1111</v>
      </c>
      <c r="J5" s="17"/>
      <c r="K5" s="18"/>
    </row>
    <row r="6" ht="21.8" customHeight="1" spans="1:11">
      <c r="A6" s="19"/>
      <c r="B6" s="19"/>
      <c r="C6" s="19"/>
      <c r="D6" s="20"/>
      <c r="E6" s="20"/>
      <c r="F6" s="20"/>
      <c r="G6" s="20"/>
      <c r="H6" s="38"/>
      <c r="I6" s="15" t="s">
        <v>37</v>
      </c>
      <c r="J6" s="15" t="s">
        <v>38</v>
      </c>
      <c r="K6" s="15" t="s">
        <v>39</v>
      </c>
    </row>
    <row r="7" ht="40.6" customHeight="1" spans="1:11">
      <c r="A7" s="22"/>
      <c r="B7" s="22"/>
      <c r="C7" s="22"/>
      <c r="D7" s="23"/>
      <c r="E7" s="23"/>
      <c r="F7" s="23"/>
      <c r="G7" s="23"/>
      <c r="H7" s="24"/>
      <c r="I7" s="23" t="s">
        <v>36</v>
      </c>
      <c r="J7" s="23"/>
      <c r="K7" s="23"/>
    </row>
    <row r="8" ht="15.05" customHeight="1" spans="1:11">
      <c r="A8" s="25">
        <v>1</v>
      </c>
      <c r="B8" s="39">
        <v>2</v>
      </c>
      <c r="C8" s="40">
        <v>3</v>
      </c>
      <c r="D8" s="40">
        <v>4</v>
      </c>
      <c r="E8" s="25">
        <v>5</v>
      </c>
      <c r="F8" s="25">
        <v>6</v>
      </c>
      <c r="G8" s="25">
        <v>7</v>
      </c>
      <c r="H8" s="25">
        <v>8</v>
      </c>
      <c r="I8" s="25">
        <v>9</v>
      </c>
      <c r="J8" s="44">
        <v>10</v>
      </c>
      <c r="K8" s="44">
        <v>11</v>
      </c>
    </row>
    <row r="9" ht="30.6" customHeight="1" spans="1:11">
      <c r="A9" s="41"/>
      <c r="B9" s="42" t="s">
        <v>509</v>
      </c>
      <c r="C9" s="41"/>
      <c r="D9" s="41"/>
      <c r="E9" s="41"/>
      <c r="F9" s="41"/>
      <c r="G9" s="41"/>
      <c r="H9" s="43">
        <v>40000</v>
      </c>
      <c r="I9" s="43">
        <v>40000</v>
      </c>
      <c r="J9" s="43"/>
      <c r="K9" s="43"/>
    </row>
    <row r="10" ht="30.6" customHeight="1" spans="1:11">
      <c r="A10" s="41" t="s">
        <v>1112</v>
      </c>
      <c r="B10" s="42" t="s">
        <v>509</v>
      </c>
      <c r="C10" s="41" t="s">
        <v>54</v>
      </c>
      <c r="D10" s="41" t="s">
        <v>1113</v>
      </c>
      <c r="E10" s="41" t="s">
        <v>1114</v>
      </c>
      <c r="F10" s="41" t="s">
        <v>1115</v>
      </c>
      <c r="G10" s="41" t="s">
        <v>1116</v>
      </c>
      <c r="H10" s="43">
        <v>8000</v>
      </c>
      <c r="I10" s="43">
        <v>8000</v>
      </c>
      <c r="J10" s="43"/>
      <c r="K10" s="43"/>
    </row>
    <row r="11" ht="18.85" customHeight="1" spans="1:11">
      <c r="A11" s="41" t="s">
        <v>1112</v>
      </c>
      <c r="B11" s="42" t="s">
        <v>509</v>
      </c>
      <c r="C11" s="41" t="s">
        <v>54</v>
      </c>
      <c r="D11" s="41" t="s">
        <v>1113</v>
      </c>
      <c r="E11" s="41" t="s">
        <v>1114</v>
      </c>
      <c r="F11" s="41" t="s">
        <v>1115</v>
      </c>
      <c r="G11" s="41" t="s">
        <v>1116</v>
      </c>
      <c r="H11" s="43">
        <v>3000</v>
      </c>
      <c r="I11" s="43">
        <v>3000</v>
      </c>
      <c r="J11" s="43"/>
      <c r="K11" s="45"/>
    </row>
    <row r="12" customHeight="1" spans="1:11">
      <c r="A12" s="41" t="s">
        <v>1112</v>
      </c>
      <c r="B12" s="42" t="s">
        <v>509</v>
      </c>
      <c r="C12" s="41" t="s">
        <v>54</v>
      </c>
      <c r="D12" s="41" t="s">
        <v>1113</v>
      </c>
      <c r="E12" s="41" t="s">
        <v>1114</v>
      </c>
      <c r="F12" s="41" t="s">
        <v>1115</v>
      </c>
      <c r="G12" s="41" t="s">
        <v>1116</v>
      </c>
      <c r="H12" s="43">
        <v>15000</v>
      </c>
      <c r="I12" s="43">
        <v>15000</v>
      </c>
      <c r="J12" s="43"/>
      <c r="K12" s="45"/>
    </row>
    <row r="13" customHeight="1" spans="1:11">
      <c r="A13" s="41" t="s">
        <v>1112</v>
      </c>
      <c r="B13" s="42" t="s">
        <v>509</v>
      </c>
      <c r="C13" s="41" t="s">
        <v>54</v>
      </c>
      <c r="D13" s="41" t="s">
        <v>1113</v>
      </c>
      <c r="E13" s="41" t="s">
        <v>1114</v>
      </c>
      <c r="F13" s="41" t="s">
        <v>1115</v>
      </c>
      <c r="G13" s="41" t="s">
        <v>1116</v>
      </c>
      <c r="H13" s="43">
        <v>14000</v>
      </c>
      <c r="I13" s="43">
        <v>14000</v>
      </c>
      <c r="J13" s="43"/>
      <c r="K13" s="45"/>
    </row>
    <row r="14" s="6" customFormat="1" ht="30.6" customHeight="1" spans="1:11">
      <c r="A14" s="41"/>
      <c r="B14" s="42" t="s">
        <v>374</v>
      </c>
      <c r="C14" s="41"/>
      <c r="D14" s="41"/>
      <c r="E14" s="41"/>
      <c r="F14" s="41"/>
      <c r="G14" s="41"/>
      <c r="H14" s="43">
        <v>15815.7</v>
      </c>
      <c r="I14" s="43">
        <v>15815.7</v>
      </c>
      <c r="J14" s="43"/>
      <c r="K14" s="43"/>
    </row>
    <row r="15" ht="25" customHeight="1" spans="1:11">
      <c r="A15" s="41" t="s">
        <v>375</v>
      </c>
      <c r="B15" s="42" t="s">
        <v>374</v>
      </c>
      <c r="C15" s="41" t="s">
        <v>54</v>
      </c>
      <c r="D15" s="41">
        <v>2130234</v>
      </c>
      <c r="E15" s="41" t="s">
        <v>133</v>
      </c>
      <c r="F15" s="41">
        <v>30201</v>
      </c>
      <c r="G15" s="41" t="s">
        <v>261</v>
      </c>
      <c r="H15" s="43">
        <v>13400</v>
      </c>
      <c r="I15" s="43">
        <v>13400</v>
      </c>
      <c r="J15" s="43"/>
      <c r="K15" s="45"/>
    </row>
    <row r="16" ht="12" customHeight="1" spans="1:11">
      <c r="A16" s="41" t="s">
        <v>375</v>
      </c>
      <c r="B16" s="42" t="s">
        <v>374</v>
      </c>
      <c r="C16" s="41" t="s">
        <v>54</v>
      </c>
      <c r="D16" s="41">
        <v>2130234</v>
      </c>
      <c r="E16" s="41" t="s">
        <v>133</v>
      </c>
      <c r="F16" s="41">
        <v>30216</v>
      </c>
      <c r="G16" s="41" t="s">
        <v>326</v>
      </c>
      <c r="H16" s="43">
        <v>2415.7</v>
      </c>
      <c r="I16" s="43">
        <v>2415.7</v>
      </c>
      <c r="J16" s="43"/>
      <c r="K16" s="45"/>
    </row>
    <row r="17" s="6" customFormat="1" ht="30.6" customHeight="1" spans="1:11">
      <c r="A17" s="41"/>
      <c r="B17" s="42" t="s">
        <v>379</v>
      </c>
      <c r="C17" s="41"/>
      <c r="D17" s="41"/>
      <c r="E17" s="41"/>
      <c r="F17" s="41"/>
      <c r="G17" s="41"/>
      <c r="H17" s="43">
        <v>310000</v>
      </c>
      <c r="I17" s="43">
        <v>310000</v>
      </c>
      <c r="J17" s="43"/>
      <c r="K17" s="43"/>
    </row>
    <row r="18" ht="27" customHeight="1" spans="1:11">
      <c r="A18" s="41" t="s">
        <v>380</v>
      </c>
      <c r="B18" s="42" t="s">
        <v>379</v>
      </c>
      <c r="C18" s="41" t="s">
        <v>54</v>
      </c>
      <c r="D18" s="41">
        <v>2130701</v>
      </c>
      <c r="E18" s="41" t="s">
        <v>140</v>
      </c>
      <c r="F18" s="41">
        <v>30227</v>
      </c>
      <c r="G18" s="41" t="s">
        <v>348</v>
      </c>
      <c r="H18" s="43">
        <v>18320</v>
      </c>
      <c r="I18" s="43">
        <v>18320</v>
      </c>
      <c r="J18" s="43"/>
      <c r="K18" s="45"/>
    </row>
    <row r="19" ht="28" customHeight="1" spans="1:11">
      <c r="A19" s="41" t="s">
        <v>380</v>
      </c>
      <c r="B19" s="42" t="s">
        <v>379</v>
      </c>
      <c r="C19" s="41" t="s">
        <v>54</v>
      </c>
      <c r="D19" s="41">
        <v>2130701</v>
      </c>
      <c r="E19" s="41" t="s">
        <v>140</v>
      </c>
      <c r="F19" s="41">
        <v>31005</v>
      </c>
      <c r="G19" s="41" t="s">
        <v>382</v>
      </c>
      <c r="H19" s="43">
        <v>41050</v>
      </c>
      <c r="I19" s="43">
        <v>41050</v>
      </c>
      <c r="J19" s="43"/>
      <c r="K19" s="45"/>
    </row>
    <row r="20" ht="29" customHeight="1" spans="1:11">
      <c r="A20" s="41" t="s">
        <v>380</v>
      </c>
      <c r="B20" s="42" t="s">
        <v>379</v>
      </c>
      <c r="C20" s="41" t="s">
        <v>54</v>
      </c>
      <c r="D20" s="41">
        <v>2130701</v>
      </c>
      <c r="E20" s="41" t="s">
        <v>140</v>
      </c>
      <c r="F20" s="41">
        <v>31005</v>
      </c>
      <c r="G20" s="41" t="s">
        <v>382</v>
      </c>
      <c r="H20" s="43">
        <v>189000</v>
      </c>
      <c r="I20" s="43">
        <v>189000</v>
      </c>
      <c r="J20" s="43"/>
      <c r="K20" s="45"/>
    </row>
    <row r="21" ht="33" customHeight="1" spans="1:11">
      <c r="A21" s="41" t="s">
        <v>380</v>
      </c>
      <c r="B21" s="42" t="s">
        <v>379</v>
      </c>
      <c r="C21" s="41" t="s">
        <v>54</v>
      </c>
      <c r="D21" s="41">
        <v>2130701</v>
      </c>
      <c r="E21" s="41" t="s">
        <v>140</v>
      </c>
      <c r="F21" s="41">
        <v>31005</v>
      </c>
      <c r="G21" s="41" t="s">
        <v>382</v>
      </c>
      <c r="H21" s="43">
        <v>6750</v>
      </c>
      <c r="I21" s="43">
        <v>6750</v>
      </c>
      <c r="J21" s="43"/>
      <c r="K21" s="45"/>
    </row>
    <row r="22" ht="23" customHeight="1" spans="1:11">
      <c r="A22" s="41" t="s">
        <v>380</v>
      </c>
      <c r="B22" s="42" t="s">
        <v>379</v>
      </c>
      <c r="C22" s="41" t="s">
        <v>54</v>
      </c>
      <c r="D22" s="41">
        <v>2130701</v>
      </c>
      <c r="E22" s="41" t="s">
        <v>140</v>
      </c>
      <c r="F22" s="41">
        <v>31005</v>
      </c>
      <c r="G22" s="41" t="s">
        <v>382</v>
      </c>
      <c r="H22" s="43">
        <v>54880</v>
      </c>
      <c r="I22" s="43">
        <v>54880</v>
      </c>
      <c r="J22" s="43"/>
      <c r="K22" s="45"/>
    </row>
    <row r="23" s="6" customFormat="1" ht="30.6" customHeight="1" spans="1:11">
      <c r="A23" s="41"/>
      <c r="B23" s="42" t="s">
        <v>383</v>
      </c>
      <c r="C23" s="41"/>
      <c r="D23" s="41"/>
      <c r="E23" s="41"/>
      <c r="F23" s="41"/>
      <c r="G23" s="41"/>
      <c r="H23" s="43">
        <v>65000</v>
      </c>
      <c r="I23" s="43">
        <v>65000</v>
      </c>
      <c r="J23" s="43"/>
      <c r="K23" s="43"/>
    </row>
    <row r="24" ht="31" customHeight="1" spans="1:11">
      <c r="A24" s="41" t="s">
        <v>375</v>
      </c>
      <c r="B24" s="42" t="s">
        <v>383</v>
      </c>
      <c r="C24" s="41" t="s">
        <v>54</v>
      </c>
      <c r="D24" s="41">
        <v>2010199</v>
      </c>
      <c r="E24" s="41" t="s">
        <v>79</v>
      </c>
      <c r="F24" s="41">
        <v>31005</v>
      </c>
      <c r="G24" s="41" t="s">
        <v>382</v>
      </c>
      <c r="H24" s="43">
        <v>65000</v>
      </c>
      <c r="I24" s="43">
        <v>65000</v>
      </c>
      <c r="J24" s="43"/>
      <c r="K24" s="45"/>
    </row>
    <row r="25" s="6" customFormat="1" ht="30.6" customHeight="1" spans="1:11">
      <c r="A25" s="41"/>
      <c r="B25" s="42" t="s">
        <v>385</v>
      </c>
      <c r="C25" s="41"/>
      <c r="D25" s="41"/>
      <c r="E25" s="41"/>
      <c r="F25" s="41"/>
      <c r="G25" s="41"/>
      <c r="H25" s="43">
        <v>144600</v>
      </c>
      <c r="I25" s="43">
        <v>144600</v>
      </c>
      <c r="J25" s="43"/>
      <c r="K25" s="43"/>
    </row>
    <row r="26" ht="34" customHeight="1" spans="1:11">
      <c r="A26" s="41" t="s">
        <v>375</v>
      </c>
      <c r="B26" s="42" t="s">
        <v>385</v>
      </c>
      <c r="C26" s="41" t="s">
        <v>54</v>
      </c>
      <c r="D26" s="41">
        <v>2130209</v>
      </c>
      <c r="E26" s="41" t="s">
        <v>132</v>
      </c>
      <c r="F26" s="41">
        <v>30226</v>
      </c>
      <c r="G26" s="41" t="s">
        <v>373</v>
      </c>
      <c r="H26" s="43">
        <v>144600</v>
      </c>
      <c r="I26" s="43">
        <v>144600</v>
      </c>
      <c r="J26" s="43"/>
      <c r="K26" s="45"/>
    </row>
    <row r="27" s="6" customFormat="1" ht="30.6" customHeight="1" spans="1:11">
      <c r="A27" s="41"/>
      <c r="B27" s="42" t="s">
        <v>389</v>
      </c>
      <c r="C27" s="41"/>
      <c r="D27" s="41"/>
      <c r="E27" s="41"/>
      <c r="F27" s="41"/>
      <c r="G27" s="41"/>
      <c r="H27" s="43">
        <v>100000</v>
      </c>
      <c r="I27" s="43"/>
      <c r="J27" s="43">
        <v>100000</v>
      </c>
      <c r="K27" s="43"/>
    </row>
    <row r="28" ht="34" customHeight="1" spans="1:11">
      <c r="A28" s="41" t="s">
        <v>380</v>
      </c>
      <c r="B28" s="42" t="s">
        <v>389</v>
      </c>
      <c r="C28" s="41" t="s">
        <v>54</v>
      </c>
      <c r="D28" s="41">
        <v>2296003</v>
      </c>
      <c r="E28" s="42" t="s">
        <v>157</v>
      </c>
      <c r="F28" s="41">
        <v>31005</v>
      </c>
      <c r="G28" s="41" t="s">
        <v>382</v>
      </c>
      <c r="H28" s="43">
        <v>100000</v>
      </c>
      <c r="I28" s="43"/>
      <c r="J28" s="43">
        <v>100000</v>
      </c>
      <c r="K28" s="45"/>
    </row>
    <row r="29" s="6" customFormat="1" ht="30.6" customHeight="1" spans="1:11">
      <c r="A29" s="41"/>
      <c r="B29" s="42" t="s">
        <v>391</v>
      </c>
      <c r="C29" s="41"/>
      <c r="D29" s="41"/>
      <c r="E29" s="41"/>
      <c r="F29" s="41"/>
      <c r="G29" s="41"/>
      <c r="H29" s="43">
        <v>1811.02</v>
      </c>
      <c r="I29" s="43">
        <v>1811.02</v>
      </c>
      <c r="J29" s="43"/>
      <c r="K29" s="43"/>
    </row>
    <row r="30" customHeight="1" spans="1:11">
      <c r="A30" s="41" t="s">
        <v>380</v>
      </c>
      <c r="B30" s="42" t="s">
        <v>391</v>
      </c>
      <c r="C30" s="41" t="s">
        <v>54</v>
      </c>
      <c r="D30" s="41">
        <v>2010699</v>
      </c>
      <c r="E30" s="41" t="s">
        <v>84</v>
      </c>
      <c r="F30" s="41">
        <v>31002</v>
      </c>
      <c r="G30" s="41" t="s">
        <v>322</v>
      </c>
      <c r="H30" s="43">
        <v>1811.02</v>
      </c>
      <c r="I30" s="43">
        <v>1811.02</v>
      </c>
      <c r="J30" s="43"/>
      <c r="K30" s="45"/>
    </row>
    <row r="31" s="6" customFormat="1" ht="30.6" customHeight="1" spans="1:11">
      <c r="A31" s="41"/>
      <c r="B31" s="42" t="s">
        <v>393</v>
      </c>
      <c r="C31" s="41"/>
      <c r="D31" s="41"/>
      <c r="E31" s="41"/>
      <c r="F31" s="41"/>
      <c r="G31" s="41"/>
      <c r="H31" s="43">
        <v>113600</v>
      </c>
      <c r="I31" s="43">
        <v>113600</v>
      </c>
      <c r="J31" s="43"/>
      <c r="K31" s="43"/>
    </row>
    <row r="32" ht="24" customHeight="1" spans="1:11">
      <c r="A32" s="41" t="s">
        <v>375</v>
      </c>
      <c r="B32" s="42" t="s">
        <v>393</v>
      </c>
      <c r="C32" s="41" t="s">
        <v>54</v>
      </c>
      <c r="D32" s="41">
        <v>2140106</v>
      </c>
      <c r="E32" s="41" t="s">
        <v>144</v>
      </c>
      <c r="F32" s="41">
        <v>30226</v>
      </c>
      <c r="G32" s="41" t="s">
        <v>373</v>
      </c>
      <c r="H32" s="43">
        <v>64600</v>
      </c>
      <c r="I32" s="43">
        <v>64600</v>
      </c>
      <c r="J32" s="43"/>
      <c r="K32" s="45"/>
    </row>
    <row r="33" ht="30" customHeight="1" spans="1:11">
      <c r="A33" s="41" t="s">
        <v>375</v>
      </c>
      <c r="B33" s="42" t="s">
        <v>393</v>
      </c>
      <c r="C33" s="41" t="s">
        <v>54</v>
      </c>
      <c r="D33" s="41">
        <v>2140106</v>
      </c>
      <c r="E33" s="41" t="s">
        <v>144</v>
      </c>
      <c r="F33" s="41">
        <v>31005</v>
      </c>
      <c r="G33" s="41" t="s">
        <v>382</v>
      </c>
      <c r="H33" s="43">
        <v>49000</v>
      </c>
      <c r="I33" s="43">
        <v>49000</v>
      </c>
      <c r="J33" s="43"/>
      <c r="K33" s="45"/>
    </row>
    <row r="34" s="6" customFormat="1" ht="30.6" customHeight="1" spans="1:11">
      <c r="A34" s="41"/>
      <c r="B34" s="42" t="s">
        <v>395</v>
      </c>
      <c r="C34" s="41"/>
      <c r="D34" s="41"/>
      <c r="E34" s="41"/>
      <c r="F34" s="41"/>
      <c r="G34" s="41"/>
      <c r="H34" s="43">
        <v>15520</v>
      </c>
      <c r="I34" s="43">
        <v>15520</v>
      </c>
      <c r="J34" s="43"/>
      <c r="K34" s="43"/>
    </row>
    <row r="35" ht="24" customHeight="1" spans="1:11">
      <c r="A35" s="41" t="s">
        <v>375</v>
      </c>
      <c r="B35" s="42" t="s">
        <v>395</v>
      </c>
      <c r="C35" s="41" t="s">
        <v>54</v>
      </c>
      <c r="D35" s="41">
        <v>2013202</v>
      </c>
      <c r="E35" s="41" t="s">
        <v>86</v>
      </c>
      <c r="F35" s="41">
        <v>30305</v>
      </c>
      <c r="G35" s="41" t="s">
        <v>330</v>
      </c>
      <c r="H35" s="43">
        <v>15520</v>
      </c>
      <c r="I35" s="43">
        <v>15520</v>
      </c>
      <c r="J35" s="43"/>
      <c r="K35" s="45"/>
    </row>
    <row r="36" s="6" customFormat="1" ht="30.6" customHeight="1" spans="1:11">
      <c r="A36" s="41"/>
      <c r="B36" s="42" t="s">
        <v>397</v>
      </c>
      <c r="C36" s="41"/>
      <c r="D36" s="41"/>
      <c r="E36" s="41"/>
      <c r="F36" s="41"/>
      <c r="G36" s="41"/>
      <c r="H36" s="43">
        <v>8000</v>
      </c>
      <c r="I36" s="43">
        <v>8000</v>
      </c>
      <c r="J36" s="43"/>
      <c r="K36" s="43"/>
    </row>
    <row r="37" ht="27" customHeight="1" spans="1:11">
      <c r="A37" s="41" t="s">
        <v>375</v>
      </c>
      <c r="B37" s="42" t="s">
        <v>397</v>
      </c>
      <c r="C37" s="41" t="s">
        <v>54</v>
      </c>
      <c r="D37" s="41">
        <v>2010108</v>
      </c>
      <c r="E37" s="41" t="s">
        <v>78</v>
      </c>
      <c r="F37" s="41">
        <v>31002</v>
      </c>
      <c r="G37" s="41" t="s">
        <v>322</v>
      </c>
      <c r="H37" s="43">
        <v>8000</v>
      </c>
      <c r="I37" s="43">
        <v>8000</v>
      </c>
      <c r="J37" s="43"/>
      <c r="K37" s="45"/>
    </row>
    <row r="38" s="6" customFormat="1" ht="30.6" customHeight="1" spans="1:11">
      <c r="A38" s="41"/>
      <c r="B38" s="42" t="s">
        <v>399</v>
      </c>
      <c r="C38" s="41"/>
      <c r="D38" s="41"/>
      <c r="E38" s="41"/>
      <c r="F38" s="41"/>
      <c r="G38" s="41"/>
      <c r="H38" s="43">
        <v>1947.89</v>
      </c>
      <c r="I38" s="43">
        <v>1947.89</v>
      </c>
      <c r="J38" s="43"/>
      <c r="K38" s="43"/>
    </row>
    <row r="39" ht="35" customHeight="1" spans="1:11">
      <c r="A39" s="41" t="s">
        <v>400</v>
      </c>
      <c r="B39" s="42" t="s">
        <v>399</v>
      </c>
      <c r="C39" s="41" t="s">
        <v>54</v>
      </c>
      <c r="D39" s="41">
        <v>2012902</v>
      </c>
      <c r="E39" s="41" t="s">
        <v>86</v>
      </c>
      <c r="F39" s="41">
        <v>30305</v>
      </c>
      <c r="G39" s="41" t="s">
        <v>330</v>
      </c>
      <c r="H39" s="43">
        <v>1947.89</v>
      </c>
      <c r="I39" s="43">
        <v>1947.89</v>
      </c>
      <c r="J39" s="43"/>
      <c r="K39" s="45"/>
    </row>
    <row r="40" s="6" customFormat="1" ht="30.6" customHeight="1" spans="1:11">
      <c r="A40" s="41"/>
      <c r="B40" s="42" t="s">
        <v>402</v>
      </c>
      <c r="C40" s="41"/>
      <c r="D40" s="41"/>
      <c r="E40" s="41"/>
      <c r="F40" s="41"/>
      <c r="G40" s="41"/>
      <c r="H40" s="43">
        <v>810000</v>
      </c>
      <c r="I40" s="43">
        <v>810000</v>
      </c>
      <c r="J40" s="43"/>
      <c r="K40" s="43"/>
    </row>
    <row r="41" ht="27" customHeight="1" spans="1:11">
      <c r="A41" s="41" t="s">
        <v>375</v>
      </c>
      <c r="B41" s="42" t="s">
        <v>402</v>
      </c>
      <c r="C41" s="41" t="s">
        <v>54</v>
      </c>
      <c r="D41" s="41">
        <v>2130701</v>
      </c>
      <c r="E41" s="41" t="s">
        <v>140</v>
      </c>
      <c r="F41" s="41">
        <v>31005</v>
      </c>
      <c r="G41" s="41" t="s">
        <v>382</v>
      </c>
      <c r="H41" s="43">
        <v>105000</v>
      </c>
      <c r="I41" s="43">
        <v>105000</v>
      </c>
      <c r="J41" s="43"/>
      <c r="K41" s="45"/>
    </row>
    <row r="42" ht="31" customHeight="1" spans="1:11">
      <c r="A42" s="41" t="s">
        <v>375</v>
      </c>
      <c r="B42" s="42" t="s">
        <v>402</v>
      </c>
      <c r="C42" s="41" t="s">
        <v>54</v>
      </c>
      <c r="D42" s="41">
        <v>2130701</v>
      </c>
      <c r="E42" s="41" t="s">
        <v>140</v>
      </c>
      <c r="F42" s="41">
        <v>31005</v>
      </c>
      <c r="G42" s="41" t="s">
        <v>382</v>
      </c>
      <c r="H42" s="43">
        <v>202500</v>
      </c>
      <c r="I42" s="43">
        <v>202500</v>
      </c>
      <c r="J42" s="43"/>
      <c r="K42" s="45"/>
    </row>
    <row r="43" ht="28" customHeight="1" spans="1:11">
      <c r="A43" s="41" t="s">
        <v>375</v>
      </c>
      <c r="B43" s="42" t="s">
        <v>402</v>
      </c>
      <c r="C43" s="41" t="s">
        <v>54</v>
      </c>
      <c r="D43" s="41">
        <v>2130701</v>
      </c>
      <c r="E43" s="41" t="s">
        <v>140</v>
      </c>
      <c r="F43" s="41">
        <v>31005</v>
      </c>
      <c r="G43" s="41" t="s">
        <v>382</v>
      </c>
      <c r="H43" s="43">
        <v>263650</v>
      </c>
      <c r="I43" s="43">
        <v>263650</v>
      </c>
      <c r="J43" s="43"/>
      <c r="K43" s="45"/>
    </row>
    <row r="44" ht="26" customHeight="1" spans="1:11">
      <c r="A44" s="41" t="s">
        <v>375</v>
      </c>
      <c r="B44" s="42" t="s">
        <v>402</v>
      </c>
      <c r="C44" s="41" t="s">
        <v>54</v>
      </c>
      <c r="D44" s="41">
        <v>2130701</v>
      </c>
      <c r="E44" s="41" t="s">
        <v>140</v>
      </c>
      <c r="F44" s="41">
        <v>31005</v>
      </c>
      <c r="G44" s="41" t="s">
        <v>382</v>
      </c>
      <c r="H44" s="43">
        <v>6750</v>
      </c>
      <c r="I44" s="43">
        <v>6750</v>
      </c>
      <c r="J44" s="43"/>
      <c r="K44" s="45"/>
    </row>
    <row r="45" ht="25" customHeight="1" spans="1:11">
      <c r="A45" s="41" t="s">
        <v>375</v>
      </c>
      <c r="B45" s="42" t="s">
        <v>402</v>
      </c>
      <c r="C45" s="41" t="s">
        <v>54</v>
      </c>
      <c r="D45" s="41">
        <v>2130701</v>
      </c>
      <c r="E45" s="41" t="s">
        <v>140</v>
      </c>
      <c r="F45" s="41">
        <v>31005</v>
      </c>
      <c r="G45" s="41" t="s">
        <v>382</v>
      </c>
      <c r="H45" s="43">
        <v>162500</v>
      </c>
      <c r="I45" s="43">
        <v>162500</v>
      </c>
      <c r="J45" s="43"/>
      <c r="K45" s="45"/>
    </row>
    <row r="46" ht="27" customHeight="1" spans="1:11">
      <c r="A46" s="41" t="s">
        <v>375</v>
      </c>
      <c r="B46" s="42" t="s">
        <v>402</v>
      </c>
      <c r="C46" s="41" t="s">
        <v>54</v>
      </c>
      <c r="D46" s="41">
        <v>2130701</v>
      </c>
      <c r="E46" s="41" t="s">
        <v>140</v>
      </c>
      <c r="F46" s="41">
        <v>31005</v>
      </c>
      <c r="G46" s="41" t="s">
        <v>382</v>
      </c>
      <c r="H46" s="43">
        <v>69600</v>
      </c>
      <c r="I46" s="43">
        <v>69600</v>
      </c>
      <c r="J46" s="43"/>
      <c r="K46" s="45"/>
    </row>
    <row r="47" s="6" customFormat="1" ht="30.6" customHeight="1" spans="1:11">
      <c r="A47" s="41"/>
      <c r="B47" s="42" t="s">
        <v>404</v>
      </c>
      <c r="C47" s="41"/>
      <c r="D47" s="41"/>
      <c r="E47" s="41"/>
      <c r="F47" s="41"/>
      <c r="G47" s="41"/>
      <c r="H47" s="43">
        <v>47607.2</v>
      </c>
      <c r="I47" s="43">
        <v>47607.2</v>
      </c>
      <c r="J47" s="43"/>
      <c r="K47" s="43"/>
    </row>
    <row r="48" ht="28" customHeight="1" spans="1:11">
      <c r="A48" s="41" t="s">
        <v>380</v>
      </c>
      <c r="B48" s="42" t="s">
        <v>404</v>
      </c>
      <c r="C48" s="41" t="s">
        <v>54</v>
      </c>
      <c r="D48" s="41">
        <v>2011102</v>
      </c>
      <c r="E48" s="41" t="s">
        <v>86</v>
      </c>
      <c r="F48" s="41">
        <v>30201</v>
      </c>
      <c r="G48" s="41" t="s">
        <v>261</v>
      </c>
      <c r="H48" s="43">
        <v>1607.2</v>
      </c>
      <c r="I48" s="43">
        <v>1607.2</v>
      </c>
      <c r="J48" s="43"/>
      <c r="K48" s="45"/>
    </row>
    <row r="49" customHeight="1" spans="1:11">
      <c r="A49" s="41" t="s">
        <v>380</v>
      </c>
      <c r="B49" s="42" t="s">
        <v>404</v>
      </c>
      <c r="C49" s="41" t="s">
        <v>54</v>
      </c>
      <c r="D49" s="41">
        <v>2011102</v>
      </c>
      <c r="E49" s="41" t="s">
        <v>86</v>
      </c>
      <c r="F49" s="41">
        <v>30201</v>
      </c>
      <c r="G49" s="41" t="s">
        <v>261</v>
      </c>
      <c r="H49" s="43">
        <v>30000</v>
      </c>
      <c r="I49" s="43">
        <v>30000</v>
      </c>
      <c r="J49" s="43"/>
      <c r="K49" s="45"/>
    </row>
    <row r="50" customHeight="1" spans="1:11">
      <c r="A50" s="41" t="s">
        <v>380</v>
      </c>
      <c r="B50" s="42" t="s">
        <v>404</v>
      </c>
      <c r="C50" s="41" t="s">
        <v>54</v>
      </c>
      <c r="D50" s="41">
        <v>2011102</v>
      </c>
      <c r="E50" s="41" t="s">
        <v>86</v>
      </c>
      <c r="F50" s="41">
        <v>30201</v>
      </c>
      <c r="G50" s="41" t="s">
        <v>261</v>
      </c>
      <c r="H50" s="43">
        <v>3000</v>
      </c>
      <c r="I50" s="43">
        <v>3000</v>
      </c>
      <c r="J50" s="43"/>
      <c r="K50" s="45"/>
    </row>
    <row r="51" customHeight="1" spans="1:11">
      <c r="A51" s="41" t="s">
        <v>380</v>
      </c>
      <c r="B51" s="42" t="s">
        <v>404</v>
      </c>
      <c r="C51" s="41" t="s">
        <v>54</v>
      </c>
      <c r="D51" s="41">
        <v>2011102</v>
      </c>
      <c r="E51" s="41" t="s">
        <v>86</v>
      </c>
      <c r="F51" s="41">
        <v>30201</v>
      </c>
      <c r="G51" s="41" t="s">
        <v>261</v>
      </c>
      <c r="H51" s="43">
        <v>12000</v>
      </c>
      <c r="I51" s="43">
        <v>12000</v>
      </c>
      <c r="J51" s="43"/>
      <c r="K51" s="45"/>
    </row>
    <row r="52" customHeight="1" spans="1:11">
      <c r="A52" s="41" t="s">
        <v>380</v>
      </c>
      <c r="B52" s="42" t="s">
        <v>404</v>
      </c>
      <c r="C52" s="41" t="s">
        <v>54</v>
      </c>
      <c r="D52" s="41">
        <v>2011102</v>
      </c>
      <c r="E52" s="41" t="s">
        <v>86</v>
      </c>
      <c r="F52" s="41">
        <v>30227</v>
      </c>
      <c r="G52" s="41" t="s">
        <v>348</v>
      </c>
      <c r="H52" s="43">
        <v>1000</v>
      </c>
      <c r="I52" s="43">
        <v>1000</v>
      </c>
      <c r="J52" s="43"/>
      <c r="K52" s="45"/>
    </row>
    <row r="53" s="6" customFormat="1" ht="30.6" customHeight="1" spans="1:11">
      <c r="A53" s="41"/>
      <c r="B53" s="42" t="s">
        <v>406</v>
      </c>
      <c r="C53" s="41"/>
      <c r="D53" s="41"/>
      <c r="E53" s="41"/>
      <c r="F53" s="41"/>
      <c r="G53" s="41"/>
      <c r="H53" s="43">
        <v>37434</v>
      </c>
      <c r="I53" s="43">
        <v>37434</v>
      </c>
      <c r="J53" s="43"/>
      <c r="K53" s="43"/>
    </row>
    <row r="54" ht="29" customHeight="1" spans="1:11">
      <c r="A54" s="41" t="s">
        <v>375</v>
      </c>
      <c r="B54" s="42" t="s">
        <v>406</v>
      </c>
      <c r="C54" s="41" t="s">
        <v>54</v>
      </c>
      <c r="D54" s="41">
        <v>2013299</v>
      </c>
      <c r="E54" s="41" t="s">
        <v>90</v>
      </c>
      <c r="F54" s="41">
        <v>30201</v>
      </c>
      <c r="G54" s="41" t="s">
        <v>261</v>
      </c>
      <c r="H54" s="43">
        <v>37434</v>
      </c>
      <c r="I54" s="43">
        <v>37434</v>
      </c>
      <c r="J54" s="43"/>
      <c r="K54" s="45"/>
    </row>
    <row r="55" s="6" customFormat="1" ht="30.6" customHeight="1" spans="1:11">
      <c r="A55" s="41"/>
      <c r="B55" s="42" t="s">
        <v>408</v>
      </c>
      <c r="C55" s="41"/>
      <c r="D55" s="41"/>
      <c r="E55" s="41"/>
      <c r="F55" s="41"/>
      <c r="G55" s="41"/>
      <c r="H55" s="43">
        <v>40000</v>
      </c>
      <c r="I55" s="43">
        <v>40000</v>
      </c>
      <c r="J55" s="43"/>
      <c r="K55" s="43"/>
    </row>
    <row r="56" customHeight="1" spans="1:11">
      <c r="A56" s="41" t="s">
        <v>375</v>
      </c>
      <c r="B56" s="42" t="s">
        <v>408</v>
      </c>
      <c r="C56" s="41" t="s">
        <v>54</v>
      </c>
      <c r="D56" s="41">
        <v>2129999</v>
      </c>
      <c r="E56" s="41" t="s">
        <v>126</v>
      </c>
      <c r="F56" s="41">
        <v>31005</v>
      </c>
      <c r="G56" s="41" t="s">
        <v>382</v>
      </c>
      <c r="H56" s="43">
        <v>40000</v>
      </c>
      <c r="I56" s="43">
        <v>40000</v>
      </c>
      <c r="J56" s="43"/>
      <c r="K56" s="45"/>
    </row>
    <row r="57" s="6" customFormat="1" ht="30.6" customHeight="1" spans="1:11">
      <c r="A57" s="41"/>
      <c r="B57" s="42" t="s">
        <v>410</v>
      </c>
      <c r="C57" s="41"/>
      <c r="D57" s="41"/>
      <c r="E57" s="41"/>
      <c r="F57" s="41"/>
      <c r="G57" s="41"/>
      <c r="H57" s="43">
        <v>50000</v>
      </c>
      <c r="I57" s="43"/>
      <c r="J57" s="43">
        <v>50000</v>
      </c>
      <c r="K57" s="43"/>
    </row>
    <row r="58" ht="31" customHeight="1" spans="1:11">
      <c r="A58" s="41" t="s">
        <v>375</v>
      </c>
      <c r="B58" s="42" t="s">
        <v>410</v>
      </c>
      <c r="C58" s="41" t="s">
        <v>54</v>
      </c>
      <c r="D58" s="41">
        <v>2296002</v>
      </c>
      <c r="E58" s="42" t="s">
        <v>412</v>
      </c>
      <c r="F58" s="41">
        <v>31005</v>
      </c>
      <c r="G58" s="41" t="s">
        <v>382</v>
      </c>
      <c r="H58" s="43">
        <v>50000</v>
      </c>
      <c r="I58" s="43"/>
      <c r="J58" s="43">
        <v>50000</v>
      </c>
      <c r="K58" s="45"/>
    </row>
    <row r="59" s="6" customFormat="1" ht="30.6" customHeight="1" spans="1:11">
      <c r="A59" s="41"/>
      <c r="B59" s="42" t="s">
        <v>413</v>
      </c>
      <c r="C59" s="41"/>
      <c r="D59" s="41"/>
      <c r="E59" s="41"/>
      <c r="F59" s="41"/>
      <c r="G59" s="41"/>
      <c r="H59" s="43">
        <v>6000</v>
      </c>
      <c r="I59" s="43">
        <v>6000</v>
      </c>
      <c r="J59" s="43"/>
      <c r="K59" s="43"/>
    </row>
    <row r="60" customHeight="1" spans="1:11">
      <c r="A60" s="41" t="s">
        <v>375</v>
      </c>
      <c r="B60" s="42" t="s">
        <v>413</v>
      </c>
      <c r="C60" s="41" t="s">
        <v>54</v>
      </c>
      <c r="D60" s="41">
        <v>2081006</v>
      </c>
      <c r="E60" s="41" t="s">
        <v>111</v>
      </c>
      <c r="F60" s="41">
        <v>30226</v>
      </c>
      <c r="G60" s="41" t="s">
        <v>373</v>
      </c>
      <c r="H60" s="43">
        <v>6000</v>
      </c>
      <c r="I60" s="43">
        <v>6000</v>
      </c>
      <c r="J60" s="43"/>
      <c r="K60" s="45"/>
    </row>
    <row r="61" s="6" customFormat="1" ht="30.6" customHeight="1" spans="1:11">
      <c r="A61" s="41"/>
      <c r="B61" s="42" t="s">
        <v>415</v>
      </c>
      <c r="C61" s="41"/>
      <c r="D61" s="41"/>
      <c r="E61" s="41"/>
      <c r="F61" s="41"/>
      <c r="G61" s="41"/>
      <c r="H61" s="43">
        <v>50000</v>
      </c>
      <c r="I61" s="43">
        <v>50000</v>
      </c>
      <c r="J61" s="43"/>
      <c r="K61" s="43"/>
    </row>
    <row r="62" ht="22" customHeight="1" spans="1:11">
      <c r="A62" s="41" t="s">
        <v>375</v>
      </c>
      <c r="B62" s="42" t="s">
        <v>415</v>
      </c>
      <c r="C62" s="41" t="s">
        <v>54</v>
      </c>
      <c r="D62" s="41">
        <v>2130315</v>
      </c>
      <c r="E62" s="41" t="s">
        <v>137</v>
      </c>
      <c r="F62" s="41">
        <v>31005</v>
      </c>
      <c r="G62" s="41" t="s">
        <v>382</v>
      </c>
      <c r="H62" s="43">
        <v>50000</v>
      </c>
      <c r="I62" s="43">
        <v>50000</v>
      </c>
      <c r="J62" s="43"/>
      <c r="K62" s="45"/>
    </row>
    <row r="63" s="6" customFormat="1" ht="30.6" customHeight="1" spans="1:11">
      <c r="A63" s="41"/>
      <c r="B63" s="42" t="s">
        <v>417</v>
      </c>
      <c r="C63" s="41"/>
      <c r="D63" s="41"/>
      <c r="E63" s="41"/>
      <c r="F63" s="41"/>
      <c r="G63" s="41"/>
      <c r="H63" s="43">
        <v>400000</v>
      </c>
      <c r="I63" s="43"/>
      <c r="J63" s="43">
        <v>400000</v>
      </c>
      <c r="K63" s="43"/>
    </row>
    <row r="64" ht="29" customHeight="1" spans="1:11">
      <c r="A64" s="41" t="s">
        <v>375</v>
      </c>
      <c r="B64" s="42" t="s">
        <v>417</v>
      </c>
      <c r="C64" s="41" t="s">
        <v>54</v>
      </c>
      <c r="D64" s="41">
        <v>2296099</v>
      </c>
      <c r="E64" s="42" t="s">
        <v>158</v>
      </c>
      <c r="F64" s="41">
        <v>31005</v>
      </c>
      <c r="G64" s="41" t="s">
        <v>382</v>
      </c>
      <c r="H64" s="43">
        <v>400000</v>
      </c>
      <c r="I64" s="43"/>
      <c r="J64" s="43">
        <v>400000</v>
      </c>
      <c r="K64" s="45"/>
    </row>
    <row r="65" s="6" customFormat="1" ht="30.6" customHeight="1" spans="1:11">
      <c r="A65" s="41"/>
      <c r="B65" s="42" t="s">
        <v>419</v>
      </c>
      <c r="C65" s="41"/>
      <c r="D65" s="41"/>
      <c r="E65" s="41"/>
      <c r="F65" s="41"/>
      <c r="G65" s="41"/>
      <c r="H65" s="43">
        <v>23185</v>
      </c>
      <c r="I65" s="43">
        <v>23185</v>
      </c>
      <c r="J65" s="43"/>
      <c r="K65" s="43"/>
    </row>
    <row r="66" ht="28" customHeight="1" spans="1:11">
      <c r="A66" s="41" t="s">
        <v>375</v>
      </c>
      <c r="B66" s="42" t="s">
        <v>419</v>
      </c>
      <c r="C66" s="41" t="s">
        <v>54</v>
      </c>
      <c r="D66" s="41">
        <v>2010699</v>
      </c>
      <c r="E66" s="41" t="s">
        <v>84</v>
      </c>
      <c r="F66" s="41">
        <v>30201</v>
      </c>
      <c r="G66" s="41" t="s">
        <v>261</v>
      </c>
      <c r="H66" s="43">
        <v>18215</v>
      </c>
      <c r="I66" s="43">
        <v>18215</v>
      </c>
      <c r="J66" s="43"/>
      <c r="K66" s="45"/>
    </row>
    <row r="67" ht="32" customHeight="1" spans="1:11">
      <c r="A67" s="41" t="s">
        <v>375</v>
      </c>
      <c r="B67" s="42" t="s">
        <v>419</v>
      </c>
      <c r="C67" s="41" t="s">
        <v>54</v>
      </c>
      <c r="D67" s="41">
        <v>2010699</v>
      </c>
      <c r="E67" s="41" t="s">
        <v>84</v>
      </c>
      <c r="F67" s="41">
        <v>30227</v>
      </c>
      <c r="G67" s="41" t="s">
        <v>348</v>
      </c>
      <c r="H67" s="43">
        <v>4970</v>
      </c>
      <c r="I67" s="43">
        <v>4970</v>
      </c>
      <c r="J67" s="43"/>
      <c r="K67" s="45"/>
    </row>
    <row r="68" s="6" customFormat="1" ht="30.6" customHeight="1" spans="1:11">
      <c r="A68" s="41"/>
      <c r="B68" s="42" t="s">
        <v>421</v>
      </c>
      <c r="C68" s="41"/>
      <c r="D68" s="41"/>
      <c r="E68" s="41"/>
      <c r="F68" s="41"/>
      <c r="G68" s="41"/>
      <c r="H68" s="43">
        <v>300000</v>
      </c>
      <c r="I68" s="43">
        <v>300000</v>
      </c>
      <c r="J68" s="43"/>
      <c r="K68" s="43"/>
    </row>
    <row r="69" ht="35" customHeight="1" spans="1:11">
      <c r="A69" s="41" t="s">
        <v>375</v>
      </c>
      <c r="B69" s="42" t="s">
        <v>421</v>
      </c>
      <c r="C69" s="41" t="s">
        <v>54</v>
      </c>
      <c r="D69" s="41">
        <v>2129999</v>
      </c>
      <c r="E69" s="41" t="s">
        <v>126</v>
      </c>
      <c r="F69" s="41">
        <v>31005</v>
      </c>
      <c r="G69" s="41" t="s">
        <v>382</v>
      </c>
      <c r="H69" s="43">
        <v>300000</v>
      </c>
      <c r="I69" s="43">
        <v>300000</v>
      </c>
      <c r="J69" s="43"/>
      <c r="K69" s="45"/>
    </row>
    <row r="70" s="6" customFormat="1" ht="30.6" customHeight="1" spans="1:11">
      <c r="A70" s="41"/>
      <c r="B70" s="42" t="s">
        <v>423</v>
      </c>
      <c r="C70" s="41"/>
      <c r="D70" s="41"/>
      <c r="E70" s="41"/>
      <c r="F70" s="41"/>
      <c r="G70" s="41"/>
      <c r="H70" s="43">
        <v>30000</v>
      </c>
      <c r="I70" s="43"/>
      <c r="J70" s="43">
        <v>30000</v>
      </c>
      <c r="K70" s="43"/>
    </row>
    <row r="71" ht="27" customHeight="1" spans="1:11">
      <c r="A71" s="41" t="s">
        <v>380</v>
      </c>
      <c r="B71" s="42" t="s">
        <v>423</v>
      </c>
      <c r="C71" s="41" t="s">
        <v>54</v>
      </c>
      <c r="D71" s="41">
        <v>2296003</v>
      </c>
      <c r="E71" s="42" t="s">
        <v>157</v>
      </c>
      <c r="F71" s="41">
        <v>30201</v>
      </c>
      <c r="G71" s="41" t="s">
        <v>261</v>
      </c>
      <c r="H71" s="43">
        <v>30000</v>
      </c>
      <c r="I71" s="43"/>
      <c r="J71" s="43">
        <v>30000</v>
      </c>
      <c r="K71" s="45"/>
    </row>
    <row r="72" s="6" customFormat="1" ht="30.6" customHeight="1" spans="1:11">
      <c r="A72" s="41"/>
      <c r="B72" s="42" t="s">
        <v>425</v>
      </c>
      <c r="C72" s="41"/>
      <c r="D72" s="41"/>
      <c r="E72" s="41"/>
      <c r="F72" s="41"/>
      <c r="G72" s="41"/>
      <c r="H72" s="43">
        <v>8329.5</v>
      </c>
      <c r="I72" s="43">
        <v>8329.5</v>
      </c>
      <c r="J72" s="43"/>
      <c r="K72" s="43"/>
    </row>
    <row r="73" ht="30" customHeight="1" spans="1:11">
      <c r="A73" s="41" t="s">
        <v>375</v>
      </c>
      <c r="B73" s="42" t="s">
        <v>425</v>
      </c>
      <c r="C73" s="41" t="s">
        <v>54</v>
      </c>
      <c r="D73" s="41">
        <v>2012902</v>
      </c>
      <c r="E73" s="41" t="s">
        <v>86</v>
      </c>
      <c r="F73" s="41">
        <v>30305</v>
      </c>
      <c r="G73" s="41" t="s">
        <v>330</v>
      </c>
      <c r="H73" s="43">
        <v>4167</v>
      </c>
      <c r="I73" s="43">
        <v>4167</v>
      </c>
      <c r="J73" s="43"/>
      <c r="K73" s="45"/>
    </row>
    <row r="74" ht="38" customHeight="1" spans="1:11">
      <c r="A74" s="41" t="s">
        <v>375</v>
      </c>
      <c r="B74" s="42" t="s">
        <v>425</v>
      </c>
      <c r="C74" s="41" t="s">
        <v>54</v>
      </c>
      <c r="D74" s="41">
        <v>2012999</v>
      </c>
      <c r="E74" s="41" t="s">
        <v>185</v>
      </c>
      <c r="F74" s="41">
        <v>30305</v>
      </c>
      <c r="G74" s="41" t="s">
        <v>330</v>
      </c>
      <c r="H74" s="43">
        <v>4162.5</v>
      </c>
      <c r="I74" s="43">
        <v>4162.5</v>
      </c>
      <c r="J74" s="43"/>
      <c r="K74" s="45"/>
    </row>
    <row r="75" s="6" customFormat="1" ht="30.6" customHeight="1" spans="1:11">
      <c r="A75" s="41"/>
      <c r="B75" s="42" t="s">
        <v>427</v>
      </c>
      <c r="C75" s="41"/>
      <c r="D75" s="41"/>
      <c r="E75" s="41"/>
      <c r="F75" s="41"/>
      <c r="G75" s="41"/>
      <c r="H75" s="43">
        <v>80000</v>
      </c>
      <c r="I75" s="43">
        <v>80000</v>
      </c>
      <c r="J75" s="43"/>
      <c r="K75" s="43"/>
    </row>
    <row r="76" ht="28" customHeight="1" spans="1:11">
      <c r="A76" s="41" t="s">
        <v>375</v>
      </c>
      <c r="B76" s="42" t="s">
        <v>427</v>
      </c>
      <c r="C76" s="41" t="s">
        <v>54</v>
      </c>
      <c r="D76" s="41">
        <v>2081004</v>
      </c>
      <c r="E76" s="41" t="s">
        <v>110</v>
      </c>
      <c r="F76" s="41">
        <v>31005</v>
      </c>
      <c r="G76" s="41" t="s">
        <v>382</v>
      </c>
      <c r="H76" s="43">
        <v>80000</v>
      </c>
      <c r="I76" s="43">
        <v>80000</v>
      </c>
      <c r="J76" s="43"/>
      <c r="K76" s="45"/>
    </row>
    <row r="77" customHeight="1" spans="1:11">
      <c r="A77" s="41"/>
      <c r="B77" s="42"/>
      <c r="C77" s="41"/>
      <c r="D77" s="41"/>
      <c r="E77" s="41"/>
      <c r="F77" s="41"/>
      <c r="G77" s="41"/>
      <c r="H77" s="43"/>
      <c r="I77" s="43"/>
      <c r="J77" s="43"/>
      <c r="K77" s="45"/>
    </row>
    <row r="78" customHeight="1" spans="1:11">
      <c r="A78" s="46" t="s">
        <v>34</v>
      </c>
      <c r="B78" s="47"/>
      <c r="C78" s="46"/>
      <c r="D78" s="46"/>
      <c r="E78" s="46"/>
      <c r="F78" s="46"/>
      <c r="G78" s="46"/>
      <c r="H78" s="43">
        <f>H9+H14+H17+H23+H25+H27+H29+H31+H34+H36+H38+H40+H47+H53+H55+H57+H59+H61+H63+H65+H68+H70+H72+H75</f>
        <v>2698850.31</v>
      </c>
      <c r="I78" s="43">
        <f>I9+I14+I17+I23+I25+I29+I31+I34+I36+I38+I40+I47+I53+I55+I59+I61+I65+I68+I72+I75</f>
        <v>2118850.31</v>
      </c>
      <c r="J78" s="43">
        <f>J27+J57+J63+J70</f>
        <v>580000</v>
      </c>
      <c r="K78" s="43"/>
    </row>
    <row r="79" customHeight="1" spans="3:4">
      <c r="C79" s="48"/>
      <c r="D79" s="48"/>
    </row>
    <row r="80" customHeight="1" spans="2:2">
      <c r="B80" s="49"/>
    </row>
    <row r="81" customHeight="1" spans="2:4">
      <c r="B81" s="49"/>
      <c r="D81" s="48"/>
    </row>
    <row r="85" customHeight="1" spans="2:4">
      <c r="B85" s="49"/>
      <c r="D85" s="48"/>
    </row>
  </sheetData>
  <mergeCells count="15">
    <mergeCell ref="A3:K3"/>
    <mergeCell ref="A4:G4"/>
    <mergeCell ref="I5:K5"/>
    <mergeCell ref="A78:G78"/>
    <mergeCell ref="A5:A7"/>
    <mergeCell ref="B5:B7"/>
    <mergeCell ref="C5:C7"/>
    <mergeCell ref="D5:D7"/>
    <mergeCell ref="E5:E7"/>
    <mergeCell ref="F5:F7"/>
    <mergeCell ref="G5:G7"/>
    <mergeCell ref="H5:H7"/>
    <mergeCell ref="I6:I7"/>
    <mergeCell ref="J6:J7"/>
    <mergeCell ref="K6:K7"/>
  </mergeCells>
  <pageMargins left="0.75" right="0.75" top="1" bottom="1" header="0.5" footer="0.5"/>
  <pageSetup paperSize="9" scale="60"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52"/>
  <sheetViews>
    <sheetView showZeros="0" tabSelected="1" topLeftCell="C1" workbookViewId="0">
      <pane ySplit="7" topLeftCell="A8" activePane="bottomLeft" state="frozen"/>
      <selection/>
      <selection pane="bottomLeft" activeCell="F10" sqref="F10"/>
    </sheetView>
  </sheetViews>
  <sheetFormatPr defaultColWidth="9.11111111111111" defaultRowHeight="14.25" customHeight="1" outlineLevelCol="6"/>
  <cols>
    <col min="1" max="1" width="37.787037037037" customWidth="1"/>
    <col min="2" max="2" width="28" customWidth="1"/>
    <col min="3" max="3" width="43.7777777777778" style="3" customWidth="1"/>
    <col min="4" max="4" width="17" customWidth="1"/>
    <col min="5" max="7" width="27" customWidth="1"/>
  </cols>
  <sheetData>
    <row r="1" customHeight="1" spans="1:7">
      <c r="A1" s="4"/>
      <c r="B1" s="4"/>
      <c r="C1" s="5"/>
      <c r="D1" s="4"/>
      <c r="E1" s="4"/>
      <c r="F1" s="4"/>
      <c r="G1" s="4"/>
    </row>
    <row r="2" ht="13.6" customHeight="1" spans="1:7">
      <c r="A2" s="6"/>
      <c r="B2" s="6"/>
      <c r="C2" s="6"/>
      <c r="D2" s="7"/>
      <c r="E2" s="6"/>
      <c r="F2" s="6"/>
      <c r="G2" s="8" t="s">
        <v>1117</v>
      </c>
    </row>
    <row r="3" ht="27.85" customHeight="1" spans="1:7">
      <c r="A3" s="9" t="s">
        <v>1118</v>
      </c>
      <c r="B3" s="9"/>
      <c r="C3" s="9"/>
      <c r="D3" s="9"/>
      <c r="E3" s="9"/>
      <c r="F3" s="9"/>
      <c r="G3" s="9"/>
    </row>
    <row r="4" ht="13.6" customHeight="1" spans="1:7">
      <c r="A4" s="10" t="str">
        <f>'部门财务收支预算总表01-1'!A4</f>
        <v>单位名称：古城街道办事处</v>
      </c>
      <c r="B4" s="11"/>
      <c r="C4" s="11"/>
      <c r="D4" s="11"/>
      <c r="E4" s="12"/>
      <c r="F4" s="12"/>
      <c r="G4" s="13" t="s">
        <v>207</v>
      </c>
    </row>
    <row r="5" ht="21.8" customHeight="1" spans="1:7">
      <c r="A5" s="14" t="s">
        <v>315</v>
      </c>
      <c r="B5" s="14" t="s">
        <v>314</v>
      </c>
      <c r="C5" s="14" t="s">
        <v>218</v>
      </c>
      <c r="D5" s="15" t="s">
        <v>1119</v>
      </c>
      <c r="E5" s="16" t="s">
        <v>37</v>
      </c>
      <c r="F5" s="17"/>
      <c r="G5" s="18"/>
    </row>
    <row r="6" ht="21.8" customHeight="1" spans="1:7">
      <c r="A6" s="19"/>
      <c r="B6" s="19"/>
      <c r="C6" s="19"/>
      <c r="D6" s="20"/>
      <c r="E6" s="21" t="s">
        <v>1120</v>
      </c>
      <c r="F6" s="15" t="s">
        <v>1121</v>
      </c>
      <c r="G6" s="15" t="s">
        <v>1122</v>
      </c>
    </row>
    <row r="7" ht="40.6" customHeight="1" spans="1:7">
      <c r="A7" s="22"/>
      <c r="B7" s="22"/>
      <c r="C7" s="22"/>
      <c r="D7" s="23"/>
      <c r="E7" s="24"/>
      <c r="F7" s="23" t="s">
        <v>36</v>
      </c>
      <c r="G7" s="23"/>
    </row>
    <row r="8" ht="15.05" customHeight="1" spans="1:7">
      <c r="A8" s="25">
        <v>1</v>
      </c>
      <c r="B8" s="26">
        <v>2</v>
      </c>
      <c r="C8" s="26">
        <v>3</v>
      </c>
      <c r="D8" s="26">
        <v>4</v>
      </c>
      <c r="E8" s="25">
        <v>5</v>
      </c>
      <c r="F8" s="25">
        <v>6</v>
      </c>
      <c r="G8" s="25">
        <v>7</v>
      </c>
    </row>
    <row r="9" ht="29.95" customHeight="1" spans="1:7">
      <c r="A9" s="27" t="s">
        <v>54</v>
      </c>
      <c r="B9" s="27" t="s">
        <v>319</v>
      </c>
      <c r="C9" s="28" t="s">
        <v>318</v>
      </c>
      <c r="D9" s="27" t="s">
        <v>1123</v>
      </c>
      <c r="E9" s="29">
        <v>276500</v>
      </c>
      <c r="F9" s="29"/>
      <c r="G9" s="29"/>
    </row>
    <row r="10" ht="29.95" customHeight="1" spans="1:7">
      <c r="A10" s="27" t="s">
        <v>54</v>
      </c>
      <c r="B10" s="27" t="s">
        <v>319</v>
      </c>
      <c r="C10" s="28" t="s">
        <v>323</v>
      </c>
      <c r="D10" s="27" t="s">
        <v>1123</v>
      </c>
      <c r="E10" s="29">
        <v>25000</v>
      </c>
      <c r="F10" s="29"/>
      <c r="G10" s="29"/>
    </row>
    <row r="11" ht="18.85" customHeight="1" spans="1:7">
      <c r="A11" s="27" t="s">
        <v>54</v>
      </c>
      <c r="B11" s="27" t="s">
        <v>319</v>
      </c>
      <c r="C11" s="28" t="s">
        <v>327</v>
      </c>
      <c r="D11" s="27" t="s">
        <v>1123</v>
      </c>
      <c r="E11" s="29">
        <v>11200</v>
      </c>
      <c r="F11" s="29"/>
      <c r="G11" s="29"/>
    </row>
    <row r="12" customHeight="1" spans="1:7">
      <c r="A12" s="27" t="s">
        <v>54</v>
      </c>
      <c r="B12" s="27" t="s">
        <v>341</v>
      </c>
      <c r="C12" s="28" t="s">
        <v>509</v>
      </c>
      <c r="D12" s="27" t="s">
        <v>1123</v>
      </c>
      <c r="E12" s="29"/>
      <c r="F12" s="29"/>
      <c r="G12" s="29"/>
    </row>
    <row r="13" customHeight="1" spans="1:7">
      <c r="A13" s="27" t="s">
        <v>54</v>
      </c>
      <c r="B13" s="27" t="s">
        <v>319</v>
      </c>
      <c r="C13" s="28" t="s">
        <v>331</v>
      </c>
      <c r="D13" s="27" t="s">
        <v>1123</v>
      </c>
      <c r="E13" s="29">
        <v>5120</v>
      </c>
      <c r="F13" s="29"/>
      <c r="G13" s="29"/>
    </row>
    <row r="14" customHeight="1" spans="1:7">
      <c r="A14" s="27" t="s">
        <v>54</v>
      </c>
      <c r="B14" s="27" t="s">
        <v>334</v>
      </c>
      <c r="C14" s="28" t="s">
        <v>333</v>
      </c>
      <c r="D14" s="27" t="s">
        <v>1123</v>
      </c>
      <c r="E14" s="29">
        <v>1800</v>
      </c>
      <c r="F14" s="29"/>
      <c r="G14" s="29"/>
    </row>
    <row r="15" customHeight="1" spans="1:7">
      <c r="A15" s="27" t="s">
        <v>54</v>
      </c>
      <c r="B15" s="27" t="s">
        <v>334</v>
      </c>
      <c r="C15" s="28" t="s">
        <v>336</v>
      </c>
      <c r="D15" s="27" t="s">
        <v>1123</v>
      </c>
      <c r="E15" s="29">
        <v>12000</v>
      </c>
      <c r="F15" s="29"/>
      <c r="G15" s="29"/>
    </row>
    <row r="16" customHeight="1" spans="1:7">
      <c r="A16" s="27" t="s">
        <v>54</v>
      </c>
      <c r="B16" s="27" t="s">
        <v>319</v>
      </c>
      <c r="C16" s="28" t="s">
        <v>338</v>
      </c>
      <c r="D16" s="27" t="s">
        <v>1123</v>
      </c>
      <c r="E16" s="29">
        <v>62640</v>
      </c>
      <c r="F16" s="29"/>
      <c r="G16" s="29"/>
    </row>
    <row r="17" customHeight="1" spans="1:7">
      <c r="A17" s="27" t="s">
        <v>54</v>
      </c>
      <c r="B17" s="27" t="s">
        <v>341</v>
      </c>
      <c r="C17" s="28" t="s">
        <v>340</v>
      </c>
      <c r="D17" s="27" t="s">
        <v>1123</v>
      </c>
      <c r="E17" s="29">
        <v>1843000</v>
      </c>
      <c r="F17" s="29"/>
      <c r="G17" s="29"/>
    </row>
    <row r="18" customHeight="1" spans="1:7">
      <c r="A18" s="27" t="s">
        <v>54</v>
      </c>
      <c r="B18" s="27" t="s">
        <v>341</v>
      </c>
      <c r="C18" s="28" t="s">
        <v>343</v>
      </c>
      <c r="D18" s="27" t="s">
        <v>1123</v>
      </c>
      <c r="E18" s="29">
        <v>343000</v>
      </c>
      <c r="F18" s="29"/>
      <c r="G18" s="29"/>
    </row>
    <row r="19" customHeight="1" spans="1:7">
      <c r="A19" s="27" t="s">
        <v>54</v>
      </c>
      <c r="B19" s="27" t="s">
        <v>334</v>
      </c>
      <c r="C19" s="28" t="s">
        <v>345</v>
      </c>
      <c r="D19" s="27" t="s">
        <v>1123</v>
      </c>
      <c r="E19" s="29">
        <v>77182</v>
      </c>
      <c r="F19" s="29"/>
      <c r="G19" s="29"/>
    </row>
    <row r="20" customHeight="1" spans="1:7">
      <c r="A20" s="27" t="s">
        <v>54</v>
      </c>
      <c r="B20" s="27" t="s">
        <v>341</v>
      </c>
      <c r="C20" s="28" t="s">
        <v>349</v>
      </c>
      <c r="D20" s="27" t="s">
        <v>1123</v>
      </c>
      <c r="E20" s="29">
        <v>1403600</v>
      </c>
      <c r="F20" s="29"/>
      <c r="G20" s="29"/>
    </row>
    <row r="21" customHeight="1" spans="1:7">
      <c r="A21" s="27" t="s">
        <v>54</v>
      </c>
      <c r="B21" s="27" t="s">
        <v>341</v>
      </c>
      <c r="C21" s="28" t="s">
        <v>351</v>
      </c>
      <c r="D21" s="27" t="s">
        <v>1123</v>
      </c>
      <c r="E21" s="29">
        <v>27600</v>
      </c>
      <c r="F21" s="29"/>
      <c r="G21" s="29"/>
    </row>
    <row r="22" customHeight="1" spans="1:7">
      <c r="A22" s="27" t="s">
        <v>54</v>
      </c>
      <c r="B22" s="27" t="s">
        <v>334</v>
      </c>
      <c r="C22" s="28" t="s">
        <v>353</v>
      </c>
      <c r="D22" s="27" t="s">
        <v>1123</v>
      </c>
      <c r="E22" s="29"/>
      <c r="F22" s="29"/>
      <c r="G22" s="29"/>
    </row>
    <row r="23" customHeight="1" spans="1:7">
      <c r="A23" s="27" t="s">
        <v>54</v>
      </c>
      <c r="B23" s="27" t="s">
        <v>341</v>
      </c>
      <c r="C23" s="28" t="s">
        <v>355</v>
      </c>
      <c r="D23" s="27" t="s">
        <v>1123</v>
      </c>
      <c r="E23" s="29">
        <v>8550</v>
      </c>
      <c r="F23" s="29"/>
      <c r="G23" s="29"/>
    </row>
    <row r="24" customHeight="1" spans="1:7">
      <c r="A24" s="27" t="s">
        <v>54</v>
      </c>
      <c r="B24" s="27" t="s">
        <v>319</v>
      </c>
      <c r="C24" s="28" t="s">
        <v>357</v>
      </c>
      <c r="D24" s="27" t="s">
        <v>1123</v>
      </c>
      <c r="E24" s="29">
        <v>757000</v>
      </c>
      <c r="F24" s="29"/>
      <c r="G24" s="29"/>
    </row>
    <row r="25" s="1" customFormat="1" customHeight="1" spans="1:7">
      <c r="A25" s="27" t="s">
        <v>54</v>
      </c>
      <c r="B25" s="27" t="s">
        <v>375</v>
      </c>
      <c r="C25" s="28" t="s">
        <v>377</v>
      </c>
      <c r="D25" s="27" t="s">
        <v>1123</v>
      </c>
      <c r="E25" s="29">
        <v>5120</v>
      </c>
      <c r="F25" s="29"/>
      <c r="G25" s="29"/>
    </row>
    <row r="26" s="1" customFormat="1" customHeight="1" spans="1:7">
      <c r="A26" s="27" t="s">
        <v>54</v>
      </c>
      <c r="B26" s="27" t="s">
        <v>375</v>
      </c>
      <c r="C26" s="28" t="s">
        <v>387</v>
      </c>
      <c r="D26" s="27" t="s">
        <v>1123</v>
      </c>
      <c r="E26" s="29">
        <v>20000</v>
      </c>
      <c r="F26" s="29"/>
      <c r="G26" s="29"/>
    </row>
    <row r="27" s="2" customFormat="1" ht="13" customHeight="1" spans="1:7">
      <c r="A27" s="27" t="s">
        <v>54</v>
      </c>
      <c r="B27" s="27" t="s">
        <v>375</v>
      </c>
      <c r="C27" s="28" t="s">
        <v>374</v>
      </c>
      <c r="D27" s="27" t="s">
        <v>1124</v>
      </c>
      <c r="E27" s="29">
        <v>15815.7</v>
      </c>
      <c r="F27" s="29"/>
      <c r="G27" s="29"/>
    </row>
    <row r="28" customHeight="1" spans="1:7">
      <c r="A28" s="27" t="s">
        <v>54</v>
      </c>
      <c r="B28" s="27" t="s">
        <v>380</v>
      </c>
      <c r="C28" s="28" t="s">
        <v>379</v>
      </c>
      <c r="D28" s="27" t="s">
        <v>1124</v>
      </c>
      <c r="E28" s="29">
        <v>310000</v>
      </c>
      <c r="F28" s="29"/>
      <c r="G28" s="29"/>
    </row>
    <row r="29" customHeight="1" spans="1:7">
      <c r="A29" s="27" t="s">
        <v>54</v>
      </c>
      <c r="B29" s="27" t="s">
        <v>375</v>
      </c>
      <c r="C29" s="28" t="s">
        <v>383</v>
      </c>
      <c r="D29" s="27" t="s">
        <v>1124</v>
      </c>
      <c r="E29" s="29">
        <v>65000</v>
      </c>
      <c r="F29" s="29"/>
      <c r="G29" s="29"/>
    </row>
    <row r="30" customHeight="1" spans="1:7">
      <c r="A30" s="27" t="s">
        <v>54</v>
      </c>
      <c r="B30" s="27" t="s">
        <v>375</v>
      </c>
      <c r="C30" s="28" t="s">
        <v>385</v>
      </c>
      <c r="D30" s="27" t="s">
        <v>1124</v>
      </c>
      <c r="E30" s="29">
        <v>144600</v>
      </c>
      <c r="F30" s="29"/>
      <c r="G30" s="29"/>
    </row>
    <row r="31" customHeight="1" spans="1:7">
      <c r="A31" s="27" t="s">
        <v>54</v>
      </c>
      <c r="B31" s="27" t="s">
        <v>380</v>
      </c>
      <c r="C31" s="28" t="s">
        <v>389</v>
      </c>
      <c r="D31" s="27" t="s">
        <v>1124</v>
      </c>
      <c r="E31" s="29">
        <v>100000</v>
      </c>
      <c r="F31" s="29"/>
      <c r="G31" s="29"/>
    </row>
    <row r="32" customHeight="1" spans="1:7">
      <c r="A32" s="27" t="s">
        <v>54</v>
      </c>
      <c r="B32" s="27" t="s">
        <v>380</v>
      </c>
      <c r="C32" s="28" t="s">
        <v>391</v>
      </c>
      <c r="D32" s="27" t="s">
        <v>1124</v>
      </c>
      <c r="E32" s="29">
        <v>1811.02</v>
      </c>
      <c r="F32" s="29"/>
      <c r="G32" s="29"/>
    </row>
    <row r="33" customHeight="1" spans="1:7">
      <c r="A33" s="27" t="s">
        <v>54</v>
      </c>
      <c r="B33" s="27" t="s">
        <v>375</v>
      </c>
      <c r="C33" s="28" t="s">
        <v>393</v>
      </c>
      <c r="D33" s="27" t="s">
        <v>1124</v>
      </c>
      <c r="E33" s="29">
        <v>113600</v>
      </c>
      <c r="F33" s="29"/>
      <c r="G33" s="29"/>
    </row>
    <row r="34" customHeight="1" spans="1:7">
      <c r="A34" s="27" t="s">
        <v>54</v>
      </c>
      <c r="B34" s="27" t="s">
        <v>375</v>
      </c>
      <c r="C34" s="28" t="s">
        <v>395</v>
      </c>
      <c r="D34" s="27" t="s">
        <v>1124</v>
      </c>
      <c r="E34" s="29">
        <v>15520</v>
      </c>
      <c r="F34" s="29"/>
      <c r="G34" s="29"/>
    </row>
    <row r="35" customHeight="1" spans="1:7">
      <c r="A35" s="27" t="s">
        <v>54</v>
      </c>
      <c r="B35" s="27" t="s">
        <v>375</v>
      </c>
      <c r="C35" s="28" t="s">
        <v>397</v>
      </c>
      <c r="D35" s="27" t="s">
        <v>1124</v>
      </c>
      <c r="E35" s="29">
        <v>8000</v>
      </c>
      <c r="F35" s="29"/>
      <c r="G35" s="29"/>
    </row>
    <row r="36" customHeight="1" spans="1:7">
      <c r="A36" s="27" t="s">
        <v>54</v>
      </c>
      <c r="B36" s="27" t="s">
        <v>400</v>
      </c>
      <c r="C36" s="28" t="s">
        <v>399</v>
      </c>
      <c r="D36" s="27" t="s">
        <v>1124</v>
      </c>
      <c r="E36" s="29">
        <v>1947.89</v>
      </c>
      <c r="F36" s="29"/>
      <c r="G36" s="29"/>
    </row>
    <row r="37" customHeight="1" spans="1:7">
      <c r="A37" s="27" t="s">
        <v>54</v>
      </c>
      <c r="B37" s="27" t="s">
        <v>375</v>
      </c>
      <c r="C37" s="28" t="s">
        <v>402</v>
      </c>
      <c r="D37" s="27" t="s">
        <v>1124</v>
      </c>
      <c r="E37" s="29">
        <v>810000</v>
      </c>
      <c r="F37" s="29"/>
      <c r="G37" s="29"/>
    </row>
    <row r="38" ht="19" customHeight="1" spans="1:7">
      <c r="A38" s="27" t="s">
        <v>54</v>
      </c>
      <c r="B38" s="27" t="s">
        <v>380</v>
      </c>
      <c r="C38" s="28" t="s">
        <v>404</v>
      </c>
      <c r="D38" s="27" t="s">
        <v>1124</v>
      </c>
      <c r="E38" s="29">
        <v>47607.2</v>
      </c>
      <c r="F38" s="29"/>
      <c r="G38" s="29"/>
    </row>
    <row r="39" ht="24" customHeight="1" spans="1:7">
      <c r="A39" s="27" t="s">
        <v>54</v>
      </c>
      <c r="B39" s="27" t="s">
        <v>375</v>
      </c>
      <c r="C39" s="28" t="s">
        <v>406</v>
      </c>
      <c r="D39" s="27" t="s">
        <v>1124</v>
      </c>
      <c r="E39" s="29">
        <v>37434</v>
      </c>
      <c r="F39" s="29"/>
      <c r="G39" s="29"/>
    </row>
    <row r="40" customHeight="1" spans="1:7">
      <c r="A40" s="27" t="s">
        <v>54</v>
      </c>
      <c r="B40" s="27" t="s">
        <v>375</v>
      </c>
      <c r="C40" s="28" t="s">
        <v>408</v>
      </c>
      <c r="D40" s="27" t="s">
        <v>1124</v>
      </c>
      <c r="E40" s="29">
        <v>40000</v>
      </c>
      <c r="F40" s="29"/>
      <c r="G40" s="29"/>
    </row>
    <row r="41" ht="27" customHeight="1" spans="1:7">
      <c r="A41" s="27" t="s">
        <v>54</v>
      </c>
      <c r="B41" s="27" t="s">
        <v>375</v>
      </c>
      <c r="C41" s="28" t="s">
        <v>410</v>
      </c>
      <c r="D41" s="27" t="s">
        <v>1124</v>
      </c>
      <c r="E41" s="29">
        <v>50000</v>
      </c>
      <c r="F41" s="29"/>
      <c r="G41" s="29"/>
    </row>
    <row r="42" customHeight="1" spans="1:7">
      <c r="A42" s="27" t="s">
        <v>54</v>
      </c>
      <c r="B42" s="27" t="s">
        <v>375</v>
      </c>
      <c r="C42" s="28" t="s">
        <v>413</v>
      </c>
      <c r="D42" s="27" t="s">
        <v>1124</v>
      </c>
      <c r="E42" s="29">
        <v>6000</v>
      </c>
      <c r="F42" s="29"/>
      <c r="G42" s="29"/>
    </row>
    <row r="43" ht="28" customHeight="1" spans="1:7">
      <c r="A43" s="27" t="s">
        <v>54</v>
      </c>
      <c r="B43" s="27" t="s">
        <v>375</v>
      </c>
      <c r="C43" s="28" t="s">
        <v>415</v>
      </c>
      <c r="D43" s="27" t="s">
        <v>1124</v>
      </c>
      <c r="E43" s="29">
        <v>50000</v>
      </c>
      <c r="F43" s="29"/>
      <c r="G43" s="29"/>
    </row>
    <row r="44" ht="28" customHeight="1" spans="1:7">
      <c r="A44" s="27" t="s">
        <v>54</v>
      </c>
      <c r="B44" s="27" t="s">
        <v>375</v>
      </c>
      <c r="C44" s="28" t="s">
        <v>417</v>
      </c>
      <c r="D44" s="27" t="s">
        <v>1124</v>
      </c>
      <c r="E44" s="29">
        <v>400000</v>
      </c>
      <c r="F44" s="29"/>
      <c r="G44" s="29"/>
    </row>
    <row r="45" ht="28" customHeight="1" spans="1:7">
      <c r="A45" s="27" t="s">
        <v>54</v>
      </c>
      <c r="B45" s="27" t="s">
        <v>375</v>
      </c>
      <c r="C45" s="28" t="s">
        <v>419</v>
      </c>
      <c r="D45" s="27" t="s">
        <v>1124</v>
      </c>
      <c r="E45" s="29">
        <v>23185</v>
      </c>
      <c r="F45" s="29"/>
      <c r="G45" s="29"/>
    </row>
    <row r="46" customHeight="1" spans="1:7">
      <c r="A46" s="27" t="s">
        <v>54</v>
      </c>
      <c r="B46" s="27" t="s">
        <v>375</v>
      </c>
      <c r="C46" s="28" t="s">
        <v>421</v>
      </c>
      <c r="D46" s="27" t="s">
        <v>1124</v>
      </c>
      <c r="E46" s="29">
        <v>300000</v>
      </c>
      <c r="F46" s="29"/>
      <c r="G46" s="29"/>
    </row>
    <row r="47" customHeight="1" spans="1:7">
      <c r="A47" s="27" t="s">
        <v>54</v>
      </c>
      <c r="B47" s="27" t="s">
        <v>380</v>
      </c>
      <c r="C47" s="28" t="s">
        <v>423</v>
      </c>
      <c r="D47" s="27" t="s">
        <v>1124</v>
      </c>
      <c r="E47" s="29">
        <v>30000</v>
      </c>
      <c r="F47" s="29"/>
      <c r="G47" s="29"/>
    </row>
    <row r="48" customHeight="1" spans="1:7">
      <c r="A48" s="27" t="s">
        <v>54</v>
      </c>
      <c r="B48" s="27" t="s">
        <v>375</v>
      </c>
      <c r="C48" s="28" t="s">
        <v>425</v>
      </c>
      <c r="D48" s="27" t="s">
        <v>1124</v>
      </c>
      <c r="E48" s="29">
        <v>8329.5</v>
      </c>
      <c r="F48" s="29"/>
      <c r="G48" s="29"/>
    </row>
    <row r="49" ht="28" customHeight="1" spans="1:7">
      <c r="A49" s="27" t="s">
        <v>54</v>
      </c>
      <c r="B49" s="27" t="s">
        <v>375</v>
      </c>
      <c r="C49" s="28" t="s">
        <v>427</v>
      </c>
      <c r="D49" s="27" t="s">
        <v>1124</v>
      </c>
      <c r="E49" s="29">
        <v>80000</v>
      </c>
      <c r="F49" s="29"/>
      <c r="G49" s="29"/>
    </row>
    <row r="50" customHeight="1" spans="1:7">
      <c r="A50" s="30"/>
      <c r="B50" s="30"/>
      <c r="C50" s="30"/>
      <c r="D50" s="30"/>
      <c r="E50" s="31"/>
      <c r="F50" s="31"/>
      <c r="G50" s="31"/>
    </row>
    <row r="51" customHeight="1" spans="1:7">
      <c r="A51" s="30"/>
      <c r="B51" s="30"/>
      <c r="C51" s="30"/>
      <c r="D51" s="30"/>
      <c r="E51" s="31"/>
      <c r="F51" s="31"/>
      <c r="G51" s="31"/>
    </row>
    <row r="52" customHeight="1" spans="1:7">
      <c r="A52" s="30" t="s">
        <v>34</v>
      </c>
      <c r="B52" s="30"/>
      <c r="C52" s="30"/>
      <c r="D52" s="30"/>
      <c r="E52" s="31">
        <f>SUM(E9:E51)</f>
        <v>7538162.31</v>
      </c>
      <c r="F52" s="31"/>
      <c r="G52" s="31"/>
    </row>
  </sheetData>
  <mergeCells count="11">
    <mergeCell ref="A3:G3"/>
    <mergeCell ref="A4:D4"/>
    <mergeCell ref="E5:G5"/>
    <mergeCell ref="A52:D52"/>
    <mergeCell ref="A5:A7"/>
    <mergeCell ref="B5:B7"/>
    <mergeCell ref="C5:C7"/>
    <mergeCell ref="D5:D7"/>
    <mergeCell ref="E6:E7"/>
    <mergeCell ref="F6:F7"/>
    <mergeCell ref="G6:G7"/>
  </mergeCells>
  <pageMargins left="0.75" right="0.75" top="1" bottom="1" header="0.5" footer="0.5"/>
  <pageSetup paperSize="9" scale="66"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21"/>
  <sheetViews>
    <sheetView showZeros="0" zoomScale="110" zoomScaleNormal="110" workbookViewId="0">
      <pane ySplit="1" topLeftCell="A2" activePane="bottomLeft" state="frozen"/>
      <selection/>
      <selection pane="bottomLeft" activeCell="A4" sqref="A4:D4"/>
    </sheetView>
  </sheetViews>
  <sheetFormatPr defaultColWidth="8" defaultRowHeight="14.25" customHeight="1"/>
  <cols>
    <col min="1" max="1" width="21.1111111111111" customWidth="1"/>
    <col min="2" max="2" width="35.212962962963" customWidth="1"/>
    <col min="3" max="19" width="16.212962962963" customWidth="1"/>
  </cols>
  <sheetData>
    <row r="1" customHeight="1" spans="1:19">
      <c r="A1" s="4"/>
      <c r="B1" s="4"/>
      <c r="C1" s="4"/>
      <c r="D1" s="4"/>
      <c r="E1" s="4"/>
      <c r="F1" s="4"/>
      <c r="G1" s="4"/>
      <c r="H1" s="4"/>
      <c r="I1" s="4"/>
      <c r="J1" s="4"/>
      <c r="K1" s="4"/>
      <c r="L1" s="4"/>
      <c r="M1" s="4"/>
      <c r="N1" s="4"/>
      <c r="O1" s="4"/>
      <c r="P1" s="4"/>
      <c r="Q1" s="4"/>
      <c r="R1" s="4"/>
      <c r="S1" s="4"/>
    </row>
    <row r="2" ht="11.95" customHeight="1" spans="1:19">
      <c r="A2" s="264"/>
      <c r="B2" s="265"/>
      <c r="C2" s="265"/>
      <c r="D2" s="265"/>
      <c r="E2" s="265"/>
      <c r="F2" s="265"/>
      <c r="G2" s="265"/>
      <c r="H2" s="265"/>
      <c r="I2" s="265"/>
      <c r="J2" s="285"/>
      <c r="K2" s="265"/>
      <c r="L2" s="265"/>
      <c r="M2" s="265"/>
      <c r="N2" s="265"/>
      <c r="O2" s="265"/>
      <c r="P2" s="265"/>
      <c r="Q2" s="265"/>
      <c r="R2" s="298" t="s">
        <v>30</v>
      </c>
      <c r="S2" s="265"/>
    </row>
    <row r="3" ht="36" customHeight="1" spans="1:19">
      <c r="A3" s="266" t="s">
        <v>31</v>
      </c>
      <c r="B3" s="267"/>
      <c r="C3" s="267"/>
      <c r="D3" s="267"/>
      <c r="E3" s="267"/>
      <c r="F3" s="267"/>
      <c r="G3" s="267"/>
      <c r="H3" s="267"/>
      <c r="I3" s="267"/>
      <c r="J3" s="286"/>
      <c r="K3" s="267"/>
      <c r="L3" s="267"/>
      <c r="M3" s="267"/>
      <c r="N3" s="267"/>
      <c r="O3" s="267"/>
      <c r="P3" s="267"/>
      <c r="Q3" s="267"/>
      <c r="R3" s="267"/>
      <c r="S3" s="267"/>
    </row>
    <row r="4" ht="20.3" customHeight="1" spans="1:19">
      <c r="A4" s="268" t="str">
        <f>'部门财务收支预算总表01-1'!A4</f>
        <v>单位名称：古城街道办事处</v>
      </c>
      <c r="B4" s="269"/>
      <c r="C4" s="269"/>
      <c r="D4" s="269"/>
      <c r="E4" s="269"/>
      <c r="F4" s="269"/>
      <c r="G4" s="269"/>
      <c r="H4" s="269"/>
      <c r="I4" s="269"/>
      <c r="J4" s="287"/>
      <c r="K4" s="269"/>
      <c r="L4" s="269"/>
      <c r="M4" s="269"/>
      <c r="N4" s="288"/>
      <c r="O4" s="288"/>
      <c r="P4" s="288"/>
      <c r="Q4" s="288"/>
      <c r="R4" s="288" t="s">
        <v>3</v>
      </c>
      <c r="S4" s="288" t="s">
        <v>3</v>
      </c>
    </row>
    <row r="5" ht="18.85" customHeight="1" spans="1:19">
      <c r="A5" s="270" t="s">
        <v>32</v>
      </c>
      <c r="B5" s="271" t="s">
        <v>33</v>
      </c>
      <c r="C5" s="271" t="s">
        <v>34</v>
      </c>
      <c r="D5" s="272" t="s">
        <v>35</v>
      </c>
      <c r="E5" s="273"/>
      <c r="F5" s="273"/>
      <c r="G5" s="273"/>
      <c r="H5" s="273"/>
      <c r="I5" s="273"/>
      <c r="J5" s="289"/>
      <c r="K5" s="273"/>
      <c r="L5" s="273"/>
      <c r="M5" s="273"/>
      <c r="N5" s="290"/>
      <c r="O5" s="290" t="s">
        <v>23</v>
      </c>
      <c r="P5" s="290"/>
      <c r="Q5" s="290"/>
      <c r="R5" s="290"/>
      <c r="S5" s="290"/>
    </row>
    <row r="6" ht="18" customHeight="1" spans="1:19">
      <c r="A6" s="274"/>
      <c r="B6" s="275"/>
      <c r="C6" s="275"/>
      <c r="D6" s="275" t="s">
        <v>36</v>
      </c>
      <c r="E6" s="275" t="s">
        <v>37</v>
      </c>
      <c r="F6" s="275" t="s">
        <v>38</v>
      </c>
      <c r="G6" s="275" t="s">
        <v>39</v>
      </c>
      <c r="H6" s="275" t="s">
        <v>40</v>
      </c>
      <c r="I6" s="291" t="s">
        <v>41</v>
      </c>
      <c r="J6" s="292"/>
      <c r="K6" s="291" t="s">
        <v>42</v>
      </c>
      <c r="L6" s="291" t="s">
        <v>43</v>
      </c>
      <c r="M6" s="291" t="s">
        <v>44</v>
      </c>
      <c r="N6" s="293" t="s">
        <v>45</v>
      </c>
      <c r="O6" s="259" t="s">
        <v>36</v>
      </c>
      <c r="P6" s="259" t="s">
        <v>37</v>
      </c>
      <c r="Q6" s="259" t="s">
        <v>38</v>
      </c>
      <c r="R6" s="259" t="s">
        <v>39</v>
      </c>
      <c r="S6" s="259" t="s">
        <v>46</v>
      </c>
    </row>
    <row r="7" ht="29.3" customHeight="1" spans="1:19">
      <c r="A7" s="276"/>
      <c r="B7" s="277"/>
      <c r="C7" s="277"/>
      <c r="D7" s="277"/>
      <c r="E7" s="277"/>
      <c r="F7" s="277"/>
      <c r="G7" s="277"/>
      <c r="H7" s="277"/>
      <c r="I7" s="294" t="s">
        <v>36</v>
      </c>
      <c r="J7" s="294" t="s">
        <v>47</v>
      </c>
      <c r="K7" s="294" t="s">
        <v>42</v>
      </c>
      <c r="L7" s="294" t="s">
        <v>43</v>
      </c>
      <c r="M7" s="294" t="s">
        <v>44</v>
      </c>
      <c r="N7" s="294" t="s">
        <v>45</v>
      </c>
      <c r="O7" s="294"/>
      <c r="P7" s="294"/>
      <c r="Q7" s="294"/>
      <c r="R7" s="294"/>
      <c r="S7" s="294"/>
    </row>
    <row r="8" ht="16.55" customHeight="1" spans="1:19">
      <c r="A8" s="278">
        <v>1</v>
      </c>
      <c r="B8" s="279" t="s">
        <v>48</v>
      </c>
      <c r="C8" s="279" t="s">
        <v>49</v>
      </c>
      <c r="D8" s="279" t="s">
        <v>50</v>
      </c>
      <c r="E8" s="278">
        <v>5</v>
      </c>
      <c r="F8" s="280">
        <v>6</v>
      </c>
      <c r="G8" s="280">
        <v>7</v>
      </c>
      <c r="H8" s="278">
        <v>8</v>
      </c>
      <c r="I8" s="280">
        <v>9</v>
      </c>
      <c r="J8" s="295">
        <v>10</v>
      </c>
      <c r="K8" s="295">
        <v>11</v>
      </c>
      <c r="L8" s="296">
        <v>12</v>
      </c>
      <c r="M8" s="295">
        <v>13</v>
      </c>
      <c r="N8" s="295">
        <v>14</v>
      </c>
      <c r="O8" s="295">
        <v>15</v>
      </c>
      <c r="P8" s="295">
        <v>16</v>
      </c>
      <c r="Q8" s="295">
        <v>17</v>
      </c>
      <c r="R8" s="295">
        <v>18</v>
      </c>
      <c r="S8" s="295">
        <v>19</v>
      </c>
    </row>
    <row r="9" ht="31.45" customHeight="1" spans="1:19">
      <c r="A9" s="281" t="s">
        <v>51</v>
      </c>
      <c r="B9" s="281" t="s">
        <v>52</v>
      </c>
      <c r="C9" s="282">
        <f>C10+C11+C12+C13</f>
        <v>21508933</v>
      </c>
      <c r="D9" s="282">
        <f>D10+D11+D12+D13</f>
        <v>21508933</v>
      </c>
      <c r="E9" s="282">
        <v>20908827.12</v>
      </c>
      <c r="F9" s="282">
        <v>580000</v>
      </c>
      <c r="G9" s="282"/>
      <c r="H9" s="282"/>
      <c r="I9" s="282">
        <v>20105.88</v>
      </c>
      <c r="J9" s="282"/>
      <c r="K9" s="282"/>
      <c r="L9" s="282"/>
      <c r="M9" s="282"/>
      <c r="N9" s="282">
        <v>20105.88</v>
      </c>
      <c r="O9" s="282"/>
      <c r="P9" s="282"/>
      <c r="Q9" s="282"/>
      <c r="R9" s="282"/>
      <c r="S9" s="282"/>
    </row>
    <row r="10" ht="16.55" customHeight="1" spans="1:19">
      <c r="A10" s="283" t="s">
        <v>53</v>
      </c>
      <c r="B10" s="283" t="s">
        <v>54</v>
      </c>
      <c r="C10" s="282">
        <f>12362683.43+2683970.31</f>
        <v>15046653.74</v>
      </c>
      <c r="D10" s="282">
        <f>12362683.43+2683970.31</f>
        <v>15046653.74</v>
      </c>
      <c r="E10" s="282">
        <f>12342577.55+2103970.31</f>
        <v>14446547.86</v>
      </c>
      <c r="F10" s="282">
        <v>580000</v>
      </c>
      <c r="G10" s="282"/>
      <c r="H10" s="282"/>
      <c r="I10" s="282">
        <v>20105.88</v>
      </c>
      <c r="J10" s="282"/>
      <c r="K10" s="282"/>
      <c r="L10" s="282"/>
      <c r="M10" s="282"/>
      <c r="N10" s="282">
        <v>20105.88</v>
      </c>
      <c r="O10" s="297"/>
      <c r="P10" s="297"/>
      <c r="Q10" s="297"/>
      <c r="R10" s="297"/>
      <c r="S10" s="297"/>
    </row>
    <row r="11" customHeight="1" spans="1:19">
      <c r="A11" s="283" t="s">
        <v>55</v>
      </c>
      <c r="B11" s="283" t="s">
        <v>56</v>
      </c>
      <c r="C11" s="282">
        <v>2138495.62</v>
      </c>
      <c r="D11" s="282">
        <v>2138495.62</v>
      </c>
      <c r="E11" s="282">
        <v>2138495.62</v>
      </c>
      <c r="F11" s="282"/>
      <c r="G11" s="282"/>
      <c r="H11" s="282"/>
      <c r="I11" s="282"/>
      <c r="J11" s="282"/>
      <c r="K11" s="282"/>
      <c r="L11" s="282"/>
      <c r="M11" s="282"/>
      <c r="N11" s="282"/>
      <c r="O11" s="297"/>
      <c r="P11" s="297"/>
      <c r="Q11" s="297"/>
      <c r="R11" s="297"/>
      <c r="S11" s="297"/>
    </row>
    <row r="12" customHeight="1" spans="1:19">
      <c r="A12" s="283" t="s">
        <v>57</v>
      </c>
      <c r="B12" s="283" t="s">
        <v>58</v>
      </c>
      <c r="C12" s="282">
        <v>1062092.84</v>
      </c>
      <c r="D12" s="282">
        <v>1062092.84</v>
      </c>
      <c r="E12" s="282">
        <v>1062092.84</v>
      </c>
      <c r="F12" s="282"/>
      <c r="G12" s="282"/>
      <c r="H12" s="282"/>
      <c r="I12" s="282"/>
      <c r="J12" s="282"/>
      <c r="K12" s="282"/>
      <c r="L12" s="282"/>
      <c r="M12" s="282"/>
      <c r="N12" s="282"/>
      <c r="O12" s="297"/>
      <c r="P12" s="297"/>
      <c r="Q12" s="297"/>
      <c r="R12" s="297"/>
      <c r="S12" s="297"/>
    </row>
    <row r="13" customHeight="1" spans="1:19">
      <c r="A13" s="283" t="s">
        <v>59</v>
      </c>
      <c r="B13" s="283" t="s">
        <v>60</v>
      </c>
      <c r="C13" s="282">
        <v>3261690.8</v>
      </c>
      <c r="D13" s="282">
        <v>3261690.8</v>
      </c>
      <c r="E13" s="282">
        <v>3261690.8</v>
      </c>
      <c r="F13" s="282"/>
      <c r="G13" s="282"/>
      <c r="H13" s="282"/>
      <c r="I13" s="282"/>
      <c r="J13" s="282"/>
      <c r="K13" s="282"/>
      <c r="L13" s="282"/>
      <c r="M13" s="282"/>
      <c r="N13" s="282"/>
      <c r="O13" s="297"/>
      <c r="P13" s="297"/>
      <c r="Q13" s="297"/>
      <c r="R13" s="297"/>
      <c r="S13" s="297"/>
    </row>
    <row r="14" customHeight="1" spans="1:19">
      <c r="A14" s="284" t="s">
        <v>34</v>
      </c>
      <c r="B14" s="284"/>
      <c r="C14" s="282">
        <f>C9</f>
        <v>21508933</v>
      </c>
      <c r="D14" s="282">
        <f>D9</f>
        <v>21508933</v>
      </c>
      <c r="E14" s="282">
        <v>20908827.12</v>
      </c>
      <c r="F14" s="282">
        <v>580000</v>
      </c>
      <c r="G14" s="282"/>
      <c r="H14" s="282"/>
      <c r="I14" s="282">
        <v>20105.88</v>
      </c>
      <c r="J14" s="282"/>
      <c r="K14" s="282"/>
      <c r="L14" s="282"/>
      <c r="M14" s="282"/>
      <c r="N14" s="282">
        <v>20105.88</v>
      </c>
      <c r="O14" s="282"/>
      <c r="P14" s="282"/>
      <c r="Q14" s="282"/>
      <c r="R14" s="282"/>
      <c r="S14" s="282"/>
    </row>
    <row r="16" customHeight="1" spans="2:2">
      <c r="B16" s="61"/>
    </row>
    <row r="17" customHeight="1" spans="2:4">
      <c r="B17" s="61"/>
      <c r="D17" s="61"/>
    </row>
    <row r="21" customHeight="1" spans="2:4">
      <c r="B21" s="61"/>
      <c r="D21" s="61"/>
    </row>
  </sheetData>
  <mergeCells count="21">
    <mergeCell ref="R2:S2"/>
    <mergeCell ref="A3:S3"/>
    <mergeCell ref="A4:D4"/>
    <mergeCell ref="R4:S4"/>
    <mergeCell ref="D5:N5"/>
    <mergeCell ref="O5:S5"/>
    <mergeCell ref="I6:N6"/>
    <mergeCell ref="A14:B14"/>
    <mergeCell ref="A5:A7"/>
    <mergeCell ref="B5:B7"/>
    <mergeCell ref="C5:C7"/>
    <mergeCell ref="D6:D7"/>
    <mergeCell ref="E6:E7"/>
    <mergeCell ref="F6:F7"/>
    <mergeCell ref="G6:G7"/>
    <mergeCell ref="H6:H7"/>
    <mergeCell ref="O6:O7"/>
    <mergeCell ref="P6:P7"/>
    <mergeCell ref="Q6:Q7"/>
    <mergeCell ref="R6:R7"/>
    <mergeCell ref="S6:S7"/>
  </mergeCells>
  <pageMargins left="0.75" right="0.75" top="1" bottom="1" header="0.5" footer="0.5"/>
  <pageSetup paperSize="9" scale="40"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O79"/>
  <sheetViews>
    <sheetView showZeros="0" workbookViewId="0">
      <pane ySplit="6" topLeftCell="A63" activePane="bottomLeft" state="frozen"/>
      <selection/>
      <selection pane="bottomLeft" activeCell="D64" sqref="D64"/>
    </sheetView>
  </sheetViews>
  <sheetFormatPr defaultColWidth="9.11111111111111" defaultRowHeight="14.25" customHeight="1"/>
  <cols>
    <col min="1" max="1" width="14.212962962963" customWidth="1"/>
    <col min="2" max="2" width="32.5462962962963" customWidth="1"/>
    <col min="3" max="3" width="18.8888888888889" hidden="1" customWidth="1"/>
    <col min="4" max="4" width="24.5555555555556" customWidth="1"/>
    <col min="5" max="6" width="18.8888888888889" customWidth="1"/>
    <col min="7" max="7" width="21.212962962963" customWidth="1"/>
    <col min="8" max="9" width="18.8888888888889" customWidth="1"/>
    <col min="10" max="10" width="17.8888888888889" customWidth="1"/>
    <col min="11" max="15" width="18.8888888888889" customWidth="1"/>
  </cols>
  <sheetData>
    <row r="1" customHeight="1" spans="1:15">
      <c r="A1" s="4"/>
      <c r="B1" s="4"/>
      <c r="C1" s="4"/>
      <c r="D1" s="4"/>
      <c r="E1" s="4"/>
      <c r="F1" s="4"/>
      <c r="G1" s="4"/>
      <c r="H1" s="4"/>
      <c r="I1" s="4"/>
      <c r="J1" s="4"/>
      <c r="K1" s="4"/>
      <c r="L1" s="4"/>
      <c r="M1" s="4"/>
      <c r="N1" s="4"/>
      <c r="O1" s="4"/>
    </row>
    <row r="2" s="6" customFormat="1" ht="15.75" customHeight="1" spans="15:15">
      <c r="O2" s="153" t="s">
        <v>61</v>
      </c>
    </row>
    <row r="3" s="6" customFormat="1" ht="28.5" customHeight="1" spans="1:15">
      <c r="A3" s="35" t="s">
        <v>62</v>
      </c>
      <c r="B3" s="35"/>
      <c r="C3" s="35"/>
      <c r="D3" s="35"/>
      <c r="E3" s="35"/>
      <c r="F3" s="35"/>
      <c r="G3" s="35"/>
      <c r="H3" s="35"/>
      <c r="I3" s="35"/>
      <c r="J3" s="35"/>
      <c r="K3" s="35"/>
      <c r="L3" s="35"/>
      <c r="M3" s="35"/>
      <c r="N3" s="35"/>
      <c r="O3" s="35"/>
    </row>
    <row r="4" s="6" customFormat="1" ht="15.05" customHeight="1" spans="1:15">
      <c r="A4" s="154" t="str">
        <f>'部门财务收支预算总表01-1'!A4</f>
        <v>单位名称：古城街道办事处</v>
      </c>
      <c r="B4" s="37"/>
      <c r="C4" s="155"/>
      <c r="D4" s="155"/>
      <c r="E4" s="155"/>
      <c r="F4" s="155"/>
      <c r="G4" s="12"/>
      <c r="H4" s="155"/>
      <c r="I4" s="155"/>
      <c r="J4" s="12"/>
      <c r="K4" s="155"/>
      <c r="L4" s="155"/>
      <c r="M4" s="12"/>
      <c r="N4" s="12"/>
      <c r="O4" s="156" t="s">
        <v>3</v>
      </c>
    </row>
    <row r="5" s="6" customFormat="1" ht="18.85" customHeight="1" spans="1:15">
      <c r="A5" s="15" t="s">
        <v>63</v>
      </c>
      <c r="B5" s="15" t="s">
        <v>64</v>
      </c>
      <c r="C5" s="21" t="s">
        <v>34</v>
      </c>
      <c r="D5" s="40" t="s">
        <v>37</v>
      </c>
      <c r="E5" s="40"/>
      <c r="F5" s="40"/>
      <c r="G5" s="259" t="s">
        <v>38</v>
      </c>
      <c r="H5" s="15" t="s">
        <v>39</v>
      </c>
      <c r="I5" s="15" t="s">
        <v>65</v>
      </c>
      <c r="J5" s="16" t="s">
        <v>66</v>
      </c>
      <c r="K5" s="128" t="s">
        <v>67</v>
      </c>
      <c r="L5" s="128" t="s">
        <v>68</v>
      </c>
      <c r="M5" s="128" t="s">
        <v>69</v>
      </c>
      <c r="N5" s="128" t="s">
        <v>70</v>
      </c>
      <c r="O5" s="152" t="s">
        <v>71</v>
      </c>
    </row>
    <row r="6" s="6" customFormat="1" ht="29.95" customHeight="1" spans="1:15">
      <c r="A6" s="24"/>
      <c r="B6" s="24"/>
      <c r="C6" s="24"/>
      <c r="D6" s="40" t="s">
        <v>36</v>
      </c>
      <c r="E6" s="40" t="s">
        <v>72</v>
      </c>
      <c r="F6" s="40" t="s">
        <v>73</v>
      </c>
      <c r="G6" s="24"/>
      <c r="H6" s="24"/>
      <c r="I6" s="24"/>
      <c r="J6" s="40" t="s">
        <v>36</v>
      </c>
      <c r="K6" s="149" t="s">
        <v>67</v>
      </c>
      <c r="L6" s="149" t="s">
        <v>68</v>
      </c>
      <c r="M6" s="149" t="s">
        <v>69</v>
      </c>
      <c r="N6" s="149" t="s">
        <v>70</v>
      </c>
      <c r="O6" s="149" t="s">
        <v>71</v>
      </c>
    </row>
    <row r="7" s="6" customFormat="1" ht="16.55" customHeight="1" spans="1:15">
      <c r="A7" s="40">
        <v>1</v>
      </c>
      <c r="B7" s="40">
        <v>2</v>
      </c>
      <c r="C7" s="40">
        <v>3</v>
      </c>
      <c r="D7" s="40">
        <v>4</v>
      </c>
      <c r="E7" s="40">
        <v>5</v>
      </c>
      <c r="F7" s="40">
        <v>6</v>
      </c>
      <c r="G7" s="40">
        <v>7</v>
      </c>
      <c r="H7" s="164">
        <v>8</v>
      </c>
      <c r="I7" s="164">
        <v>9</v>
      </c>
      <c r="J7" s="164">
        <v>10</v>
      </c>
      <c r="K7" s="164">
        <v>11</v>
      </c>
      <c r="L7" s="164">
        <v>12</v>
      </c>
      <c r="M7" s="164">
        <v>13</v>
      </c>
      <c r="N7" s="164">
        <v>14</v>
      </c>
      <c r="O7" s="40">
        <v>15</v>
      </c>
    </row>
    <row r="8" s="6" customFormat="1" ht="20.3" customHeight="1" spans="1:15">
      <c r="A8" s="42" t="s">
        <v>74</v>
      </c>
      <c r="B8" s="42" t="s">
        <v>75</v>
      </c>
      <c r="C8" s="43">
        <f>C9+C12+C14+C16+C18+C21+C24</f>
        <v>7431287.25</v>
      </c>
      <c r="D8" s="43">
        <f>E8+F8</f>
        <v>7411181.37</v>
      </c>
      <c r="E8" s="43">
        <f>E9+E12+E24</f>
        <v>6047766.76</v>
      </c>
      <c r="F8" s="43">
        <f>F9+F12+F14+F16+F18+F21+F24</f>
        <v>1363414.61</v>
      </c>
      <c r="G8" s="260"/>
      <c r="H8" s="43"/>
      <c r="I8" s="43"/>
      <c r="J8" s="43">
        <v>20105.88</v>
      </c>
      <c r="K8" s="43"/>
      <c r="L8" s="43"/>
      <c r="M8" s="43"/>
      <c r="N8" s="43"/>
      <c r="O8" s="43">
        <v>20105.88</v>
      </c>
    </row>
    <row r="9" s="6" customFormat="1" ht="17.2" customHeight="1" spans="1:15">
      <c r="A9" s="157" t="s">
        <v>76</v>
      </c>
      <c r="B9" s="157" t="s">
        <v>77</v>
      </c>
      <c r="C9" s="43">
        <f>C10+C11</f>
        <v>98000</v>
      </c>
      <c r="D9" s="43">
        <f t="shared" ref="D9:D40" si="0">E9+F9</f>
        <v>98000</v>
      </c>
      <c r="E9" s="43">
        <f>E10+E11</f>
        <v>0</v>
      </c>
      <c r="F9" s="43">
        <f>F10+F11</f>
        <v>98000</v>
      </c>
      <c r="G9" s="260"/>
      <c r="H9" s="43"/>
      <c r="I9" s="43"/>
      <c r="J9" s="43"/>
      <c r="K9" s="43"/>
      <c r="L9" s="43"/>
      <c r="M9" s="43"/>
      <c r="N9" s="43"/>
      <c r="O9" s="43"/>
    </row>
    <row r="10" s="6" customFormat="1" customHeight="1" spans="1:15">
      <c r="A10" s="159">
        <v>2010108</v>
      </c>
      <c r="B10" s="159" t="s">
        <v>78</v>
      </c>
      <c r="C10" s="43">
        <f t="shared" ref="C10:C15" si="1">D10</f>
        <v>33000</v>
      </c>
      <c r="D10" s="43">
        <f t="shared" si="0"/>
        <v>33000</v>
      </c>
      <c r="E10" s="43"/>
      <c r="F10" s="43">
        <f>25000+8000</f>
        <v>33000</v>
      </c>
      <c r="G10" s="260"/>
      <c r="H10" s="43"/>
      <c r="I10" s="43"/>
      <c r="J10" s="43"/>
      <c r="K10" s="43"/>
      <c r="L10" s="43"/>
      <c r="M10" s="43"/>
      <c r="N10" s="43"/>
      <c r="O10" s="43"/>
    </row>
    <row r="11" s="6" customFormat="1" customHeight="1" spans="1:15">
      <c r="A11" s="159">
        <v>2010199</v>
      </c>
      <c r="B11" s="159" t="s">
        <v>79</v>
      </c>
      <c r="C11" s="43">
        <f t="shared" si="1"/>
        <v>65000</v>
      </c>
      <c r="D11" s="43">
        <f t="shared" si="0"/>
        <v>65000</v>
      </c>
      <c r="E11" s="43"/>
      <c r="F11" s="43">
        <v>65000</v>
      </c>
      <c r="G11" s="260"/>
      <c r="H11" s="43"/>
      <c r="I11" s="43"/>
      <c r="J11" s="43"/>
      <c r="K11" s="43"/>
      <c r="L11" s="43"/>
      <c r="M11" s="43"/>
      <c r="N11" s="43"/>
      <c r="O11" s="43"/>
    </row>
    <row r="12" s="6" customFormat="1" customHeight="1" spans="1:15">
      <c r="A12" s="157" t="s">
        <v>80</v>
      </c>
      <c r="B12" s="157" t="s">
        <v>81</v>
      </c>
      <c r="C12" s="43">
        <f>C13</f>
        <v>5703080.32</v>
      </c>
      <c r="D12" s="43">
        <f t="shared" si="0"/>
        <v>5682974.44</v>
      </c>
      <c r="E12" s="43">
        <f>E13</f>
        <v>4649474.44</v>
      </c>
      <c r="F12" s="43">
        <f>F13</f>
        <v>1033500</v>
      </c>
      <c r="G12" s="260"/>
      <c r="H12" s="43"/>
      <c r="I12" s="43"/>
      <c r="J12" s="43">
        <v>20105.88</v>
      </c>
      <c r="K12" s="43"/>
      <c r="L12" s="43"/>
      <c r="M12" s="43"/>
      <c r="N12" s="43"/>
      <c r="O12" s="43">
        <v>20105.88</v>
      </c>
    </row>
    <row r="13" s="6" customFormat="1" customHeight="1" spans="1:15">
      <c r="A13" s="159">
        <v>2010301</v>
      </c>
      <c r="B13" s="159" t="s">
        <v>82</v>
      </c>
      <c r="C13" s="43">
        <f>D13+J13</f>
        <v>5703080.32</v>
      </c>
      <c r="D13" s="43">
        <f t="shared" si="0"/>
        <v>5682974.44</v>
      </c>
      <c r="E13" s="43">
        <v>4649474.44</v>
      </c>
      <c r="F13" s="43">
        <v>1033500</v>
      </c>
      <c r="G13" s="260"/>
      <c r="H13" s="43"/>
      <c r="I13" s="43"/>
      <c r="J13" s="43">
        <v>20105.88</v>
      </c>
      <c r="K13" s="43"/>
      <c r="L13" s="43"/>
      <c r="M13" s="43"/>
      <c r="N13" s="43"/>
      <c r="O13" s="43">
        <v>20105.88</v>
      </c>
    </row>
    <row r="14" s="6" customFormat="1" customHeight="1" spans="1:15">
      <c r="A14" s="157">
        <v>20106</v>
      </c>
      <c r="B14" s="159" t="s">
        <v>83</v>
      </c>
      <c r="C14" s="43">
        <f>C15</f>
        <v>24996.02</v>
      </c>
      <c r="D14" s="43">
        <f t="shared" si="0"/>
        <v>24996.02</v>
      </c>
      <c r="E14" s="43"/>
      <c r="F14" s="43">
        <f>F15</f>
        <v>24996.02</v>
      </c>
      <c r="G14" s="260"/>
      <c r="H14" s="43"/>
      <c r="I14" s="43"/>
      <c r="J14" s="43"/>
      <c r="K14" s="43"/>
      <c r="L14" s="43"/>
      <c r="M14" s="43"/>
      <c r="N14" s="43"/>
      <c r="O14" s="43"/>
    </row>
    <row r="15" s="6" customFormat="1" customHeight="1" spans="1:15">
      <c r="A15" s="159">
        <v>2010699</v>
      </c>
      <c r="B15" s="159" t="s">
        <v>84</v>
      </c>
      <c r="C15" s="43">
        <f t="shared" si="1"/>
        <v>24996.02</v>
      </c>
      <c r="D15" s="43">
        <f t="shared" si="0"/>
        <v>24996.02</v>
      </c>
      <c r="E15" s="43"/>
      <c r="F15" s="43">
        <v>24996.02</v>
      </c>
      <c r="G15" s="260"/>
      <c r="H15" s="43"/>
      <c r="I15" s="43"/>
      <c r="J15" s="43"/>
      <c r="K15" s="43"/>
      <c r="L15" s="43"/>
      <c r="M15" s="43"/>
      <c r="N15" s="43"/>
      <c r="O15" s="43"/>
    </row>
    <row r="16" s="6" customFormat="1" customHeight="1" spans="1:15">
      <c r="A16" s="157">
        <v>20111</v>
      </c>
      <c r="B16" s="157" t="s">
        <v>85</v>
      </c>
      <c r="C16" s="43">
        <f>C17</f>
        <v>49607.2</v>
      </c>
      <c r="D16" s="43">
        <f t="shared" si="0"/>
        <v>49607.2</v>
      </c>
      <c r="E16" s="43"/>
      <c r="F16" s="43">
        <f>F17</f>
        <v>49607.2</v>
      </c>
      <c r="G16" s="260"/>
      <c r="H16" s="43"/>
      <c r="I16" s="43"/>
      <c r="J16" s="43"/>
      <c r="K16" s="43"/>
      <c r="L16" s="43"/>
      <c r="M16" s="43"/>
      <c r="N16" s="43"/>
      <c r="O16" s="43"/>
    </row>
    <row r="17" s="6" customFormat="1" customHeight="1" spans="1:15">
      <c r="A17" s="47">
        <v>2011102</v>
      </c>
      <c r="B17" s="159" t="s">
        <v>86</v>
      </c>
      <c r="C17" s="43">
        <f t="shared" ref="C17:C20" si="2">D17</f>
        <v>49607.2</v>
      </c>
      <c r="D17" s="43">
        <f t="shared" si="0"/>
        <v>49607.2</v>
      </c>
      <c r="E17" s="43"/>
      <c r="F17" s="43">
        <v>49607.2</v>
      </c>
      <c r="G17" s="260"/>
      <c r="H17" s="43"/>
      <c r="I17" s="43"/>
      <c r="J17" s="43"/>
      <c r="K17" s="43"/>
      <c r="L17" s="43"/>
      <c r="M17" s="43"/>
      <c r="N17" s="43"/>
      <c r="O17" s="43"/>
    </row>
    <row r="18" s="6" customFormat="1" customHeight="1" spans="1:15">
      <c r="A18" s="157">
        <v>20129</v>
      </c>
      <c r="B18" s="157" t="s">
        <v>87</v>
      </c>
      <c r="C18" s="43">
        <f>C19+C20</f>
        <v>10277.39</v>
      </c>
      <c r="D18" s="43">
        <f t="shared" si="0"/>
        <v>10277.39</v>
      </c>
      <c r="E18" s="43"/>
      <c r="F18" s="43">
        <f>F19+F20</f>
        <v>10277.39</v>
      </c>
      <c r="G18" s="260"/>
      <c r="H18" s="43"/>
      <c r="I18" s="43"/>
      <c r="J18" s="43"/>
      <c r="K18" s="43"/>
      <c r="L18" s="43"/>
      <c r="M18" s="43"/>
      <c r="N18" s="43"/>
      <c r="O18" s="43"/>
    </row>
    <row r="19" s="6" customFormat="1" customHeight="1" spans="1:15">
      <c r="A19" s="47">
        <v>2012902</v>
      </c>
      <c r="B19" s="159" t="s">
        <v>86</v>
      </c>
      <c r="C19" s="43">
        <f t="shared" si="2"/>
        <v>6114.89</v>
      </c>
      <c r="D19" s="43">
        <f t="shared" si="0"/>
        <v>6114.89</v>
      </c>
      <c r="E19" s="43"/>
      <c r="F19" s="43">
        <v>6114.89</v>
      </c>
      <c r="G19" s="260"/>
      <c r="H19" s="43"/>
      <c r="I19" s="43"/>
      <c r="J19" s="43"/>
      <c r="K19" s="43"/>
      <c r="L19" s="43"/>
      <c r="M19" s="43"/>
      <c r="N19" s="43"/>
      <c r="O19" s="43"/>
    </row>
    <row r="20" s="6" customFormat="1" customHeight="1" spans="1:15">
      <c r="A20" s="47">
        <v>2012999</v>
      </c>
      <c r="B20" s="159" t="s">
        <v>88</v>
      </c>
      <c r="C20" s="43">
        <f t="shared" si="2"/>
        <v>4162.5</v>
      </c>
      <c r="D20" s="43">
        <f t="shared" si="0"/>
        <v>4162.5</v>
      </c>
      <c r="E20" s="43"/>
      <c r="F20" s="43">
        <v>4162.5</v>
      </c>
      <c r="G20" s="260"/>
      <c r="H20" s="43"/>
      <c r="I20" s="43"/>
      <c r="J20" s="43"/>
      <c r="K20" s="43"/>
      <c r="L20" s="43"/>
      <c r="M20" s="43"/>
      <c r="N20" s="43"/>
      <c r="O20" s="43"/>
    </row>
    <row r="21" s="6" customFormat="1" customHeight="1" spans="1:15">
      <c r="A21" s="157">
        <v>20132</v>
      </c>
      <c r="B21" s="157" t="s">
        <v>89</v>
      </c>
      <c r="C21" s="43">
        <f>C22+C23</f>
        <v>147034</v>
      </c>
      <c r="D21" s="43">
        <f t="shared" si="0"/>
        <v>147034</v>
      </c>
      <c r="E21" s="43"/>
      <c r="F21" s="43">
        <f>F22+F23</f>
        <v>147034</v>
      </c>
      <c r="G21" s="260"/>
      <c r="H21" s="43"/>
      <c r="I21" s="43"/>
      <c r="J21" s="43"/>
      <c r="K21" s="43"/>
      <c r="L21" s="43"/>
      <c r="M21" s="43"/>
      <c r="N21" s="43"/>
      <c r="O21" s="43"/>
    </row>
    <row r="22" s="6" customFormat="1" customHeight="1" spans="1:15">
      <c r="A22" s="159">
        <v>2013202</v>
      </c>
      <c r="B22" s="159" t="s">
        <v>86</v>
      </c>
      <c r="C22" s="43">
        <f>D22</f>
        <v>32640</v>
      </c>
      <c r="D22" s="43">
        <f t="shared" si="0"/>
        <v>32640</v>
      </c>
      <c r="E22" s="43"/>
      <c r="F22" s="43">
        <f>17120+15520</f>
        <v>32640</v>
      </c>
      <c r="G22" s="260"/>
      <c r="H22" s="43"/>
      <c r="I22" s="43"/>
      <c r="J22" s="43"/>
      <c r="K22" s="43"/>
      <c r="L22" s="43"/>
      <c r="M22" s="43"/>
      <c r="N22" s="43"/>
      <c r="O22" s="43"/>
    </row>
    <row r="23" s="6" customFormat="1" customHeight="1" spans="1:15">
      <c r="A23" s="159">
        <v>2013299</v>
      </c>
      <c r="B23" s="159" t="s">
        <v>90</v>
      </c>
      <c r="C23" s="43">
        <f>D23</f>
        <v>114394</v>
      </c>
      <c r="D23" s="43">
        <f t="shared" si="0"/>
        <v>114394</v>
      </c>
      <c r="E23" s="43"/>
      <c r="F23" s="43">
        <f>73840+40554</f>
        <v>114394</v>
      </c>
      <c r="G23" s="260"/>
      <c r="H23" s="43"/>
      <c r="I23" s="43"/>
      <c r="J23" s="43"/>
      <c r="K23" s="43"/>
      <c r="L23" s="43"/>
      <c r="M23" s="43"/>
      <c r="N23" s="43"/>
      <c r="O23" s="43"/>
    </row>
    <row r="24" s="6" customFormat="1" customHeight="1" spans="1:15">
      <c r="A24" s="157" t="s">
        <v>91</v>
      </c>
      <c r="B24" s="157" t="s">
        <v>92</v>
      </c>
      <c r="C24" s="43">
        <v>1398292.32</v>
      </c>
      <c r="D24" s="43">
        <f t="shared" si="0"/>
        <v>1398292.32</v>
      </c>
      <c r="E24" s="43">
        <v>1398292.32</v>
      </c>
      <c r="F24" s="43"/>
      <c r="G24" s="260"/>
      <c r="H24" s="43"/>
      <c r="I24" s="43"/>
      <c r="J24" s="43"/>
      <c r="K24" s="43"/>
      <c r="L24" s="43"/>
      <c r="M24" s="43"/>
      <c r="N24" s="43"/>
      <c r="O24" s="43"/>
    </row>
    <row r="25" s="6" customFormat="1" customHeight="1" spans="1:15">
      <c r="A25" s="159">
        <v>2013650</v>
      </c>
      <c r="B25" s="159" t="s">
        <v>93</v>
      </c>
      <c r="C25" s="43">
        <v>1398292.32</v>
      </c>
      <c r="D25" s="43">
        <f t="shared" si="0"/>
        <v>1398292.32</v>
      </c>
      <c r="E25" s="43">
        <v>1398292.32</v>
      </c>
      <c r="F25" s="43"/>
      <c r="G25" s="260"/>
      <c r="H25" s="43"/>
      <c r="I25" s="43"/>
      <c r="J25" s="43"/>
      <c r="K25" s="43"/>
      <c r="L25" s="43"/>
      <c r="M25" s="43"/>
      <c r="N25" s="43"/>
      <c r="O25" s="43"/>
    </row>
    <row r="26" s="6" customFormat="1" customHeight="1" spans="1:15">
      <c r="A26" s="42" t="s">
        <v>94</v>
      </c>
      <c r="B26" s="42" t="s">
        <v>95</v>
      </c>
      <c r="C26" s="43">
        <v>1800</v>
      </c>
      <c r="D26" s="43">
        <f t="shared" si="0"/>
        <v>1800</v>
      </c>
      <c r="E26" s="43"/>
      <c r="F26" s="43">
        <v>1800</v>
      </c>
      <c r="G26" s="260"/>
      <c r="H26" s="43"/>
      <c r="I26" s="43"/>
      <c r="J26" s="43"/>
      <c r="K26" s="43"/>
      <c r="L26" s="43"/>
      <c r="M26" s="43"/>
      <c r="N26" s="43"/>
      <c r="O26" s="43"/>
    </row>
    <row r="27" s="6" customFormat="1" customHeight="1" spans="1:15">
      <c r="A27" s="157" t="s">
        <v>96</v>
      </c>
      <c r="B27" s="157" t="s">
        <v>97</v>
      </c>
      <c r="C27" s="43">
        <v>1800</v>
      </c>
      <c r="D27" s="43">
        <f t="shared" si="0"/>
        <v>1800</v>
      </c>
      <c r="E27" s="43"/>
      <c r="F27" s="43">
        <v>1800</v>
      </c>
      <c r="G27" s="260"/>
      <c r="H27" s="43"/>
      <c r="I27" s="43"/>
      <c r="J27" s="43"/>
      <c r="K27" s="43"/>
      <c r="L27" s="43"/>
      <c r="M27" s="43"/>
      <c r="N27" s="43"/>
      <c r="O27" s="43"/>
    </row>
    <row r="28" s="6" customFormat="1" customHeight="1" spans="1:15">
      <c r="A28" s="159">
        <v>2070109</v>
      </c>
      <c r="B28" s="159" t="s">
        <v>98</v>
      </c>
      <c r="C28" s="43">
        <v>1800</v>
      </c>
      <c r="D28" s="43">
        <f t="shared" si="0"/>
        <v>1800</v>
      </c>
      <c r="E28" s="43"/>
      <c r="F28" s="43">
        <v>1800</v>
      </c>
      <c r="G28" s="260"/>
      <c r="H28" s="43"/>
      <c r="I28" s="43"/>
      <c r="J28" s="43"/>
      <c r="K28" s="43"/>
      <c r="L28" s="43"/>
      <c r="M28" s="43"/>
      <c r="N28" s="43"/>
      <c r="O28" s="43"/>
    </row>
    <row r="29" s="6" customFormat="1" customHeight="1" spans="1:15">
      <c r="A29" s="42" t="s">
        <v>99</v>
      </c>
      <c r="B29" s="42" t="s">
        <v>100</v>
      </c>
      <c r="C29" s="43">
        <f>C30+C34+C36</f>
        <v>2343678.4</v>
      </c>
      <c r="D29" s="43">
        <f t="shared" si="0"/>
        <v>2343678.4</v>
      </c>
      <c r="E29" s="43">
        <f>E30</f>
        <v>2249128.4</v>
      </c>
      <c r="F29" s="43">
        <f>F34+F36</f>
        <v>94550</v>
      </c>
      <c r="G29" s="260"/>
      <c r="H29" s="43"/>
      <c r="I29" s="43"/>
      <c r="J29" s="43"/>
      <c r="K29" s="43"/>
      <c r="L29" s="43"/>
      <c r="M29" s="43"/>
      <c r="N29" s="43"/>
      <c r="O29" s="43"/>
    </row>
    <row r="30" s="6" customFormat="1" customHeight="1" spans="1:15">
      <c r="A30" s="157" t="s">
        <v>101</v>
      </c>
      <c r="B30" s="157" t="s">
        <v>102</v>
      </c>
      <c r="C30" s="43">
        <v>2249128.4</v>
      </c>
      <c r="D30" s="43">
        <f t="shared" si="0"/>
        <v>2249128.4</v>
      </c>
      <c r="E30" s="43">
        <v>2249128.4</v>
      </c>
      <c r="F30" s="43"/>
      <c r="G30" s="260"/>
      <c r="H30" s="43"/>
      <c r="I30" s="43"/>
      <c r="J30" s="43"/>
      <c r="K30" s="43"/>
      <c r="L30" s="43"/>
      <c r="M30" s="43"/>
      <c r="N30" s="43"/>
      <c r="O30" s="43"/>
    </row>
    <row r="31" s="6" customFormat="1" customHeight="1" spans="1:15">
      <c r="A31" s="159">
        <v>2080501</v>
      </c>
      <c r="B31" s="159" t="s">
        <v>103</v>
      </c>
      <c r="C31" s="43">
        <v>163200</v>
      </c>
      <c r="D31" s="43">
        <f t="shared" si="0"/>
        <v>163200</v>
      </c>
      <c r="E31" s="43">
        <v>163200</v>
      </c>
      <c r="F31" s="43"/>
      <c r="G31" s="260"/>
      <c r="H31" s="43"/>
      <c r="I31" s="43"/>
      <c r="J31" s="43"/>
      <c r="K31" s="43"/>
      <c r="L31" s="43"/>
      <c r="M31" s="43"/>
      <c r="N31" s="43"/>
      <c r="O31" s="43"/>
    </row>
    <row r="32" s="6" customFormat="1" customHeight="1" spans="1:15">
      <c r="A32" s="159">
        <v>2080502</v>
      </c>
      <c r="B32" s="159" t="s">
        <v>104</v>
      </c>
      <c r="C32" s="43">
        <v>3600</v>
      </c>
      <c r="D32" s="43">
        <f t="shared" si="0"/>
        <v>3600</v>
      </c>
      <c r="E32" s="43">
        <v>3600</v>
      </c>
      <c r="F32" s="43"/>
      <c r="G32" s="260"/>
      <c r="H32" s="43"/>
      <c r="I32" s="43"/>
      <c r="J32" s="43"/>
      <c r="K32" s="43"/>
      <c r="L32" s="43"/>
      <c r="M32" s="43"/>
      <c r="N32" s="43"/>
      <c r="O32" s="43"/>
    </row>
    <row r="33" s="6" customFormat="1" customHeight="1" spans="1:15">
      <c r="A33" s="159">
        <v>2080505</v>
      </c>
      <c r="B33" s="159" t="s">
        <v>105</v>
      </c>
      <c r="C33" s="43">
        <v>2082328.4</v>
      </c>
      <c r="D33" s="43">
        <f t="shared" si="0"/>
        <v>2082328.4</v>
      </c>
      <c r="E33" s="43">
        <v>2082328.4</v>
      </c>
      <c r="F33" s="43"/>
      <c r="G33" s="260"/>
      <c r="H33" s="43"/>
      <c r="I33" s="43"/>
      <c r="J33" s="43"/>
      <c r="K33" s="43"/>
      <c r="L33" s="43"/>
      <c r="M33" s="43"/>
      <c r="N33" s="43"/>
      <c r="O33" s="43"/>
    </row>
    <row r="34" s="6" customFormat="1" customHeight="1" spans="1:15">
      <c r="A34" s="157" t="s">
        <v>106</v>
      </c>
      <c r="B34" s="157" t="s">
        <v>107</v>
      </c>
      <c r="C34" s="43">
        <v>8550</v>
      </c>
      <c r="D34" s="43">
        <f t="shared" si="0"/>
        <v>8550</v>
      </c>
      <c r="E34" s="43"/>
      <c r="F34" s="43">
        <v>8550</v>
      </c>
      <c r="G34" s="260"/>
      <c r="H34" s="43"/>
      <c r="I34" s="43"/>
      <c r="J34" s="43"/>
      <c r="K34" s="43"/>
      <c r="L34" s="43"/>
      <c r="M34" s="43"/>
      <c r="N34" s="43"/>
      <c r="O34" s="43"/>
    </row>
    <row r="35" s="6" customFormat="1" customHeight="1" spans="1:15">
      <c r="A35" s="159">
        <v>2080801</v>
      </c>
      <c r="B35" s="159" t="s">
        <v>108</v>
      </c>
      <c r="C35" s="43">
        <v>8550</v>
      </c>
      <c r="D35" s="43">
        <f t="shared" si="0"/>
        <v>8550</v>
      </c>
      <c r="E35" s="43"/>
      <c r="F35" s="43">
        <v>8550</v>
      </c>
      <c r="G35" s="260"/>
      <c r="H35" s="43"/>
      <c r="I35" s="43"/>
      <c r="J35" s="43"/>
      <c r="K35" s="43"/>
      <c r="L35" s="43"/>
      <c r="M35" s="43"/>
      <c r="N35" s="43"/>
      <c r="O35" s="43"/>
    </row>
    <row r="36" s="6" customFormat="1" customHeight="1" spans="1:15">
      <c r="A36" s="157">
        <v>20810</v>
      </c>
      <c r="B36" s="157" t="s">
        <v>109</v>
      </c>
      <c r="C36" s="43">
        <f>C37+C38</f>
        <v>86000</v>
      </c>
      <c r="D36" s="43">
        <f t="shared" si="0"/>
        <v>86000</v>
      </c>
      <c r="E36" s="43">
        <f>E37+E38</f>
        <v>0</v>
      </c>
      <c r="F36" s="43">
        <f>F37+F38</f>
        <v>86000</v>
      </c>
      <c r="G36" s="260"/>
      <c r="H36" s="43"/>
      <c r="I36" s="43"/>
      <c r="J36" s="43"/>
      <c r="K36" s="43"/>
      <c r="L36" s="43"/>
      <c r="M36" s="43"/>
      <c r="N36" s="43"/>
      <c r="O36" s="43"/>
    </row>
    <row r="37" s="6" customFormat="1" customHeight="1" spans="1:15">
      <c r="A37" s="159">
        <v>2081004</v>
      </c>
      <c r="B37" s="159" t="s">
        <v>110</v>
      </c>
      <c r="C37" s="43">
        <f>D37</f>
        <v>80000</v>
      </c>
      <c r="D37" s="43">
        <f t="shared" si="0"/>
        <v>80000</v>
      </c>
      <c r="E37" s="43"/>
      <c r="F37" s="43">
        <v>80000</v>
      </c>
      <c r="G37" s="260"/>
      <c r="H37" s="43"/>
      <c r="I37" s="43"/>
      <c r="J37" s="43"/>
      <c r="K37" s="43"/>
      <c r="L37" s="43"/>
      <c r="M37" s="43"/>
      <c r="N37" s="43"/>
      <c r="O37" s="43"/>
    </row>
    <row r="38" s="6" customFormat="1" customHeight="1" spans="1:15">
      <c r="A38" s="159">
        <v>2081006</v>
      </c>
      <c r="B38" s="159" t="s">
        <v>111</v>
      </c>
      <c r="C38" s="43">
        <f>D38</f>
        <v>6000</v>
      </c>
      <c r="D38" s="43">
        <f t="shared" si="0"/>
        <v>6000</v>
      </c>
      <c r="E38" s="43"/>
      <c r="F38" s="43">
        <v>6000</v>
      </c>
      <c r="G38" s="260"/>
      <c r="H38" s="43"/>
      <c r="I38" s="43"/>
      <c r="J38" s="43"/>
      <c r="K38" s="43"/>
      <c r="L38" s="43"/>
      <c r="M38" s="43"/>
      <c r="N38" s="43"/>
      <c r="O38" s="43"/>
    </row>
    <row r="39" s="6" customFormat="1" customHeight="1" spans="1:15">
      <c r="A39" s="42" t="s">
        <v>112</v>
      </c>
      <c r="B39" s="42" t="s">
        <v>113</v>
      </c>
      <c r="C39" s="43">
        <v>1275295.29</v>
      </c>
      <c r="D39" s="43">
        <f t="shared" si="0"/>
        <v>1275295.29</v>
      </c>
      <c r="E39" s="43">
        <v>1275295.29</v>
      </c>
      <c r="F39" s="43"/>
      <c r="G39" s="260"/>
      <c r="H39" s="43"/>
      <c r="I39" s="43"/>
      <c r="J39" s="43"/>
      <c r="K39" s="43"/>
      <c r="L39" s="43"/>
      <c r="M39" s="43"/>
      <c r="N39" s="43"/>
      <c r="O39" s="43"/>
    </row>
    <row r="40" s="6" customFormat="1" customHeight="1" spans="1:15">
      <c r="A40" s="157" t="s">
        <v>114</v>
      </c>
      <c r="B40" s="157" t="s">
        <v>115</v>
      </c>
      <c r="C40" s="43">
        <v>1275295.29</v>
      </c>
      <c r="D40" s="43">
        <f t="shared" si="0"/>
        <v>1275295.29</v>
      </c>
      <c r="E40" s="43">
        <v>1275295.29</v>
      </c>
      <c r="F40" s="43"/>
      <c r="G40" s="260"/>
      <c r="H40" s="43"/>
      <c r="I40" s="43"/>
      <c r="J40" s="43"/>
      <c r="K40" s="43"/>
      <c r="L40" s="43"/>
      <c r="M40" s="43"/>
      <c r="N40" s="43"/>
      <c r="O40" s="43"/>
    </row>
    <row r="41" s="6" customFormat="1" customHeight="1" spans="1:15">
      <c r="A41" s="159">
        <v>2101101</v>
      </c>
      <c r="B41" s="159" t="s">
        <v>116</v>
      </c>
      <c r="C41" s="43">
        <v>246078.6</v>
      </c>
      <c r="D41" s="43">
        <f t="shared" ref="D41:D74" si="3">E41+F41</f>
        <v>246078.6</v>
      </c>
      <c r="E41" s="43">
        <v>246078.6</v>
      </c>
      <c r="F41" s="43"/>
      <c r="G41" s="260"/>
      <c r="H41" s="43"/>
      <c r="I41" s="43"/>
      <c r="J41" s="43"/>
      <c r="K41" s="43"/>
      <c r="L41" s="43"/>
      <c r="M41" s="43"/>
      <c r="N41" s="43"/>
      <c r="O41" s="43"/>
    </row>
    <row r="42" s="6" customFormat="1" customHeight="1" spans="1:15">
      <c r="A42" s="159">
        <v>2101102</v>
      </c>
      <c r="B42" s="159" t="s">
        <v>117</v>
      </c>
      <c r="C42" s="43">
        <v>557156.32</v>
      </c>
      <c r="D42" s="43">
        <f t="shared" si="3"/>
        <v>557156.32</v>
      </c>
      <c r="E42" s="43">
        <v>557156.32</v>
      </c>
      <c r="F42" s="43"/>
      <c r="G42" s="260"/>
      <c r="H42" s="43"/>
      <c r="I42" s="43"/>
      <c r="J42" s="43"/>
      <c r="K42" s="43"/>
      <c r="L42" s="43"/>
      <c r="M42" s="43"/>
      <c r="N42" s="43"/>
      <c r="O42" s="43"/>
    </row>
    <row r="43" s="6" customFormat="1" customHeight="1" spans="1:15">
      <c r="A43" s="159">
        <v>2101103</v>
      </c>
      <c r="B43" s="159" t="s">
        <v>118</v>
      </c>
      <c r="C43" s="43">
        <v>442127.26</v>
      </c>
      <c r="D43" s="43">
        <f t="shared" si="3"/>
        <v>442127.26</v>
      </c>
      <c r="E43" s="43">
        <v>442127.26</v>
      </c>
      <c r="F43" s="43"/>
      <c r="G43" s="260"/>
      <c r="H43" s="43"/>
      <c r="I43" s="43"/>
      <c r="J43" s="43"/>
      <c r="K43" s="43"/>
      <c r="L43" s="43"/>
      <c r="M43" s="43"/>
      <c r="N43" s="43"/>
      <c r="O43" s="43"/>
    </row>
    <row r="44" s="6" customFormat="1" customHeight="1" spans="1:15">
      <c r="A44" s="159">
        <v>2101199</v>
      </c>
      <c r="B44" s="159" t="s">
        <v>119</v>
      </c>
      <c r="C44" s="43">
        <v>29933.11</v>
      </c>
      <c r="D44" s="43">
        <f t="shared" si="3"/>
        <v>29933.11</v>
      </c>
      <c r="E44" s="43">
        <v>29933.11</v>
      </c>
      <c r="F44" s="43"/>
      <c r="G44" s="260"/>
      <c r="H44" s="43"/>
      <c r="I44" s="43"/>
      <c r="J44" s="43"/>
      <c r="K44" s="43"/>
      <c r="L44" s="43"/>
      <c r="M44" s="43"/>
      <c r="N44" s="43"/>
      <c r="O44" s="43"/>
    </row>
    <row r="45" s="6" customFormat="1" customHeight="1" spans="1:15">
      <c r="A45" s="42" t="s">
        <v>120</v>
      </c>
      <c r="B45" s="42" t="s">
        <v>121</v>
      </c>
      <c r="C45" s="43">
        <f>C46+C48</f>
        <v>1056221.2</v>
      </c>
      <c r="D45" s="43">
        <f t="shared" si="3"/>
        <v>1056221.2</v>
      </c>
      <c r="E45" s="43">
        <f>E46</f>
        <v>716221.2</v>
      </c>
      <c r="F45" s="43">
        <f>F48</f>
        <v>340000</v>
      </c>
      <c r="G45" s="260"/>
      <c r="H45" s="43"/>
      <c r="I45" s="43"/>
      <c r="J45" s="43"/>
      <c r="K45" s="43"/>
      <c r="L45" s="43"/>
      <c r="M45" s="43"/>
      <c r="N45" s="43"/>
      <c r="O45" s="43"/>
    </row>
    <row r="46" s="6" customFormat="1" customHeight="1" spans="1:15">
      <c r="A46" s="157" t="s">
        <v>122</v>
      </c>
      <c r="B46" s="157" t="s">
        <v>123</v>
      </c>
      <c r="C46" s="43">
        <f>C47</f>
        <v>716221.2</v>
      </c>
      <c r="D46" s="43">
        <f t="shared" si="3"/>
        <v>716221.2</v>
      </c>
      <c r="E46" s="43">
        <f>E47</f>
        <v>716221.2</v>
      </c>
      <c r="F46" s="43">
        <f>F47</f>
        <v>0</v>
      </c>
      <c r="G46" s="260"/>
      <c r="H46" s="43"/>
      <c r="I46" s="43"/>
      <c r="J46" s="43"/>
      <c r="K46" s="43"/>
      <c r="L46" s="43"/>
      <c r="M46" s="43"/>
      <c r="N46" s="43"/>
      <c r="O46" s="43"/>
    </row>
    <row r="47" s="6" customFormat="1" customHeight="1" spans="1:15">
      <c r="A47" s="159">
        <v>2120199</v>
      </c>
      <c r="B47" s="159" t="s">
        <v>124</v>
      </c>
      <c r="C47" s="43">
        <v>716221.2</v>
      </c>
      <c r="D47" s="43">
        <f t="shared" si="3"/>
        <v>716221.2</v>
      </c>
      <c r="E47" s="43">
        <v>716221.2</v>
      </c>
      <c r="F47" s="43"/>
      <c r="G47" s="260"/>
      <c r="H47" s="43"/>
      <c r="I47" s="43"/>
      <c r="J47" s="43"/>
      <c r="K47" s="43"/>
      <c r="L47" s="43"/>
      <c r="M47" s="43"/>
      <c r="N47" s="43"/>
      <c r="O47" s="43"/>
    </row>
    <row r="48" s="6" customFormat="1" customHeight="1" spans="1:15">
      <c r="A48" s="157">
        <v>21299</v>
      </c>
      <c r="B48" s="157" t="s">
        <v>125</v>
      </c>
      <c r="C48" s="43">
        <f>C49</f>
        <v>340000</v>
      </c>
      <c r="D48" s="43">
        <f t="shared" si="3"/>
        <v>340000</v>
      </c>
      <c r="E48" s="43">
        <f>E49</f>
        <v>0</v>
      </c>
      <c r="F48" s="43">
        <f>F49</f>
        <v>340000</v>
      </c>
      <c r="G48" s="260"/>
      <c r="H48" s="43"/>
      <c r="I48" s="43"/>
      <c r="J48" s="43"/>
      <c r="K48" s="43"/>
      <c r="L48" s="43"/>
      <c r="M48" s="43"/>
      <c r="N48" s="43"/>
      <c r="O48" s="43"/>
    </row>
    <row r="49" s="6" customFormat="1" customHeight="1" spans="1:15">
      <c r="A49" s="159">
        <v>2129999</v>
      </c>
      <c r="B49" s="159" t="s">
        <v>126</v>
      </c>
      <c r="C49" s="43">
        <f>D49</f>
        <v>340000</v>
      </c>
      <c r="D49" s="43">
        <f t="shared" si="3"/>
        <v>340000</v>
      </c>
      <c r="E49" s="43"/>
      <c r="F49" s="43">
        <v>340000</v>
      </c>
      <c r="G49" s="260"/>
      <c r="H49" s="43"/>
      <c r="I49" s="43"/>
      <c r="J49" s="43"/>
      <c r="K49" s="43"/>
      <c r="L49" s="43"/>
      <c r="M49" s="43"/>
      <c r="N49" s="43"/>
      <c r="O49" s="43"/>
    </row>
    <row r="50" s="6" customFormat="1" customHeight="1" spans="1:15">
      <c r="A50" s="42" t="s">
        <v>127</v>
      </c>
      <c r="B50" s="42" t="s">
        <v>128</v>
      </c>
      <c r="C50" s="43">
        <f>C51+C53+C56+C59</f>
        <v>7136732.86</v>
      </c>
      <c r="D50" s="43">
        <f t="shared" si="3"/>
        <v>7136732.86</v>
      </c>
      <c r="E50" s="43">
        <f>E51</f>
        <v>2169117.16</v>
      </c>
      <c r="F50" s="43">
        <f>F53+F56+F59</f>
        <v>4967615.7</v>
      </c>
      <c r="G50" s="260"/>
      <c r="H50" s="43"/>
      <c r="I50" s="43"/>
      <c r="J50" s="43"/>
      <c r="K50" s="43"/>
      <c r="L50" s="43"/>
      <c r="M50" s="43"/>
      <c r="N50" s="43"/>
      <c r="O50" s="43"/>
    </row>
    <row r="51" s="6" customFormat="1" customHeight="1" spans="1:15">
      <c r="A51" s="157" t="s">
        <v>129</v>
      </c>
      <c r="B51" s="157" t="s">
        <v>130</v>
      </c>
      <c r="C51" s="43">
        <v>2169117.16</v>
      </c>
      <c r="D51" s="43">
        <f t="shared" si="3"/>
        <v>2169117.16</v>
      </c>
      <c r="E51" s="43">
        <v>2169117.16</v>
      </c>
      <c r="F51" s="43"/>
      <c r="G51" s="260"/>
      <c r="H51" s="43"/>
      <c r="I51" s="43"/>
      <c r="J51" s="43"/>
      <c r="K51" s="43"/>
      <c r="L51" s="43"/>
      <c r="M51" s="43"/>
      <c r="N51" s="43"/>
      <c r="O51" s="43"/>
    </row>
    <row r="52" s="6" customFormat="1" customHeight="1" spans="1:15">
      <c r="A52" s="159">
        <v>2130104</v>
      </c>
      <c r="B52" s="159" t="s">
        <v>93</v>
      </c>
      <c r="C52" s="43">
        <v>2169117.16</v>
      </c>
      <c r="D52" s="43">
        <f t="shared" si="3"/>
        <v>2169117.16</v>
      </c>
      <c r="E52" s="43">
        <v>2169117.16</v>
      </c>
      <c r="F52" s="43"/>
      <c r="G52" s="260"/>
      <c r="H52" s="43"/>
      <c r="I52" s="43"/>
      <c r="J52" s="43"/>
      <c r="K52" s="43"/>
      <c r="L52" s="43"/>
      <c r="M52" s="43"/>
      <c r="N52" s="43"/>
      <c r="O52" s="43"/>
    </row>
    <row r="53" s="6" customFormat="1" customHeight="1" spans="1:15">
      <c r="A53" s="157">
        <v>21302</v>
      </c>
      <c r="B53" s="157" t="s">
        <v>131</v>
      </c>
      <c r="C53" s="43">
        <f>C54+C55</f>
        <v>180415.7</v>
      </c>
      <c r="D53" s="43">
        <f t="shared" si="3"/>
        <v>180415.7</v>
      </c>
      <c r="E53" s="43">
        <f>E54+E55</f>
        <v>0</v>
      </c>
      <c r="F53" s="43">
        <f>F54+F55</f>
        <v>180415.7</v>
      </c>
      <c r="G53" s="260"/>
      <c r="H53" s="43"/>
      <c r="I53" s="43"/>
      <c r="J53" s="43"/>
      <c r="K53" s="43"/>
      <c r="L53" s="43"/>
      <c r="M53" s="43"/>
      <c r="N53" s="43"/>
      <c r="O53" s="43"/>
    </row>
    <row r="54" s="6" customFormat="1" customHeight="1" spans="1:15">
      <c r="A54" s="159">
        <v>2130209</v>
      </c>
      <c r="B54" s="159" t="s">
        <v>132</v>
      </c>
      <c r="C54" s="43">
        <f t="shared" ref="C54:C58" si="4">D54</f>
        <v>144600</v>
      </c>
      <c r="D54" s="43">
        <f t="shared" si="3"/>
        <v>144600</v>
      </c>
      <c r="E54" s="43"/>
      <c r="F54" s="43">
        <v>144600</v>
      </c>
      <c r="G54" s="260"/>
      <c r="H54" s="43"/>
      <c r="I54" s="43"/>
      <c r="J54" s="43"/>
      <c r="K54" s="43"/>
      <c r="L54" s="43"/>
      <c r="M54" s="43"/>
      <c r="N54" s="43"/>
      <c r="O54" s="43"/>
    </row>
    <row r="55" s="6" customFormat="1" customHeight="1" spans="1:15">
      <c r="A55" s="159">
        <v>2130234</v>
      </c>
      <c r="B55" s="159" t="s">
        <v>133</v>
      </c>
      <c r="C55" s="43">
        <f t="shared" si="4"/>
        <v>35815.7</v>
      </c>
      <c r="D55" s="43">
        <f t="shared" si="3"/>
        <v>35815.7</v>
      </c>
      <c r="E55" s="43"/>
      <c r="F55" s="43">
        <v>35815.7</v>
      </c>
      <c r="G55" s="260"/>
      <c r="H55" s="43"/>
      <c r="I55" s="43"/>
      <c r="J55" s="43"/>
      <c r="K55" s="43"/>
      <c r="L55" s="43"/>
      <c r="M55" s="43"/>
      <c r="N55" s="43"/>
      <c r="O55" s="43"/>
    </row>
    <row r="56" s="6" customFormat="1" customHeight="1" spans="1:15">
      <c r="A56" s="157" t="s">
        <v>134</v>
      </c>
      <c r="B56" s="157" t="s">
        <v>135</v>
      </c>
      <c r="C56" s="43">
        <f>C57+C58</f>
        <v>77600</v>
      </c>
      <c r="D56" s="43">
        <f t="shared" si="3"/>
        <v>77600</v>
      </c>
      <c r="E56" s="43"/>
      <c r="F56" s="43">
        <f>F57+F58</f>
        <v>77600</v>
      </c>
      <c r="G56" s="260"/>
      <c r="H56" s="43"/>
      <c r="I56" s="43"/>
      <c r="J56" s="43"/>
      <c r="K56" s="43"/>
      <c r="L56" s="43"/>
      <c r="M56" s="43"/>
      <c r="N56" s="43"/>
      <c r="O56" s="43"/>
    </row>
    <row r="57" s="6" customFormat="1" customHeight="1" spans="1:15">
      <c r="A57" s="159">
        <v>2130306</v>
      </c>
      <c r="B57" s="159" t="s">
        <v>136</v>
      </c>
      <c r="C57" s="43">
        <v>27600</v>
      </c>
      <c r="D57" s="43">
        <f t="shared" si="3"/>
        <v>27600</v>
      </c>
      <c r="E57" s="43"/>
      <c r="F57" s="43">
        <v>27600</v>
      </c>
      <c r="G57" s="260"/>
      <c r="H57" s="43"/>
      <c r="I57" s="43"/>
      <c r="J57" s="43"/>
      <c r="K57" s="43"/>
      <c r="L57" s="43"/>
      <c r="M57" s="43"/>
      <c r="N57" s="43"/>
      <c r="O57" s="43"/>
    </row>
    <row r="58" s="6" customFormat="1" customHeight="1" spans="1:15">
      <c r="A58" s="159">
        <v>2130315</v>
      </c>
      <c r="B58" s="159" t="s">
        <v>137</v>
      </c>
      <c r="C58" s="43">
        <f t="shared" si="4"/>
        <v>50000</v>
      </c>
      <c r="D58" s="43">
        <f t="shared" si="3"/>
        <v>50000</v>
      </c>
      <c r="E58" s="43"/>
      <c r="F58" s="43">
        <v>50000</v>
      </c>
      <c r="G58" s="260"/>
      <c r="H58" s="43"/>
      <c r="I58" s="43"/>
      <c r="J58" s="43"/>
      <c r="K58" s="43"/>
      <c r="L58" s="43"/>
      <c r="M58" s="43"/>
      <c r="N58" s="43"/>
      <c r="O58" s="43"/>
    </row>
    <row r="59" s="6" customFormat="1" customHeight="1" spans="1:15">
      <c r="A59" s="157" t="s">
        <v>138</v>
      </c>
      <c r="B59" s="157" t="s">
        <v>139</v>
      </c>
      <c r="C59" s="43">
        <f>C60+C61</f>
        <v>4709600</v>
      </c>
      <c r="D59" s="43">
        <f t="shared" si="3"/>
        <v>4709600</v>
      </c>
      <c r="E59" s="43"/>
      <c r="F59" s="43">
        <f>F60+F61</f>
        <v>4709600</v>
      </c>
      <c r="G59" s="260"/>
      <c r="H59" s="43"/>
      <c r="I59" s="43"/>
      <c r="J59" s="43"/>
      <c r="K59" s="43"/>
      <c r="L59" s="43"/>
      <c r="M59" s="43"/>
      <c r="N59" s="43"/>
      <c r="O59" s="43"/>
    </row>
    <row r="60" s="6" customFormat="1" customHeight="1" spans="1:15">
      <c r="A60" s="159">
        <v>2130701</v>
      </c>
      <c r="B60" s="159" t="s">
        <v>140</v>
      </c>
      <c r="C60" s="43">
        <f>D60</f>
        <v>1120000</v>
      </c>
      <c r="D60" s="43">
        <f t="shared" si="3"/>
        <v>1120000</v>
      </c>
      <c r="E60" s="43"/>
      <c r="F60" s="43">
        <v>1120000</v>
      </c>
      <c r="G60" s="260"/>
      <c r="H60" s="43"/>
      <c r="I60" s="43"/>
      <c r="J60" s="43"/>
      <c r="K60" s="43"/>
      <c r="L60" s="43"/>
      <c r="M60" s="43"/>
      <c r="N60" s="43"/>
      <c r="O60" s="43"/>
    </row>
    <row r="61" s="6" customFormat="1" customHeight="1" spans="1:15">
      <c r="A61" s="159">
        <v>2130705</v>
      </c>
      <c r="B61" s="159" t="s">
        <v>141</v>
      </c>
      <c r="C61" s="43">
        <v>3589600</v>
      </c>
      <c r="D61" s="43">
        <f t="shared" si="3"/>
        <v>3589600</v>
      </c>
      <c r="E61" s="43"/>
      <c r="F61" s="43">
        <v>3589600</v>
      </c>
      <c r="G61" s="260"/>
      <c r="H61" s="43"/>
      <c r="I61" s="43"/>
      <c r="J61" s="43"/>
      <c r="K61" s="43"/>
      <c r="L61" s="43"/>
      <c r="M61" s="43"/>
      <c r="N61" s="43"/>
      <c r="O61" s="43"/>
    </row>
    <row r="62" s="6" customFormat="1" customHeight="1" spans="1:15">
      <c r="A62" s="42">
        <v>214</v>
      </c>
      <c r="B62" s="42" t="s">
        <v>142</v>
      </c>
      <c r="C62" s="43">
        <f>C63</f>
        <v>113600</v>
      </c>
      <c r="D62" s="43">
        <f t="shared" si="3"/>
        <v>113600</v>
      </c>
      <c r="E62" s="43"/>
      <c r="F62" s="43">
        <f>F63</f>
        <v>113600</v>
      </c>
      <c r="G62" s="260"/>
      <c r="H62" s="43"/>
      <c r="I62" s="43"/>
      <c r="J62" s="43"/>
      <c r="K62" s="43"/>
      <c r="L62" s="43"/>
      <c r="M62" s="43"/>
      <c r="N62" s="43"/>
      <c r="O62" s="43"/>
    </row>
    <row r="63" s="6" customFormat="1" customHeight="1" spans="1:15">
      <c r="A63" s="157">
        <v>21401</v>
      </c>
      <c r="B63" s="157" t="s">
        <v>143</v>
      </c>
      <c r="C63" s="43">
        <f>C64</f>
        <v>113600</v>
      </c>
      <c r="D63" s="43">
        <f t="shared" si="3"/>
        <v>113600</v>
      </c>
      <c r="E63" s="43"/>
      <c r="F63" s="43">
        <f>F64</f>
        <v>113600</v>
      </c>
      <c r="G63" s="260"/>
      <c r="H63" s="43"/>
      <c r="I63" s="43"/>
      <c r="J63" s="43"/>
      <c r="K63" s="43"/>
      <c r="L63" s="43"/>
      <c r="M63" s="43"/>
      <c r="N63" s="43"/>
      <c r="O63" s="43"/>
    </row>
    <row r="64" s="6" customFormat="1" customHeight="1" spans="1:15">
      <c r="A64" s="159">
        <v>2140106</v>
      </c>
      <c r="B64" s="159" t="s">
        <v>144</v>
      </c>
      <c r="C64" s="43">
        <f>D64</f>
        <v>113600</v>
      </c>
      <c r="D64" s="43">
        <f t="shared" si="3"/>
        <v>113600</v>
      </c>
      <c r="E64" s="43"/>
      <c r="F64" s="43">
        <v>113600</v>
      </c>
      <c r="G64" s="260"/>
      <c r="H64" s="43"/>
      <c r="I64" s="43"/>
      <c r="J64" s="43"/>
      <c r="K64" s="43"/>
      <c r="L64" s="43"/>
      <c r="M64" s="43"/>
      <c r="N64" s="43"/>
      <c r="O64" s="43"/>
    </row>
    <row r="65" s="6" customFormat="1" ht="12" customHeight="1" spans="1:15">
      <c r="A65" s="42" t="s">
        <v>145</v>
      </c>
      <c r="B65" s="42" t="s">
        <v>146</v>
      </c>
      <c r="C65" s="43">
        <v>77182</v>
      </c>
      <c r="D65" s="43">
        <f t="shared" si="3"/>
        <v>77182</v>
      </c>
      <c r="E65" s="43"/>
      <c r="F65" s="43">
        <v>77182</v>
      </c>
      <c r="G65" s="260"/>
      <c r="H65" s="43"/>
      <c r="I65" s="43"/>
      <c r="J65" s="43"/>
      <c r="K65" s="43"/>
      <c r="L65" s="43"/>
      <c r="M65" s="43"/>
      <c r="N65" s="43"/>
      <c r="O65" s="43"/>
    </row>
    <row r="66" s="6" customFormat="1" customHeight="1" spans="1:15">
      <c r="A66" s="157" t="s">
        <v>147</v>
      </c>
      <c r="B66" s="157" t="s">
        <v>148</v>
      </c>
      <c r="C66" s="43">
        <v>77182</v>
      </c>
      <c r="D66" s="43">
        <f t="shared" si="3"/>
        <v>77182</v>
      </c>
      <c r="E66" s="43"/>
      <c r="F66" s="43">
        <v>77182</v>
      </c>
      <c r="G66" s="260"/>
      <c r="H66" s="43"/>
      <c r="I66" s="43"/>
      <c r="J66" s="43"/>
      <c r="K66" s="43"/>
      <c r="L66" s="43"/>
      <c r="M66" s="43"/>
      <c r="N66" s="43"/>
      <c r="O66" s="43"/>
    </row>
    <row r="67" s="6" customFormat="1" customHeight="1" spans="1:15">
      <c r="A67" s="159">
        <v>2200106</v>
      </c>
      <c r="B67" s="159" t="s">
        <v>149</v>
      </c>
      <c r="C67" s="43">
        <v>77182</v>
      </c>
      <c r="D67" s="43">
        <f t="shared" si="3"/>
        <v>77182</v>
      </c>
      <c r="E67" s="43"/>
      <c r="F67" s="43">
        <v>77182</v>
      </c>
      <c r="G67" s="260"/>
      <c r="H67" s="43"/>
      <c r="I67" s="43"/>
      <c r="J67" s="43"/>
      <c r="K67" s="43"/>
      <c r="L67" s="43"/>
      <c r="M67" s="43"/>
      <c r="N67" s="43"/>
      <c r="O67" s="43"/>
    </row>
    <row r="68" s="6" customFormat="1" customHeight="1" spans="1:15">
      <c r="A68" s="42" t="s">
        <v>150</v>
      </c>
      <c r="B68" s="42" t="s">
        <v>151</v>
      </c>
      <c r="C68" s="43">
        <v>1493136</v>
      </c>
      <c r="D68" s="43">
        <f t="shared" si="3"/>
        <v>1493136</v>
      </c>
      <c r="E68" s="43">
        <v>1493136</v>
      </c>
      <c r="F68" s="43"/>
      <c r="G68" s="260"/>
      <c r="H68" s="43"/>
      <c r="I68" s="43"/>
      <c r="J68" s="43"/>
      <c r="K68" s="43"/>
      <c r="L68" s="43"/>
      <c r="M68" s="43"/>
      <c r="N68" s="43"/>
      <c r="O68" s="43"/>
    </row>
    <row r="69" s="6" customFormat="1" customHeight="1" spans="1:15">
      <c r="A69" s="157" t="s">
        <v>152</v>
      </c>
      <c r="B69" s="157" t="s">
        <v>153</v>
      </c>
      <c r="C69" s="43">
        <v>1493136</v>
      </c>
      <c r="D69" s="43">
        <f t="shared" si="3"/>
        <v>1493136</v>
      </c>
      <c r="E69" s="43">
        <v>1493136</v>
      </c>
      <c r="F69" s="43"/>
      <c r="G69" s="260"/>
      <c r="H69" s="43"/>
      <c r="I69" s="43"/>
      <c r="J69" s="43"/>
      <c r="K69" s="43"/>
      <c r="L69" s="43"/>
      <c r="M69" s="43"/>
      <c r="N69" s="43"/>
      <c r="O69" s="43"/>
    </row>
    <row r="70" s="6" customFormat="1" customHeight="1" spans="1:15">
      <c r="A70" s="159">
        <v>2210201</v>
      </c>
      <c r="B70" s="159" t="s">
        <v>154</v>
      </c>
      <c r="C70" s="43">
        <v>1493136</v>
      </c>
      <c r="D70" s="43">
        <f t="shared" si="3"/>
        <v>1493136</v>
      </c>
      <c r="E70" s="43">
        <v>1493136</v>
      </c>
      <c r="F70" s="43"/>
      <c r="G70" s="260"/>
      <c r="H70" s="43"/>
      <c r="I70" s="43"/>
      <c r="J70" s="43"/>
      <c r="K70" s="43"/>
      <c r="L70" s="43"/>
      <c r="M70" s="43"/>
      <c r="N70" s="43"/>
      <c r="O70" s="43"/>
    </row>
    <row r="71" s="6" customFormat="1" customHeight="1" spans="1:15">
      <c r="A71" s="42">
        <v>229</v>
      </c>
      <c r="B71" s="42" t="s">
        <v>71</v>
      </c>
      <c r="C71" s="43">
        <v>580000</v>
      </c>
      <c r="D71" s="43">
        <f t="shared" si="3"/>
        <v>0</v>
      </c>
      <c r="E71" s="43"/>
      <c r="G71" s="43">
        <f>G72</f>
        <v>580000</v>
      </c>
      <c r="H71" s="43"/>
      <c r="I71" s="43"/>
      <c r="J71" s="43"/>
      <c r="K71" s="43"/>
      <c r="L71" s="43"/>
      <c r="M71" s="43"/>
      <c r="N71" s="43"/>
      <c r="O71" s="43"/>
    </row>
    <row r="72" s="6" customFormat="1" customHeight="1" spans="1:15">
      <c r="A72" s="157">
        <v>22960</v>
      </c>
      <c r="B72" s="157" t="s">
        <v>155</v>
      </c>
      <c r="C72" s="43">
        <v>50000</v>
      </c>
      <c r="D72" s="43">
        <f t="shared" si="3"/>
        <v>0</v>
      </c>
      <c r="E72" s="43">
        <f>E73+E74+E75</f>
        <v>0</v>
      </c>
      <c r="F72" s="261"/>
      <c r="G72" s="43">
        <f>G73+G74+G75</f>
        <v>580000</v>
      </c>
      <c r="H72" s="43"/>
      <c r="I72" s="43"/>
      <c r="J72" s="43"/>
      <c r="K72" s="43"/>
      <c r="L72" s="43"/>
      <c r="M72" s="43"/>
      <c r="N72" s="43"/>
      <c r="O72" s="43"/>
    </row>
    <row r="73" s="6" customFormat="1" customHeight="1" spans="1:15">
      <c r="A73" s="47">
        <v>2296002</v>
      </c>
      <c r="B73" s="159" t="s">
        <v>156</v>
      </c>
      <c r="C73" s="43">
        <v>130000</v>
      </c>
      <c r="D73" s="43">
        <f t="shared" si="3"/>
        <v>0</v>
      </c>
      <c r="E73" s="43"/>
      <c r="F73" s="262"/>
      <c r="G73" s="43">
        <v>50000</v>
      </c>
      <c r="H73" s="43"/>
      <c r="I73" s="43"/>
      <c r="J73" s="43"/>
      <c r="K73" s="43"/>
      <c r="L73" s="43"/>
      <c r="M73" s="43"/>
      <c r="N73" s="43"/>
      <c r="O73" s="43"/>
    </row>
    <row r="74" s="6" customFormat="1" customHeight="1" spans="1:15">
      <c r="A74" s="47">
        <v>2296003</v>
      </c>
      <c r="B74" s="159" t="s">
        <v>157</v>
      </c>
      <c r="C74" s="43">
        <v>400000</v>
      </c>
      <c r="D74" s="43">
        <f t="shared" si="3"/>
        <v>0</v>
      </c>
      <c r="E74" s="43"/>
      <c r="F74" s="262"/>
      <c r="G74" s="43">
        <v>130000</v>
      </c>
      <c r="H74" s="43"/>
      <c r="I74" s="43"/>
      <c r="J74" s="43"/>
      <c r="K74" s="43"/>
      <c r="L74" s="43"/>
      <c r="M74" s="43"/>
      <c r="N74" s="43"/>
      <c r="O74" s="43"/>
    </row>
    <row r="75" s="6" customFormat="1" customHeight="1" spans="1:15">
      <c r="A75" s="47">
        <v>2296099</v>
      </c>
      <c r="B75" s="159" t="s">
        <v>158</v>
      </c>
      <c r="C75" s="43">
        <f t="shared" ref="C73:C75" si="5">D75</f>
        <v>0</v>
      </c>
      <c r="D75" s="43"/>
      <c r="E75" s="43"/>
      <c r="F75" s="263"/>
      <c r="G75" s="43">
        <v>400000</v>
      </c>
      <c r="H75" s="43"/>
      <c r="I75" s="43"/>
      <c r="J75" s="43"/>
      <c r="K75" s="43"/>
      <c r="L75" s="43"/>
      <c r="M75" s="43"/>
      <c r="N75" s="43"/>
      <c r="O75" s="43"/>
    </row>
    <row r="76" s="6" customFormat="1" customHeight="1" spans="1:15">
      <c r="A76" s="47" t="s">
        <v>159</v>
      </c>
      <c r="B76" s="47"/>
      <c r="C76" s="43">
        <f>C8+C26+C29+C39+C45+C50+C62+C65+C68+C71</f>
        <v>21508933</v>
      </c>
      <c r="D76" s="43">
        <f>D8+D26+D29+D39+D45+D50+D62+D65+D68+D71</f>
        <v>20908827.12</v>
      </c>
      <c r="E76" s="43">
        <f>E8+E29+E39+E45+E50+E68</f>
        <v>13950664.81</v>
      </c>
      <c r="F76" s="43">
        <f>F8+F26+F29+F39+F45+F50+F62+F65+F68</f>
        <v>6958162.31</v>
      </c>
      <c r="G76" s="260">
        <f>G71</f>
        <v>580000</v>
      </c>
      <c r="H76" s="43"/>
      <c r="I76" s="43"/>
      <c r="J76" s="43">
        <v>20105.88</v>
      </c>
      <c r="K76" s="43"/>
      <c r="L76" s="43"/>
      <c r="M76" s="43"/>
      <c r="N76" s="43"/>
      <c r="O76" s="43">
        <v>20105.88</v>
      </c>
    </row>
    <row r="79" customHeight="1" spans="6:6">
      <c r="F79">
        <f>F76+G76</f>
        <v>7538162.31</v>
      </c>
    </row>
  </sheetData>
  <autoFilter ref="A5:O76">
    <extLst/>
  </autoFilter>
  <mergeCells count="11">
    <mergeCell ref="A3:O3"/>
    <mergeCell ref="A4:L4"/>
    <mergeCell ref="D5:F5"/>
    <mergeCell ref="J5:O5"/>
    <mergeCell ref="A76:B76"/>
    <mergeCell ref="A5:A6"/>
    <mergeCell ref="B5:B6"/>
    <mergeCell ref="C5:C6"/>
    <mergeCell ref="G5:G6"/>
    <mergeCell ref="H5:H6"/>
    <mergeCell ref="I5:I6"/>
  </mergeCells>
  <pageMargins left="0.75" right="0.75" top="1" bottom="1" header="0.5" footer="0.5"/>
  <pageSetup paperSize="9" scale="45"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22"/>
  <sheetViews>
    <sheetView showZeros="0" workbookViewId="0">
      <pane ySplit="1" topLeftCell="A2" activePane="bottomLeft" state="frozen"/>
      <selection/>
      <selection pane="bottomLeft" activeCell="D8" sqref="D8"/>
    </sheetView>
  </sheetViews>
  <sheetFormatPr defaultColWidth="9.11111111111111" defaultRowHeight="14.25" customHeight="1" outlineLevelCol="3"/>
  <cols>
    <col min="1" max="1" width="49.212962962963" customWidth="1"/>
    <col min="2" max="2" width="43.3333333333333" customWidth="1"/>
    <col min="3" max="3" width="48.5462962962963" customWidth="1"/>
    <col min="4" max="4" width="41.212962962963" customWidth="1"/>
  </cols>
  <sheetData>
    <row r="1" customHeight="1" spans="1:4">
      <c r="A1" s="4"/>
      <c r="B1" s="4"/>
      <c r="C1" s="4"/>
      <c r="D1" s="4"/>
    </row>
    <row r="2" customHeight="1" spans="4:4">
      <c r="D2" s="249" t="s">
        <v>160</v>
      </c>
    </row>
    <row r="3" ht="31.6" customHeight="1" spans="1:4">
      <c r="A3" s="62" t="s">
        <v>161</v>
      </c>
      <c r="B3" s="250"/>
      <c r="C3" s="250"/>
      <c r="D3" s="250"/>
    </row>
    <row r="4" ht="17.2" customHeight="1" spans="1:4">
      <c r="A4" s="65" t="str">
        <f>'部门财务收支预算总表01-1'!A4</f>
        <v>单位名称：古城街道办事处</v>
      </c>
      <c r="B4" s="251"/>
      <c r="C4" s="251"/>
      <c r="D4" s="252" t="s">
        <v>3</v>
      </c>
    </row>
    <row r="5" ht="24.75" customHeight="1" spans="1:4">
      <c r="A5" s="225" t="s">
        <v>4</v>
      </c>
      <c r="B5" s="227"/>
      <c r="C5" s="225" t="s">
        <v>5</v>
      </c>
      <c r="D5" s="227"/>
    </row>
    <row r="6" ht="15.75" customHeight="1" spans="1:4">
      <c r="A6" s="224" t="s">
        <v>6</v>
      </c>
      <c r="B6" s="253" t="s">
        <v>7</v>
      </c>
      <c r="C6" s="224" t="s">
        <v>162</v>
      </c>
      <c r="D6" s="253" t="s">
        <v>7</v>
      </c>
    </row>
    <row r="7" ht="14.1" customHeight="1" spans="1:4">
      <c r="A7" s="229"/>
      <c r="B7" s="228"/>
      <c r="C7" s="229"/>
      <c r="D7" s="228"/>
    </row>
    <row r="8" ht="29.15" customHeight="1" spans="1:4">
      <c r="A8" s="254" t="s">
        <v>163</v>
      </c>
      <c r="B8" s="233">
        <f>B9+B10</f>
        <v>21488827.12</v>
      </c>
      <c r="C8" s="254" t="s">
        <v>164</v>
      </c>
      <c r="D8" s="233">
        <f>D9+D10+D11+D12+D13+D14+D15+D16+D17+D18</f>
        <v>21488827.12</v>
      </c>
    </row>
    <row r="9" ht="29.15" customHeight="1" spans="1:4">
      <c r="A9" s="254" t="s">
        <v>165</v>
      </c>
      <c r="B9" s="233">
        <f>18804856.81+2103970.31</f>
        <v>20908827.12</v>
      </c>
      <c r="C9" s="254" t="str">
        <f>"（"&amp;"一"&amp;"）"&amp;"一般公共服务支出"</f>
        <v>（一）一般公共服务支出</v>
      </c>
      <c r="D9" s="233">
        <f>7431287.25-20105.88</f>
        <v>7411181.37</v>
      </c>
    </row>
    <row r="10" ht="29.15" customHeight="1" spans="1:4">
      <c r="A10" s="254" t="s">
        <v>166</v>
      </c>
      <c r="B10" s="233">
        <f>580000</f>
        <v>580000</v>
      </c>
      <c r="C10" s="254" t="str">
        <f>"（"&amp;"二"&amp;"）"&amp;"文化旅游体育与传媒支出"</f>
        <v>（二）文化旅游体育与传媒支出</v>
      </c>
      <c r="D10" s="233">
        <v>1800</v>
      </c>
    </row>
    <row r="11" ht="29.15" customHeight="1" spans="1:4">
      <c r="A11" s="254" t="s">
        <v>167</v>
      </c>
      <c r="B11" s="233"/>
      <c r="C11" s="254" t="str">
        <f>"（"&amp;"三"&amp;"）"&amp;"社会保障和就业支出"</f>
        <v>（三）社会保障和就业支出</v>
      </c>
      <c r="D11" s="233">
        <f>2257678.4+86000</f>
        <v>2343678.4</v>
      </c>
    </row>
    <row r="12" ht="29.15" customHeight="1" spans="1:4">
      <c r="A12" s="254" t="s">
        <v>168</v>
      </c>
      <c r="B12" s="233"/>
      <c r="C12" s="254" t="str">
        <f>"（"&amp;"四"&amp;"）"&amp;"卫生健康支出"</f>
        <v>（四）卫生健康支出</v>
      </c>
      <c r="D12" s="233">
        <v>1275295.29</v>
      </c>
    </row>
    <row r="13" ht="29.15" customHeight="1" spans="1:4">
      <c r="A13" s="254" t="s">
        <v>165</v>
      </c>
      <c r="B13" s="233"/>
      <c r="C13" s="254" t="str">
        <f>"（"&amp;"五"&amp;"）"&amp;"城乡社区支出"</f>
        <v>（五）城乡社区支出</v>
      </c>
      <c r="D13" s="233">
        <f>716221.2+340000</f>
        <v>1056221.2</v>
      </c>
    </row>
    <row r="14" ht="29.15" customHeight="1" spans="1:4">
      <c r="A14" s="254" t="s">
        <v>166</v>
      </c>
      <c r="B14" s="233"/>
      <c r="C14" s="254" t="str">
        <f>"（"&amp;"六"&amp;"）"&amp;"农林水支出"</f>
        <v>（六）农林水支出</v>
      </c>
      <c r="D14" s="233">
        <f>5786317.16+1350415.7</f>
        <v>7136732.86</v>
      </c>
    </row>
    <row r="15" ht="29.15" customHeight="1" spans="1:4">
      <c r="A15" s="254" t="s">
        <v>167</v>
      </c>
      <c r="B15" s="233"/>
      <c r="C15" s="254" t="str">
        <f>"（"&amp;"七"&amp;"）"&amp;"自然资源海洋气象等支出"</f>
        <v>（七）自然资源海洋气象等支出</v>
      </c>
      <c r="D15" s="233">
        <v>77182</v>
      </c>
    </row>
    <row r="16" ht="29.15" customHeight="1" spans="1:4">
      <c r="A16" s="58"/>
      <c r="B16" s="58"/>
      <c r="C16" s="254" t="str">
        <f>"（"&amp;"八"&amp;"）"&amp;"住房保障支出"</f>
        <v>（八）住房保障支出</v>
      </c>
      <c r="D16" s="233">
        <v>1493136</v>
      </c>
    </row>
    <row r="17" ht="29.15" customHeight="1" spans="1:4">
      <c r="A17" s="255"/>
      <c r="B17" s="233"/>
      <c r="C17" s="254" t="s">
        <v>169</v>
      </c>
      <c r="D17" s="233">
        <v>113600</v>
      </c>
    </row>
    <row r="18" customHeight="1" spans="1:4">
      <c r="A18" s="255"/>
      <c r="B18" s="233"/>
      <c r="C18" s="254" t="s">
        <v>170</v>
      </c>
      <c r="D18" s="233">
        <v>580000</v>
      </c>
    </row>
    <row r="19" customHeight="1" spans="1:4">
      <c r="A19" s="255"/>
      <c r="B19" s="233"/>
      <c r="C19" s="254" t="s">
        <v>171</v>
      </c>
      <c r="D19" s="233"/>
    </row>
    <row r="20" customHeight="1" spans="1:4">
      <c r="A20" s="256" t="s">
        <v>172</v>
      </c>
      <c r="B20" s="257">
        <f>B8+B12</f>
        <v>21488827.12</v>
      </c>
      <c r="C20" s="258" t="s">
        <v>173</v>
      </c>
      <c r="D20" s="257">
        <f>D8+D19</f>
        <v>21488827.12</v>
      </c>
    </row>
    <row r="22" customHeight="1" spans="2:4">
      <c r="B22" s="61"/>
      <c r="D22" s="61"/>
    </row>
  </sheetData>
  <mergeCells count="8">
    <mergeCell ref="A3:D3"/>
    <mergeCell ref="A4:B4"/>
    <mergeCell ref="A5:B5"/>
    <mergeCell ref="C5:D5"/>
    <mergeCell ref="A6:A7"/>
    <mergeCell ref="B6:B7"/>
    <mergeCell ref="C6:C7"/>
    <mergeCell ref="D6:D7"/>
  </mergeCells>
  <pageMargins left="0.75" right="0.75" top="1" bottom="1" header="0.5" footer="0.5"/>
  <pageSetup paperSize="9" scale="72"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76"/>
  <sheetViews>
    <sheetView showZeros="0" topLeftCell="B1" workbookViewId="0">
      <pane ySplit="1" topLeftCell="A56" activePane="bottomLeft" state="frozen"/>
      <selection/>
      <selection pane="bottomLeft" activeCell="B71" sqref="$A71:$XFD71"/>
    </sheetView>
  </sheetViews>
  <sheetFormatPr defaultColWidth="9.11111111111111" defaultRowHeight="14.25" customHeight="1" outlineLevelCol="6"/>
  <cols>
    <col min="1" max="1" width="20.1111111111111" customWidth="1"/>
    <col min="2" max="2" width="37.3333333333333" customWidth="1"/>
    <col min="3" max="3" width="24.212962962963" customWidth="1"/>
    <col min="4" max="6" width="25" customWidth="1"/>
    <col min="7" max="7" width="24.212962962963" customWidth="1"/>
  </cols>
  <sheetData>
    <row r="1" customHeight="1" spans="1:7">
      <c r="A1" s="4"/>
      <c r="B1" s="4"/>
      <c r="C1" s="4"/>
      <c r="D1" s="4"/>
      <c r="E1" s="4"/>
      <c r="F1" s="4"/>
      <c r="G1" s="4"/>
    </row>
    <row r="2" ht="11.95" customHeight="1" spans="1:7">
      <c r="A2" s="204"/>
      <c r="B2" s="204"/>
      <c r="C2" s="204"/>
      <c r="D2" s="205"/>
      <c r="E2" s="204"/>
      <c r="F2" s="234"/>
      <c r="G2" s="234" t="s">
        <v>174</v>
      </c>
    </row>
    <row r="3" ht="38.95" customHeight="1" spans="1:7">
      <c r="A3" s="235" t="s">
        <v>175</v>
      </c>
      <c r="B3" s="235"/>
      <c r="C3" s="235"/>
      <c r="D3" s="235"/>
      <c r="E3" s="235"/>
      <c r="F3" s="235"/>
      <c r="G3" s="235"/>
    </row>
    <row r="4" ht="18" customHeight="1" spans="1:7">
      <c r="A4" s="181" t="str">
        <f>'部门财务收支预算总表01-1'!A4</f>
        <v>单位名称：古城街道办事处</v>
      </c>
      <c r="B4" s="204"/>
      <c r="C4" s="204"/>
      <c r="D4" s="204"/>
      <c r="E4" s="204"/>
      <c r="F4" s="206"/>
      <c r="G4" s="206" t="s">
        <v>3</v>
      </c>
    </row>
    <row r="5" ht="20.3" customHeight="1" spans="1:7">
      <c r="A5" s="236" t="s">
        <v>176</v>
      </c>
      <c r="B5" s="237"/>
      <c r="C5" s="238" t="s">
        <v>34</v>
      </c>
      <c r="D5" s="208" t="s">
        <v>72</v>
      </c>
      <c r="E5" s="208"/>
      <c r="F5" s="209"/>
      <c r="G5" s="238" t="s">
        <v>73</v>
      </c>
    </row>
    <row r="6" ht="20.3" customHeight="1" spans="1:7">
      <c r="A6" s="239" t="s">
        <v>63</v>
      </c>
      <c r="B6" s="240" t="s">
        <v>64</v>
      </c>
      <c r="C6" s="241"/>
      <c r="D6" s="241" t="s">
        <v>36</v>
      </c>
      <c r="E6" s="241" t="s">
        <v>177</v>
      </c>
      <c r="F6" s="241" t="s">
        <v>178</v>
      </c>
      <c r="G6" s="241"/>
    </row>
    <row r="7" ht="13.6" customHeight="1" spans="1:7">
      <c r="A7" s="242" t="s">
        <v>179</v>
      </c>
      <c r="B7" s="242" t="s">
        <v>48</v>
      </c>
      <c r="C7" s="242" t="s">
        <v>49</v>
      </c>
      <c r="D7" s="200"/>
      <c r="E7" s="242" t="s">
        <v>50</v>
      </c>
      <c r="F7" s="242" t="s">
        <v>180</v>
      </c>
      <c r="G7" s="242" t="s">
        <v>181</v>
      </c>
    </row>
    <row r="8" s="175" customFormat="1" ht="18" customHeight="1" spans="1:7">
      <c r="A8" s="243" t="s">
        <v>74</v>
      </c>
      <c r="B8" s="243" t="s">
        <v>75</v>
      </c>
      <c r="C8" s="244">
        <f>C9+C12+C14+C16+C18+C21+C24</f>
        <v>7411181.37</v>
      </c>
      <c r="D8" s="244">
        <v>6047766.76</v>
      </c>
      <c r="E8" s="244">
        <v>5272266.76</v>
      </c>
      <c r="F8" s="244">
        <v>775500</v>
      </c>
      <c r="G8" s="244">
        <f>G9+G12+G14+G16+G18+G21</f>
        <v>1363414.61</v>
      </c>
    </row>
    <row r="9" s="162" customFormat="1" ht="18" customHeight="1" spans="1:7">
      <c r="A9" s="245" t="s">
        <v>76</v>
      </c>
      <c r="B9" s="245" t="s">
        <v>77</v>
      </c>
      <c r="C9" s="244">
        <f>C10+C11</f>
        <v>98000</v>
      </c>
      <c r="D9" s="244"/>
      <c r="E9" s="244"/>
      <c r="F9" s="244"/>
      <c r="G9" s="244">
        <f>G10+G11</f>
        <v>98000</v>
      </c>
    </row>
    <row r="10" customHeight="1" spans="1:7">
      <c r="A10" s="246" t="s">
        <v>182</v>
      </c>
      <c r="B10" s="246" t="s">
        <v>78</v>
      </c>
      <c r="C10" s="244">
        <f>D10+G10</f>
        <v>33000</v>
      </c>
      <c r="D10" s="244"/>
      <c r="E10" s="244"/>
      <c r="F10" s="244"/>
      <c r="G10" s="244">
        <f>25000+8000</f>
        <v>33000</v>
      </c>
    </row>
    <row r="11" customHeight="1" spans="1:7">
      <c r="A11" s="246">
        <v>2010199</v>
      </c>
      <c r="B11" s="246" t="s">
        <v>183</v>
      </c>
      <c r="C11" s="244">
        <f>D11+G11</f>
        <v>65000</v>
      </c>
      <c r="D11" s="244"/>
      <c r="E11" s="244"/>
      <c r="F11" s="244"/>
      <c r="G11" s="244">
        <v>65000</v>
      </c>
    </row>
    <row r="12" s="162" customFormat="1" customHeight="1" spans="1:7">
      <c r="A12" s="245" t="s">
        <v>80</v>
      </c>
      <c r="B12" s="245" t="s">
        <v>81</v>
      </c>
      <c r="C12" s="244">
        <f>C13</f>
        <v>5682974.44</v>
      </c>
      <c r="D12" s="244">
        <v>4649474.44</v>
      </c>
      <c r="E12" s="244">
        <v>3901574.44</v>
      </c>
      <c r="F12" s="244">
        <v>747900</v>
      </c>
      <c r="G12" s="244">
        <f>G13</f>
        <v>1033500</v>
      </c>
    </row>
    <row r="13" customHeight="1" spans="1:7">
      <c r="A13" s="246" t="s">
        <v>184</v>
      </c>
      <c r="B13" s="246" t="s">
        <v>82</v>
      </c>
      <c r="C13" s="244">
        <f>D13+G13</f>
        <v>5682974.44</v>
      </c>
      <c r="D13" s="244">
        <v>4649474.44</v>
      </c>
      <c r="E13" s="244">
        <v>3901574.44</v>
      </c>
      <c r="F13" s="244">
        <v>747900</v>
      </c>
      <c r="G13" s="244">
        <v>1033500</v>
      </c>
    </row>
    <row r="14" s="162" customFormat="1" customHeight="1" spans="1:7">
      <c r="A14" s="245">
        <v>20106</v>
      </c>
      <c r="B14" s="245" t="s">
        <v>83</v>
      </c>
      <c r="C14" s="244">
        <f>C15</f>
        <v>24996.02</v>
      </c>
      <c r="D14" s="244"/>
      <c r="E14" s="244"/>
      <c r="F14" s="244"/>
      <c r="G14" s="244">
        <f>G15</f>
        <v>24996.02</v>
      </c>
    </row>
    <row r="15" customHeight="1" spans="1:7">
      <c r="A15" s="246">
        <v>2010699</v>
      </c>
      <c r="B15" s="246" t="s">
        <v>84</v>
      </c>
      <c r="C15" s="244">
        <f>D15+G15</f>
        <v>24996.02</v>
      </c>
      <c r="D15" s="244"/>
      <c r="E15" s="244"/>
      <c r="F15" s="244"/>
      <c r="G15" s="244">
        <v>24996.02</v>
      </c>
    </row>
    <row r="16" s="162" customFormat="1" customHeight="1" spans="1:7">
      <c r="A16" s="245">
        <v>20111</v>
      </c>
      <c r="B16" s="245" t="s">
        <v>85</v>
      </c>
      <c r="C16" s="244">
        <f>C17</f>
        <v>49607.2</v>
      </c>
      <c r="D16" s="244"/>
      <c r="E16" s="244"/>
      <c r="F16" s="244"/>
      <c r="G16" s="244">
        <f>G17</f>
        <v>49607.2</v>
      </c>
    </row>
    <row r="17" s="2" customFormat="1" customHeight="1" spans="1:7">
      <c r="A17" s="246">
        <v>2011102</v>
      </c>
      <c r="B17" s="246" t="s">
        <v>86</v>
      </c>
      <c r="C17" s="244">
        <f>D17+G17</f>
        <v>49607.2</v>
      </c>
      <c r="D17" s="244"/>
      <c r="E17" s="244"/>
      <c r="F17" s="244"/>
      <c r="G17" s="244">
        <v>49607.2</v>
      </c>
    </row>
    <row r="18" s="162" customFormat="1" customHeight="1" spans="1:7">
      <c r="A18" s="245">
        <v>20129</v>
      </c>
      <c r="B18" s="245" t="s">
        <v>87</v>
      </c>
      <c r="C18" s="244">
        <f>C19+C20</f>
        <v>10277.39</v>
      </c>
      <c r="D18" s="244"/>
      <c r="E18" s="244"/>
      <c r="F18" s="244"/>
      <c r="G18" s="244">
        <f>G19+G20</f>
        <v>10277.39</v>
      </c>
    </row>
    <row r="19" s="2" customFormat="1" customHeight="1" spans="1:7">
      <c r="A19" s="246">
        <v>2012902</v>
      </c>
      <c r="B19" s="246" t="s">
        <v>86</v>
      </c>
      <c r="C19" s="244">
        <f>D19+G19</f>
        <v>6114.89</v>
      </c>
      <c r="D19" s="244"/>
      <c r="E19" s="244"/>
      <c r="F19" s="244"/>
      <c r="G19" s="244">
        <v>6114.89</v>
      </c>
    </row>
    <row r="20" s="2" customFormat="1" customHeight="1" spans="1:7">
      <c r="A20" s="246">
        <v>2012999</v>
      </c>
      <c r="B20" s="246" t="s">
        <v>185</v>
      </c>
      <c r="C20" s="244">
        <f>D20+G20</f>
        <v>4162.5</v>
      </c>
      <c r="D20" s="244"/>
      <c r="E20" s="244"/>
      <c r="F20" s="244"/>
      <c r="G20" s="244">
        <v>4162.5</v>
      </c>
    </row>
    <row r="21" s="162" customFormat="1" customHeight="1" spans="1:7">
      <c r="A21" s="245" t="s">
        <v>186</v>
      </c>
      <c r="B21" s="245" t="s">
        <v>89</v>
      </c>
      <c r="C21" s="244">
        <f>C22+C23</f>
        <v>147034</v>
      </c>
      <c r="D21" s="244"/>
      <c r="E21" s="244"/>
      <c r="F21" s="244"/>
      <c r="G21" s="244">
        <f>G22+G23</f>
        <v>147034</v>
      </c>
    </row>
    <row r="22" customHeight="1" spans="1:7">
      <c r="A22" s="246" t="s">
        <v>187</v>
      </c>
      <c r="B22" s="246" t="s">
        <v>86</v>
      </c>
      <c r="C22" s="244">
        <f>D22+G22</f>
        <v>32640</v>
      </c>
      <c r="D22" s="244"/>
      <c r="E22" s="244"/>
      <c r="F22" s="244"/>
      <c r="G22" s="244">
        <f>17120+15520</f>
        <v>32640</v>
      </c>
    </row>
    <row r="23" customHeight="1" spans="1:7">
      <c r="A23" s="246" t="s">
        <v>188</v>
      </c>
      <c r="B23" s="246" t="s">
        <v>90</v>
      </c>
      <c r="C23" s="244">
        <f>D23+G23</f>
        <v>114394</v>
      </c>
      <c r="D23" s="244"/>
      <c r="E23" s="244"/>
      <c r="F23" s="244"/>
      <c r="G23" s="244">
        <f>73840+40554</f>
        <v>114394</v>
      </c>
    </row>
    <row r="24" s="162" customFormat="1" customHeight="1" spans="1:7">
      <c r="A24" s="245" t="s">
        <v>91</v>
      </c>
      <c r="B24" s="245" t="s">
        <v>92</v>
      </c>
      <c r="C24" s="244">
        <v>1398292.32</v>
      </c>
      <c r="D24" s="244">
        <v>1398292.32</v>
      </c>
      <c r="E24" s="244">
        <v>1370692.32</v>
      </c>
      <c r="F24" s="244">
        <v>27600</v>
      </c>
      <c r="G24" s="244"/>
    </row>
    <row r="25" customHeight="1" spans="1:7">
      <c r="A25" s="246" t="s">
        <v>189</v>
      </c>
      <c r="B25" s="246" t="s">
        <v>93</v>
      </c>
      <c r="C25" s="244">
        <v>1398292.32</v>
      </c>
      <c r="D25" s="244">
        <v>1398292.32</v>
      </c>
      <c r="E25" s="244">
        <v>1370692.32</v>
      </c>
      <c r="F25" s="244">
        <v>27600</v>
      </c>
      <c r="G25" s="244"/>
    </row>
    <row r="26" s="175" customFormat="1" customHeight="1" spans="1:7">
      <c r="A26" s="243" t="s">
        <v>94</v>
      </c>
      <c r="B26" s="243" t="s">
        <v>95</v>
      </c>
      <c r="C26" s="244">
        <v>1800</v>
      </c>
      <c r="D26" s="244"/>
      <c r="E26" s="244"/>
      <c r="F26" s="244"/>
      <c r="G26" s="244">
        <v>1800</v>
      </c>
    </row>
    <row r="27" customHeight="1" spans="1:7">
      <c r="A27" s="245" t="s">
        <v>96</v>
      </c>
      <c r="B27" s="245" t="s">
        <v>97</v>
      </c>
      <c r="C27" s="244">
        <v>1800</v>
      </c>
      <c r="D27" s="244"/>
      <c r="E27" s="244"/>
      <c r="F27" s="244"/>
      <c r="G27" s="244">
        <v>1800</v>
      </c>
    </row>
    <row r="28" customHeight="1" spans="1:7">
      <c r="A28" s="246" t="s">
        <v>190</v>
      </c>
      <c r="B28" s="246" t="s">
        <v>98</v>
      </c>
      <c r="C28" s="244">
        <v>1800</v>
      </c>
      <c r="D28" s="244"/>
      <c r="E28" s="244"/>
      <c r="F28" s="244"/>
      <c r="G28" s="244">
        <v>1800</v>
      </c>
    </row>
    <row r="29" s="175" customFormat="1" customHeight="1" spans="1:7">
      <c r="A29" s="243" t="s">
        <v>99</v>
      </c>
      <c r="B29" s="243" t="s">
        <v>100</v>
      </c>
      <c r="C29" s="244">
        <f>C30+C34+C36</f>
        <v>2343678.4</v>
      </c>
      <c r="D29" s="244">
        <v>2249128.4</v>
      </c>
      <c r="E29" s="244">
        <v>2082328.4</v>
      </c>
      <c r="F29" s="244">
        <v>166800</v>
      </c>
      <c r="G29" s="244">
        <f>G34+G36</f>
        <v>94550</v>
      </c>
    </row>
    <row r="30" s="162" customFormat="1" customHeight="1" spans="1:7">
      <c r="A30" s="245" t="s">
        <v>101</v>
      </c>
      <c r="B30" s="245" t="s">
        <v>102</v>
      </c>
      <c r="C30" s="244">
        <v>2249128.4</v>
      </c>
      <c r="D30" s="244">
        <v>2249128.4</v>
      </c>
      <c r="E30" s="244">
        <v>2082328.4</v>
      </c>
      <c r="F30" s="244">
        <v>166800</v>
      </c>
      <c r="G30" s="244"/>
    </row>
    <row r="31" customHeight="1" spans="1:7">
      <c r="A31" s="246" t="s">
        <v>191</v>
      </c>
      <c r="B31" s="246" t="s">
        <v>103</v>
      </c>
      <c r="C31" s="244">
        <v>163200</v>
      </c>
      <c r="D31" s="244">
        <v>163200</v>
      </c>
      <c r="E31" s="244"/>
      <c r="F31" s="244">
        <v>163200</v>
      </c>
      <c r="G31" s="244"/>
    </row>
    <row r="32" customHeight="1" spans="1:7">
      <c r="A32" s="246" t="s">
        <v>192</v>
      </c>
      <c r="B32" s="246" t="s">
        <v>104</v>
      </c>
      <c r="C32" s="244">
        <v>3600</v>
      </c>
      <c r="D32" s="244">
        <v>3600</v>
      </c>
      <c r="E32" s="244"/>
      <c r="F32" s="244">
        <v>3600</v>
      </c>
      <c r="G32" s="244"/>
    </row>
    <row r="33" customHeight="1" spans="1:7">
      <c r="A33" s="246" t="s">
        <v>193</v>
      </c>
      <c r="B33" s="246" t="s">
        <v>105</v>
      </c>
      <c r="C33" s="244">
        <v>2082328.4</v>
      </c>
      <c r="D33" s="244">
        <v>2082328.4</v>
      </c>
      <c r="E33" s="244">
        <v>2082328.4</v>
      </c>
      <c r="F33" s="244"/>
      <c r="G33" s="244"/>
    </row>
    <row r="34" s="162" customFormat="1" customHeight="1" spans="1:7">
      <c r="A34" s="245" t="s">
        <v>106</v>
      </c>
      <c r="B34" s="245" t="s">
        <v>107</v>
      </c>
      <c r="C34" s="244">
        <v>8550</v>
      </c>
      <c r="D34" s="244"/>
      <c r="E34" s="244"/>
      <c r="F34" s="244"/>
      <c r="G34" s="244">
        <v>8550</v>
      </c>
    </row>
    <row r="35" customHeight="1" spans="1:7">
      <c r="A35" s="246" t="s">
        <v>194</v>
      </c>
      <c r="B35" s="246" t="s">
        <v>108</v>
      </c>
      <c r="C35" s="244">
        <v>8550</v>
      </c>
      <c r="D35" s="244"/>
      <c r="E35" s="244"/>
      <c r="F35" s="244"/>
      <c r="G35" s="244">
        <v>8550</v>
      </c>
    </row>
    <row r="36" s="162" customFormat="1" customHeight="1" spans="1:7">
      <c r="A36" s="245">
        <v>20810</v>
      </c>
      <c r="B36" s="245" t="s">
        <v>109</v>
      </c>
      <c r="C36" s="244">
        <f>C37+C38</f>
        <v>86000</v>
      </c>
      <c r="D36" s="244"/>
      <c r="E36" s="244"/>
      <c r="F36" s="244"/>
      <c r="G36" s="244">
        <f>G37+G38</f>
        <v>86000</v>
      </c>
    </row>
    <row r="37" customFormat="1" customHeight="1" spans="1:7">
      <c r="A37" s="246">
        <v>2081004</v>
      </c>
      <c r="B37" s="246" t="s">
        <v>110</v>
      </c>
      <c r="C37" s="244">
        <f>D37+G37</f>
        <v>80000</v>
      </c>
      <c r="D37" s="244"/>
      <c r="E37" s="244"/>
      <c r="F37" s="244"/>
      <c r="G37" s="244">
        <v>80000</v>
      </c>
    </row>
    <row r="38" customFormat="1" customHeight="1" spans="1:7">
      <c r="A38" s="246">
        <v>2081006</v>
      </c>
      <c r="B38" s="246" t="s">
        <v>111</v>
      </c>
      <c r="C38" s="244">
        <f>D38+G38</f>
        <v>6000</v>
      </c>
      <c r="D38" s="244"/>
      <c r="E38" s="244"/>
      <c r="F38" s="244"/>
      <c r="G38" s="244">
        <v>6000</v>
      </c>
    </row>
    <row r="39" s="175" customFormat="1" customHeight="1" spans="1:7">
      <c r="A39" s="243" t="s">
        <v>112</v>
      </c>
      <c r="B39" s="243" t="s">
        <v>113</v>
      </c>
      <c r="C39" s="244">
        <v>1275295.29</v>
      </c>
      <c r="D39" s="244">
        <v>1275295.29</v>
      </c>
      <c r="E39" s="244">
        <v>1275295.29</v>
      </c>
      <c r="F39" s="244"/>
      <c r="G39" s="244"/>
    </row>
    <row r="40" s="162" customFormat="1" customHeight="1" spans="1:7">
      <c r="A40" s="245" t="s">
        <v>114</v>
      </c>
      <c r="B40" s="245" t="s">
        <v>115</v>
      </c>
      <c r="C40" s="244">
        <v>1275295.29</v>
      </c>
      <c r="D40" s="244">
        <v>1275295.29</v>
      </c>
      <c r="E40" s="244">
        <v>1275295.29</v>
      </c>
      <c r="F40" s="244"/>
      <c r="G40" s="244"/>
    </row>
    <row r="41" customHeight="1" spans="1:7">
      <c r="A41" s="246" t="s">
        <v>195</v>
      </c>
      <c r="B41" s="246" t="s">
        <v>116</v>
      </c>
      <c r="C41" s="244">
        <v>246078.6</v>
      </c>
      <c r="D41" s="244">
        <v>246078.6</v>
      </c>
      <c r="E41" s="244">
        <v>246078.6</v>
      </c>
      <c r="F41" s="244"/>
      <c r="G41" s="244"/>
    </row>
    <row r="42" customHeight="1" spans="1:7">
      <c r="A42" s="246" t="s">
        <v>196</v>
      </c>
      <c r="B42" s="246" t="s">
        <v>117</v>
      </c>
      <c r="C42" s="244">
        <v>557156.32</v>
      </c>
      <c r="D42" s="244">
        <v>557156.32</v>
      </c>
      <c r="E42" s="244">
        <v>557156.32</v>
      </c>
      <c r="F42" s="244"/>
      <c r="G42" s="244"/>
    </row>
    <row r="43" customHeight="1" spans="1:7">
      <c r="A43" s="246" t="s">
        <v>197</v>
      </c>
      <c r="B43" s="246" t="s">
        <v>118</v>
      </c>
      <c r="C43" s="244">
        <v>442127.26</v>
      </c>
      <c r="D43" s="244">
        <v>442127.26</v>
      </c>
      <c r="E43" s="244">
        <v>442127.26</v>
      </c>
      <c r="F43" s="244"/>
      <c r="G43" s="244"/>
    </row>
    <row r="44" customHeight="1" spans="1:7">
      <c r="A44" s="246" t="s">
        <v>198</v>
      </c>
      <c r="B44" s="246" t="s">
        <v>119</v>
      </c>
      <c r="C44" s="244">
        <v>29933.11</v>
      </c>
      <c r="D44" s="244">
        <v>29933.11</v>
      </c>
      <c r="E44" s="244">
        <v>29933.11</v>
      </c>
      <c r="F44" s="244"/>
      <c r="G44" s="244"/>
    </row>
    <row r="45" s="175" customFormat="1" customHeight="1" spans="1:7">
      <c r="A45" s="243" t="s">
        <v>120</v>
      </c>
      <c r="B45" s="243" t="s">
        <v>121</v>
      </c>
      <c r="C45" s="244">
        <f>C46+C48</f>
        <v>1056221.2</v>
      </c>
      <c r="D45" s="244">
        <f>D46</f>
        <v>716221.2</v>
      </c>
      <c r="E45" s="244">
        <f>E46</f>
        <v>702421.2</v>
      </c>
      <c r="F45" s="244">
        <f>F46</f>
        <v>13800</v>
      </c>
      <c r="G45" s="244">
        <f>G48</f>
        <v>340000</v>
      </c>
    </row>
    <row r="46" s="162" customFormat="1" customHeight="1" spans="1:7">
      <c r="A46" s="245" t="s">
        <v>122</v>
      </c>
      <c r="B46" s="245" t="s">
        <v>123</v>
      </c>
      <c r="C46" s="244">
        <v>716221.2</v>
      </c>
      <c r="D46" s="244">
        <v>716221.2</v>
      </c>
      <c r="E46" s="244">
        <v>702421.2</v>
      </c>
      <c r="F46" s="244">
        <v>13800</v>
      </c>
      <c r="G46" s="244"/>
    </row>
    <row r="47" customHeight="1" spans="1:7">
      <c r="A47" s="246" t="s">
        <v>199</v>
      </c>
      <c r="B47" s="246" t="s">
        <v>124</v>
      </c>
      <c r="C47" s="244">
        <v>716221.2</v>
      </c>
      <c r="D47" s="244">
        <v>716221.2</v>
      </c>
      <c r="E47" s="244">
        <v>702421.2</v>
      </c>
      <c r="F47" s="244">
        <v>13800</v>
      </c>
      <c r="G47" s="244"/>
    </row>
    <row r="48" s="162" customFormat="1" customHeight="1" spans="1:7">
      <c r="A48" s="245">
        <v>21299</v>
      </c>
      <c r="B48" s="245" t="s">
        <v>125</v>
      </c>
      <c r="C48" s="244">
        <f>C49</f>
        <v>340000</v>
      </c>
      <c r="D48" s="244"/>
      <c r="E48" s="244"/>
      <c r="F48" s="244"/>
      <c r="G48" s="244">
        <f>G49</f>
        <v>340000</v>
      </c>
    </row>
    <row r="49" customFormat="1" customHeight="1" spans="1:7">
      <c r="A49" s="246">
        <v>2129999</v>
      </c>
      <c r="B49" s="246" t="s">
        <v>126</v>
      </c>
      <c r="C49" s="244">
        <f>D49+G49</f>
        <v>340000</v>
      </c>
      <c r="D49" s="244"/>
      <c r="E49" s="244"/>
      <c r="F49" s="244"/>
      <c r="G49" s="244">
        <v>340000</v>
      </c>
    </row>
    <row r="50" s="175" customFormat="1" customHeight="1" spans="1:7">
      <c r="A50" s="243" t="s">
        <v>127</v>
      </c>
      <c r="B50" s="243" t="s">
        <v>128</v>
      </c>
      <c r="C50" s="244">
        <f>C51+C53+C56+C59</f>
        <v>7136732.86</v>
      </c>
      <c r="D50" s="244">
        <f>D51</f>
        <v>2169117.16</v>
      </c>
      <c r="E50" s="244">
        <f>E51</f>
        <v>2130017.16</v>
      </c>
      <c r="F50" s="244">
        <f>F51</f>
        <v>39100</v>
      </c>
      <c r="G50" s="244">
        <f>G53+G56+G59</f>
        <v>4967615.7</v>
      </c>
    </row>
    <row r="51" s="162" customFormat="1" customHeight="1" spans="1:7">
      <c r="A51" s="245" t="s">
        <v>129</v>
      </c>
      <c r="B51" s="245" t="s">
        <v>130</v>
      </c>
      <c r="C51" s="244">
        <v>2169117.16</v>
      </c>
      <c r="D51" s="244">
        <v>2169117.16</v>
      </c>
      <c r="E51" s="244">
        <v>2130017.16</v>
      </c>
      <c r="F51" s="244">
        <v>39100</v>
      </c>
      <c r="G51" s="244"/>
    </row>
    <row r="52" customHeight="1" spans="1:7">
      <c r="A52" s="246" t="s">
        <v>200</v>
      </c>
      <c r="B52" s="246" t="s">
        <v>93</v>
      </c>
      <c r="C52" s="244">
        <v>2169117.16</v>
      </c>
      <c r="D52" s="244">
        <v>2169117.16</v>
      </c>
      <c r="E52" s="244">
        <v>2130017.16</v>
      </c>
      <c r="F52" s="244">
        <v>39100</v>
      </c>
      <c r="G52" s="244"/>
    </row>
    <row r="53" s="162" customFormat="1" customHeight="1" spans="1:7">
      <c r="A53" s="245">
        <v>21302</v>
      </c>
      <c r="B53" s="245" t="s">
        <v>131</v>
      </c>
      <c r="C53" s="244">
        <f>C54+C55</f>
        <v>180415.7</v>
      </c>
      <c r="D53" s="244"/>
      <c r="E53" s="244"/>
      <c r="F53" s="244"/>
      <c r="G53" s="244">
        <f>G54+G55</f>
        <v>180415.7</v>
      </c>
    </row>
    <row r="54" customHeight="1" spans="1:7">
      <c r="A54" s="246">
        <v>2130209</v>
      </c>
      <c r="B54" s="246" t="s">
        <v>132</v>
      </c>
      <c r="C54" s="244">
        <f>D54+G54</f>
        <v>144600</v>
      </c>
      <c r="D54" s="244"/>
      <c r="E54" s="244"/>
      <c r="F54" s="244"/>
      <c r="G54" s="244">
        <v>144600</v>
      </c>
    </row>
    <row r="55" customHeight="1" spans="1:7">
      <c r="A55" s="246">
        <v>2130234</v>
      </c>
      <c r="B55" s="246" t="s">
        <v>133</v>
      </c>
      <c r="C55" s="244">
        <f>D55+G55</f>
        <v>35815.7</v>
      </c>
      <c r="D55" s="244"/>
      <c r="E55" s="244"/>
      <c r="F55" s="244"/>
      <c r="G55" s="244">
        <v>35815.7</v>
      </c>
    </row>
    <row r="56" s="162" customFormat="1" customHeight="1" spans="1:7">
      <c r="A56" s="245" t="s">
        <v>134</v>
      </c>
      <c r="B56" s="245" t="s">
        <v>135</v>
      </c>
      <c r="C56" s="244">
        <f>C57+C58</f>
        <v>77600</v>
      </c>
      <c r="D56" s="244"/>
      <c r="E56" s="244"/>
      <c r="F56" s="244"/>
      <c r="G56" s="244">
        <f>G57+G58</f>
        <v>77600</v>
      </c>
    </row>
    <row r="57" customHeight="1" spans="1:7">
      <c r="A57" s="246" t="s">
        <v>201</v>
      </c>
      <c r="B57" s="246" t="s">
        <v>136</v>
      </c>
      <c r="C57" s="244">
        <v>27600</v>
      </c>
      <c r="D57" s="244"/>
      <c r="E57" s="244"/>
      <c r="F57" s="244"/>
      <c r="G57" s="244">
        <v>27600</v>
      </c>
    </row>
    <row r="58" customHeight="1" spans="1:7">
      <c r="A58" s="246">
        <v>2130315</v>
      </c>
      <c r="B58" s="246" t="s">
        <v>137</v>
      </c>
      <c r="C58" s="244">
        <f>D58+G58</f>
        <v>50000</v>
      </c>
      <c r="D58" s="244"/>
      <c r="E58" s="244"/>
      <c r="F58" s="244"/>
      <c r="G58" s="244">
        <v>50000</v>
      </c>
    </row>
    <row r="59" s="162" customFormat="1" customHeight="1" spans="1:7">
      <c r="A59" s="245" t="s">
        <v>138</v>
      </c>
      <c r="B59" s="245" t="s">
        <v>139</v>
      </c>
      <c r="C59" s="244">
        <f>C60+C61</f>
        <v>4709600</v>
      </c>
      <c r="D59" s="244"/>
      <c r="E59" s="244"/>
      <c r="F59" s="244"/>
      <c r="G59" s="244">
        <f>G60+G61</f>
        <v>4709600</v>
      </c>
    </row>
    <row r="60" customHeight="1" spans="1:7">
      <c r="A60" s="246">
        <v>2130701</v>
      </c>
      <c r="B60" s="246" t="s">
        <v>140</v>
      </c>
      <c r="C60" s="244">
        <f>D60+G60</f>
        <v>1120000</v>
      </c>
      <c r="D60" s="244"/>
      <c r="E60" s="244"/>
      <c r="F60" s="244"/>
      <c r="G60" s="244">
        <v>1120000</v>
      </c>
    </row>
    <row r="61" customHeight="1" spans="1:7">
      <c r="A61" s="246" t="s">
        <v>202</v>
      </c>
      <c r="B61" s="246" t="s">
        <v>141</v>
      </c>
      <c r="C61" s="244">
        <v>3589600</v>
      </c>
      <c r="D61" s="244"/>
      <c r="E61" s="244"/>
      <c r="F61" s="244"/>
      <c r="G61" s="244">
        <v>3589600</v>
      </c>
    </row>
    <row r="62" s="175" customFormat="1" customHeight="1" spans="1:7">
      <c r="A62" s="243">
        <v>214</v>
      </c>
      <c r="B62" s="243" t="s">
        <v>142</v>
      </c>
      <c r="C62" s="244">
        <f>C63</f>
        <v>113600</v>
      </c>
      <c r="D62" s="244"/>
      <c r="E62" s="244"/>
      <c r="F62" s="244"/>
      <c r="G62" s="244">
        <f>G63</f>
        <v>113600</v>
      </c>
    </row>
    <row r="63" s="162" customFormat="1" customHeight="1" spans="1:7">
      <c r="A63" s="245">
        <v>21401</v>
      </c>
      <c r="B63" s="245" t="s">
        <v>143</v>
      </c>
      <c r="C63" s="244">
        <f>C64</f>
        <v>113600</v>
      </c>
      <c r="D63" s="244"/>
      <c r="E63" s="244"/>
      <c r="F63" s="244"/>
      <c r="G63" s="244">
        <f>G64</f>
        <v>113600</v>
      </c>
    </row>
    <row r="64" customHeight="1" spans="1:7">
      <c r="A64" s="246">
        <v>2140106</v>
      </c>
      <c r="B64" s="246" t="s">
        <v>144</v>
      </c>
      <c r="C64" s="244">
        <f>D64+G64</f>
        <v>113600</v>
      </c>
      <c r="D64" s="244"/>
      <c r="E64" s="244"/>
      <c r="F64" s="244"/>
      <c r="G64" s="244">
        <v>113600</v>
      </c>
    </row>
    <row r="65" s="175" customFormat="1" customHeight="1" spans="1:7">
      <c r="A65" s="243" t="s">
        <v>145</v>
      </c>
      <c r="B65" s="243" t="s">
        <v>146</v>
      </c>
      <c r="C65" s="244">
        <v>77182</v>
      </c>
      <c r="D65" s="244"/>
      <c r="E65" s="244"/>
      <c r="F65" s="244"/>
      <c r="G65" s="244">
        <v>77182</v>
      </c>
    </row>
    <row r="66" customHeight="1" spans="1:7">
      <c r="A66" s="245" t="s">
        <v>147</v>
      </c>
      <c r="B66" s="245" t="s">
        <v>148</v>
      </c>
      <c r="C66" s="244">
        <v>77182</v>
      </c>
      <c r="D66" s="244"/>
      <c r="E66" s="244"/>
      <c r="F66" s="244"/>
      <c r="G66" s="244">
        <v>77182</v>
      </c>
    </row>
    <row r="67" customHeight="1" spans="1:7">
      <c r="A67" s="246" t="s">
        <v>203</v>
      </c>
      <c r="B67" s="246" t="s">
        <v>149</v>
      </c>
      <c r="C67" s="244">
        <v>77182</v>
      </c>
      <c r="D67" s="244"/>
      <c r="E67" s="244"/>
      <c r="F67" s="244"/>
      <c r="G67" s="244">
        <v>77182</v>
      </c>
    </row>
    <row r="68" s="175" customFormat="1" customHeight="1" spans="1:7">
      <c r="A68" s="243" t="s">
        <v>150</v>
      </c>
      <c r="B68" s="243" t="s">
        <v>151</v>
      </c>
      <c r="C68" s="244">
        <v>1493136</v>
      </c>
      <c r="D68" s="244">
        <v>1493136</v>
      </c>
      <c r="E68" s="244">
        <v>1493136</v>
      </c>
      <c r="F68" s="244"/>
      <c r="G68" s="244"/>
    </row>
    <row r="69" customHeight="1" spans="1:7">
      <c r="A69" s="245" t="s">
        <v>152</v>
      </c>
      <c r="B69" s="245" t="s">
        <v>153</v>
      </c>
      <c r="C69" s="244">
        <v>1493136</v>
      </c>
      <c r="D69" s="244">
        <v>1493136</v>
      </c>
      <c r="E69" s="244">
        <v>1493136</v>
      </c>
      <c r="F69" s="244"/>
      <c r="G69" s="244"/>
    </row>
    <row r="70" customHeight="1" spans="1:7">
      <c r="A70" s="246" t="s">
        <v>204</v>
      </c>
      <c r="B70" s="246" t="s">
        <v>154</v>
      </c>
      <c r="C70" s="244">
        <v>1493136</v>
      </c>
      <c r="D70" s="244">
        <v>1493136</v>
      </c>
      <c r="E70" s="244">
        <v>1493136</v>
      </c>
      <c r="F70" s="244"/>
      <c r="G70" s="244"/>
    </row>
    <row r="71" s="175" customFormat="1" customHeight="1" spans="1:7">
      <c r="A71" s="243">
        <v>229</v>
      </c>
      <c r="B71" s="243" t="s">
        <v>71</v>
      </c>
      <c r="C71" s="247">
        <f>C72</f>
        <v>580000</v>
      </c>
      <c r="D71" s="247"/>
      <c r="E71" s="247"/>
      <c r="F71" s="247"/>
      <c r="G71" s="247">
        <f>G72</f>
        <v>580000</v>
      </c>
    </row>
    <row r="72" s="162" customFormat="1" customHeight="1" spans="1:7">
      <c r="A72" s="245">
        <v>22960</v>
      </c>
      <c r="B72" s="245" t="s">
        <v>155</v>
      </c>
      <c r="C72" s="247">
        <f>C73+C74+C75</f>
        <v>580000</v>
      </c>
      <c r="D72" s="247"/>
      <c r="E72" s="247"/>
      <c r="F72" s="247"/>
      <c r="G72" s="247">
        <f>G73+G74+G75</f>
        <v>580000</v>
      </c>
    </row>
    <row r="73" customFormat="1" customHeight="1" spans="1:7">
      <c r="A73" s="246">
        <v>2296002</v>
      </c>
      <c r="B73" s="246" t="s">
        <v>156</v>
      </c>
      <c r="C73" s="247">
        <f>D73+G73</f>
        <v>50000</v>
      </c>
      <c r="D73" s="247"/>
      <c r="E73" s="247"/>
      <c r="F73" s="247"/>
      <c r="G73" s="247">
        <v>50000</v>
      </c>
    </row>
    <row r="74" customFormat="1" customHeight="1" spans="1:7">
      <c r="A74" s="246">
        <v>2296003</v>
      </c>
      <c r="B74" s="246" t="s">
        <v>157</v>
      </c>
      <c r="C74" s="247">
        <f>D74+G74</f>
        <v>130000</v>
      </c>
      <c r="D74" s="247"/>
      <c r="E74" s="247"/>
      <c r="F74" s="247"/>
      <c r="G74" s="247">
        <v>130000</v>
      </c>
    </row>
    <row r="75" customFormat="1" customHeight="1" spans="1:7">
      <c r="A75" s="246">
        <v>2296099</v>
      </c>
      <c r="B75" s="246" t="s">
        <v>158</v>
      </c>
      <c r="C75" s="247">
        <f>D75+G75</f>
        <v>400000</v>
      </c>
      <c r="D75" s="247"/>
      <c r="E75" s="247"/>
      <c r="F75" s="247"/>
      <c r="G75" s="247">
        <v>400000</v>
      </c>
    </row>
    <row r="76" customHeight="1" spans="1:7">
      <c r="A76" s="248" t="s">
        <v>159</v>
      </c>
      <c r="B76" s="248"/>
      <c r="C76" s="247">
        <f>C8+C26+C29+C39+C45+C50+C62+C65+C68+C71</f>
        <v>21488827.12</v>
      </c>
      <c r="D76" s="247">
        <v>13950664.81</v>
      </c>
      <c r="E76" s="247">
        <v>12955464.81</v>
      </c>
      <c r="F76" s="247">
        <v>995200</v>
      </c>
      <c r="G76" s="247">
        <f>G8+G26+G29+G39+G45+G50+G62+G65+G68+G71</f>
        <v>7538162.31</v>
      </c>
    </row>
  </sheetData>
  <mergeCells count="7">
    <mergeCell ref="A3:G3"/>
    <mergeCell ref="A4:E4"/>
    <mergeCell ref="A5:B5"/>
    <mergeCell ref="D5:F5"/>
    <mergeCell ref="A76:B76"/>
    <mergeCell ref="C5:C6"/>
    <mergeCell ref="G5:G6"/>
  </mergeCells>
  <pageMargins left="0.75" right="0.75" top="1" bottom="1" header="0.5" footer="0.5"/>
  <pageSetup paperSize="9" scale="73"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22"/>
  <sheetViews>
    <sheetView showZeros="0" workbookViewId="0">
      <pane ySplit="1" topLeftCell="A2" activePane="bottomLeft" state="frozen"/>
      <selection/>
      <selection pane="bottomLeft" activeCell="C25" sqref="C25"/>
    </sheetView>
  </sheetViews>
  <sheetFormatPr defaultColWidth="9.11111111111111" defaultRowHeight="14.25" customHeight="1" outlineLevelCol="5"/>
  <cols>
    <col min="1" max="1" width="27.4444444444444" customWidth="1"/>
    <col min="2" max="6" width="31.212962962963" customWidth="1"/>
  </cols>
  <sheetData>
    <row r="1" customHeight="1" spans="1:6">
      <c r="A1" s="4"/>
      <c r="B1" s="4"/>
      <c r="C1" s="4"/>
      <c r="D1" s="4"/>
      <c r="E1" s="4"/>
      <c r="F1" s="4"/>
    </row>
    <row r="2" ht="11.95" customHeight="1" spans="1:6">
      <c r="A2" s="219"/>
      <c r="B2" s="219"/>
      <c r="C2" s="220"/>
      <c r="F2" s="221" t="s">
        <v>205</v>
      </c>
    </row>
    <row r="3" ht="25.55" customHeight="1" spans="1:6">
      <c r="A3" s="222" t="s">
        <v>206</v>
      </c>
      <c r="B3" s="222"/>
      <c r="C3" s="222"/>
      <c r="D3" s="222"/>
      <c r="E3" s="222"/>
      <c r="F3" s="222"/>
    </row>
    <row r="4" ht="15.75" customHeight="1" spans="1:6">
      <c r="A4" s="65" t="str">
        <f>'部门财务收支预算总表01-1'!A4</f>
        <v>单位名称：古城街道办事处</v>
      </c>
      <c r="B4" s="219"/>
      <c r="C4" s="220"/>
      <c r="F4" s="221" t="s">
        <v>207</v>
      </c>
    </row>
    <row r="5" ht="19.5" customHeight="1" spans="1:6">
      <c r="A5" s="223" t="s">
        <v>208</v>
      </c>
      <c r="B5" s="224" t="s">
        <v>209</v>
      </c>
      <c r="C5" s="225" t="s">
        <v>210</v>
      </c>
      <c r="D5" s="226"/>
      <c r="E5" s="227"/>
      <c r="F5" s="224" t="s">
        <v>211</v>
      </c>
    </row>
    <row r="6" ht="19.5" customHeight="1" spans="1:6">
      <c r="A6" s="228"/>
      <c r="B6" s="229"/>
      <c r="C6" s="230" t="s">
        <v>36</v>
      </c>
      <c r="D6" s="230" t="s">
        <v>212</v>
      </c>
      <c r="E6" s="230" t="s">
        <v>213</v>
      </c>
      <c r="F6" s="229"/>
    </row>
    <row r="7" ht="18.85" customHeight="1" spans="1:6">
      <c r="A7" s="231">
        <v>1</v>
      </c>
      <c r="B7" s="231">
        <v>2</v>
      </c>
      <c r="C7" s="232">
        <v>3</v>
      </c>
      <c r="D7" s="231">
        <v>4</v>
      </c>
      <c r="E7" s="231">
        <v>5</v>
      </c>
      <c r="F7" s="231">
        <v>6</v>
      </c>
    </row>
    <row r="8" ht="18.85" customHeight="1" spans="1:6">
      <c r="A8" s="233">
        <v>177000</v>
      </c>
      <c r="B8" s="233"/>
      <c r="C8" s="233">
        <v>174000</v>
      </c>
      <c r="D8" s="233"/>
      <c r="E8" s="233">
        <v>174000</v>
      </c>
      <c r="F8" s="233">
        <v>3000</v>
      </c>
    </row>
    <row r="9" customHeight="1" spans="3:4">
      <c r="C9" s="61"/>
      <c r="D9" s="61"/>
    </row>
    <row r="10" customHeight="1" spans="3:4">
      <c r="C10" s="61"/>
      <c r="D10" s="61"/>
    </row>
    <row r="11" customHeight="1" spans="3:4">
      <c r="C11" s="61"/>
      <c r="D11" s="61"/>
    </row>
    <row r="12" customHeight="1" spans="2:4">
      <c r="B12" s="61"/>
      <c r="C12" s="61"/>
      <c r="D12" s="61"/>
    </row>
    <row r="13" customHeight="1" spans="3:4">
      <c r="C13" s="61"/>
      <c r="D13" s="61"/>
    </row>
    <row r="14" customHeight="1" spans="3:4">
      <c r="C14" s="61"/>
      <c r="D14" s="61"/>
    </row>
    <row r="15" customHeight="1" spans="3:4">
      <c r="C15" s="61"/>
      <c r="D15" s="61"/>
    </row>
    <row r="17" customHeight="1" spans="2:2">
      <c r="B17" s="61"/>
    </row>
    <row r="18" customHeight="1" spans="2:4">
      <c r="B18" s="61"/>
      <c r="D18" s="61"/>
    </row>
    <row r="22" customHeight="1" spans="2:4">
      <c r="B22" s="61"/>
      <c r="D22" s="61"/>
    </row>
  </sheetData>
  <mergeCells count="6">
    <mergeCell ref="A3:F3"/>
    <mergeCell ref="A4:D4"/>
    <mergeCell ref="C5:E5"/>
    <mergeCell ref="A5:A6"/>
    <mergeCell ref="B5:B6"/>
    <mergeCell ref="F5:F6"/>
  </mergeCells>
  <pageMargins left="0.75" right="0.75" top="1" bottom="1" header="0.5" footer="0.5"/>
  <pageSetup paperSize="9" scale="72"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91"/>
  <sheetViews>
    <sheetView showZeros="0" workbookViewId="0">
      <pane ySplit="1" topLeftCell="A2" activePane="bottomLeft" state="frozen"/>
      <selection/>
      <selection pane="bottomLeft" activeCell="H27" sqref="H27"/>
    </sheetView>
  </sheetViews>
  <sheetFormatPr defaultColWidth="9.11111111111111" defaultRowHeight="14.25" customHeight="1"/>
  <cols>
    <col min="1" max="1" width="28.6574074074074" customWidth="1"/>
    <col min="2" max="3" width="23.8888888888889" customWidth="1"/>
    <col min="4" max="4" width="14.5462962962963" customWidth="1"/>
    <col min="5" max="5" width="29" customWidth="1"/>
    <col min="6" max="6" width="14.787037037037" customWidth="1"/>
    <col min="7" max="7" width="25" customWidth="1"/>
    <col min="8" max="13" width="15.3333333333333" customWidth="1"/>
    <col min="14" max="16" width="14.787037037037" customWidth="1"/>
    <col min="17" max="17" width="14.8888888888889" customWidth="1"/>
    <col min="18" max="23" width="15" customWidth="1"/>
  </cols>
  <sheetData>
    <row r="1" customHeight="1" spans="1:23">
      <c r="A1" s="4"/>
      <c r="B1" s="4"/>
      <c r="C1" s="4"/>
      <c r="D1" s="4"/>
      <c r="E1" s="4"/>
      <c r="F1" s="4"/>
      <c r="G1" s="4"/>
      <c r="H1" s="4"/>
      <c r="I1" s="4"/>
      <c r="J1" s="4"/>
      <c r="K1" s="4"/>
      <c r="L1" s="4"/>
      <c r="M1" s="4"/>
      <c r="N1" s="4"/>
      <c r="O1" s="4"/>
      <c r="P1" s="4"/>
      <c r="Q1" s="4"/>
      <c r="R1" s="4"/>
      <c r="S1" s="4"/>
      <c r="T1" s="4"/>
      <c r="U1" s="4"/>
      <c r="V1" s="4"/>
      <c r="W1" s="4"/>
    </row>
    <row r="2" ht="13.6" customHeight="1" spans="1:23">
      <c r="A2" s="6"/>
      <c r="B2" s="6"/>
      <c r="C2" s="6"/>
      <c r="D2" s="7"/>
      <c r="E2" s="7"/>
      <c r="F2" s="7"/>
      <c r="G2" s="7"/>
      <c r="H2" s="6"/>
      <c r="I2" s="6"/>
      <c r="J2" s="6"/>
      <c r="K2" s="6"/>
      <c r="L2" s="6"/>
      <c r="M2" s="6"/>
      <c r="N2" s="6"/>
      <c r="O2" s="6"/>
      <c r="P2" s="6"/>
      <c r="Q2" s="6"/>
      <c r="R2" s="6"/>
      <c r="S2" s="6"/>
      <c r="T2" s="6"/>
      <c r="U2" s="203"/>
      <c r="V2" s="6"/>
      <c r="W2" s="153" t="s">
        <v>214</v>
      </c>
    </row>
    <row r="3" ht="27.85" customHeight="1" spans="1:23">
      <c r="A3" s="35" t="s">
        <v>215</v>
      </c>
      <c r="B3" s="35"/>
      <c r="C3" s="35"/>
      <c r="D3" s="35"/>
      <c r="E3" s="35"/>
      <c r="F3" s="35"/>
      <c r="G3" s="35"/>
      <c r="H3" s="35"/>
      <c r="I3" s="35"/>
      <c r="J3" s="35"/>
      <c r="K3" s="35"/>
      <c r="L3" s="35"/>
      <c r="M3" s="35"/>
      <c r="N3" s="35"/>
      <c r="O3" s="35"/>
      <c r="P3" s="35"/>
      <c r="Q3" s="35"/>
      <c r="R3" s="35"/>
      <c r="S3" s="35"/>
      <c r="T3" s="35"/>
      <c r="U3" s="35"/>
      <c r="V3" s="35"/>
      <c r="W3" s="35"/>
    </row>
    <row r="4" ht="13.6" customHeight="1" spans="1:23">
      <c r="A4" s="10" t="str">
        <f>'部门财务收支预算总表01-1'!A4</f>
        <v>单位名称：古城街道办事处</v>
      </c>
      <c r="B4" s="11"/>
      <c r="C4" s="11"/>
      <c r="D4" s="11"/>
      <c r="E4" s="11"/>
      <c r="F4" s="11"/>
      <c r="G4" s="11"/>
      <c r="H4" s="12"/>
      <c r="I4" s="12"/>
      <c r="J4" s="12"/>
      <c r="K4" s="12"/>
      <c r="L4" s="12"/>
      <c r="M4" s="12"/>
      <c r="N4" s="12"/>
      <c r="O4" s="12"/>
      <c r="P4" s="12"/>
      <c r="Q4" s="12"/>
      <c r="R4" s="6"/>
      <c r="S4" s="6"/>
      <c r="T4" s="6"/>
      <c r="U4" s="203"/>
      <c r="V4" s="6"/>
      <c r="W4" s="156" t="s">
        <v>207</v>
      </c>
    </row>
    <row r="5" ht="21.8" customHeight="1" spans="1:23">
      <c r="A5" s="14" t="s">
        <v>216</v>
      </c>
      <c r="B5" s="215" t="s">
        <v>217</v>
      </c>
      <c r="C5" s="215" t="s">
        <v>218</v>
      </c>
      <c r="D5" s="215" t="s">
        <v>219</v>
      </c>
      <c r="E5" s="15" t="s">
        <v>220</v>
      </c>
      <c r="F5" s="15" t="s">
        <v>221</v>
      </c>
      <c r="G5" s="15" t="s">
        <v>222</v>
      </c>
      <c r="H5" s="40" t="s">
        <v>223</v>
      </c>
      <c r="I5" s="40"/>
      <c r="J5" s="40"/>
      <c r="K5" s="40"/>
      <c r="L5" s="40"/>
      <c r="M5" s="40"/>
      <c r="N5" s="40"/>
      <c r="O5" s="40"/>
      <c r="P5" s="40"/>
      <c r="Q5" s="39"/>
      <c r="R5" s="40"/>
      <c r="S5" s="40"/>
      <c r="T5" s="40"/>
      <c r="U5" s="40"/>
      <c r="V5" s="40"/>
      <c r="W5" s="40"/>
    </row>
    <row r="6" ht="21.8" customHeight="1" spans="1:23">
      <c r="A6" s="19"/>
      <c r="B6" s="215"/>
      <c r="C6" s="215"/>
      <c r="D6" s="215"/>
      <c r="E6" s="20"/>
      <c r="F6" s="20"/>
      <c r="G6" s="20"/>
      <c r="H6" s="40" t="s">
        <v>34</v>
      </c>
      <c r="I6" s="39" t="s">
        <v>37</v>
      </c>
      <c r="J6" s="39"/>
      <c r="K6" s="39"/>
      <c r="L6" s="40"/>
      <c r="M6" s="40"/>
      <c r="N6" s="40" t="s">
        <v>224</v>
      </c>
      <c r="O6" s="40"/>
      <c r="P6" s="40"/>
      <c r="Q6" s="39" t="s">
        <v>40</v>
      </c>
      <c r="R6" s="40" t="s">
        <v>66</v>
      </c>
      <c r="S6" s="39"/>
      <c r="T6" s="39"/>
      <c r="U6" s="39"/>
      <c r="V6" s="39"/>
      <c r="W6" s="39"/>
    </row>
    <row r="7" ht="15.05" customHeight="1" spans="1:23">
      <c r="A7" s="22"/>
      <c r="B7" s="215"/>
      <c r="C7" s="215"/>
      <c r="D7" s="215"/>
      <c r="E7" s="23"/>
      <c r="F7" s="23"/>
      <c r="G7" s="23"/>
      <c r="H7" s="40"/>
      <c r="I7" s="39" t="s">
        <v>225</v>
      </c>
      <c r="J7" s="39" t="s">
        <v>226</v>
      </c>
      <c r="K7" s="39" t="s">
        <v>227</v>
      </c>
      <c r="L7" s="39" t="s">
        <v>228</v>
      </c>
      <c r="M7" s="39" t="s">
        <v>229</v>
      </c>
      <c r="N7" s="39" t="s">
        <v>37</v>
      </c>
      <c r="O7" s="39" t="s">
        <v>38</v>
      </c>
      <c r="P7" s="39" t="s">
        <v>39</v>
      </c>
      <c r="Q7" s="39"/>
      <c r="R7" s="39" t="s">
        <v>36</v>
      </c>
      <c r="S7" s="39" t="s">
        <v>47</v>
      </c>
      <c r="T7" s="39" t="s">
        <v>230</v>
      </c>
      <c r="U7" s="39" t="s">
        <v>43</v>
      </c>
      <c r="V7" s="39" t="s">
        <v>44</v>
      </c>
      <c r="W7" s="39" t="s">
        <v>45</v>
      </c>
    </row>
    <row r="8" ht="27.85" customHeight="1" spans="1:23">
      <c r="A8" s="22"/>
      <c r="B8" s="215"/>
      <c r="C8" s="215"/>
      <c r="D8" s="215"/>
      <c r="E8" s="23"/>
      <c r="F8" s="23"/>
      <c r="G8" s="23"/>
      <c r="H8" s="40"/>
      <c r="I8" s="39"/>
      <c r="J8" s="39"/>
      <c r="K8" s="39"/>
      <c r="L8" s="39"/>
      <c r="M8" s="39"/>
      <c r="N8" s="39"/>
      <c r="O8" s="39"/>
      <c r="P8" s="39"/>
      <c r="Q8" s="39"/>
      <c r="R8" s="39"/>
      <c r="S8" s="39"/>
      <c r="T8" s="39"/>
      <c r="U8" s="39"/>
      <c r="V8" s="39"/>
      <c r="W8" s="39"/>
    </row>
    <row r="9" ht="15.05" customHeight="1" spans="1:23">
      <c r="A9" s="216">
        <v>1</v>
      </c>
      <c r="B9" s="216">
        <v>2</v>
      </c>
      <c r="C9" s="26">
        <v>3</v>
      </c>
      <c r="D9" s="26">
        <v>4</v>
      </c>
      <c r="E9" s="216">
        <v>5</v>
      </c>
      <c r="F9" s="216">
        <v>6</v>
      </c>
      <c r="G9" s="216">
        <v>7</v>
      </c>
      <c r="H9" s="216">
        <v>8</v>
      </c>
      <c r="I9" s="216">
        <v>9</v>
      </c>
      <c r="J9" s="216">
        <v>10</v>
      </c>
      <c r="K9" s="216">
        <v>11</v>
      </c>
      <c r="L9" s="216">
        <v>12</v>
      </c>
      <c r="M9" s="216">
        <v>13</v>
      </c>
      <c r="N9" s="216">
        <v>14</v>
      </c>
      <c r="O9" s="216">
        <v>15</v>
      </c>
      <c r="P9" s="216">
        <v>16</v>
      </c>
      <c r="Q9" s="216">
        <v>17</v>
      </c>
      <c r="R9" s="216">
        <v>18</v>
      </c>
      <c r="S9" s="216">
        <v>19</v>
      </c>
      <c r="T9" s="216">
        <v>20</v>
      </c>
      <c r="U9" s="216">
        <v>21</v>
      </c>
      <c r="V9" s="216">
        <v>22</v>
      </c>
      <c r="W9" s="216">
        <v>23</v>
      </c>
    </row>
    <row r="10" ht="18.85" customHeight="1" spans="1:23">
      <c r="A10" s="27" t="s">
        <v>52</v>
      </c>
      <c r="B10" s="27"/>
      <c r="C10" s="28"/>
      <c r="D10" s="27"/>
      <c r="E10" s="27"/>
      <c r="F10" s="27"/>
      <c r="G10" s="27"/>
      <c r="H10" s="43">
        <v>13950664.81</v>
      </c>
      <c r="I10" s="43">
        <v>13950664.81</v>
      </c>
      <c r="J10" s="43"/>
      <c r="K10" s="43"/>
      <c r="L10" s="43">
        <v>13950664.81</v>
      </c>
      <c r="M10" s="43"/>
      <c r="N10" s="43"/>
      <c r="O10" s="43"/>
      <c r="P10" s="43"/>
      <c r="Q10" s="43"/>
      <c r="R10" s="43"/>
      <c r="S10" s="43"/>
      <c r="T10" s="43"/>
      <c r="U10" s="43"/>
      <c r="V10" s="43"/>
      <c r="W10" s="43"/>
    </row>
    <row r="11" ht="31.45" customHeight="1" spans="1:23">
      <c r="A11" s="217" t="s">
        <v>54</v>
      </c>
      <c r="B11" s="27" t="s">
        <v>231</v>
      </c>
      <c r="C11" s="28" t="s">
        <v>232</v>
      </c>
      <c r="D11" s="27" t="s">
        <v>184</v>
      </c>
      <c r="E11" s="27" t="s">
        <v>82</v>
      </c>
      <c r="F11" s="27" t="s">
        <v>233</v>
      </c>
      <c r="G11" s="27" t="s">
        <v>234</v>
      </c>
      <c r="H11" s="43">
        <v>1091868</v>
      </c>
      <c r="I11" s="43">
        <v>1091868</v>
      </c>
      <c r="J11" s="43"/>
      <c r="K11" s="43"/>
      <c r="L11" s="43">
        <v>1091868</v>
      </c>
      <c r="M11" s="43"/>
      <c r="N11" s="43"/>
      <c r="O11" s="43"/>
      <c r="P11" s="45"/>
      <c r="Q11" s="43"/>
      <c r="R11" s="43"/>
      <c r="S11" s="43"/>
      <c r="T11" s="43"/>
      <c r="U11" s="43"/>
      <c r="V11" s="43"/>
      <c r="W11" s="43"/>
    </row>
    <row r="12" ht="18.85" customHeight="1" spans="1:23">
      <c r="A12" s="217" t="s">
        <v>54</v>
      </c>
      <c r="B12" s="27" t="s">
        <v>231</v>
      </c>
      <c r="C12" s="28" t="s">
        <v>232</v>
      </c>
      <c r="D12" s="27" t="s">
        <v>184</v>
      </c>
      <c r="E12" s="27" t="s">
        <v>82</v>
      </c>
      <c r="F12" s="27" t="s">
        <v>235</v>
      </c>
      <c r="G12" s="27" t="s">
        <v>236</v>
      </c>
      <c r="H12" s="43">
        <v>1585872</v>
      </c>
      <c r="I12" s="43">
        <v>1585872</v>
      </c>
      <c r="J12" s="43"/>
      <c r="K12" s="43"/>
      <c r="L12" s="43">
        <v>1585872</v>
      </c>
      <c r="M12" s="43"/>
      <c r="N12" s="43"/>
      <c r="O12" s="43"/>
      <c r="P12" s="45"/>
      <c r="Q12" s="43"/>
      <c r="R12" s="43"/>
      <c r="S12" s="43"/>
      <c r="T12" s="43"/>
      <c r="U12" s="43"/>
      <c r="V12" s="43"/>
      <c r="W12" s="43"/>
    </row>
    <row r="13" customHeight="1" spans="1:23">
      <c r="A13" s="217" t="s">
        <v>54</v>
      </c>
      <c r="B13" s="27" t="s">
        <v>231</v>
      </c>
      <c r="C13" s="28" t="s">
        <v>232</v>
      </c>
      <c r="D13" s="27" t="s">
        <v>184</v>
      </c>
      <c r="E13" s="27" t="s">
        <v>82</v>
      </c>
      <c r="F13" s="27" t="s">
        <v>235</v>
      </c>
      <c r="G13" s="27" t="s">
        <v>236</v>
      </c>
      <c r="H13" s="43">
        <v>156000</v>
      </c>
      <c r="I13" s="43">
        <v>156000</v>
      </c>
      <c r="J13" s="43"/>
      <c r="K13" s="43"/>
      <c r="L13" s="43">
        <v>156000</v>
      </c>
      <c r="M13" s="43"/>
      <c r="N13" s="43"/>
      <c r="O13" s="43"/>
      <c r="P13" s="45"/>
      <c r="Q13" s="43"/>
      <c r="R13" s="43"/>
      <c r="S13" s="43"/>
      <c r="T13" s="43"/>
      <c r="U13" s="43"/>
      <c r="V13" s="43"/>
      <c r="W13" s="43"/>
    </row>
    <row r="14" customHeight="1" spans="1:23">
      <c r="A14" s="217" t="s">
        <v>54</v>
      </c>
      <c r="B14" s="27" t="s">
        <v>237</v>
      </c>
      <c r="C14" s="28" t="s">
        <v>238</v>
      </c>
      <c r="D14" s="27" t="s">
        <v>195</v>
      </c>
      <c r="E14" s="27" t="s">
        <v>116</v>
      </c>
      <c r="F14" s="27" t="s">
        <v>239</v>
      </c>
      <c r="G14" s="27" t="s">
        <v>240</v>
      </c>
      <c r="H14" s="43">
        <v>13414</v>
      </c>
      <c r="I14" s="43">
        <v>13414</v>
      </c>
      <c r="J14" s="43"/>
      <c r="K14" s="43"/>
      <c r="L14" s="43">
        <v>13414</v>
      </c>
      <c r="M14" s="43"/>
      <c r="N14" s="43"/>
      <c r="O14" s="43"/>
      <c r="P14" s="45"/>
      <c r="Q14" s="43"/>
      <c r="R14" s="43"/>
      <c r="S14" s="43"/>
      <c r="T14" s="43"/>
      <c r="U14" s="43"/>
      <c r="V14" s="43"/>
      <c r="W14" s="43"/>
    </row>
    <row r="15" customHeight="1" spans="1:23">
      <c r="A15" s="217" t="s">
        <v>54</v>
      </c>
      <c r="B15" s="27" t="s">
        <v>241</v>
      </c>
      <c r="C15" s="28" t="s">
        <v>154</v>
      </c>
      <c r="D15" s="27" t="s">
        <v>204</v>
      </c>
      <c r="E15" s="27" t="s">
        <v>154</v>
      </c>
      <c r="F15" s="27" t="s">
        <v>242</v>
      </c>
      <c r="G15" s="27" t="s">
        <v>154</v>
      </c>
      <c r="H15" s="43">
        <v>672426</v>
      </c>
      <c r="I15" s="43">
        <v>672426</v>
      </c>
      <c r="J15" s="43"/>
      <c r="K15" s="43"/>
      <c r="L15" s="43">
        <v>672426</v>
      </c>
      <c r="M15" s="43"/>
      <c r="N15" s="43"/>
      <c r="O15" s="43"/>
      <c r="P15" s="45"/>
      <c r="Q15" s="43"/>
      <c r="R15" s="43"/>
      <c r="S15" s="43"/>
      <c r="T15" s="43"/>
      <c r="U15" s="43"/>
      <c r="V15" s="43"/>
      <c r="W15" s="43"/>
    </row>
    <row r="16" customHeight="1" spans="1:23">
      <c r="A16" s="217" t="s">
        <v>54</v>
      </c>
      <c r="B16" s="27" t="s">
        <v>243</v>
      </c>
      <c r="C16" s="28" t="s">
        <v>244</v>
      </c>
      <c r="D16" s="27" t="s">
        <v>184</v>
      </c>
      <c r="E16" s="27" t="s">
        <v>82</v>
      </c>
      <c r="F16" s="27" t="s">
        <v>245</v>
      </c>
      <c r="G16" s="27" t="s">
        <v>246</v>
      </c>
      <c r="H16" s="43">
        <v>213600</v>
      </c>
      <c r="I16" s="43">
        <v>213600</v>
      </c>
      <c r="J16" s="43"/>
      <c r="K16" s="43"/>
      <c r="L16" s="43">
        <v>213600</v>
      </c>
      <c r="M16" s="43"/>
      <c r="N16" s="43"/>
      <c r="O16" s="43"/>
      <c r="P16" s="45"/>
      <c r="Q16" s="43"/>
      <c r="R16" s="43"/>
      <c r="S16" s="43"/>
      <c r="T16" s="43"/>
      <c r="U16" s="43"/>
      <c r="V16" s="43"/>
      <c r="W16" s="43"/>
    </row>
    <row r="17" customHeight="1" spans="1:23">
      <c r="A17" s="217" t="s">
        <v>54</v>
      </c>
      <c r="B17" s="27" t="s">
        <v>247</v>
      </c>
      <c r="C17" s="28" t="s">
        <v>248</v>
      </c>
      <c r="D17" s="27" t="s">
        <v>184</v>
      </c>
      <c r="E17" s="27" t="s">
        <v>82</v>
      </c>
      <c r="F17" s="27" t="s">
        <v>249</v>
      </c>
      <c r="G17" s="27" t="s">
        <v>248</v>
      </c>
      <c r="H17" s="43">
        <v>41600</v>
      </c>
      <c r="I17" s="43">
        <v>41600</v>
      </c>
      <c r="J17" s="43"/>
      <c r="K17" s="43"/>
      <c r="L17" s="43">
        <v>41600</v>
      </c>
      <c r="M17" s="43"/>
      <c r="N17" s="43"/>
      <c r="O17" s="43"/>
      <c r="P17" s="45"/>
      <c r="Q17" s="43"/>
      <c r="R17" s="43"/>
      <c r="S17" s="43"/>
      <c r="T17" s="43"/>
      <c r="U17" s="43"/>
      <c r="V17" s="43"/>
      <c r="W17" s="43"/>
    </row>
    <row r="18" customHeight="1" spans="1:23">
      <c r="A18" s="217" t="s">
        <v>54</v>
      </c>
      <c r="B18" s="27" t="s">
        <v>250</v>
      </c>
      <c r="C18" s="28" t="s">
        <v>251</v>
      </c>
      <c r="D18" s="27" t="s">
        <v>184</v>
      </c>
      <c r="E18" s="27" t="s">
        <v>82</v>
      </c>
      <c r="F18" s="27" t="s">
        <v>252</v>
      </c>
      <c r="G18" s="27" t="s">
        <v>253</v>
      </c>
      <c r="H18" s="43">
        <v>18200</v>
      </c>
      <c r="I18" s="43">
        <v>18200</v>
      </c>
      <c r="J18" s="43"/>
      <c r="K18" s="43"/>
      <c r="L18" s="43">
        <v>18200</v>
      </c>
      <c r="M18" s="43"/>
      <c r="N18" s="43"/>
      <c r="O18" s="43"/>
      <c r="P18" s="45"/>
      <c r="Q18" s="43"/>
      <c r="R18" s="43"/>
      <c r="S18" s="43"/>
      <c r="T18" s="43"/>
      <c r="U18" s="43"/>
      <c r="V18" s="43"/>
      <c r="W18" s="43"/>
    </row>
    <row r="19" customHeight="1" spans="1:23">
      <c r="A19" s="217" t="s">
        <v>54</v>
      </c>
      <c r="B19" s="27" t="s">
        <v>254</v>
      </c>
      <c r="C19" s="28" t="s">
        <v>255</v>
      </c>
      <c r="D19" s="27" t="s">
        <v>184</v>
      </c>
      <c r="E19" s="27" t="s">
        <v>82</v>
      </c>
      <c r="F19" s="27" t="s">
        <v>256</v>
      </c>
      <c r="G19" s="27" t="s">
        <v>257</v>
      </c>
      <c r="H19" s="43">
        <v>439548</v>
      </c>
      <c r="I19" s="43">
        <v>439548</v>
      </c>
      <c r="J19" s="43"/>
      <c r="K19" s="43"/>
      <c r="L19" s="43">
        <v>439548</v>
      </c>
      <c r="M19" s="43"/>
      <c r="N19" s="43"/>
      <c r="O19" s="43"/>
      <c r="P19" s="45"/>
      <c r="Q19" s="43"/>
      <c r="R19" s="43"/>
      <c r="S19" s="43"/>
      <c r="T19" s="43"/>
      <c r="U19" s="43"/>
      <c r="V19" s="43"/>
      <c r="W19" s="43"/>
    </row>
    <row r="20" customHeight="1" spans="1:23">
      <c r="A20" s="217" t="s">
        <v>54</v>
      </c>
      <c r="B20" s="27" t="s">
        <v>258</v>
      </c>
      <c r="C20" s="28" t="s">
        <v>259</v>
      </c>
      <c r="D20" s="27" t="s">
        <v>191</v>
      </c>
      <c r="E20" s="27" t="s">
        <v>103</v>
      </c>
      <c r="F20" s="27" t="s">
        <v>260</v>
      </c>
      <c r="G20" s="27" t="s">
        <v>261</v>
      </c>
      <c r="H20" s="43">
        <v>163200</v>
      </c>
      <c r="I20" s="43">
        <v>163200</v>
      </c>
      <c r="J20" s="43"/>
      <c r="K20" s="43"/>
      <c r="L20" s="43">
        <v>163200</v>
      </c>
      <c r="M20" s="43"/>
      <c r="N20" s="43"/>
      <c r="O20" s="43"/>
      <c r="P20" s="45"/>
      <c r="Q20" s="43"/>
      <c r="R20" s="43"/>
      <c r="S20" s="43"/>
      <c r="T20" s="43"/>
      <c r="U20" s="43"/>
      <c r="V20" s="43"/>
      <c r="W20" s="43"/>
    </row>
    <row r="21" customHeight="1" spans="1:23">
      <c r="A21" s="217" t="s">
        <v>54</v>
      </c>
      <c r="B21" s="27" t="s">
        <v>262</v>
      </c>
      <c r="C21" s="28" t="s">
        <v>263</v>
      </c>
      <c r="D21" s="27" t="s">
        <v>184</v>
      </c>
      <c r="E21" s="27" t="s">
        <v>82</v>
      </c>
      <c r="F21" s="27" t="s">
        <v>264</v>
      </c>
      <c r="G21" s="27" t="s">
        <v>265</v>
      </c>
      <c r="H21" s="43">
        <v>624000</v>
      </c>
      <c r="I21" s="43">
        <v>624000</v>
      </c>
      <c r="J21" s="43"/>
      <c r="K21" s="43"/>
      <c r="L21" s="43">
        <v>624000</v>
      </c>
      <c r="M21" s="43"/>
      <c r="N21" s="43"/>
      <c r="O21" s="43"/>
      <c r="P21" s="45"/>
      <c r="Q21" s="43"/>
      <c r="R21" s="43"/>
      <c r="S21" s="43"/>
      <c r="T21" s="43"/>
      <c r="U21" s="43"/>
      <c r="V21" s="43"/>
      <c r="W21" s="43"/>
    </row>
    <row r="22" customHeight="1" spans="1:23">
      <c r="A22" s="217" t="s">
        <v>54</v>
      </c>
      <c r="B22" s="27" t="s">
        <v>266</v>
      </c>
      <c r="C22" s="28" t="s">
        <v>267</v>
      </c>
      <c r="D22" s="27" t="s">
        <v>184</v>
      </c>
      <c r="E22" s="27" t="s">
        <v>82</v>
      </c>
      <c r="F22" s="27" t="s">
        <v>268</v>
      </c>
      <c r="G22" s="27" t="s">
        <v>269</v>
      </c>
      <c r="H22" s="43">
        <v>2705.92</v>
      </c>
      <c r="I22" s="43">
        <v>2705.92</v>
      </c>
      <c r="J22" s="43"/>
      <c r="K22" s="43"/>
      <c r="L22" s="43">
        <v>2705.92</v>
      </c>
      <c r="M22" s="43"/>
      <c r="N22" s="43"/>
      <c r="O22" s="43"/>
      <c r="P22" s="45"/>
      <c r="Q22" s="43"/>
      <c r="R22" s="43"/>
      <c r="S22" s="43"/>
      <c r="T22" s="43"/>
      <c r="U22" s="43"/>
      <c r="V22" s="43"/>
      <c r="W22" s="43"/>
    </row>
    <row r="23" customHeight="1" spans="1:23">
      <c r="A23" s="217" t="s">
        <v>54</v>
      </c>
      <c r="B23" s="27" t="s">
        <v>266</v>
      </c>
      <c r="C23" s="28" t="s">
        <v>267</v>
      </c>
      <c r="D23" s="27" t="s">
        <v>193</v>
      </c>
      <c r="E23" s="27" t="s">
        <v>105</v>
      </c>
      <c r="F23" s="27" t="s">
        <v>270</v>
      </c>
      <c r="G23" s="27" t="s">
        <v>271</v>
      </c>
      <c r="H23" s="43">
        <v>598013.45</v>
      </c>
      <c r="I23" s="43">
        <v>598013.45</v>
      </c>
      <c r="J23" s="43"/>
      <c r="K23" s="43"/>
      <c r="L23" s="43">
        <v>598013.45</v>
      </c>
      <c r="M23" s="43"/>
      <c r="N23" s="43"/>
      <c r="O23" s="43"/>
      <c r="P23" s="45"/>
      <c r="Q23" s="43"/>
      <c r="R23" s="43"/>
      <c r="S23" s="43"/>
      <c r="T23" s="43"/>
      <c r="U23" s="43"/>
      <c r="V23" s="43"/>
      <c r="W23" s="43"/>
    </row>
    <row r="24" customHeight="1" spans="1:23">
      <c r="A24" s="217" t="s">
        <v>54</v>
      </c>
      <c r="B24" s="27" t="s">
        <v>266</v>
      </c>
      <c r="C24" s="28" t="s">
        <v>267</v>
      </c>
      <c r="D24" s="27" t="s">
        <v>195</v>
      </c>
      <c r="E24" s="27" t="s">
        <v>116</v>
      </c>
      <c r="F24" s="27" t="s">
        <v>239</v>
      </c>
      <c r="G24" s="27" t="s">
        <v>240</v>
      </c>
      <c r="H24" s="43">
        <v>232664.6</v>
      </c>
      <c r="I24" s="43">
        <v>232664.6</v>
      </c>
      <c r="J24" s="43"/>
      <c r="K24" s="43"/>
      <c r="L24" s="43">
        <v>232664.6</v>
      </c>
      <c r="M24" s="43"/>
      <c r="N24" s="43"/>
      <c r="O24" s="43"/>
      <c r="P24" s="45"/>
      <c r="Q24" s="43"/>
      <c r="R24" s="43"/>
      <c r="S24" s="43"/>
      <c r="T24" s="43"/>
      <c r="U24" s="43"/>
      <c r="V24" s="43"/>
      <c r="W24" s="43"/>
    </row>
    <row r="25" customHeight="1" spans="1:23">
      <c r="A25" s="217" t="s">
        <v>54</v>
      </c>
      <c r="B25" s="27" t="s">
        <v>266</v>
      </c>
      <c r="C25" s="28" t="s">
        <v>267</v>
      </c>
      <c r="D25" s="27" t="s">
        <v>197</v>
      </c>
      <c r="E25" s="27" t="s">
        <v>118</v>
      </c>
      <c r="F25" s="27" t="s">
        <v>272</v>
      </c>
      <c r="G25" s="27" t="s">
        <v>273</v>
      </c>
      <c r="H25" s="43">
        <v>120182.26</v>
      </c>
      <c r="I25" s="43">
        <v>120182.26</v>
      </c>
      <c r="J25" s="43"/>
      <c r="K25" s="43"/>
      <c r="L25" s="43">
        <v>120182.26</v>
      </c>
      <c r="M25" s="43"/>
      <c r="N25" s="43"/>
      <c r="O25" s="43"/>
      <c r="P25" s="45"/>
      <c r="Q25" s="43"/>
      <c r="R25" s="43"/>
      <c r="S25" s="43"/>
      <c r="T25" s="43"/>
      <c r="U25" s="43"/>
      <c r="V25" s="43"/>
      <c r="W25" s="43"/>
    </row>
    <row r="26" customHeight="1" spans="1:23">
      <c r="A26" s="217" t="s">
        <v>54</v>
      </c>
      <c r="B26" s="27" t="s">
        <v>266</v>
      </c>
      <c r="C26" s="28" t="s">
        <v>267</v>
      </c>
      <c r="D26" s="27" t="s">
        <v>198</v>
      </c>
      <c r="E26" s="27" t="s">
        <v>119</v>
      </c>
      <c r="F26" s="27" t="s">
        <v>268</v>
      </c>
      <c r="G26" s="27" t="s">
        <v>269</v>
      </c>
      <c r="H26" s="43">
        <v>10652.11</v>
      </c>
      <c r="I26" s="43">
        <v>10652.11</v>
      </c>
      <c r="J26" s="43"/>
      <c r="K26" s="43"/>
      <c r="L26" s="43">
        <v>10652.11</v>
      </c>
      <c r="M26" s="43"/>
      <c r="N26" s="43"/>
      <c r="O26" s="43"/>
      <c r="P26" s="45"/>
      <c r="Q26" s="43"/>
      <c r="R26" s="43"/>
      <c r="S26" s="43"/>
      <c r="T26" s="43"/>
      <c r="U26" s="43"/>
      <c r="V26" s="43"/>
      <c r="W26" s="43"/>
    </row>
    <row r="27" customHeight="1" spans="1:23">
      <c r="A27" s="217" t="s">
        <v>54</v>
      </c>
      <c r="B27" s="27" t="s">
        <v>274</v>
      </c>
      <c r="C27" s="28" t="s">
        <v>275</v>
      </c>
      <c r="D27" s="27" t="s">
        <v>184</v>
      </c>
      <c r="E27" s="27" t="s">
        <v>82</v>
      </c>
      <c r="F27" s="27" t="s">
        <v>268</v>
      </c>
      <c r="G27" s="27" t="s">
        <v>269</v>
      </c>
      <c r="H27" s="43">
        <v>1580.52</v>
      </c>
      <c r="I27" s="43">
        <v>1580.52</v>
      </c>
      <c r="J27" s="43"/>
      <c r="K27" s="43"/>
      <c r="L27" s="43">
        <v>1580.52</v>
      </c>
      <c r="M27" s="43"/>
      <c r="N27" s="43"/>
      <c r="O27" s="43"/>
      <c r="P27" s="45"/>
      <c r="Q27" s="43"/>
      <c r="R27" s="43"/>
      <c r="S27" s="43"/>
      <c r="T27" s="43"/>
      <c r="U27" s="43"/>
      <c r="V27" s="43"/>
      <c r="W27" s="43"/>
    </row>
    <row r="28" customHeight="1" spans="1:23">
      <c r="A28" s="217" t="s">
        <v>54</v>
      </c>
      <c r="B28" s="27" t="s">
        <v>274</v>
      </c>
      <c r="C28" s="28" t="s">
        <v>275</v>
      </c>
      <c r="D28" s="27" t="s">
        <v>193</v>
      </c>
      <c r="E28" s="27" t="s">
        <v>105</v>
      </c>
      <c r="F28" s="27" t="s">
        <v>270</v>
      </c>
      <c r="G28" s="27" t="s">
        <v>271</v>
      </c>
      <c r="H28" s="43">
        <v>132864.93</v>
      </c>
      <c r="I28" s="43">
        <v>132864.93</v>
      </c>
      <c r="J28" s="43"/>
      <c r="K28" s="43"/>
      <c r="L28" s="43">
        <v>132864.93</v>
      </c>
      <c r="M28" s="43"/>
      <c r="N28" s="43"/>
      <c r="O28" s="43"/>
      <c r="P28" s="45"/>
      <c r="Q28" s="43"/>
      <c r="R28" s="43"/>
      <c r="S28" s="43"/>
      <c r="T28" s="43"/>
      <c r="U28" s="43"/>
      <c r="V28" s="43"/>
      <c r="W28" s="43"/>
    </row>
    <row r="29" customHeight="1" spans="1:23">
      <c r="A29" s="217" t="s">
        <v>54</v>
      </c>
      <c r="B29" s="27" t="s">
        <v>274</v>
      </c>
      <c r="C29" s="28" t="s">
        <v>275</v>
      </c>
      <c r="D29" s="27" t="s">
        <v>193</v>
      </c>
      <c r="E29" s="27" t="s">
        <v>105</v>
      </c>
      <c r="F29" s="27" t="s">
        <v>270</v>
      </c>
      <c r="G29" s="27" t="s">
        <v>271</v>
      </c>
      <c r="H29" s="43">
        <v>531459.72</v>
      </c>
      <c r="I29" s="43">
        <v>531459.72</v>
      </c>
      <c r="J29" s="43"/>
      <c r="K29" s="43"/>
      <c r="L29" s="43">
        <v>531459.72</v>
      </c>
      <c r="M29" s="43"/>
      <c r="N29" s="43"/>
      <c r="O29" s="43"/>
      <c r="P29" s="45"/>
      <c r="Q29" s="43"/>
      <c r="R29" s="43"/>
      <c r="S29" s="43"/>
      <c r="T29" s="43"/>
      <c r="U29" s="43"/>
      <c r="V29" s="43"/>
      <c r="W29" s="43"/>
    </row>
    <row r="30" customHeight="1" spans="1:23">
      <c r="A30" s="217" t="s">
        <v>54</v>
      </c>
      <c r="B30" s="27" t="s">
        <v>274</v>
      </c>
      <c r="C30" s="28" t="s">
        <v>275</v>
      </c>
      <c r="D30" s="27" t="s">
        <v>196</v>
      </c>
      <c r="E30" s="27" t="s">
        <v>117</v>
      </c>
      <c r="F30" s="27" t="s">
        <v>239</v>
      </c>
      <c r="G30" s="27" t="s">
        <v>240</v>
      </c>
      <c r="H30" s="43">
        <v>231226.44</v>
      </c>
      <c r="I30" s="43">
        <v>231226.44</v>
      </c>
      <c r="J30" s="43"/>
      <c r="K30" s="43"/>
      <c r="L30" s="43">
        <v>231226.44</v>
      </c>
      <c r="M30" s="43"/>
      <c r="N30" s="43"/>
      <c r="O30" s="43"/>
      <c r="P30" s="45"/>
      <c r="Q30" s="43"/>
      <c r="R30" s="43"/>
      <c r="S30" s="43"/>
      <c r="T30" s="43"/>
      <c r="U30" s="43"/>
      <c r="V30" s="43"/>
      <c r="W30" s="43"/>
    </row>
    <row r="31" customHeight="1" spans="1:23">
      <c r="A31" s="217" t="s">
        <v>54</v>
      </c>
      <c r="B31" s="27" t="s">
        <v>274</v>
      </c>
      <c r="C31" s="28" t="s">
        <v>275</v>
      </c>
      <c r="D31" s="27" t="s">
        <v>197</v>
      </c>
      <c r="E31" s="27" t="s">
        <v>118</v>
      </c>
      <c r="F31" s="27" t="s">
        <v>272</v>
      </c>
      <c r="G31" s="27" t="s">
        <v>273</v>
      </c>
      <c r="H31" s="43">
        <v>127026.96</v>
      </c>
      <c r="I31" s="43">
        <v>127026.96</v>
      </c>
      <c r="J31" s="43"/>
      <c r="K31" s="43"/>
      <c r="L31" s="43">
        <v>127026.96</v>
      </c>
      <c r="M31" s="43"/>
      <c r="N31" s="43"/>
      <c r="O31" s="43"/>
      <c r="P31" s="45"/>
      <c r="Q31" s="43"/>
      <c r="R31" s="43"/>
      <c r="S31" s="43"/>
      <c r="T31" s="43"/>
      <c r="U31" s="43"/>
      <c r="V31" s="43"/>
      <c r="W31" s="43"/>
    </row>
    <row r="32" customHeight="1" spans="1:23">
      <c r="A32" s="217" t="s">
        <v>54</v>
      </c>
      <c r="B32" s="27" t="s">
        <v>274</v>
      </c>
      <c r="C32" s="28" t="s">
        <v>275</v>
      </c>
      <c r="D32" s="27" t="s">
        <v>198</v>
      </c>
      <c r="E32" s="27" t="s">
        <v>119</v>
      </c>
      <c r="F32" s="27" t="s">
        <v>268</v>
      </c>
      <c r="G32" s="27" t="s">
        <v>269</v>
      </c>
      <c r="H32" s="43">
        <v>5780.64</v>
      </c>
      <c r="I32" s="43">
        <v>5780.64</v>
      </c>
      <c r="J32" s="43"/>
      <c r="K32" s="43"/>
      <c r="L32" s="43">
        <v>5780.64</v>
      </c>
      <c r="M32" s="43"/>
      <c r="N32" s="43"/>
      <c r="O32" s="43"/>
      <c r="P32" s="45"/>
      <c r="Q32" s="43"/>
      <c r="R32" s="43"/>
      <c r="S32" s="43"/>
      <c r="T32" s="43"/>
      <c r="U32" s="43"/>
      <c r="V32" s="43"/>
      <c r="W32" s="43"/>
    </row>
    <row r="33" customHeight="1" spans="1:23">
      <c r="A33" s="217" t="s">
        <v>54</v>
      </c>
      <c r="B33" s="27" t="s">
        <v>276</v>
      </c>
      <c r="C33" s="28" t="s">
        <v>277</v>
      </c>
      <c r="D33" s="27" t="s">
        <v>184</v>
      </c>
      <c r="E33" s="27" t="s">
        <v>82</v>
      </c>
      <c r="F33" s="27" t="s">
        <v>260</v>
      </c>
      <c r="G33" s="27" t="s">
        <v>261</v>
      </c>
      <c r="H33" s="43">
        <v>143000</v>
      </c>
      <c r="I33" s="43">
        <v>143000</v>
      </c>
      <c r="J33" s="43"/>
      <c r="K33" s="43"/>
      <c r="L33" s="43">
        <v>143000</v>
      </c>
      <c r="M33" s="43"/>
      <c r="N33" s="43"/>
      <c r="O33" s="43"/>
      <c r="P33" s="45"/>
      <c r="Q33" s="43"/>
      <c r="R33" s="43"/>
      <c r="S33" s="43"/>
      <c r="T33" s="43"/>
      <c r="U33" s="43"/>
      <c r="V33" s="43"/>
      <c r="W33" s="43"/>
    </row>
    <row r="34" customHeight="1" spans="1:23">
      <c r="A34" s="217" t="s">
        <v>54</v>
      </c>
      <c r="B34" s="27" t="s">
        <v>276</v>
      </c>
      <c r="C34" s="28" t="s">
        <v>277</v>
      </c>
      <c r="D34" s="27" t="s">
        <v>184</v>
      </c>
      <c r="E34" s="27" t="s">
        <v>82</v>
      </c>
      <c r="F34" s="27" t="s">
        <v>260</v>
      </c>
      <c r="G34" s="27" t="s">
        <v>261</v>
      </c>
      <c r="H34" s="43">
        <v>101500</v>
      </c>
      <c r="I34" s="43">
        <v>101500</v>
      </c>
      <c r="J34" s="43"/>
      <c r="K34" s="43"/>
      <c r="L34" s="43">
        <v>101500</v>
      </c>
      <c r="M34" s="43"/>
      <c r="N34" s="43"/>
      <c r="O34" s="43"/>
      <c r="P34" s="45"/>
      <c r="Q34" s="43"/>
      <c r="R34" s="43"/>
      <c r="S34" s="43"/>
      <c r="T34" s="43"/>
      <c r="U34" s="43"/>
      <c r="V34" s="43"/>
      <c r="W34" s="43"/>
    </row>
    <row r="35" customHeight="1" spans="1:23">
      <c r="A35" s="217" t="s">
        <v>54</v>
      </c>
      <c r="B35" s="27" t="s">
        <v>276</v>
      </c>
      <c r="C35" s="28" t="s">
        <v>277</v>
      </c>
      <c r="D35" s="27" t="s">
        <v>184</v>
      </c>
      <c r="E35" s="27" t="s">
        <v>82</v>
      </c>
      <c r="F35" s="27" t="s">
        <v>278</v>
      </c>
      <c r="G35" s="27" t="s">
        <v>279</v>
      </c>
      <c r="H35" s="43">
        <v>56000</v>
      </c>
      <c r="I35" s="43">
        <v>56000</v>
      </c>
      <c r="J35" s="43"/>
      <c r="K35" s="43"/>
      <c r="L35" s="43">
        <v>56000</v>
      </c>
      <c r="M35" s="43"/>
      <c r="N35" s="43"/>
      <c r="O35" s="43"/>
      <c r="P35" s="45"/>
      <c r="Q35" s="43"/>
      <c r="R35" s="43"/>
      <c r="S35" s="43"/>
      <c r="T35" s="43"/>
      <c r="U35" s="43"/>
      <c r="V35" s="43"/>
      <c r="W35" s="43"/>
    </row>
    <row r="36" customHeight="1" spans="1:23">
      <c r="A36" s="217" t="s">
        <v>54</v>
      </c>
      <c r="B36" s="27" t="s">
        <v>280</v>
      </c>
      <c r="C36" s="28" t="s">
        <v>281</v>
      </c>
      <c r="D36" s="27" t="s">
        <v>184</v>
      </c>
      <c r="E36" s="27" t="s">
        <v>82</v>
      </c>
      <c r="F36" s="27" t="s">
        <v>282</v>
      </c>
      <c r="G36" s="27" t="s">
        <v>283</v>
      </c>
      <c r="H36" s="43">
        <v>174000</v>
      </c>
      <c r="I36" s="43">
        <v>174000</v>
      </c>
      <c r="J36" s="43"/>
      <c r="K36" s="43"/>
      <c r="L36" s="43">
        <v>174000</v>
      </c>
      <c r="M36" s="43"/>
      <c r="N36" s="43"/>
      <c r="O36" s="43"/>
      <c r="P36" s="45"/>
      <c r="Q36" s="43"/>
      <c r="R36" s="43"/>
      <c r="S36" s="43"/>
      <c r="T36" s="43"/>
      <c r="U36" s="43"/>
      <c r="V36" s="43"/>
      <c r="W36" s="43"/>
    </row>
    <row r="37" customHeight="1" spans="1:23">
      <c r="A37" s="217" t="s">
        <v>56</v>
      </c>
      <c r="B37" s="27" t="s">
        <v>284</v>
      </c>
      <c r="C37" s="28" t="s">
        <v>285</v>
      </c>
      <c r="D37" s="27" t="s">
        <v>189</v>
      </c>
      <c r="E37" s="27" t="s">
        <v>93</v>
      </c>
      <c r="F37" s="27" t="s">
        <v>233</v>
      </c>
      <c r="G37" s="27" t="s">
        <v>234</v>
      </c>
      <c r="H37" s="43">
        <v>472284</v>
      </c>
      <c r="I37" s="43">
        <v>472284</v>
      </c>
      <c r="J37" s="43"/>
      <c r="K37" s="43"/>
      <c r="L37" s="43">
        <v>472284</v>
      </c>
      <c r="M37" s="43"/>
      <c r="N37" s="43"/>
      <c r="O37" s="43"/>
      <c r="P37" s="45"/>
      <c r="Q37" s="43"/>
      <c r="R37" s="43"/>
      <c r="S37" s="43"/>
      <c r="T37" s="43"/>
      <c r="U37" s="43"/>
      <c r="V37" s="43"/>
      <c r="W37" s="43"/>
    </row>
    <row r="38" customHeight="1" spans="1:23">
      <c r="A38" s="217" t="s">
        <v>56</v>
      </c>
      <c r="B38" s="27" t="s">
        <v>284</v>
      </c>
      <c r="C38" s="28" t="s">
        <v>285</v>
      </c>
      <c r="D38" s="27" t="s">
        <v>189</v>
      </c>
      <c r="E38" s="27" t="s">
        <v>93</v>
      </c>
      <c r="F38" s="27" t="s">
        <v>235</v>
      </c>
      <c r="G38" s="27" t="s">
        <v>236</v>
      </c>
      <c r="H38" s="43">
        <v>72000</v>
      </c>
      <c r="I38" s="43">
        <v>72000</v>
      </c>
      <c r="J38" s="43"/>
      <c r="K38" s="43"/>
      <c r="L38" s="43">
        <v>72000</v>
      </c>
      <c r="M38" s="43"/>
      <c r="N38" s="43"/>
      <c r="O38" s="43"/>
      <c r="P38" s="45"/>
      <c r="Q38" s="43"/>
      <c r="R38" s="43"/>
      <c r="S38" s="43"/>
      <c r="T38" s="43"/>
      <c r="U38" s="43"/>
      <c r="V38" s="43"/>
      <c r="W38" s="43"/>
    </row>
    <row r="39" customHeight="1" spans="1:23">
      <c r="A39" s="217" t="s">
        <v>56</v>
      </c>
      <c r="B39" s="27" t="s">
        <v>284</v>
      </c>
      <c r="C39" s="28" t="s">
        <v>285</v>
      </c>
      <c r="D39" s="27" t="s">
        <v>189</v>
      </c>
      <c r="E39" s="27" t="s">
        <v>93</v>
      </c>
      <c r="F39" s="27" t="s">
        <v>235</v>
      </c>
      <c r="G39" s="27" t="s">
        <v>236</v>
      </c>
      <c r="H39" s="43">
        <v>57120</v>
      </c>
      <c r="I39" s="43">
        <v>57120</v>
      </c>
      <c r="J39" s="43"/>
      <c r="K39" s="43"/>
      <c r="L39" s="43">
        <v>57120</v>
      </c>
      <c r="M39" s="43"/>
      <c r="N39" s="43"/>
      <c r="O39" s="43"/>
      <c r="P39" s="45"/>
      <c r="Q39" s="43"/>
      <c r="R39" s="43"/>
      <c r="S39" s="43"/>
      <c r="T39" s="43"/>
      <c r="U39" s="43"/>
      <c r="V39" s="43"/>
      <c r="W39" s="43"/>
    </row>
    <row r="40" customHeight="1" spans="1:23">
      <c r="A40" s="217" t="s">
        <v>56</v>
      </c>
      <c r="B40" s="27" t="s">
        <v>284</v>
      </c>
      <c r="C40" s="28" t="s">
        <v>285</v>
      </c>
      <c r="D40" s="27" t="s">
        <v>189</v>
      </c>
      <c r="E40" s="27" t="s">
        <v>93</v>
      </c>
      <c r="F40" s="27" t="s">
        <v>286</v>
      </c>
      <c r="G40" s="27" t="s">
        <v>287</v>
      </c>
      <c r="H40" s="43">
        <v>360000</v>
      </c>
      <c r="I40" s="43">
        <v>360000</v>
      </c>
      <c r="J40" s="43"/>
      <c r="K40" s="43"/>
      <c r="L40" s="43">
        <v>360000</v>
      </c>
      <c r="M40" s="43"/>
      <c r="N40" s="43"/>
      <c r="O40" s="43"/>
      <c r="P40" s="45"/>
      <c r="Q40" s="43"/>
      <c r="R40" s="43"/>
      <c r="S40" s="43"/>
      <c r="T40" s="43"/>
      <c r="U40" s="43"/>
      <c r="V40" s="43"/>
      <c r="W40" s="43"/>
    </row>
    <row r="41" customHeight="1" spans="1:23">
      <c r="A41" s="217" t="s">
        <v>56</v>
      </c>
      <c r="B41" s="27" t="s">
        <v>284</v>
      </c>
      <c r="C41" s="28" t="s">
        <v>285</v>
      </c>
      <c r="D41" s="27" t="s">
        <v>189</v>
      </c>
      <c r="E41" s="27" t="s">
        <v>93</v>
      </c>
      <c r="F41" s="27" t="s">
        <v>286</v>
      </c>
      <c r="G41" s="27" t="s">
        <v>287</v>
      </c>
      <c r="H41" s="43">
        <v>185460</v>
      </c>
      <c r="I41" s="43">
        <v>185460</v>
      </c>
      <c r="J41" s="43"/>
      <c r="K41" s="43"/>
      <c r="L41" s="43">
        <v>185460</v>
      </c>
      <c r="M41" s="43"/>
      <c r="N41" s="43"/>
      <c r="O41" s="43"/>
      <c r="P41" s="45"/>
      <c r="Q41" s="43"/>
      <c r="R41" s="43"/>
      <c r="S41" s="43"/>
      <c r="T41" s="43"/>
      <c r="U41" s="43"/>
      <c r="V41" s="43"/>
      <c r="W41" s="43"/>
    </row>
    <row r="42" customHeight="1" spans="1:23">
      <c r="A42" s="217" t="s">
        <v>56</v>
      </c>
      <c r="B42" s="27" t="s">
        <v>288</v>
      </c>
      <c r="C42" s="28" t="s">
        <v>238</v>
      </c>
      <c r="D42" s="27" t="s">
        <v>196</v>
      </c>
      <c r="E42" s="27" t="s">
        <v>117</v>
      </c>
      <c r="F42" s="27" t="s">
        <v>239</v>
      </c>
      <c r="G42" s="27" t="s">
        <v>240</v>
      </c>
      <c r="H42" s="43">
        <v>6001</v>
      </c>
      <c r="I42" s="43">
        <v>6001</v>
      </c>
      <c r="J42" s="43"/>
      <c r="K42" s="43"/>
      <c r="L42" s="43">
        <v>6001</v>
      </c>
      <c r="M42" s="43"/>
      <c r="N42" s="43"/>
      <c r="O42" s="43"/>
      <c r="P42" s="45"/>
      <c r="Q42" s="43"/>
      <c r="R42" s="43"/>
      <c r="S42" s="43"/>
      <c r="T42" s="43"/>
      <c r="U42" s="43"/>
      <c r="V42" s="43"/>
      <c r="W42" s="43"/>
    </row>
    <row r="43" customHeight="1" spans="1:23">
      <c r="A43" s="217" t="s">
        <v>56</v>
      </c>
      <c r="B43" s="27" t="s">
        <v>289</v>
      </c>
      <c r="C43" s="28" t="s">
        <v>154</v>
      </c>
      <c r="D43" s="27" t="s">
        <v>204</v>
      </c>
      <c r="E43" s="27" t="s">
        <v>154</v>
      </c>
      <c r="F43" s="27" t="s">
        <v>242</v>
      </c>
      <c r="G43" s="27" t="s">
        <v>154</v>
      </c>
      <c r="H43" s="43">
        <v>271098</v>
      </c>
      <c r="I43" s="43">
        <v>271098</v>
      </c>
      <c r="J43" s="43"/>
      <c r="K43" s="43"/>
      <c r="L43" s="43">
        <v>271098</v>
      </c>
      <c r="M43" s="43"/>
      <c r="N43" s="43"/>
      <c r="O43" s="43"/>
      <c r="P43" s="45"/>
      <c r="Q43" s="43"/>
      <c r="R43" s="43"/>
      <c r="S43" s="43"/>
      <c r="T43" s="43"/>
      <c r="U43" s="43"/>
      <c r="V43" s="43"/>
      <c r="W43" s="43"/>
    </row>
    <row r="44" customHeight="1" spans="1:23">
      <c r="A44" s="217" t="s">
        <v>56</v>
      </c>
      <c r="B44" s="27" t="s">
        <v>290</v>
      </c>
      <c r="C44" s="28" t="s">
        <v>248</v>
      </c>
      <c r="D44" s="27" t="s">
        <v>189</v>
      </c>
      <c r="E44" s="27" t="s">
        <v>93</v>
      </c>
      <c r="F44" s="27" t="s">
        <v>249</v>
      </c>
      <c r="G44" s="27" t="s">
        <v>248</v>
      </c>
      <c r="H44" s="43">
        <v>19200</v>
      </c>
      <c r="I44" s="43">
        <v>19200</v>
      </c>
      <c r="J44" s="43"/>
      <c r="K44" s="43"/>
      <c r="L44" s="43">
        <v>19200</v>
      </c>
      <c r="M44" s="43"/>
      <c r="N44" s="43"/>
      <c r="O44" s="43"/>
      <c r="P44" s="45"/>
      <c r="Q44" s="43"/>
      <c r="R44" s="43"/>
      <c r="S44" s="43"/>
      <c r="T44" s="43"/>
      <c r="U44" s="43"/>
      <c r="V44" s="43"/>
      <c r="W44" s="43"/>
    </row>
    <row r="45" customHeight="1" spans="1:23">
      <c r="A45" s="217" t="s">
        <v>56</v>
      </c>
      <c r="B45" s="27" t="s">
        <v>291</v>
      </c>
      <c r="C45" s="28" t="s">
        <v>251</v>
      </c>
      <c r="D45" s="27" t="s">
        <v>189</v>
      </c>
      <c r="E45" s="27" t="s">
        <v>93</v>
      </c>
      <c r="F45" s="27" t="s">
        <v>252</v>
      </c>
      <c r="G45" s="27" t="s">
        <v>253</v>
      </c>
      <c r="H45" s="43">
        <v>8400</v>
      </c>
      <c r="I45" s="43">
        <v>8400</v>
      </c>
      <c r="J45" s="43"/>
      <c r="K45" s="43"/>
      <c r="L45" s="43">
        <v>8400</v>
      </c>
      <c r="M45" s="43"/>
      <c r="N45" s="43"/>
      <c r="O45" s="43"/>
      <c r="P45" s="45"/>
      <c r="Q45" s="43"/>
      <c r="R45" s="43"/>
      <c r="S45" s="43"/>
      <c r="T45" s="43"/>
      <c r="U45" s="43"/>
      <c r="V45" s="43"/>
      <c r="W45" s="43"/>
    </row>
    <row r="46" customHeight="1" spans="1:23">
      <c r="A46" s="217" t="s">
        <v>56</v>
      </c>
      <c r="B46" s="27" t="s">
        <v>292</v>
      </c>
      <c r="C46" s="28" t="s">
        <v>259</v>
      </c>
      <c r="D46" s="27" t="s">
        <v>192</v>
      </c>
      <c r="E46" s="27" t="s">
        <v>104</v>
      </c>
      <c r="F46" s="27" t="s">
        <v>260</v>
      </c>
      <c r="G46" s="27" t="s">
        <v>261</v>
      </c>
      <c r="H46" s="43">
        <v>1500</v>
      </c>
      <c r="I46" s="43">
        <v>1500</v>
      </c>
      <c r="J46" s="43"/>
      <c r="K46" s="43"/>
      <c r="L46" s="43">
        <v>1500</v>
      </c>
      <c r="M46" s="43"/>
      <c r="N46" s="43"/>
      <c r="O46" s="43"/>
      <c r="P46" s="45"/>
      <c r="Q46" s="43"/>
      <c r="R46" s="43"/>
      <c r="S46" s="43"/>
      <c r="T46" s="43"/>
      <c r="U46" s="43"/>
      <c r="V46" s="43"/>
      <c r="W46" s="43"/>
    </row>
    <row r="47" customHeight="1" spans="1:23">
      <c r="A47" s="217" t="s">
        <v>56</v>
      </c>
      <c r="B47" s="27" t="s">
        <v>293</v>
      </c>
      <c r="C47" s="28" t="s">
        <v>294</v>
      </c>
      <c r="D47" s="27" t="s">
        <v>189</v>
      </c>
      <c r="E47" s="27" t="s">
        <v>93</v>
      </c>
      <c r="F47" s="27" t="s">
        <v>286</v>
      </c>
      <c r="G47" s="27" t="s">
        <v>287</v>
      </c>
      <c r="H47" s="43">
        <v>144000</v>
      </c>
      <c r="I47" s="43">
        <v>144000</v>
      </c>
      <c r="J47" s="43"/>
      <c r="K47" s="43"/>
      <c r="L47" s="43">
        <v>144000</v>
      </c>
      <c r="M47" s="43"/>
      <c r="N47" s="43"/>
      <c r="O47" s="43"/>
      <c r="P47" s="45"/>
      <c r="Q47" s="43"/>
      <c r="R47" s="43"/>
      <c r="S47" s="43"/>
      <c r="T47" s="43"/>
      <c r="U47" s="43"/>
      <c r="V47" s="43"/>
      <c r="W47" s="43"/>
    </row>
    <row r="48" customHeight="1" spans="1:23">
      <c r="A48" s="217" t="s">
        <v>56</v>
      </c>
      <c r="B48" s="27" t="s">
        <v>293</v>
      </c>
      <c r="C48" s="28" t="s">
        <v>294</v>
      </c>
      <c r="D48" s="27" t="s">
        <v>189</v>
      </c>
      <c r="E48" s="27" t="s">
        <v>93</v>
      </c>
      <c r="F48" s="27" t="s">
        <v>286</v>
      </c>
      <c r="G48" s="27" t="s">
        <v>287</v>
      </c>
      <c r="H48" s="43">
        <v>72000</v>
      </c>
      <c r="I48" s="43">
        <v>72000</v>
      </c>
      <c r="J48" s="43"/>
      <c r="K48" s="43"/>
      <c r="L48" s="43">
        <v>72000</v>
      </c>
      <c r="M48" s="43"/>
      <c r="N48" s="43"/>
      <c r="O48" s="43"/>
      <c r="P48" s="45"/>
      <c r="Q48" s="43"/>
      <c r="R48" s="43"/>
      <c r="S48" s="43"/>
      <c r="T48" s="43"/>
      <c r="U48" s="43"/>
      <c r="V48" s="43"/>
      <c r="W48" s="43"/>
    </row>
    <row r="49" customHeight="1" spans="1:23">
      <c r="A49" s="217" t="s">
        <v>56</v>
      </c>
      <c r="B49" s="27" t="s">
        <v>295</v>
      </c>
      <c r="C49" s="28" t="s">
        <v>275</v>
      </c>
      <c r="D49" s="27" t="s">
        <v>189</v>
      </c>
      <c r="E49" s="27" t="s">
        <v>93</v>
      </c>
      <c r="F49" s="27" t="s">
        <v>268</v>
      </c>
      <c r="G49" s="27" t="s">
        <v>269</v>
      </c>
      <c r="H49" s="43">
        <v>7828.32</v>
      </c>
      <c r="I49" s="43">
        <v>7828.32</v>
      </c>
      <c r="J49" s="43"/>
      <c r="K49" s="43"/>
      <c r="L49" s="43">
        <v>7828.32</v>
      </c>
      <c r="M49" s="43"/>
      <c r="N49" s="43"/>
      <c r="O49" s="43"/>
      <c r="P49" s="45"/>
      <c r="Q49" s="43"/>
      <c r="R49" s="43"/>
      <c r="S49" s="43"/>
      <c r="T49" s="43"/>
      <c r="U49" s="43"/>
      <c r="V49" s="43"/>
      <c r="W49" s="43"/>
    </row>
    <row r="50" customHeight="1" spans="1:23">
      <c r="A50" s="217" t="s">
        <v>56</v>
      </c>
      <c r="B50" s="27" t="s">
        <v>295</v>
      </c>
      <c r="C50" s="28" t="s">
        <v>275</v>
      </c>
      <c r="D50" s="27" t="s">
        <v>193</v>
      </c>
      <c r="E50" s="27" t="s">
        <v>105</v>
      </c>
      <c r="F50" s="27" t="s">
        <v>270</v>
      </c>
      <c r="G50" s="27" t="s">
        <v>271</v>
      </c>
      <c r="H50" s="43">
        <v>235646.64</v>
      </c>
      <c r="I50" s="43">
        <v>235646.64</v>
      </c>
      <c r="J50" s="43"/>
      <c r="K50" s="43"/>
      <c r="L50" s="43">
        <v>235646.64</v>
      </c>
      <c r="M50" s="43"/>
      <c r="N50" s="43"/>
      <c r="O50" s="43"/>
      <c r="P50" s="45"/>
      <c r="Q50" s="43"/>
      <c r="R50" s="43"/>
      <c r="S50" s="43"/>
      <c r="T50" s="43"/>
      <c r="U50" s="43"/>
      <c r="V50" s="43"/>
      <c r="W50" s="43"/>
    </row>
    <row r="51" customHeight="1" spans="1:23">
      <c r="A51" s="217" t="s">
        <v>56</v>
      </c>
      <c r="B51" s="27" t="s">
        <v>295</v>
      </c>
      <c r="C51" s="28" t="s">
        <v>275</v>
      </c>
      <c r="D51" s="27" t="s">
        <v>193</v>
      </c>
      <c r="E51" s="27" t="s">
        <v>105</v>
      </c>
      <c r="F51" s="27" t="s">
        <v>270</v>
      </c>
      <c r="G51" s="27" t="s">
        <v>271</v>
      </c>
      <c r="H51" s="43">
        <v>58911.66</v>
      </c>
      <c r="I51" s="43">
        <v>58911.66</v>
      </c>
      <c r="J51" s="43"/>
      <c r="K51" s="43"/>
      <c r="L51" s="43">
        <v>58911.66</v>
      </c>
      <c r="M51" s="43"/>
      <c r="N51" s="43"/>
      <c r="O51" s="43"/>
      <c r="P51" s="45"/>
      <c r="Q51" s="43"/>
      <c r="R51" s="43"/>
      <c r="S51" s="43"/>
      <c r="T51" s="43"/>
      <c r="U51" s="43"/>
      <c r="V51" s="43"/>
      <c r="W51" s="43"/>
    </row>
    <row r="52" customHeight="1" spans="1:23">
      <c r="A52" s="217" t="s">
        <v>56</v>
      </c>
      <c r="B52" s="27" t="s">
        <v>295</v>
      </c>
      <c r="C52" s="28" t="s">
        <v>275</v>
      </c>
      <c r="D52" s="27" t="s">
        <v>196</v>
      </c>
      <c r="E52" s="27" t="s">
        <v>117</v>
      </c>
      <c r="F52" s="27" t="s">
        <v>239</v>
      </c>
      <c r="G52" s="27" t="s">
        <v>240</v>
      </c>
      <c r="H52" s="43">
        <v>99166.08</v>
      </c>
      <c r="I52" s="43">
        <v>99166.08</v>
      </c>
      <c r="J52" s="43"/>
      <c r="K52" s="43"/>
      <c r="L52" s="43">
        <v>99166.08</v>
      </c>
      <c r="M52" s="43"/>
      <c r="N52" s="43"/>
      <c r="O52" s="43"/>
      <c r="P52" s="45"/>
      <c r="Q52" s="43"/>
      <c r="R52" s="43"/>
      <c r="S52" s="43"/>
      <c r="T52" s="43"/>
      <c r="U52" s="43"/>
      <c r="V52" s="43"/>
      <c r="W52" s="43"/>
    </row>
    <row r="53" customHeight="1" spans="1:23">
      <c r="A53" s="217" t="s">
        <v>56</v>
      </c>
      <c r="B53" s="27" t="s">
        <v>295</v>
      </c>
      <c r="C53" s="28" t="s">
        <v>275</v>
      </c>
      <c r="D53" s="27" t="s">
        <v>197</v>
      </c>
      <c r="E53" s="27" t="s">
        <v>118</v>
      </c>
      <c r="F53" s="27" t="s">
        <v>272</v>
      </c>
      <c r="G53" s="27" t="s">
        <v>273</v>
      </c>
      <c r="H53" s="43">
        <v>63895.56</v>
      </c>
      <c r="I53" s="43">
        <v>63895.56</v>
      </c>
      <c r="J53" s="43"/>
      <c r="K53" s="43"/>
      <c r="L53" s="43">
        <v>63895.56</v>
      </c>
      <c r="M53" s="43"/>
      <c r="N53" s="43"/>
      <c r="O53" s="43"/>
      <c r="P53" s="45"/>
      <c r="Q53" s="43"/>
      <c r="R53" s="43"/>
      <c r="S53" s="43"/>
      <c r="T53" s="43"/>
      <c r="U53" s="43"/>
      <c r="V53" s="43"/>
      <c r="W53" s="43"/>
    </row>
    <row r="54" customHeight="1" spans="1:23">
      <c r="A54" s="217" t="s">
        <v>56</v>
      </c>
      <c r="B54" s="27" t="s">
        <v>295</v>
      </c>
      <c r="C54" s="28" t="s">
        <v>275</v>
      </c>
      <c r="D54" s="27" t="s">
        <v>198</v>
      </c>
      <c r="E54" s="27" t="s">
        <v>119</v>
      </c>
      <c r="F54" s="27" t="s">
        <v>268</v>
      </c>
      <c r="G54" s="27" t="s">
        <v>269</v>
      </c>
      <c r="H54" s="43">
        <v>3984.36</v>
      </c>
      <c r="I54" s="43">
        <v>3984.36</v>
      </c>
      <c r="J54" s="43"/>
      <c r="K54" s="43"/>
      <c r="L54" s="43">
        <v>3984.36</v>
      </c>
      <c r="M54" s="43"/>
      <c r="N54" s="43"/>
      <c r="O54" s="43"/>
      <c r="P54" s="45"/>
      <c r="Q54" s="43"/>
      <c r="R54" s="43"/>
      <c r="S54" s="43"/>
      <c r="T54" s="43"/>
      <c r="U54" s="43"/>
      <c r="V54" s="43"/>
      <c r="W54" s="43"/>
    </row>
    <row r="55" customHeight="1" spans="1:23">
      <c r="A55" s="217" t="s">
        <v>58</v>
      </c>
      <c r="B55" s="27" t="s">
        <v>296</v>
      </c>
      <c r="C55" s="28" t="s">
        <v>294</v>
      </c>
      <c r="D55" s="27" t="s">
        <v>199</v>
      </c>
      <c r="E55" s="27" t="s">
        <v>124</v>
      </c>
      <c r="F55" s="27" t="s">
        <v>286</v>
      </c>
      <c r="G55" s="27" t="s">
        <v>287</v>
      </c>
      <c r="H55" s="43">
        <v>36000</v>
      </c>
      <c r="I55" s="43">
        <v>36000</v>
      </c>
      <c r="J55" s="43"/>
      <c r="K55" s="43"/>
      <c r="L55" s="43">
        <v>36000</v>
      </c>
      <c r="M55" s="43"/>
      <c r="N55" s="43"/>
      <c r="O55" s="43"/>
      <c r="P55" s="45"/>
      <c r="Q55" s="43"/>
      <c r="R55" s="43"/>
      <c r="S55" s="43"/>
      <c r="T55" s="43"/>
      <c r="U55" s="43"/>
      <c r="V55" s="43"/>
      <c r="W55" s="43"/>
    </row>
    <row r="56" customHeight="1" spans="1:23">
      <c r="A56" s="217" t="s">
        <v>58</v>
      </c>
      <c r="B56" s="27" t="s">
        <v>296</v>
      </c>
      <c r="C56" s="28" t="s">
        <v>294</v>
      </c>
      <c r="D56" s="27" t="s">
        <v>199</v>
      </c>
      <c r="E56" s="27" t="s">
        <v>124</v>
      </c>
      <c r="F56" s="27" t="s">
        <v>286</v>
      </c>
      <c r="G56" s="27" t="s">
        <v>287</v>
      </c>
      <c r="H56" s="43">
        <v>72000</v>
      </c>
      <c r="I56" s="43">
        <v>72000</v>
      </c>
      <c r="J56" s="43"/>
      <c r="K56" s="43"/>
      <c r="L56" s="43">
        <v>72000</v>
      </c>
      <c r="M56" s="43"/>
      <c r="N56" s="43"/>
      <c r="O56" s="43"/>
      <c r="P56" s="45"/>
      <c r="Q56" s="43"/>
      <c r="R56" s="43"/>
      <c r="S56" s="43"/>
      <c r="T56" s="43"/>
      <c r="U56" s="43"/>
      <c r="V56" s="43"/>
      <c r="W56" s="43"/>
    </row>
    <row r="57" customHeight="1" spans="1:23">
      <c r="A57" s="217" t="s">
        <v>58</v>
      </c>
      <c r="B57" s="27" t="s">
        <v>297</v>
      </c>
      <c r="C57" s="28" t="s">
        <v>238</v>
      </c>
      <c r="D57" s="27" t="s">
        <v>196</v>
      </c>
      <c r="E57" s="27" t="s">
        <v>117</v>
      </c>
      <c r="F57" s="27" t="s">
        <v>239</v>
      </c>
      <c r="G57" s="27" t="s">
        <v>240</v>
      </c>
      <c r="H57" s="43">
        <v>2471</v>
      </c>
      <c r="I57" s="43">
        <v>2471</v>
      </c>
      <c r="J57" s="43"/>
      <c r="K57" s="43"/>
      <c r="L57" s="43">
        <v>2471</v>
      </c>
      <c r="M57" s="43"/>
      <c r="N57" s="43"/>
      <c r="O57" s="43"/>
      <c r="P57" s="45"/>
      <c r="Q57" s="43"/>
      <c r="R57" s="43"/>
      <c r="S57" s="43"/>
      <c r="T57" s="43"/>
      <c r="U57" s="43"/>
      <c r="V57" s="43"/>
      <c r="W57" s="43"/>
    </row>
    <row r="58" customHeight="1" spans="1:23">
      <c r="A58" s="217" t="s">
        <v>58</v>
      </c>
      <c r="B58" s="27" t="s">
        <v>298</v>
      </c>
      <c r="C58" s="28" t="s">
        <v>285</v>
      </c>
      <c r="D58" s="27" t="s">
        <v>199</v>
      </c>
      <c r="E58" s="27" t="s">
        <v>124</v>
      </c>
      <c r="F58" s="27" t="s">
        <v>233</v>
      </c>
      <c r="G58" s="27" t="s">
        <v>234</v>
      </c>
      <c r="H58" s="43">
        <v>251712</v>
      </c>
      <c r="I58" s="43">
        <v>251712</v>
      </c>
      <c r="J58" s="43"/>
      <c r="K58" s="43"/>
      <c r="L58" s="43">
        <v>251712</v>
      </c>
      <c r="M58" s="43"/>
      <c r="N58" s="43"/>
      <c r="O58" s="43"/>
      <c r="P58" s="45"/>
      <c r="Q58" s="43"/>
      <c r="R58" s="43"/>
      <c r="S58" s="43"/>
      <c r="T58" s="43"/>
      <c r="U58" s="43"/>
      <c r="V58" s="43"/>
      <c r="W58" s="43"/>
    </row>
    <row r="59" customHeight="1" spans="1:23">
      <c r="A59" s="217" t="s">
        <v>58</v>
      </c>
      <c r="B59" s="27" t="s">
        <v>298</v>
      </c>
      <c r="C59" s="28" t="s">
        <v>285</v>
      </c>
      <c r="D59" s="27" t="s">
        <v>199</v>
      </c>
      <c r="E59" s="27" t="s">
        <v>124</v>
      </c>
      <c r="F59" s="27" t="s">
        <v>235</v>
      </c>
      <c r="G59" s="27" t="s">
        <v>236</v>
      </c>
      <c r="H59" s="43">
        <v>36000</v>
      </c>
      <c r="I59" s="43">
        <v>36000</v>
      </c>
      <c r="J59" s="43"/>
      <c r="K59" s="43"/>
      <c r="L59" s="43">
        <v>36000</v>
      </c>
      <c r="M59" s="43"/>
      <c r="N59" s="43"/>
      <c r="O59" s="43"/>
      <c r="P59" s="45"/>
      <c r="Q59" s="43"/>
      <c r="R59" s="43"/>
      <c r="S59" s="43"/>
      <c r="T59" s="43"/>
      <c r="U59" s="43"/>
      <c r="V59" s="43"/>
      <c r="W59" s="43"/>
    </row>
    <row r="60" customHeight="1" spans="1:23">
      <c r="A60" s="217" t="s">
        <v>58</v>
      </c>
      <c r="B60" s="27" t="s">
        <v>298</v>
      </c>
      <c r="C60" s="28" t="s">
        <v>285</v>
      </c>
      <c r="D60" s="27" t="s">
        <v>199</v>
      </c>
      <c r="E60" s="27" t="s">
        <v>124</v>
      </c>
      <c r="F60" s="27" t="s">
        <v>235</v>
      </c>
      <c r="G60" s="27" t="s">
        <v>236</v>
      </c>
      <c r="H60" s="43">
        <v>29340</v>
      </c>
      <c r="I60" s="43">
        <v>29340</v>
      </c>
      <c r="J60" s="43"/>
      <c r="K60" s="43"/>
      <c r="L60" s="43">
        <v>29340</v>
      </c>
      <c r="M60" s="43"/>
      <c r="N60" s="43"/>
      <c r="O60" s="43"/>
      <c r="P60" s="45"/>
      <c r="Q60" s="43"/>
      <c r="R60" s="43"/>
      <c r="S60" s="43"/>
      <c r="T60" s="43"/>
      <c r="U60" s="43"/>
      <c r="V60" s="43"/>
      <c r="W60" s="43"/>
    </row>
    <row r="61" customHeight="1" spans="1:23">
      <c r="A61" s="217" t="s">
        <v>58</v>
      </c>
      <c r="B61" s="27" t="s">
        <v>298</v>
      </c>
      <c r="C61" s="28" t="s">
        <v>285</v>
      </c>
      <c r="D61" s="27" t="s">
        <v>199</v>
      </c>
      <c r="E61" s="27" t="s">
        <v>124</v>
      </c>
      <c r="F61" s="27" t="s">
        <v>286</v>
      </c>
      <c r="G61" s="27" t="s">
        <v>287</v>
      </c>
      <c r="H61" s="43">
        <v>92880</v>
      </c>
      <c r="I61" s="43">
        <v>92880</v>
      </c>
      <c r="J61" s="43"/>
      <c r="K61" s="43"/>
      <c r="L61" s="43">
        <v>92880</v>
      </c>
      <c r="M61" s="43"/>
      <c r="N61" s="43"/>
      <c r="O61" s="43"/>
      <c r="P61" s="45"/>
      <c r="Q61" s="43"/>
      <c r="R61" s="43"/>
      <c r="S61" s="43"/>
      <c r="T61" s="43"/>
      <c r="U61" s="43"/>
      <c r="V61" s="43"/>
      <c r="W61" s="43"/>
    </row>
    <row r="62" customHeight="1" spans="1:23">
      <c r="A62" s="217" t="s">
        <v>58</v>
      </c>
      <c r="B62" s="27" t="s">
        <v>298</v>
      </c>
      <c r="C62" s="28" t="s">
        <v>285</v>
      </c>
      <c r="D62" s="27" t="s">
        <v>199</v>
      </c>
      <c r="E62" s="27" t="s">
        <v>124</v>
      </c>
      <c r="F62" s="27" t="s">
        <v>286</v>
      </c>
      <c r="G62" s="27" t="s">
        <v>287</v>
      </c>
      <c r="H62" s="43">
        <v>180000</v>
      </c>
      <c r="I62" s="43">
        <v>180000</v>
      </c>
      <c r="J62" s="43"/>
      <c r="K62" s="43"/>
      <c r="L62" s="43">
        <v>180000</v>
      </c>
      <c r="M62" s="43"/>
      <c r="N62" s="43"/>
      <c r="O62" s="43"/>
      <c r="P62" s="45"/>
      <c r="Q62" s="43"/>
      <c r="R62" s="43"/>
      <c r="S62" s="43"/>
      <c r="T62" s="43"/>
      <c r="U62" s="43"/>
      <c r="V62" s="43"/>
      <c r="W62" s="43"/>
    </row>
    <row r="63" customHeight="1" spans="1:23">
      <c r="A63" s="217" t="s">
        <v>58</v>
      </c>
      <c r="B63" s="27" t="s">
        <v>299</v>
      </c>
      <c r="C63" s="28" t="s">
        <v>248</v>
      </c>
      <c r="D63" s="27" t="s">
        <v>199</v>
      </c>
      <c r="E63" s="27" t="s">
        <v>124</v>
      </c>
      <c r="F63" s="27" t="s">
        <v>249</v>
      </c>
      <c r="G63" s="27" t="s">
        <v>248</v>
      </c>
      <c r="H63" s="43">
        <v>9600</v>
      </c>
      <c r="I63" s="43">
        <v>9600</v>
      </c>
      <c r="J63" s="43"/>
      <c r="K63" s="43"/>
      <c r="L63" s="43">
        <v>9600</v>
      </c>
      <c r="M63" s="43"/>
      <c r="N63" s="43"/>
      <c r="O63" s="43"/>
      <c r="P63" s="45"/>
      <c r="Q63" s="43"/>
      <c r="R63" s="43"/>
      <c r="S63" s="43"/>
      <c r="T63" s="43"/>
      <c r="U63" s="43"/>
      <c r="V63" s="43"/>
      <c r="W63" s="43"/>
    </row>
    <row r="64" customHeight="1" spans="1:23">
      <c r="A64" s="217" t="s">
        <v>58</v>
      </c>
      <c r="B64" s="27" t="s">
        <v>300</v>
      </c>
      <c r="C64" s="28" t="s">
        <v>154</v>
      </c>
      <c r="D64" s="27" t="s">
        <v>204</v>
      </c>
      <c r="E64" s="27" t="s">
        <v>154</v>
      </c>
      <c r="F64" s="27" t="s">
        <v>242</v>
      </c>
      <c r="G64" s="27" t="s">
        <v>154</v>
      </c>
      <c r="H64" s="43">
        <v>135864</v>
      </c>
      <c r="I64" s="43">
        <v>135864</v>
      </c>
      <c r="J64" s="43"/>
      <c r="K64" s="43"/>
      <c r="L64" s="43">
        <v>135864</v>
      </c>
      <c r="M64" s="43"/>
      <c r="N64" s="43"/>
      <c r="O64" s="43"/>
      <c r="P64" s="45"/>
      <c r="Q64" s="43"/>
      <c r="R64" s="43"/>
      <c r="S64" s="43"/>
      <c r="T64" s="43"/>
      <c r="U64" s="43"/>
      <c r="V64" s="43"/>
      <c r="W64" s="43"/>
    </row>
    <row r="65" customHeight="1" spans="1:23">
      <c r="A65" s="217" t="s">
        <v>58</v>
      </c>
      <c r="B65" s="27" t="s">
        <v>301</v>
      </c>
      <c r="C65" s="28" t="s">
        <v>259</v>
      </c>
      <c r="D65" s="27" t="s">
        <v>192</v>
      </c>
      <c r="E65" s="27" t="s">
        <v>104</v>
      </c>
      <c r="F65" s="27" t="s">
        <v>260</v>
      </c>
      <c r="G65" s="27" t="s">
        <v>261</v>
      </c>
      <c r="H65" s="43">
        <v>300</v>
      </c>
      <c r="I65" s="43">
        <v>300</v>
      </c>
      <c r="J65" s="43"/>
      <c r="K65" s="43"/>
      <c r="L65" s="43">
        <v>300</v>
      </c>
      <c r="M65" s="43"/>
      <c r="N65" s="43"/>
      <c r="O65" s="43"/>
      <c r="P65" s="45"/>
      <c r="Q65" s="43"/>
      <c r="R65" s="43"/>
      <c r="S65" s="43"/>
      <c r="T65" s="43"/>
      <c r="U65" s="43"/>
      <c r="V65" s="43"/>
      <c r="W65" s="43"/>
    </row>
    <row r="66" customHeight="1" spans="1:23">
      <c r="A66" s="217" t="s">
        <v>58</v>
      </c>
      <c r="B66" s="27" t="s">
        <v>302</v>
      </c>
      <c r="C66" s="28" t="s">
        <v>251</v>
      </c>
      <c r="D66" s="27" t="s">
        <v>199</v>
      </c>
      <c r="E66" s="27" t="s">
        <v>124</v>
      </c>
      <c r="F66" s="27" t="s">
        <v>252</v>
      </c>
      <c r="G66" s="27" t="s">
        <v>253</v>
      </c>
      <c r="H66" s="43">
        <v>4200</v>
      </c>
      <c r="I66" s="43">
        <v>4200</v>
      </c>
      <c r="J66" s="43"/>
      <c r="K66" s="43"/>
      <c r="L66" s="43">
        <v>4200</v>
      </c>
      <c r="M66" s="43"/>
      <c r="N66" s="43"/>
      <c r="O66" s="43"/>
      <c r="P66" s="45"/>
      <c r="Q66" s="43"/>
      <c r="R66" s="43"/>
      <c r="S66" s="43"/>
      <c r="T66" s="43"/>
      <c r="U66" s="43"/>
      <c r="V66" s="43"/>
      <c r="W66" s="43"/>
    </row>
    <row r="67" customHeight="1" spans="1:23">
      <c r="A67" s="217" t="s">
        <v>58</v>
      </c>
      <c r="B67" s="27" t="s">
        <v>303</v>
      </c>
      <c r="C67" s="28" t="s">
        <v>275</v>
      </c>
      <c r="D67" s="27" t="s">
        <v>193</v>
      </c>
      <c r="E67" s="27" t="s">
        <v>105</v>
      </c>
      <c r="F67" s="27" t="s">
        <v>270</v>
      </c>
      <c r="G67" s="27" t="s">
        <v>271</v>
      </c>
      <c r="H67" s="43">
        <v>25653.12</v>
      </c>
      <c r="I67" s="43">
        <v>25653.12</v>
      </c>
      <c r="J67" s="43"/>
      <c r="K67" s="43"/>
      <c r="L67" s="43">
        <v>25653.12</v>
      </c>
      <c r="M67" s="43"/>
      <c r="N67" s="43"/>
      <c r="O67" s="43"/>
      <c r="P67" s="45"/>
      <c r="Q67" s="43"/>
      <c r="R67" s="43"/>
      <c r="S67" s="43"/>
      <c r="T67" s="43"/>
      <c r="U67" s="43"/>
      <c r="V67" s="43"/>
      <c r="W67" s="43"/>
    </row>
    <row r="68" customHeight="1" spans="1:23">
      <c r="A68" s="217" t="s">
        <v>58</v>
      </c>
      <c r="B68" s="27" t="s">
        <v>303</v>
      </c>
      <c r="C68" s="28" t="s">
        <v>275</v>
      </c>
      <c r="D68" s="27" t="s">
        <v>193</v>
      </c>
      <c r="E68" s="27" t="s">
        <v>105</v>
      </c>
      <c r="F68" s="27" t="s">
        <v>270</v>
      </c>
      <c r="G68" s="27" t="s">
        <v>271</v>
      </c>
      <c r="H68" s="43">
        <v>102612.48</v>
      </c>
      <c r="I68" s="43">
        <v>102612.48</v>
      </c>
      <c r="J68" s="43"/>
      <c r="K68" s="43"/>
      <c r="L68" s="43">
        <v>102612.48</v>
      </c>
      <c r="M68" s="43"/>
      <c r="N68" s="43"/>
      <c r="O68" s="43"/>
      <c r="P68" s="45"/>
      <c r="Q68" s="43"/>
      <c r="R68" s="43"/>
      <c r="S68" s="43"/>
      <c r="T68" s="43"/>
      <c r="U68" s="43"/>
      <c r="V68" s="43"/>
      <c r="W68" s="43"/>
    </row>
    <row r="69" customHeight="1" spans="1:23">
      <c r="A69" s="217" t="s">
        <v>58</v>
      </c>
      <c r="B69" s="27" t="s">
        <v>303</v>
      </c>
      <c r="C69" s="28" t="s">
        <v>275</v>
      </c>
      <c r="D69" s="27" t="s">
        <v>196</v>
      </c>
      <c r="E69" s="27" t="s">
        <v>117</v>
      </c>
      <c r="F69" s="27" t="s">
        <v>239</v>
      </c>
      <c r="G69" s="27" t="s">
        <v>240</v>
      </c>
      <c r="H69" s="43">
        <v>51306.24</v>
      </c>
      <c r="I69" s="43">
        <v>51306.24</v>
      </c>
      <c r="J69" s="43"/>
      <c r="K69" s="43"/>
      <c r="L69" s="43">
        <v>51306.24</v>
      </c>
      <c r="M69" s="43"/>
      <c r="N69" s="43"/>
      <c r="O69" s="43"/>
      <c r="P69" s="45"/>
      <c r="Q69" s="43"/>
      <c r="R69" s="43"/>
      <c r="S69" s="43"/>
      <c r="T69" s="43"/>
      <c r="U69" s="43"/>
      <c r="V69" s="43"/>
      <c r="W69" s="43"/>
    </row>
    <row r="70" customHeight="1" spans="1:23">
      <c r="A70" s="217" t="s">
        <v>58</v>
      </c>
      <c r="B70" s="27" t="s">
        <v>303</v>
      </c>
      <c r="C70" s="28" t="s">
        <v>275</v>
      </c>
      <c r="D70" s="27" t="s">
        <v>197</v>
      </c>
      <c r="E70" s="27" t="s">
        <v>118</v>
      </c>
      <c r="F70" s="27" t="s">
        <v>272</v>
      </c>
      <c r="G70" s="27" t="s">
        <v>273</v>
      </c>
      <c r="H70" s="43">
        <v>25717.32</v>
      </c>
      <c r="I70" s="43">
        <v>25717.32</v>
      </c>
      <c r="J70" s="43"/>
      <c r="K70" s="43"/>
      <c r="L70" s="43">
        <v>25717.32</v>
      </c>
      <c r="M70" s="43"/>
      <c r="N70" s="43"/>
      <c r="O70" s="43"/>
      <c r="P70" s="45"/>
      <c r="Q70" s="43"/>
      <c r="R70" s="43"/>
      <c r="S70" s="43"/>
      <c r="T70" s="43"/>
      <c r="U70" s="43"/>
      <c r="V70" s="43"/>
      <c r="W70" s="43"/>
    </row>
    <row r="71" customHeight="1" spans="1:23">
      <c r="A71" s="217" t="s">
        <v>58</v>
      </c>
      <c r="B71" s="27" t="s">
        <v>303</v>
      </c>
      <c r="C71" s="28" t="s">
        <v>275</v>
      </c>
      <c r="D71" s="27" t="s">
        <v>198</v>
      </c>
      <c r="E71" s="27" t="s">
        <v>119</v>
      </c>
      <c r="F71" s="27" t="s">
        <v>268</v>
      </c>
      <c r="G71" s="27" t="s">
        <v>269</v>
      </c>
      <c r="H71" s="43">
        <v>1947.48</v>
      </c>
      <c r="I71" s="43">
        <v>1947.48</v>
      </c>
      <c r="J71" s="43"/>
      <c r="K71" s="43"/>
      <c r="L71" s="43">
        <v>1947.48</v>
      </c>
      <c r="M71" s="43"/>
      <c r="N71" s="43"/>
      <c r="O71" s="43"/>
      <c r="P71" s="45"/>
      <c r="Q71" s="43"/>
      <c r="R71" s="43"/>
      <c r="S71" s="43"/>
      <c r="T71" s="43"/>
      <c r="U71" s="43"/>
      <c r="V71" s="43"/>
      <c r="W71" s="43"/>
    </row>
    <row r="72" customHeight="1" spans="1:23">
      <c r="A72" s="217" t="s">
        <v>58</v>
      </c>
      <c r="B72" s="27" t="s">
        <v>303</v>
      </c>
      <c r="C72" s="28" t="s">
        <v>275</v>
      </c>
      <c r="D72" s="27" t="s">
        <v>199</v>
      </c>
      <c r="E72" s="27" t="s">
        <v>124</v>
      </c>
      <c r="F72" s="27" t="s">
        <v>268</v>
      </c>
      <c r="G72" s="27" t="s">
        <v>269</v>
      </c>
      <c r="H72" s="43">
        <v>4489.2</v>
      </c>
      <c r="I72" s="43">
        <v>4489.2</v>
      </c>
      <c r="J72" s="43"/>
      <c r="K72" s="43"/>
      <c r="L72" s="43">
        <v>4489.2</v>
      </c>
      <c r="M72" s="43"/>
      <c r="N72" s="43"/>
      <c r="O72" s="43"/>
      <c r="P72" s="45"/>
      <c r="Q72" s="43"/>
      <c r="R72" s="43"/>
      <c r="S72" s="43"/>
      <c r="T72" s="43"/>
      <c r="U72" s="43"/>
      <c r="V72" s="43"/>
      <c r="W72" s="43"/>
    </row>
    <row r="73" customHeight="1" spans="1:23">
      <c r="A73" s="217" t="s">
        <v>60</v>
      </c>
      <c r="B73" s="27" t="s">
        <v>304</v>
      </c>
      <c r="C73" s="28" t="s">
        <v>248</v>
      </c>
      <c r="D73" s="27" t="s">
        <v>200</v>
      </c>
      <c r="E73" s="27" t="s">
        <v>93</v>
      </c>
      <c r="F73" s="27" t="s">
        <v>249</v>
      </c>
      <c r="G73" s="27" t="s">
        <v>248</v>
      </c>
      <c r="H73" s="43">
        <v>27200</v>
      </c>
      <c r="I73" s="43">
        <v>27200</v>
      </c>
      <c r="J73" s="43"/>
      <c r="K73" s="43"/>
      <c r="L73" s="43">
        <v>27200</v>
      </c>
      <c r="M73" s="43"/>
      <c r="N73" s="43"/>
      <c r="O73" s="43"/>
      <c r="P73" s="45"/>
      <c r="Q73" s="43"/>
      <c r="R73" s="43"/>
      <c r="S73" s="43"/>
      <c r="T73" s="43"/>
      <c r="U73" s="43"/>
      <c r="V73" s="43"/>
      <c r="W73" s="43"/>
    </row>
    <row r="74" customHeight="1" spans="1:23">
      <c r="A74" s="217" t="s">
        <v>60</v>
      </c>
      <c r="B74" s="27" t="s">
        <v>305</v>
      </c>
      <c r="C74" s="28" t="s">
        <v>251</v>
      </c>
      <c r="D74" s="27" t="s">
        <v>200</v>
      </c>
      <c r="E74" s="27" t="s">
        <v>93</v>
      </c>
      <c r="F74" s="27" t="s">
        <v>252</v>
      </c>
      <c r="G74" s="27" t="s">
        <v>253</v>
      </c>
      <c r="H74" s="43">
        <v>11900</v>
      </c>
      <c r="I74" s="43">
        <v>11900</v>
      </c>
      <c r="J74" s="43"/>
      <c r="K74" s="43"/>
      <c r="L74" s="43">
        <v>11900</v>
      </c>
      <c r="M74" s="43"/>
      <c r="N74" s="43"/>
      <c r="O74" s="43"/>
      <c r="P74" s="45"/>
      <c r="Q74" s="43"/>
      <c r="R74" s="43"/>
      <c r="S74" s="43"/>
      <c r="T74" s="43"/>
      <c r="U74" s="43"/>
      <c r="V74" s="43"/>
      <c r="W74" s="43"/>
    </row>
    <row r="75" customHeight="1" spans="1:23">
      <c r="A75" s="217" t="s">
        <v>60</v>
      </c>
      <c r="B75" s="27" t="s">
        <v>306</v>
      </c>
      <c r="C75" s="28" t="s">
        <v>294</v>
      </c>
      <c r="D75" s="27" t="s">
        <v>200</v>
      </c>
      <c r="E75" s="27" t="s">
        <v>93</v>
      </c>
      <c r="F75" s="27" t="s">
        <v>286</v>
      </c>
      <c r="G75" s="27" t="s">
        <v>287</v>
      </c>
      <c r="H75" s="43">
        <v>204000</v>
      </c>
      <c r="I75" s="43">
        <v>204000</v>
      </c>
      <c r="J75" s="43"/>
      <c r="K75" s="43"/>
      <c r="L75" s="43">
        <v>204000</v>
      </c>
      <c r="M75" s="43"/>
      <c r="N75" s="43"/>
      <c r="O75" s="43"/>
      <c r="P75" s="45"/>
      <c r="Q75" s="43"/>
      <c r="R75" s="43"/>
      <c r="S75" s="43"/>
      <c r="T75" s="43"/>
      <c r="U75" s="43"/>
      <c r="V75" s="43"/>
      <c r="W75" s="43"/>
    </row>
    <row r="76" customHeight="1" spans="1:23">
      <c r="A76" s="217" t="s">
        <v>60</v>
      </c>
      <c r="B76" s="27" t="s">
        <v>306</v>
      </c>
      <c r="C76" s="28" t="s">
        <v>294</v>
      </c>
      <c r="D76" s="27" t="s">
        <v>200</v>
      </c>
      <c r="E76" s="27" t="s">
        <v>93</v>
      </c>
      <c r="F76" s="27" t="s">
        <v>286</v>
      </c>
      <c r="G76" s="27" t="s">
        <v>287</v>
      </c>
      <c r="H76" s="43">
        <v>102000</v>
      </c>
      <c r="I76" s="43">
        <v>102000</v>
      </c>
      <c r="J76" s="43"/>
      <c r="K76" s="43"/>
      <c r="L76" s="43">
        <v>102000</v>
      </c>
      <c r="M76" s="43"/>
      <c r="N76" s="43"/>
      <c r="O76" s="43"/>
      <c r="P76" s="45"/>
      <c r="Q76" s="43"/>
      <c r="R76" s="43"/>
      <c r="S76" s="43"/>
      <c r="T76" s="43"/>
      <c r="U76" s="43"/>
      <c r="V76" s="43"/>
      <c r="W76" s="43"/>
    </row>
    <row r="77" customHeight="1" spans="1:23">
      <c r="A77" s="217" t="s">
        <v>60</v>
      </c>
      <c r="B77" s="27" t="s">
        <v>307</v>
      </c>
      <c r="C77" s="28" t="s">
        <v>285</v>
      </c>
      <c r="D77" s="27" t="s">
        <v>200</v>
      </c>
      <c r="E77" s="27" t="s">
        <v>93</v>
      </c>
      <c r="F77" s="27" t="s">
        <v>233</v>
      </c>
      <c r="G77" s="27" t="s">
        <v>234</v>
      </c>
      <c r="H77" s="43">
        <v>792552</v>
      </c>
      <c r="I77" s="43">
        <v>792552</v>
      </c>
      <c r="J77" s="43"/>
      <c r="K77" s="43"/>
      <c r="L77" s="43">
        <v>792552</v>
      </c>
      <c r="M77" s="43"/>
      <c r="N77" s="43"/>
      <c r="O77" s="43"/>
      <c r="P77" s="45"/>
      <c r="Q77" s="43"/>
      <c r="R77" s="43"/>
      <c r="S77" s="43"/>
      <c r="T77" s="43"/>
      <c r="U77" s="43"/>
      <c r="V77" s="43"/>
      <c r="W77" s="43"/>
    </row>
    <row r="78" customHeight="1" spans="1:23">
      <c r="A78" s="217" t="s">
        <v>60</v>
      </c>
      <c r="B78" s="27" t="s">
        <v>307</v>
      </c>
      <c r="C78" s="28" t="s">
        <v>285</v>
      </c>
      <c r="D78" s="27" t="s">
        <v>200</v>
      </c>
      <c r="E78" s="27" t="s">
        <v>93</v>
      </c>
      <c r="F78" s="27" t="s">
        <v>235</v>
      </c>
      <c r="G78" s="27" t="s">
        <v>236</v>
      </c>
      <c r="H78" s="43">
        <v>121584</v>
      </c>
      <c r="I78" s="43">
        <v>121584</v>
      </c>
      <c r="J78" s="43"/>
      <c r="K78" s="43"/>
      <c r="L78" s="43">
        <v>121584</v>
      </c>
      <c r="M78" s="43"/>
      <c r="N78" s="43"/>
      <c r="O78" s="43"/>
      <c r="P78" s="45"/>
      <c r="Q78" s="43"/>
      <c r="R78" s="43"/>
      <c r="S78" s="43"/>
      <c r="T78" s="43"/>
      <c r="U78" s="43"/>
      <c r="V78" s="43"/>
      <c r="W78" s="43"/>
    </row>
    <row r="79" customHeight="1" spans="1:23">
      <c r="A79" s="217" t="s">
        <v>60</v>
      </c>
      <c r="B79" s="27" t="s">
        <v>307</v>
      </c>
      <c r="C79" s="28" t="s">
        <v>285</v>
      </c>
      <c r="D79" s="27" t="s">
        <v>200</v>
      </c>
      <c r="E79" s="27" t="s">
        <v>93</v>
      </c>
      <c r="F79" s="27" t="s">
        <v>235</v>
      </c>
      <c r="G79" s="27" t="s">
        <v>236</v>
      </c>
      <c r="H79" s="43">
        <v>102000</v>
      </c>
      <c r="I79" s="43">
        <v>102000</v>
      </c>
      <c r="J79" s="43"/>
      <c r="K79" s="43"/>
      <c r="L79" s="43">
        <v>102000</v>
      </c>
      <c r="M79" s="43"/>
      <c r="N79" s="43"/>
      <c r="O79" s="43"/>
      <c r="P79" s="45"/>
      <c r="Q79" s="43"/>
      <c r="R79" s="43"/>
      <c r="S79" s="43"/>
      <c r="T79" s="43"/>
      <c r="U79" s="43"/>
      <c r="V79" s="43"/>
      <c r="W79" s="43"/>
    </row>
    <row r="80" customHeight="1" spans="1:23">
      <c r="A80" s="217" t="s">
        <v>60</v>
      </c>
      <c r="B80" s="27" t="s">
        <v>307</v>
      </c>
      <c r="C80" s="28" t="s">
        <v>285</v>
      </c>
      <c r="D80" s="27" t="s">
        <v>200</v>
      </c>
      <c r="E80" s="27" t="s">
        <v>93</v>
      </c>
      <c r="F80" s="27" t="s">
        <v>286</v>
      </c>
      <c r="G80" s="27" t="s">
        <v>287</v>
      </c>
      <c r="H80" s="43">
        <v>510000</v>
      </c>
      <c r="I80" s="43">
        <v>510000</v>
      </c>
      <c r="J80" s="43"/>
      <c r="K80" s="43"/>
      <c r="L80" s="43">
        <v>510000</v>
      </c>
      <c r="M80" s="43"/>
      <c r="N80" s="43"/>
      <c r="O80" s="43"/>
      <c r="P80" s="45"/>
      <c r="Q80" s="43"/>
      <c r="R80" s="43"/>
      <c r="S80" s="43"/>
      <c r="T80" s="43"/>
      <c r="U80" s="43"/>
      <c r="V80" s="43"/>
      <c r="W80" s="43"/>
    </row>
    <row r="81" customHeight="1" spans="1:23">
      <c r="A81" s="217" t="s">
        <v>60</v>
      </c>
      <c r="B81" s="27" t="s">
        <v>307</v>
      </c>
      <c r="C81" s="28" t="s">
        <v>285</v>
      </c>
      <c r="D81" s="27" t="s">
        <v>200</v>
      </c>
      <c r="E81" s="27" t="s">
        <v>93</v>
      </c>
      <c r="F81" s="27" t="s">
        <v>286</v>
      </c>
      <c r="G81" s="27" t="s">
        <v>287</v>
      </c>
      <c r="H81" s="43">
        <v>283980</v>
      </c>
      <c r="I81" s="43">
        <v>283980</v>
      </c>
      <c r="J81" s="43"/>
      <c r="K81" s="43"/>
      <c r="L81" s="43">
        <v>283980</v>
      </c>
      <c r="M81" s="43"/>
      <c r="N81" s="43"/>
      <c r="O81" s="43"/>
      <c r="P81" s="45"/>
      <c r="Q81" s="43"/>
      <c r="R81" s="43"/>
      <c r="S81" s="43"/>
      <c r="T81" s="43"/>
      <c r="U81" s="43"/>
      <c r="V81" s="43"/>
      <c r="W81" s="43"/>
    </row>
    <row r="82" customHeight="1" spans="1:23">
      <c r="A82" s="217" t="s">
        <v>60</v>
      </c>
      <c r="B82" s="27" t="s">
        <v>308</v>
      </c>
      <c r="C82" s="28" t="s">
        <v>238</v>
      </c>
      <c r="D82" s="27" t="s">
        <v>196</v>
      </c>
      <c r="E82" s="27" t="s">
        <v>117</v>
      </c>
      <c r="F82" s="27" t="s">
        <v>239</v>
      </c>
      <c r="G82" s="27" t="s">
        <v>240</v>
      </c>
      <c r="H82" s="43">
        <v>8119</v>
      </c>
      <c r="I82" s="43">
        <v>8119</v>
      </c>
      <c r="J82" s="43"/>
      <c r="K82" s="43"/>
      <c r="L82" s="43">
        <v>8119</v>
      </c>
      <c r="M82" s="43"/>
      <c r="N82" s="43"/>
      <c r="O82" s="43"/>
      <c r="P82" s="45"/>
      <c r="Q82" s="43"/>
      <c r="R82" s="43"/>
      <c r="S82" s="43"/>
      <c r="T82" s="43"/>
      <c r="U82" s="43"/>
      <c r="V82" s="43"/>
      <c r="W82" s="43"/>
    </row>
    <row r="83" customHeight="1" spans="1:23">
      <c r="A83" s="217" t="s">
        <v>60</v>
      </c>
      <c r="B83" s="27" t="s">
        <v>309</v>
      </c>
      <c r="C83" s="28" t="s">
        <v>154</v>
      </c>
      <c r="D83" s="27" t="s">
        <v>204</v>
      </c>
      <c r="E83" s="27" t="s">
        <v>154</v>
      </c>
      <c r="F83" s="27" t="s">
        <v>242</v>
      </c>
      <c r="G83" s="27" t="s">
        <v>154</v>
      </c>
      <c r="H83" s="43">
        <v>413748</v>
      </c>
      <c r="I83" s="43">
        <v>413748</v>
      </c>
      <c r="J83" s="43"/>
      <c r="K83" s="43"/>
      <c r="L83" s="43">
        <v>413748</v>
      </c>
      <c r="M83" s="43"/>
      <c r="N83" s="43"/>
      <c r="O83" s="43"/>
      <c r="P83" s="45"/>
      <c r="Q83" s="43"/>
      <c r="R83" s="43"/>
      <c r="S83" s="43"/>
      <c r="T83" s="43"/>
      <c r="U83" s="43"/>
      <c r="V83" s="43"/>
      <c r="W83" s="43"/>
    </row>
    <row r="84" customHeight="1" spans="1:23">
      <c r="A84" s="217" t="s">
        <v>60</v>
      </c>
      <c r="B84" s="27" t="s">
        <v>310</v>
      </c>
      <c r="C84" s="28" t="s">
        <v>259</v>
      </c>
      <c r="D84" s="27" t="s">
        <v>192</v>
      </c>
      <c r="E84" s="27" t="s">
        <v>104</v>
      </c>
      <c r="F84" s="27" t="s">
        <v>260</v>
      </c>
      <c r="G84" s="27" t="s">
        <v>261</v>
      </c>
      <c r="H84" s="43">
        <v>1800</v>
      </c>
      <c r="I84" s="43">
        <v>1800</v>
      </c>
      <c r="J84" s="43"/>
      <c r="K84" s="43"/>
      <c r="L84" s="43">
        <v>1800</v>
      </c>
      <c r="M84" s="43"/>
      <c r="N84" s="43"/>
      <c r="O84" s="43"/>
      <c r="P84" s="45"/>
      <c r="Q84" s="43"/>
      <c r="R84" s="43"/>
      <c r="S84" s="43"/>
      <c r="T84" s="43"/>
      <c r="U84" s="43"/>
      <c r="V84" s="43"/>
      <c r="W84" s="43"/>
    </row>
    <row r="85" customHeight="1" spans="1:23">
      <c r="A85" s="217" t="s">
        <v>60</v>
      </c>
      <c r="B85" s="27" t="s">
        <v>311</v>
      </c>
      <c r="C85" s="28" t="s">
        <v>275</v>
      </c>
      <c r="D85" s="27" t="s">
        <v>193</v>
      </c>
      <c r="E85" s="27" t="s">
        <v>105</v>
      </c>
      <c r="F85" s="27" t="s">
        <v>270</v>
      </c>
      <c r="G85" s="27" t="s">
        <v>271</v>
      </c>
      <c r="H85" s="43">
        <v>317733.12</v>
      </c>
      <c r="I85" s="43">
        <v>317733.12</v>
      </c>
      <c r="J85" s="43"/>
      <c r="K85" s="43"/>
      <c r="L85" s="43">
        <v>317733.12</v>
      </c>
      <c r="M85" s="43"/>
      <c r="N85" s="43"/>
      <c r="O85" s="43"/>
      <c r="P85" s="45"/>
      <c r="Q85" s="43"/>
      <c r="R85" s="43"/>
      <c r="S85" s="43"/>
      <c r="T85" s="43"/>
      <c r="U85" s="43"/>
      <c r="V85" s="43"/>
      <c r="W85" s="43"/>
    </row>
    <row r="86" customHeight="1" spans="1:23">
      <c r="A86" s="217" t="s">
        <v>60</v>
      </c>
      <c r="B86" s="27" t="s">
        <v>311</v>
      </c>
      <c r="C86" s="28" t="s">
        <v>275</v>
      </c>
      <c r="D86" s="27" t="s">
        <v>193</v>
      </c>
      <c r="E86" s="27" t="s">
        <v>105</v>
      </c>
      <c r="F86" s="27" t="s">
        <v>270</v>
      </c>
      <c r="G86" s="27" t="s">
        <v>271</v>
      </c>
      <c r="H86" s="43">
        <v>79433.28</v>
      </c>
      <c r="I86" s="43">
        <v>79433.28</v>
      </c>
      <c r="J86" s="43"/>
      <c r="K86" s="43"/>
      <c r="L86" s="43">
        <v>79433.28</v>
      </c>
      <c r="M86" s="43"/>
      <c r="N86" s="43"/>
      <c r="O86" s="43"/>
      <c r="P86" s="45"/>
      <c r="Q86" s="43"/>
      <c r="R86" s="43"/>
      <c r="S86" s="43"/>
      <c r="T86" s="43"/>
      <c r="U86" s="43"/>
      <c r="V86" s="43"/>
      <c r="W86" s="43"/>
    </row>
    <row r="87" customHeight="1" spans="1:23">
      <c r="A87" s="217" t="s">
        <v>60</v>
      </c>
      <c r="B87" s="27" t="s">
        <v>311</v>
      </c>
      <c r="C87" s="28" t="s">
        <v>275</v>
      </c>
      <c r="D87" s="27" t="s">
        <v>196</v>
      </c>
      <c r="E87" s="27" t="s">
        <v>117</v>
      </c>
      <c r="F87" s="27" t="s">
        <v>239</v>
      </c>
      <c r="G87" s="27" t="s">
        <v>240</v>
      </c>
      <c r="H87" s="43">
        <v>158866.56</v>
      </c>
      <c r="I87" s="43">
        <v>158866.56</v>
      </c>
      <c r="J87" s="43"/>
      <c r="K87" s="43"/>
      <c r="L87" s="43">
        <v>158866.56</v>
      </c>
      <c r="M87" s="43"/>
      <c r="N87" s="43"/>
      <c r="O87" s="43"/>
      <c r="P87" s="45"/>
      <c r="Q87" s="43"/>
      <c r="R87" s="43"/>
      <c r="S87" s="43"/>
      <c r="T87" s="43"/>
      <c r="U87" s="43"/>
      <c r="V87" s="43"/>
      <c r="W87" s="43"/>
    </row>
    <row r="88" customHeight="1" spans="1:23">
      <c r="A88" s="217" t="s">
        <v>60</v>
      </c>
      <c r="B88" s="27" t="s">
        <v>311</v>
      </c>
      <c r="C88" s="28" t="s">
        <v>275</v>
      </c>
      <c r="D88" s="27" t="s">
        <v>197</v>
      </c>
      <c r="E88" s="27" t="s">
        <v>118</v>
      </c>
      <c r="F88" s="27" t="s">
        <v>272</v>
      </c>
      <c r="G88" s="27" t="s">
        <v>273</v>
      </c>
      <c r="H88" s="43">
        <v>105305.16</v>
      </c>
      <c r="I88" s="43">
        <v>105305.16</v>
      </c>
      <c r="J88" s="43"/>
      <c r="K88" s="43"/>
      <c r="L88" s="43">
        <v>105305.16</v>
      </c>
      <c r="M88" s="43"/>
      <c r="N88" s="43"/>
      <c r="O88" s="43"/>
      <c r="P88" s="45"/>
      <c r="Q88" s="43"/>
      <c r="R88" s="43"/>
      <c r="S88" s="43"/>
      <c r="T88" s="43"/>
      <c r="U88" s="43"/>
      <c r="V88" s="43"/>
      <c r="W88" s="43"/>
    </row>
    <row r="89" customHeight="1" spans="1:23">
      <c r="A89" s="217" t="s">
        <v>60</v>
      </c>
      <c r="B89" s="27" t="s">
        <v>311</v>
      </c>
      <c r="C89" s="28" t="s">
        <v>275</v>
      </c>
      <c r="D89" s="27" t="s">
        <v>198</v>
      </c>
      <c r="E89" s="27" t="s">
        <v>119</v>
      </c>
      <c r="F89" s="27" t="s">
        <v>268</v>
      </c>
      <c r="G89" s="27" t="s">
        <v>269</v>
      </c>
      <c r="H89" s="43">
        <v>7568.52</v>
      </c>
      <c r="I89" s="43">
        <v>7568.52</v>
      </c>
      <c r="J89" s="43"/>
      <c r="K89" s="43"/>
      <c r="L89" s="43">
        <v>7568.52</v>
      </c>
      <c r="M89" s="43"/>
      <c r="N89" s="43"/>
      <c r="O89" s="43"/>
      <c r="P89" s="45"/>
      <c r="Q89" s="43"/>
      <c r="R89" s="43"/>
      <c r="S89" s="43"/>
      <c r="T89" s="43"/>
      <c r="U89" s="43"/>
      <c r="V89" s="43"/>
      <c r="W89" s="43"/>
    </row>
    <row r="90" customHeight="1" spans="1:23">
      <c r="A90" s="217" t="s">
        <v>60</v>
      </c>
      <c r="B90" s="27" t="s">
        <v>311</v>
      </c>
      <c r="C90" s="28" t="s">
        <v>275</v>
      </c>
      <c r="D90" s="27" t="s">
        <v>200</v>
      </c>
      <c r="E90" s="27" t="s">
        <v>93</v>
      </c>
      <c r="F90" s="27" t="s">
        <v>268</v>
      </c>
      <c r="G90" s="27" t="s">
        <v>269</v>
      </c>
      <c r="H90" s="43">
        <v>13901.16</v>
      </c>
      <c r="I90" s="43">
        <v>13901.16</v>
      </c>
      <c r="J90" s="43"/>
      <c r="K90" s="43"/>
      <c r="L90" s="43">
        <v>13901.16</v>
      </c>
      <c r="M90" s="43"/>
      <c r="N90" s="43"/>
      <c r="O90" s="43"/>
      <c r="P90" s="45"/>
      <c r="Q90" s="43"/>
      <c r="R90" s="43"/>
      <c r="S90" s="43"/>
      <c r="T90" s="43"/>
      <c r="U90" s="43"/>
      <c r="V90" s="43"/>
      <c r="W90" s="43"/>
    </row>
    <row r="91" customHeight="1" spans="1:23">
      <c r="A91" s="218" t="s">
        <v>34</v>
      </c>
      <c r="B91" s="218"/>
      <c r="C91" s="218"/>
      <c r="D91" s="218"/>
      <c r="E91" s="218"/>
      <c r="F91" s="218"/>
      <c r="G91" s="218"/>
      <c r="H91" s="43">
        <v>13950664.81</v>
      </c>
      <c r="I91" s="43">
        <v>13950664.81</v>
      </c>
      <c r="J91" s="43"/>
      <c r="K91" s="43"/>
      <c r="L91" s="43">
        <v>13950664.81</v>
      </c>
      <c r="M91" s="43"/>
      <c r="N91" s="43"/>
      <c r="O91" s="43"/>
      <c r="P91" s="43"/>
      <c r="Q91" s="43"/>
      <c r="R91" s="43"/>
      <c r="S91" s="43"/>
      <c r="T91" s="43"/>
      <c r="U91" s="43"/>
      <c r="V91" s="43"/>
      <c r="W91" s="43"/>
    </row>
  </sheetData>
  <mergeCells count="30">
    <mergeCell ref="A3:W3"/>
    <mergeCell ref="A4:G4"/>
    <mergeCell ref="H5:W5"/>
    <mergeCell ref="I6:M6"/>
    <mergeCell ref="N6:P6"/>
    <mergeCell ref="R6:W6"/>
    <mergeCell ref="A91:G91"/>
    <mergeCell ref="A5:A8"/>
    <mergeCell ref="B5:B8"/>
    <mergeCell ref="C5:C8"/>
    <mergeCell ref="D5:D8"/>
    <mergeCell ref="E5:E8"/>
    <mergeCell ref="F5:F8"/>
    <mergeCell ref="G5:G8"/>
    <mergeCell ref="H6:H8"/>
    <mergeCell ref="I7:I8"/>
    <mergeCell ref="J7:J8"/>
    <mergeCell ref="K7:K8"/>
    <mergeCell ref="L7:L8"/>
    <mergeCell ref="M7:M8"/>
    <mergeCell ref="N7:N8"/>
    <mergeCell ref="O7:O8"/>
    <mergeCell ref="P7:P8"/>
    <mergeCell ref="Q6:Q8"/>
    <mergeCell ref="R7:R8"/>
    <mergeCell ref="S7:S8"/>
    <mergeCell ref="T7:T8"/>
    <mergeCell ref="U7:U8"/>
    <mergeCell ref="V7:V8"/>
    <mergeCell ref="W7:W8"/>
  </mergeCells>
  <pageMargins left="0.75" right="0.75" top="1" bottom="1" header="0.5" footer="0.5"/>
  <pageSetup paperSize="9" scale="34"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149"/>
  <sheetViews>
    <sheetView showZeros="0" topLeftCell="M1" workbookViewId="0">
      <pane ySplit="7" topLeftCell="A8" activePane="bottomLeft" state="frozen"/>
      <selection/>
      <selection pane="bottomLeft" activeCell="T12" sqref="T12"/>
    </sheetView>
  </sheetViews>
  <sheetFormatPr defaultColWidth="9.11111111111111" defaultRowHeight="14.25" customHeight="1"/>
  <cols>
    <col min="1" max="1" width="14.5462962962963" customWidth="1"/>
    <col min="2" max="2" width="21" customWidth="1"/>
    <col min="3" max="3" width="43.1111111111111" style="176" customWidth="1"/>
    <col min="4" max="4" width="34.3333333333333" customWidth="1"/>
    <col min="5" max="5" width="15.5462962962963" customWidth="1"/>
    <col min="6" max="6" width="31.7777777777778" customWidth="1"/>
    <col min="7" max="7" width="14.8888888888889" customWidth="1"/>
    <col min="8" max="8" width="19.787037037037" customWidth="1"/>
    <col min="9" max="16" width="14.212962962963" customWidth="1"/>
    <col min="17" max="17" width="13.5462962962963" customWidth="1"/>
    <col min="18" max="23" width="15.212962962963" customWidth="1"/>
  </cols>
  <sheetData>
    <row r="1" customHeight="1" spans="1:23">
      <c r="A1" s="4"/>
      <c r="B1" s="4"/>
      <c r="C1" s="177"/>
      <c r="D1" s="4"/>
      <c r="E1" s="4"/>
      <c r="F1" s="4"/>
      <c r="G1" s="4"/>
      <c r="H1" s="4"/>
      <c r="I1" s="4"/>
      <c r="J1" s="4"/>
      <c r="K1" s="4"/>
      <c r="L1" s="4"/>
      <c r="M1" s="4"/>
      <c r="N1" s="4"/>
      <c r="O1" s="4"/>
      <c r="P1" s="4"/>
      <c r="Q1" s="4"/>
      <c r="R1" s="4"/>
      <c r="S1" s="4"/>
      <c r="T1" s="4"/>
      <c r="U1" s="4"/>
      <c r="V1" s="4"/>
      <c r="W1" s="4"/>
    </row>
    <row r="2" ht="13.6" customHeight="1" spans="1:23">
      <c r="A2" s="6"/>
      <c r="B2" s="6"/>
      <c r="C2" s="178"/>
      <c r="D2" s="6"/>
      <c r="E2" s="7"/>
      <c r="F2" s="7"/>
      <c r="G2" s="7"/>
      <c r="H2" s="7"/>
      <c r="I2" s="6"/>
      <c r="J2" s="6"/>
      <c r="K2" s="6"/>
      <c r="L2" s="6"/>
      <c r="M2" s="6"/>
      <c r="N2" s="6"/>
      <c r="O2" s="6"/>
      <c r="P2" s="6"/>
      <c r="Q2" s="6"/>
      <c r="R2" s="6"/>
      <c r="S2" s="6"/>
      <c r="T2" s="6"/>
      <c r="U2" s="203"/>
      <c r="V2" s="6"/>
      <c r="W2" s="153" t="s">
        <v>312</v>
      </c>
    </row>
    <row r="3" s="174" customFormat="1" ht="27.85" customHeight="1" spans="1:23">
      <c r="A3" s="179" t="s">
        <v>313</v>
      </c>
      <c r="B3" s="179"/>
      <c r="C3" s="180"/>
      <c r="D3" s="179"/>
      <c r="E3" s="179"/>
      <c r="F3" s="179"/>
      <c r="G3" s="179"/>
      <c r="H3" s="179"/>
      <c r="I3" s="179"/>
      <c r="J3" s="179"/>
      <c r="K3" s="179"/>
      <c r="L3" s="179"/>
      <c r="M3" s="179"/>
      <c r="N3" s="179"/>
      <c r="O3" s="179"/>
      <c r="P3" s="179"/>
      <c r="Q3" s="179"/>
      <c r="R3" s="179"/>
      <c r="S3" s="179"/>
      <c r="T3" s="179"/>
      <c r="U3" s="179"/>
      <c r="V3" s="179"/>
      <c r="W3" s="179"/>
    </row>
    <row r="4" s="174" customFormat="1" ht="13.6" customHeight="1" spans="1:23">
      <c r="A4" s="181" t="str">
        <f>'部门财务收支预算总表01-1'!A4</f>
        <v>单位名称：古城街道办事处</v>
      </c>
      <c r="B4" s="182" t="str">
        <f t="shared" ref="B4" si="0">"单位名称："&amp;"绩效评价中心"</f>
        <v>单位名称：绩效评价中心</v>
      </c>
      <c r="C4" s="183"/>
      <c r="D4" s="182"/>
      <c r="E4" s="182"/>
      <c r="F4" s="182"/>
      <c r="G4" s="182"/>
      <c r="H4" s="182"/>
      <c r="I4" s="182"/>
      <c r="J4" s="199"/>
      <c r="K4" s="199"/>
      <c r="L4" s="199"/>
      <c r="M4" s="199"/>
      <c r="N4" s="199"/>
      <c r="O4" s="199"/>
      <c r="P4" s="199"/>
      <c r="Q4" s="199"/>
      <c r="R4" s="204"/>
      <c r="S4" s="204"/>
      <c r="T4" s="204"/>
      <c r="U4" s="205"/>
      <c r="V4" s="204"/>
      <c r="W4" s="206" t="s">
        <v>207</v>
      </c>
    </row>
    <row r="5" s="174" customFormat="1" ht="21.8" customHeight="1" spans="1:23">
      <c r="A5" s="184" t="s">
        <v>314</v>
      </c>
      <c r="B5" s="184" t="s">
        <v>217</v>
      </c>
      <c r="C5" s="185" t="s">
        <v>218</v>
      </c>
      <c r="D5" s="184" t="s">
        <v>315</v>
      </c>
      <c r="E5" s="186" t="s">
        <v>219</v>
      </c>
      <c r="F5" s="186" t="s">
        <v>220</v>
      </c>
      <c r="G5" s="186" t="s">
        <v>221</v>
      </c>
      <c r="H5" s="186" t="s">
        <v>222</v>
      </c>
      <c r="I5" s="200" t="s">
        <v>34</v>
      </c>
      <c r="J5" s="200" t="s">
        <v>316</v>
      </c>
      <c r="K5" s="200"/>
      <c r="L5" s="200"/>
      <c r="M5" s="200"/>
      <c r="N5" s="200" t="s">
        <v>224</v>
      </c>
      <c r="O5" s="200"/>
      <c r="P5" s="200"/>
      <c r="Q5" s="186" t="s">
        <v>40</v>
      </c>
      <c r="R5" s="207" t="s">
        <v>66</v>
      </c>
      <c r="S5" s="208"/>
      <c r="T5" s="208"/>
      <c r="U5" s="208"/>
      <c r="V5" s="208"/>
      <c r="W5" s="209"/>
    </row>
    <row r="6" s="174" customFormat="1" ht="21.8" customHeight="1" spans="1:23">
      <c r="A6" s="187"/>
      <c r="B6" s="187"/>
      <c r="C6" s="188"/>
      <c r="D6" s="187"/>
      <c r="E6" s="189"/>
      <c r="F6" s="189"/>
      <c r="G6" s="189"/>
      <c r="H6" s="189"/>
      <c r="I6" s="200"/>
      <c r="J6" s="201" t="s">
        <v>37</v>
      </c>
      <c r="K6" s="201"/>
      <c r="L6" s="201" t="s">
        <v>38</v>
      </c>
      <c r="M6" s="201" t="s">
        <v>39</v>
      </c>
      <c r="N6" s="186" t="s">
        <v>37</v>
      </c>
      <c r="O6" s="186" t="s">
        <v>38</v>
      </c>
      <c r="P6" s="186" t="s">
        <v>39</v>
      </c>
      <c r="Q6" s="189"/>
      <c r="R6" s="186" t="s">
        <v>36</v>
      </c>
      <c r="S6" s="186" t="s">
        <v>47</v>
      </c>
      <c r="T6" s="186" t="s">
        <v>230</v>
      </c>
      <c r="U6" s="186" t="s">
        <v>43</v>
      </c>
      <c r="V6" s="186" t="s">
        <v>44</v>
      </c>
      <c r="W6" s="186" t="s">
        <v>45</v>
      </c>
    </row>
    <row r="7" s="174" customFormat="1" ht="40.6" customHeight="1" spans="1:23">
      <c r="A7" s="190"/>
      <c r="B7" s="190"/>
      <c r="C7" s="191"/>
      <c r="D7" s="190"/>
      <c r="E7" s="192"/>
      <c r="F7" s="192"/>
      <c r="G7" s="192"/>
      <c r="H7" s="192"/>
      <c r="I7" s="200"/>
      <c r="J7" s="201" t="s">
        <v>36</v>
      </c>
      <c r="K7" s="201" t="s">
        <v>317</v>
      </c>
      <c r="L7" s="201"/>
      <c r="M7" s="201"/>
      <c r="N7" s="192"/>
      <c r="O7" s="192"/>
      <c r="P7" s="192"/>
      <c r="Q7" s="192"/>
      <c r="R7" s="192"/>
      <c r="S7" s="192"/>
      <c r="T7" s="192"/>
      <c r="U7" s="210"/>
      <c r="V7" s="192"/>
      <c r="W7" s="192"/>
    </row>
    <row r="8" s="174" customFormat="1" ht="15.05" customHeight="1" spans="1:23">
      <c r="A8" s="193">
        <v>1</v>
      </c>
      <c r="B8" s="194"/>
      <c r="C8" s="195"/>
      <c r="D8" s="194"/>
      <c r="E8" s="193">
        <v>5</v>
      </c>
      <c r="F8" s="193">
        <v>6</v>
      </c>
      <c r="G8" s="193">
        <v>7</v>
      </c>
      <c r="H8" s="193">
        <v>8</v>
      </c>
      <c r="I8" s="193">
        <v>9</v>
      </c>
      <c r="J8" s="193">
        <v>10</v>
      </c>
      <c r="K8" s="193">
        <v>11</v>
      </c>
      <c r="L8" s="193">
        <v>12</v>
      </c>
      <c r="M8" s="193">
        <v>13</v>
      </c>
      <c r="N8" s="193">
        <v>14</v>
      </c>
      <c r="O8" s="193">
        <v>15</v>
      </c>
      <c r="P8" s="193">
        <v>16</v>
      </c>
      <c r="Q8" s="193">
        <v>17</v>
      </c>
      <c r="R8" s="193">
        <v>18</v>
      </c>
      <c r="S8" s="193">
        <v>19</v>
      </c>
      <c r="T8" s="193">
        <v>20</v>
      </c>
      <c r="U8" s="193">
        <v>21</v>
      </c>
      <c r="V8" s="193">
        <v>22</v>
      </c>
      <c r="W8" s="193">
        <v>23</v>
      </c>
    </row>
    <row r="9" s="175" customFormat="1" ht="32.9" customHeight="1" spans="1:23">
      <c r="A9" s="196"/>
      <c r="B9" s="196"/>
      <c r="C9" s="197" t="s">
        <v>318</v>
      </c>
      <c r="D9" s="196"/>
      <c r="E9" s="196"/>
      <c r="F9" s="196"/>
      <c r="G9" s="196"/>
      <c r="H9" s="196"/>
      <c r="I9" s="202">
        <v>276500</v>
      </c>
      <c r="J9" s="202">
        <v>276500</v>
      </c>
      <c r="K9" s="202">
        <v>276500</v>
      </c>
      <c r="L9" s="202"/>
      <c r="M9" s="202"/>
      <c r="N9" s="202"/>
      <c r="O9" s="202"/>
      <c r="P9" s="202"/>
      <c r="Q9" s="202"/>
      <c r="R9" s="202"/>
      <c r="S9" s="202"/>
      <c r="T9" s="202"/>
      <c r="U9" s="202"/>
      <c r="V9" s="202"/>
      <c r="W9" s="202"/>
    </row>
    <row r="10" s="174" customFormat="1" ht="32.9" customHeight="1" spans="1:23">
      <c r="A10" s="196" t="s">
        <v>319</v>
      </c>
      <c r="B10" s="196" t="s">
        <v>320</v>
      </c>
      <c r="C10" s="197" t="s">
        <v>318</v>
      </c>
      <c r="D10" s="196" t="s">
        <v>54</v>
      </c>
      <c r="E10" s="196" t="s">
        <v>184</v>
      </c>
      <c r="F10" s="196" t="s">
        <v>82</v>
      </c>
      <c r="G10" s="196" t="s">
        <v>321</v>
      </c>
      <c r="H10" s="196" t="s">
        <v>322</v>
      </c>
      <c r="I10" s="202">
        <v>97800</v>
      </c>
      <c r="J10" s="202">
        <v>97800</v>
      </c>
      <c r="K10" s="202">
        <v>97800</v>
      </c>
      <c r="L10" s="202"/>
      <c r="M10" s="202"/>
      <c r="N10" s="202"/>
      <c r="O10" s="202"/>
      <c r="P10" s="202"/>
      <c r="Q10" s="202"/>
      <c r="R10" s="202"/>
      <c r="S10" s="202"/>
      <c r="T10" s="202"/>
      <c r="U10" s="202"/>
      <c r="V10" s="202"/>
      <c r="W10" s="202"/>
    </row>
    <row r="11" s="174" customFormat="1" ht="18.85" customHeight="1" spans="1:23">
      <c r="A11" s="196" t="s">
        <v>319</v>
      </c>
      <c r="B11" s="196" t="s">
        <v>320</v>
      </c>
      <c r="C11" s="197" t="s">
        <v>318</v>
      </c>
      <c r="D11" s="196" t="s">
        <v>54</v>
      </c>
      <c r="E11" s="196" t="s">
        <v>184</v>
      </c>
      <c r="F11" s="196" t="s">
        <v>82</v>
      </c>
      <c r="G11" s="196" t="s">
        <v>321</v>
      </c>
      <c r="H11" s="196" t="s">
        <v>322</v>
      </c>
      <c r="I11" s="202">
        <v>92800</v>
      </c>
      <c r="J11" s="202">
        <v>92800</v>
      </c>
      <c r="K11" s="202">
        <v>92800</v>
      </c>
      <c r="L11" s="202"/>
      <c r="M11" s="202"/>
      <c r="N11" s="202"/>
      <c r="O11" s="202"/>
      <c r="P11" s="198"/>
      <c r="Q11" s="202"/>
      <c r="R11" s="202"/>
      <c r="S11" s="202"/>
      <c r="T11" s="202"/>
      <c r="U11" s="202"/>
      <c r="V11" s="202"/>
      <c r="W11" s="202"/>
    </row>
    <row r="12" s="174" customFormat="1" customHeight="1" spans="1:23">
      <c r="A12" s="196" t="s">
        <v>319</v>
      </c>
      <c r="B12" s="196" t="s">
        <v>320</v>
      </c>
      <c r="C12" s="197" t="s">
        <v>318</v>
      </c>
      <c r="D12" s="196" t="s">
        <v>54</v>
      </c>
      <c r="E12" s="196" t="s">
        <v>184</v>
      </c>
      <c r="F12" s="196" t="s">
        <v>82</v>
      </c>
      <c r="G12" s="196" t="s">
        <v>321</v>
      </c>
      <c r="H12" s="196" t="s">
        <v>322</v>
      </c>
      <c r="I12" s="202">
        <v>85900</v>
      </c>
      <c r="J12" s="202">
        <v>85900</v>
      </c>
      <c r="K12" s="202">
        <v>85900</v>
      </c>
      <c r="L12" s="202"/>
      <c r="M12" s="202"/>
      <c r="N12" s="202"/>
      <c r="O12" s="202"/>
      <c r="P12" s="198"/>
      <c r="Q12" s="202"/>
      <c r="R12" s="202"/>
      <c r="S12" s="202"/>
      <c r="T12" s="202"/>
      <c r="U12" s="202"/>
      <c r="V12" s="202"/>
      <c r="W12" s="202"/>
    </row>
    <row r="13" s="175" customFormat="1" customHeight="1" spans="1:23">
      <c r="A13" s="198"/>
      <c r="B13" s="198"/>
      <c r="C13" s="197" t="s">
        <v>323</v>
      </c>
      <c r="D13" s="198"/>
      <c r="E13" s="198"/>
      <c r="F13" s="198"/>
      <c r="G13" s="198"/>
      <c r="H13" s="198"/>
      <c r="I13" s="202">
        <v>25000</v>
      </c>
      <c r="J13" s="202">
        <v>25000</v>
      </c>
      <c r="K13" s="202">
        <v>25000</v>
      </c>
      <c r="L13" s="202"/>
      <c r="M13" s="202"/>
      <c r="N13" s="202"/>
      <c r="O13" s="202"/>
      <c r="P13" s="198"/>
      <c r="Q13" s="202"/>
      <c r="R13" s="202"/>
      <c r="S13" s="202"/>
      <c r="T13" s="202"/>
      <c r="U13" s="202"/>
      <c r="V13" s="202"/>
      <c r="W13" s="202"/>
    </row>
    <row r="14" s="174" customFormat="1" customHeight="1" spans="1:23">
      <c r="A14" s="196" t="s">
        <v>319</v>
      </c>
      <c r="B14" s="196" t="s">
        <v>324</v>
      </c>
      <c r="C14" s="197" t="s">
        <v>323</v>
      </c>
      <c r="D14" s="196" t="s">
        <v>54</v>
      </c>
      <c r="E14" s="196" t="s">
        <v>182</v>
      </c>
      <c r="F14" s="196" t="s">
        <v>78</v>
      </c>
      <c r="G14" s="196" t="s">
        <v>260</v>
      </c>
      <c r="H14" s="196" t="s">
        <v>261</v>
      </c>
      <c r="I14" s="202">
        <v>16080</v>
      </c>
      <c r="J14" s="202">
        <v>16080</v>
      </c>
      <c r="K14" s="202">
        <v>16080</v>
      </c>
      <c r="L14" s="202"/>
      <c r="M14" s="202"/>
      <c r="N14" s="202"/>
      <c r="O14" s="202"/>
      <c r="P14" s="198"/>
      <c r="Q14" s="202"/>
      <c r="R14" s="202"/>
      <c r="S14" s="202"/>
      <c r="T14" s="202"/>
      <c r="U14" s="202"/>
      <c r="V14" s="202"/>
      <c r="W14" s="202"/>
    </row>
    <row r="15" s="174" customFormat="1" customHeight="1" spans="1:23">
      <c r="A15" s="196" t="s">
        <v>319</v>
      </c>
      <c r="B15" s="196" t="s">
        <v>324</v>
      </c>
      <c r="C15" s="197" t="s">
        <v>323</v>
      </c>
      <c r="D15" s="196" t="s">
        <v>54</v>
      </c>
      <c r="E15" s="196" t="s">
        <v>182</v>
      </c>
      <c r="F15" s="196" t="s">
        <v>78</v>
      </c>
      <c r="G15" s="196" t="s">
        <v>260</v>
      </c>
      <c r="H15" s="196" t="s">
        <v>261</v>
      </c>
      <c r="I15" s="202">
        <v>2000</v>
      </c>
      <c r="J15" s="202">
        <v>2000</v>
      </c>
      <c r="K15" s="202">
        <v>2000</v>
      </c>
      <c r="L15" s="202"/>
      <c r="M15" s="202"/>
      <c r="N15" s="202"/>
      <c r="O15" s="202"/>
      <c r="P15" s="198"/>
      <c r="Q15" s="202"/>
      <c r="R15" s="202"/>
      <c r="S15" s="202"/>
      <c r="T15" s="202"/>
      <c r="U15" s="202"/>
      <c r="V15" s="202"/>
      <c r="W15" s="202"/>
    </row>
    <row r="16" s="174" customFormat="1" customHeight="1" spans="1:23">
      <c r="A16" s="196" t="s">
        <v>319</v>
      </c>
      <c r="B16" s="196" t="s">
        <v>324</v>
      </c>
      <c r="C16" s="197" t="s">
        <v>323</v>
      </c>
      <c r="D16" s="196" t="s">
        <v>54</v>
      </c>
      <c r="E16" s="196" t="s">
        <v>182</v>
      </c>
      <c r="F16" s="196" t="s">
        <v>78</v>
      </c>
      <c r="G16" s="196" t="s">
        <v>260</v>
      </c>
      <c r="H16" s="196" t="s">
        <v>261</v>
      </c>
      <c r="I16" s="202">
        <v>3000</v>
      </c>
      <c r="J16" s="202">
        <v>3000</v>
      </c>
      <c r="K16" s="202">
        <v>3000</v>
      </c>
      <c r="L16" s="202"/>
      <c r="M16" s="202"/>
      <c r="N16" s="202"/>
      <c r="O16" s="202"/>
      <c r="P16" s="198"/>
      <c r="Q16" s="202"/>
      <c r="R16" s="202"/>
      <c r="S16" s="202"/>
      <c r="T16" s="202"/>
      <c r="U16" s="202"/>
      <c r="V16" s="202"/>
      <c r="W16" s="202"/>
    </row>
    <row r="17" s="174" customFormat="1" customHeight="1" spans="1:23">
      <c r="A17" s="196" t="s">
        <v>319</v>
      </c>
      <c r="B17" s="196" t="s">
        <v>324</v>
      </c>
      <c r="C17" s="197" t="s">
        <v>323</v>
      </c>
      <c r="D17" s="196" t="s">
        <v>54</v>
      </c>
      <c r="E17" s="196" t="s">
        <v>182</v>
      </c>
      <c r="F17" s="196" t="s">
        <v>78</v>
      </c>
      <c r="G17" s="196" t="s">
        <v>325</v>
      </c>
      <c r="H17" s="196" t="s">
        <v>326</v>
      </c>
      <c r="I17" s="202">
        <v>3920</v>
      </c>
      <c r="J17" s="202">
        <v>3920</v>
      </c>
      <c r="K17" s="202">
        <v>3920</v>
      </c>
      <c r="L17" s="202"/>
      <c r="M17" s="202"/>
      <c r="N17" s="202"/>
      <c r="O17" s="202"/>
      <c r="P17" s="198"/>
      <c r="Q17" s="202"/>
      <c r="R17" s="202"/>
      <c r="S17" s="202"/>
      <c r="T17" s="202"/>
      <c r="U17" s="202"/>
      <c r="V17" s="202"/>
      <c r="W17" s="202"/>
    </row>
    <row r="18" s="175" customFormat="1" customHeight="1" spans="1:23">
      <c r="A18" s="198"/>
      <c r="B18" s="198"/>
      <c r="C18" s="197" t="s">
        <v>327</v>
      </c>
      <c r="D18" s="198"/>
      <c r="E18" s="198"/>
      <c r="F18" s="198"/>
      <c r="G18" s="198"/>
      <c r="H18" s="198"/>
      <c r="I18" s="202">
        <v>11200</v>
      </c>
      <c r="J18" s="202">
        <v>11200</v>
      </c>
      <c r="K18" s="202">
        <v>11200</v>
      </c>
      <c r="L18" s="202"/>
      <c r="M18" s="202"/>
      <c r="N18" s="202"/>
      <c r="O18" s="202"/>
      <c r="P18" s="198"/>
      <c r="Q18" s="202"/>
      <c r="R18" s="202"/>
      <c r="S18" s="202"/>
      <c r="T18" s="202"/>
      <c r="U18" s="202"/>
      <c r="V18" s="202"/>
      <c r="W18" s="202"/>
    </row>
    <row r="19" s="174" customFormat="1" customHeight="1" spans="1:23">
      <c r="A19" s="196" t="s">
        <v>319</v>
      </c>
      <c r="B19" s="196" t="s">
        <v>328</v>
      </c>
      <c r="C19" s="197" t="s">
        <v>327</v>
      </c>
      <c r="D19" s="196" t="s">
        <v>54</v>
      </c>
      <c r="E19" s="196" t="s">
        <v>188</v>
      </c>
      <c r="F19" s="196" t="s">
        <v>90</v>
      </c>
      <c r="G19" s="196" t="s">
        <v>329</v>
      </c>
      <c r="H19" s="196" t="s">
        <v>330</v>
      </c>
      <c r="I19" s="202">
        <v>5000</v>
      </c>
      <c r="J19" s="202">
        <v>5000</v>
      </c>
      <c r="K19" s="202">
        <v>5000</v>
      </c>
      <c r="L19" s="202"/>
      <c r="M19" s="202"/>
      <c r="N19" s="202"/>
      <c r="O19" s="202"/>
      <c r="P19" s="198"/>
      <c r="Q19" s="202"/>
      <c r="R19" s="202"/>
      <c r="S19" s="202"/>
      <c r="T19" s="202"/>
      <c r="U19" s="202"/>
      <c r="V19" s="202"/>
      <c r="W19" s="202"/>
    </row>
    <row r="20" s="174" customFormat="1" customHeight="1" spans="1:23">
      <c r="A20" s="196" t="s">
        <v>319</v>
      </c>
      <c r="B20" s="196" t="s">
        <v>328</v>
      </c>
      <c r="C20" s="197" t="s">
        <v>327</v>
      </c>
      <c r="D20" s="196" t="s">
        <v>54</v>
      </c>
      <c r="E20" s="196" t="s">
        <v>188</v>
      </c>
      <c r="F20" s="196" t="s">
        <v>90</v>
      </c>
      <c r="G20" s="196" t="s">
        <v>329</v>
      </c>
      <c r="H20" s="196" t="s">
        <v>330</v>
      </c>
      <c r="I20" s="202">
        <v>6200</v>
      </c>
      <c r="J20" s="202">
        <v>6200</v>
      </c>
      <c r="K20" s="202">
        <v>6200</v>
      </c>
      <c r="L20" s="202"/>
      <c r="M20" s="202"/>
      <c r="N20" s="202"/>
      <c r="O20" s="202"/>
      <c r="P20" s="198"/>
      <c r="Q20" s="202"/>
      <c r="R20" s="202"/>
      <c r="S20" s="202"/>
      <c r="T20" s="202"/>
      <c r="U20" s="202"/>
      <c r="V20" s="202"/>
      <c r="W20" s="202"/>
    </row>
    <row r="21" s="175" customFormat="1" ht="30" customHeight="1" spans="1:23">
      <c r="A21" s="198"/>
      <c r="B21" s="198"/>
      <c r="C21" s="197" t="s">
        <v>331</v>
      </c>
      <c r="D21" s="198"/>
      <c r="E21" s="198"/>
      <c r="F21" s="198"/>
      <c r="G21" s="198"/>
      <c r="H21" s="198"/>
      <c r="I21" s="202">
        <v>5120</v>
      </c>
      <c r="J21" s="202">
        <v>5120</v>
      </c>
      <c r="K21" s="202">
        <v>5120</v>
      </c>
      <c r="L21" s="202"/>
      <c r="M21" s="202"/>
      <c r="N21" s="202"/>
      <c r="O21" s="202"/>
      <c r="P21" s="198"/>
      <c r="Q21" s="202"/>
      <c r="R21" s="202"/>
      <c r="S21" s="202"/>
      <c r="T21" s="202"/>
      <c r="U21" s="202"/>
      <c r="V21" s="202"/>
      <c r="W21" s="202"/>
    </row>
    <row r="22" s="174" customFormat="1" ht="23" customHeight="1" spans="1:23">
      <c r="A22" s="196" t="s">
        <v>319</v>
      </c>
      <c r="B22" s="196" t="s">
        <v>332</v>
      </c>
      <c r="C22" s="197" t="s">
        <v>331</v>
      </c>
      <c r="D22" s="196" t="s">
        <v>54</v>
      </c>
      <c r="E22" s="196" t="s">
        <v>187</v>
      </c>
      <c r="F22" s="196" t="s">
        <v>86</v>
      </c>
      <c r="G22" s="196" t="s">
        <v>325</v>
      </c>
      <c r="H22" s="196" t="s">
        <v>326</v>
      </c>
      <c r="I22" s="202">
        <v>2000</v>
      </c>
      <c r="J22" s="202">
        <v>2000</v>
      </c>
      <c r="K22" s="202">
        <v>2000</v>
      </c>
      <c r="L22" s="202"/>
      <c r="M22" s="202"/>
      <c r="N22" s="202"/>
      <c r="O22" s="202"/>
      <c r="P22" s="198"/>
      <c r="Q22" s="202"/>
      <c r="R22" s="202"/>
      <c r="S22" s="202"/>
      <c r="T22" s="202"/>
      <c r="U22" s="202"/>
      <c r="V22" s="202"/>
      <c r="W22" s="202"/>
    </row>
    <row r="23" s="174" customFormat="1" ht="29" customHeight="1" spans="1:23">
      <c r="A23" s="196" t="s">
        <v>319</v>
      </c>
      <c r="B23" s="196" t="s">
        <v>332</v>
      </c>
      <c r="C23" s="197" t="s">
        <v>331</v>
      </c>
      <c r="D23" s="196" t="s">
        <v>54</v>
      </c>
      <c r="E23" s="196" t="s">
        <v>187</v>
      </c>
      <c r="F23" s="196" t="s">
        <v>86</v>
      </c>
      <c r="G23" s="196" t="s">
        <v>329</v>
      </c>
      <c r="H23" s="196" t="s">
        <v>330</v>
      </c>
      <c r="I23" s="202">
        <v>3120</v>
      </c>
      <c r="J23" s="202">
        <v>3120</v>
      </c>
      <c r="K23" s="202">
        <v>3120</v>
      </c>
      <c r="L23" s="202"/>
      <c r="M23" s="202"/>
      <c r="N23" s="202"/>
      <c r="O23" s="202"/>
      <c r="P23" s="198"/>
      <c r="Q23" s="202"/>
      <c r="R23" s="202"/>
      <c r="S23" s="202"/>
      <c r="T23" s="202"/>
      <c r="U23" s="202"/>
      <c r="V23" s="202"/>
      <c r="W23" s="202"/>
    </row>
    <row r="24" s="175" customFormat="1" customHeight="1" spans="1:23">
      <c r="A24" s="198"/>
      <c r="B24" s="198"/>
      <c r="C24" s="197" t="s">
        <v>333</v>
      </c>
      <c r="D24" s="198"/>
      <c r="E24" s="198"/>
      <c r="F24" s="198"/>
      <c r="G24" s="198"/>
      <c r="H24" s="198"/>
      <c r="I24" s="202">
        <v>1800</v>
      </c>
      <c r="J24" s="202">
        <v>1800</v>
      </c>
      <c r="K24" s="202">
        <v>1800</v>
      </c>
      <c r="L24" s="202"/>
      <c r="M24" s="202"/>
      <c r="N24" s="202"/>
      <c r="O24" s="202"/>
      <c r="P24" s="198"/>
      <c r="Q24" s="202"/>
      <c r="R24" s="202"/>
      <c r="S24" s="202"/>
      <c r="T24" s="202"/>
      <c r="U24" s="202"/>
      <c r="V24" s="202"/>
      <c r="W24" s="202"/>
    </row>
    <row r="25" s="174" customFormat="1" customHeight="1" spans="1:23">
      <c r="A25" s="196" t="s">
        <v>334</v>
      </c>
      <c r="B25" s="196" t="s">
        <v>335</v>
      </c>
      <c r="C25" s="197" t="s">
        <v>333</v>
      </c>
      <c r="D25" s="196" t="s">
        <v>54</v>
      </c>
      <c r="E25" s="196" t="s">
        <v>190</v>
      </c>
      <c r="F25" s="196" t="s">
        <v>98</v>
      </c>
      <c r="G25" s="196" t="s">
        <v>325</v>
      </c>
      <c r="H25" s="196" t="s">
        <v>326</v>
      </c>
      <c r="I25" s="202">
        <v>1800</v>
      </c>
      <c r="J25" s="202">
        <v>1800</v>
      </c>
      <c r="K25" s="202">
        <v>1800</v>
      </c>
      <c r="L25" s="202"/>
      <c r="M25" s="202"/>
      <c r="N25" s="202"/>
      <c r="O25" s="202"/>
      <c r="P25" s="198"/>
      <c r="Q25" s="202"/>
      <c r="R25" s="202"/>
      <c r="S25" s="202"/>
      <c r="T25" s="202"/>
      <c r="U25" s="202"/>
      <c r="V25" s="202"/>
      <c r="W25" s="202"/>
    </row>
    <row r="26" s="175" customFormat="1" customHeight="1" spans="1:23">
      <c r="A26" s="198"/>
      <c r="B26" s="198"/>
      <c r="C26" s="197" t="s">
        <v>336</v>
      </c>
      <c r="D26" s="198"/>
      <c r="E26" s="198"/>
      <c r="F26" s="198"/>
      <c r="G26" s="198"/>
      <c r="H26" s="198"/>
      <c r="I26" s="202">
        <v>12000</v>
      </c>
      <c r="J26" s="202">
        <v>12000</v>
      </c>
      <c r="K26" s="202"/>
      <c r="L26" s="202"/>
      <c r="M26" s="202"/>
      <c r="N26" s="202"/>
      <c r="O26" s="202"/>
      <c r="P26" s="198"/>
      <c r="Q26" s="202"/>
      <c r="R26" s="202"/>
      <c r="S26" s="202"/>
      <c r="T26" s="202"/>
      <c r="U26" s="202"/>
      <c r="V26" s="202"/>
      <c r="W26" s="202"/>
    </row>
    <row r="27" s="174" customFormat="1" customHeight="1" spans="1:23">
      <c r="A27" s="196" t="s">
        <v>334</v>
      </c>
      <c r="B27" s="196" t="s">
        <v>337</v>
      </c>
      <c r="C27" s="197" t="s">
        <v>336</v>
      </c>
      <c r="D27" s="196" t="s">
        <v>54</v>
      </c>
      <c r="E27" s="196" t="s">
        <v>187</v>
      </c>
      <c r="F27" s="196" t="s">
        <v>86</v>
      </c>
      <c r="G27" s="196" t="s">
        <v>260</v>
      </c>
      <c r="H27" s="196" t="s">
        <v>261</v>
      </c>
      <c r="I27" s="202">
        <v>9000</v>
      </c>
      <c r="J27" s="202">
        <v>9000</v>
      </c>
      <c r="K27" s="202"/>
      <c r="L27" s="202"/>
      <c r="M27" s="202"/>
      <c r="N27" s="202"/>
      <c r="O27" s="202"/>
      <c r="P27" s="198"/>
      <c r="Q27" s="202"/>
      <c r="R27" s="202"/>
      <c r="S27" s="202"/>
      <c r="T27" s="202"/>
      <c r="U27" s="202"/>
      <c r="V27" s="202"/>
      <c r="W27" s="202"/>
    </row>
    <row r="28" s="174" customFormat="1" customHeight="1" spans="1:23">
      <c r="A28" s="196" t="s">
        <v>334</v>
      </c>
      <c r="B28" s="196" t="s">
        <v>337</v>
      </c>
      <c r="C28" s="197" t="s">
        <v>336</v>
      </c>
      <c r="D28" s="196" t="s">
        <v>54</v>
      </c>
      <c r="E28" s="196" t="s">
        <v>187</v>
      </c>
      <c r="F28" s="196" t="s">
        <v>86</v>
      </c>
      <c r="G28" s="196" t="s">
        <v>325</v>
      </c>
      <c r="H28" s="196" t="s">
        <v>326</v>
      </c>
      <c r="I28" s="202">
        <v>3000</v>
      </c>
      <c r="J28" s="202">
        <v>3000</v>
      </c>
      <c r="K28" s="202"/>
      <c r="L28" s="202"/>
      <c r="M28" s="202"/>
      <c r="N28" s="202"/>
      <c r="O28" s="202"/>
      <c r="P28" s="198"/>
      <c r="Q28" s="202"/>
      <c r="R28" s="202"/>
      <c r="S28" s="202"/>
      <c r="T28" s="202"/>
      <c r="U28" s="202"/>
      <c r="V28" s="202"/>
      <c r="W28" s="202"/>
    </row>
    <row r="29" s="175" customFormat="1" customHeight="1" spans="1:23">
      <c r="A29" s="198"/>
      <c r="B29" s="198"/>
      <c r="C29" s="197" t="s">
        <v>338</v>
      </c>
      <c r="D29" s="198"/>
      <c r="E29" s="198"/>
      <c r="F29" s="198"/>
      <c r="G29" s="198"/>
      <c r="H29" s="198"/>
      <c r="I29" s="202">
        <v>62640</v>
      </c>
      <c r="J29" s="202">
        <v>62640</v>
      </c>
      <c r="K29" s="202">
        <v>62640</v>
      </c>
      <c r="L29" s="202"/>
      <c r="M29" s="202"/>
      <c r="N29" s="202"/>
      <c r="O29" s="202"/>
      <c r="P29" s="198"/>
      <c r="Q29" s="202"/>
      <c r="R29" s="202"/>
      <c r="S29" s="202"/>
      <c r="T29" s="202"/>
      <c r="U29" s="202"/>
      <c r="V29" s="202"/>
      <c r="W29" s="202"/>
    </row>
    <row r="30" s="174" customFormat="1" customHeight="1" spans="1:23">
      <c r="A30" s="196" t="s">
        <v>319</v>
      </c>
      <c r="B30" s="196" t="s">
        <v>339</v>
      </c>
      <c r="C30" s="197" t="s">
        <v>338</v>
      </c>
      <c r="D30" s="196" t="s">
        <v>54</v>
      </c>
      <c r="E30" s="196" t="s">
        <v>188</v>
      </c>
      <c r="F30" s="196" t="s">
        <v>90</v>
      </c>
      <c r="G30" s="196" t="s">
        <v>329</v>
      </c>
      <c r="H30" s="196" t="s">
        <v>330</v>
      </c>
      <c r="I30" s="202">
        <v>62640</v>
      </c>
      <c r="J30" s="202">
        <v>62640</v>
      </c>
      <c r="K30" s="202">
        <v>62640</v>
      </c>
      <c r="L30" s="202"/>
      <c r="M30" s="202"/>
      <c r="N30" s="202"/>
      <c r="O30" s="202"/>
      <c r="P30" s="198"/>
      <c r="Q30" s="202"/>
      <c r="R30" s="202"/>
      <c r="S30" s="202"/>
      <c r="T30" s="202"/>
      <c r="U30" s="202"/>
      <c r="V30" s="202"/>
      <c r="W30" s="202"/>
    </row>
    <row r="31" s="175" customFormat="1" customHeight="1" spans="1:23">
      <c r="A31" s="198"/>
      <c r="B31" s="198"/>
      <c r="C31" s="197" t="s">
        <v>340</v>
      </c>
      <c r="D31" s="198"/>
      <c r="E31" s="198"/>
      <c r="F31" s="198"/>
      <c r="G31" s="198"/>
      <c r="H31" s="198"/>
      <c r="I31" s="202">
        <v>1843000</v>
      </c>
      <c r="J31" s="202">
        <v>1843000</v>
      </c>
      <c r="K31" s="202">
        <v>1843000</v>
      </c>
      <c r="L31" s="202"/>
      <c r="M31" s="202"/>
      <c r="N31" s="202"/>
      <c r="O31" s="202"/>
      <c r="P31" s="198"/>
      <c r="Q31" s="202"/>
      <c r="R31" s="202"/>
      <c r="S31" s="202"/>
      <c r="T31" s="202"/>
      <c r="U31" s="202"/>
      <c r="V31" s="202"/>
      <c r="W31" s="202"/>
    </row>
    <row r="32" s="174" customFormat="1" customHeight="1" spans="1:23">
      <c r="A32" s="196" t="s">
        <v>341</v>
      </c>
      <c r="B32" s="196" t="s">
        <v>342</v>
      </c>
      <c r="C32" s="197" t="s">
        <v>340</v>
      </c>
      <c r="D32" s="196" t="s">
        <v>54</v>
      </c>
      <c r="E32" s="196" t="s">
        <v>202</v>
      </c>
      <c r="F32" s="196" t="s">
        <v>141</v>
      </c>
      <c r="G32" s="196" t="s">
        <v>329</v>
      </c>
      <c r="H32" s="196" t="s">
        <v>330</v>
      </c>
      <c r="I32" s="202">
        <v>366000</v>
      </c>
      <c r="J32" s="202">
        <v>366000</v>
      </c>
      <c r="K32" s="202">
        <v>366000</v>
      </c>
      <c r="L32" s="202"/>
      <c r="M32" s="202"/>
      <c r="N32" s="202"/>
      <c r="O32" s="202"/>
      <c r="P32" s="198"/>
      <c r="Q32" s="202"/>
      <c r="R32" s="202"/>
      <c r="S32" s="202"/>
      <c r="T32" s="202"/>
      <c r="U32" s="202"/>
      <c r="V32" s="202"/>
      <c r="W32" s="202"/>
    </row>
    <row r="33" s="174" customFormat="1" customHeight="1" spans="1:23">
      <c r="A33" s="196" t="s">
        <v>341</v>
      </c>
      <c r="B33" s="196" t="s">
        <v>342</v>
      </c>
      <c r="C33" s="197" t="s">
        <v>340</v>
      </c>
      <c r="D33" s="196" t="s">
        <v>54</v>
      </c>
      <c r="E33" s="196" t="s">
        <v>202</v>
      </c>
      <c r="F33" s="196" t="s">
        <v>141</v>
      </c>
      <c r="G33" s="196" t="s">
        <v>329</v>
      </c>
      <c r="H33" s="196" t="s">
        <v>330</v>
      </c>
      <c r="I33" s="202">
        <v>408000</v>
      </c>
      <c r="J33" s="202">
        <v>408000</v>
      </c>
      <c r="K33" s="202">
        <v>408000</v>
      </c>
      <c r="L33" s="202"/>
      <c r="M33" s="202"/>
      <c r="N33" s="202"/>
      <c r="O33" s="202"/>
      <c r="P33" s="198"/>
      <c r="Q33" s="202"/>
      <c r="R33" s="202"/>
      <c r="S33" s="202"/>
      <c r="T33" s="202"/>
      <c r="U33" s="202"/>
      <c r="V33" s="202"/>
      <c r="W33" s="202"/>
    </row>
    <row r="34" s="174" customFormat="1" customHeight="1" spans="1:23">
      <c r="A34" s="196" t="s">
        <v>341</v>
      </c>
      <c r="B34" s="196" t="s">
        <v>342</v>
      </c>
      <c r="C34" s="197" t="s">
        <v>340</v>
      </c>
      <c r="D34" s="196" t="s">
        <v>54</v>
      </c>
      <c r="E34" s="196" t="s">
        <v>202</v>
      </c>
      <c r="F34" s="196" t="s">
        <v>141</v>
      </c>
      <c r="G34" s="196" t="s">
        <v>329</v>
      </c>
      <c r="H34" s="196" t="s">
        <v>330</v>
      </c>
      <c r="I34" s="202">
        <v>753000</v>
      </c>
      <c r="J34" s="202">
        <v>753000</v>
      </c>
      <c r="K34" s="202">
        <v>753000</v>
      </c>
      <c r="L34" s="202"/>
      <c r="M34" s="202"/>
      <c r="N34" s="202"/>
      <c r="O34" s="202"/>
      <c r="P34" s="198"/>
      <c r="Q34" s="202"/>
      <c r="R34" s="202"/>
      <c r="S34" s="202"/>
      <c r="T34" s="202"/>
      <c r="U34" s="202"/>
      <c r="V34" s="202"/>
      <c r="W34" s="202"/>
    </row>
    <row r="35" s="174" customFormat="1" customHeight="1" spans="1:23">
      <c r="A35" s="196" t="s">
        <v>341</v>
      </c>
      <c r="B35" s="196" t="s">
        <v>342</v>
      </c>
      <c r="C35" s="197" t="s">
        <v>340</v>
      </c>
      <c r="D35" s="196" t="s">
        <v>54</v>
      </c>
      <c r="E35" s="196" t="s">
        <v>202</v>
      </c>
      <c r="F35" s="196" t="s">
        <v>141</v>
      </c>
      <c r="G35" s="196" t="s">
        <v>329</v>
      </c>
      <c r="H35" s="196" t="s">
        <v>330</v>
      </c>
      <c r="I35" s="202">
        <v>316000</v>
      </c>
      <c r="J35" s="202">
        <v>316000</v>
      </c>
      <c r="K35" s="202">
        <v>316000</v>
      </c>
      <c r="L35" s="202"/>
      <c r="M35" s="202"/>
      <c r="N35" s="202"/>
      <c r="O35" s="202"/>
      <c r="P35" s="198"/>
      <c r="Q35" s="202"/>
      <c r="R35" s="202"/>
      <c r="S35" s="202"/>
      <c r="T35" s="202"/>
      <c r="U35" s="202"/>
      <c r="V35" s="202"/>
      <c r="W35" s="202"/>
    </row>
    <row r="36" s="175" customFormat="1" customHeight="1" spans="1:23">
      <c r="A36" s="198"/>
      <c r="B36" s="198"/>
      <c r="C36" s="197" t="s">
        <v>343</v>
      </c>
      <c r="D36" s="198"/>
      <c r="E36" s="198"/>
      <c r="F36" s="198"/>
      <c r="G36" s="198"/>
      <c r="H36" s="198"/>
      <c r="I36" s="202">
        <v>343000</v>
      </c>
      <c r="J36" s="202">
        <v>343000</v>
      </c>
      <c r="K36" s="202">
        <v>343000</v>
      </c>
      <c r="L36" s="202"/>
      <c r="M36" s="202"/>
      <c r="N36" s="202"/>
      <c r="O36" s="202"/>
      <c r="P36" s="198"/>
      <c r="Q36" s="202"/>
      <c r="R36" s="202"/>
      <c r="S36" s="202"/>
      <c r="T36" s="202"/>
      <c r="U36" s="202"/>
      <c r="V36" s="202"/>
      <c r="W36" s="202"/>
    </row>
    <row r="37" s="174" customFormat="1" customHeight="1" spans="1:23">
      <c r="A37" s="196" t="s">
        <v>341</v>
      </c>
      <c r="B37" s="196" t="s">
        <v>344</v>
      </c>
      <c r="C37" s="197" t="s">
        <v>343</v>
      </c>
      <c r="D37" s="196" t="s">
        <v>54</v>
      </c>
      <c r="E37" s="196" t="s">
        <v>202</v>
      </c>
      <c r="F37" s="196" t="s">
        <v>141</v>
      </c>
      <c r="G37" s="196" t="s">
        <v>260</v>
      </c>
      <c r="H37" s="196" t="s">
        <v>261</v>
      </c>
      <c r="I37" s="202">
        <v>68000</v>
      </c>
      <c r="J37" s="202">
        <v>68000</v>
      </c>
      <c r="K37" s="202">
        <v>68000</v>
      </c>
      <c r="L37" s="202"/>
      <c r="M37" s="202"/>
      <c r="N37" s="202"/>
      <c r="O37" s="202"/>
      <c r="P37" s="198"/>
      <c r="Q37" s="202"/>
      <c r="R37" s="202"/>
      <c r="S37" s="202"/>
      <c r="T37" s="202"/>
      <c r="U37" s="202"/>
      <c r="V37" s="202"/>
      <c r="W37" s="202"/>
    </row>
    <row r="38" s="174" customFormat="1" customHeight="1" spans="1:23">
      <c r="A38" s="196" t="s">
        <v>341</v>
      </c>
      <c r="B38" s="196" t="s">
        <v>344</v>
      </c>
      <c r="C38" s="197" t="s">
        <v>343</v>
      </c>
      <c r="D38" s="196" t="s">
        <v>54</v>
      </c>
      <c r="E38" s="196" t="s">
        <v>202</v>
      </c>
      <c r="F38" s="196" t="s">
        <v>141</v>
      </c>
      <c r="G38" s="196" t="s">
        <v>260</v>
      </c>
      <c r="H38" s="196" t="s">
        <v>261</v>
      </c>
      <c r="I38" s="202">
        <v>275000</v>
      </c>
      <c r="J38" s="202">
        <v>275000</v>
      </c>
      <c r="K38" s="202">
        <v>275000</v>
      </c>
      <c r="L38" s="202"/>
      <c r="M38" s="202"/>
      <c r="N38" s="202"/>
      <c r="O38" s="202"/>
      <c r="P38" s="198"/>
      <c r="Q38" s="202"/>
      <c r="R38" s="202"/>
      <c r="S38" s="202"/>
      <c r="T38" s="202"/>
      <c r="U38" s="202"/>
      <c r="V38" s="202"/>
      <c r="W38" s="202"/>
    </row>
    <row r="39" s="175" customFormat="1" customHeight="1" spans="1:23">
      <c r="A39" s="198"/>
      <c r="B39" s="198"/>
      <c r="C39" s="197" t="s">
        <v>345</v>
      </c>
      <c r="D39" s="198"/>
      <c r="E39" s="198"/>
      <c r="F39" s="198"/>
      <c r="G39" s="198"/>
      <c r="H39" s="198"/>
      <c r="I39" s="202">
        <v>77182</v>
      </c>
      <c r="J39" s="202">
        <v>77182</v>
      </c>
      <c r="K39" s="202"/>
      <c r="L39" s="202"/>
      <c r="M39" s="202"/>
      <c r="N39" s="202"/>
      <c r="O39" s="202"/>
      <c r="P39" s="198"/>
      <c r="Q39" s="202"/>
      <c r="R39" s="202"/>
      <c r="S39" s="202"/>
      <c r="T39" s="202"/>
      <c r="U39" s="202"/>
      <c r="V39" s="202"/>
      <c r="W39" s="202"/>
    </row>
    <row r="40" s="174" customFormat="1" customHeight="1" spans="1:23">
      <c r="A40" s="196" t="s">
        <v>334</v>
      </c>
      <c r="B40" s="196" t="s">
        <v>346</v>
      </c>
      <c r="C40" s="197" t="s">
        <v>345</v>
      </c>
      <c r="D40" s="196" t="s">
        <v>54</v>
      </c>
      <c r="E40" s="196" t="s">
        <v>203</v>
      </c>
      <c r="F40" s="196" t="s">
        <v>149</v>
      </c>
      <c r="G40" s="196" t="s">
        <v>347</v>
      </c>
      <c r="H40" s="196" t="s">
        <v>348</v>
      </c>
      <c r="I40" s="202">
        <v>77182</v>
      </c>
      <c r="J40" s="202">
        <v>77182</v>
      </c>
      <c r="K40" s="202"/>
      <c r="L40" s="202"/>
      <c r="M40" s="202"/>
      <c r="N40" s="202"/>
      <c r="O40" s="202"/>
      <c r="P40" s="198"/>
      <c r="Q40" s="202"/>
      <c r="R40" s="202"/>
      <c r="S40" s="202"/>
      <c r="T40" s="202"/>
      <c r="U40" s="202"/>
      <c r="V40" s="202"/>
      <c r="W40" s="202"/>
    </row>
    <row r="41" s="175" customFormat="1" customHeight="1" spans="1:23">
      <c r="A41" s="198"/>
      <c r="B41" s="198"/>
      <c r="C41" s="197" t="s">
        <v>349</v>
      </c>
      <c r="D41" s="198"/>
      <c r="E41" s="198"/>
      <c r="F41" s="198"/>
      <c r="G41" s="198"/>
      <c r="H41" s="198"/>
      <c r="I41" s="202">
        <v>1403600</v>
      </c>
      <c r="J41" s="202">
        <v>1403600</v>
      </c>
      <c r="K41" s="202">
        <v>1403600</v>
      </c>
      <c r="L41" s="202"/>
      <c r="M41" s="202"/>
      <c r="N41" s="202"/>
      <c r="O41" s="202"/>
      <c r="P41" s="198"/>
      <c r="Q41" s="202"/>
      <c r="R41" s="202"/>
      <c r="S41" s="202"/>
      <c r="T41" s="202"/>
      <c r="U41" s="202"/>
      <c r="V41" s="202"/>
      <c r="W41" s="202"/>
    </row>
    <row r="42" s="174" customFormat="1" customHeight="1" spans="1:23">
      <c r="A42" s="196" t="s">
        <v>341</v>
      </c>
      <c r="B42" s="196" t="s">
        <v>350</v>
      </c>
      <c r="C42" s="197" t="s">
        <v>349</v>
      </c>
      <c r="D42" s="196" t="s">
        <v>54</v>
      </c>
      <c r="E42" s="196" t="s">
        <v>202</v>
      </c>
      <c r="F42" s="196" t="s">
        <v>141</v>
      </c>
      <c r="G42" s="196" t="s">
        <v>329</v>
      </c>
      <c r="H42" s="196" t="s">
        <v>330</v>
      </c>
      <c r="I42" s="202">
        <v>31600</v>
      </c>
      <c r="J42" s="202">
        <v>31600</v>
      </c>
      <c r="K42" s="202">
        <v>31600</v>
      </c>
      <c r="L42" s="202"/>
      <c r="M42" s="202"/>
      <c r="N42" s="202"/>
      <c r="O42" s="202"/>
      <c r="P42" s="198"/>
      <c r="Q42" s="202"/>
      <c r="R42" s="202"/>
      <c r="S42" s="202"/>
      <c r="T42" s="202"/>
      <c r="U42" s="202"/>
      <c r="V42" s="202"/>
      <c r="W42" s="202"/>
    </row>
    <row r="43" s="174" customFormat="1" customHeight="1" spans="1:23">
      <c r="A43" s="196" t="s">
        <v>341</v>
      </c>
      <c r="B43" s="196" t="s">
        <v>350</v>
      </c>
      <c r="C43" s="197" t="s">
        <v>349</v>
      </c>
      <c r="D43" s="196" t="s">
        <v>54</v>
      </c>
      <c r="E43" s="196" t="s">
        <v>202</v>
      </c>
      <c r="F43" s="196" t="s">
        <v>141</v>
      </c>
      <c r="G43" s="196" t="s">
        <v>329</v>
      </c>
      <c r="H43" s="196" t="s">
        <v>330</v>
      </c>
      <c r="I43" s="202">
        <v>177600</v>
      </c>
      <c r="J43" s="202">
        <v>177600</v>
      </c>
      <c r="K43" s="202">
        <v>177600</v>
      </c>
      <c r="L43" s="202"/>
      <c r="M43" s="202"/>
      <c r="N43" s="202"/>
      <c r="O43" s="202"/>
      <c r="P43" s="198"/>
      <c r="Q43" s="202"/>
      <c r="R43" s="202"/>
      <c r="S43" s="202"/>
      <c r="T43" s="202"/>
      <c r="U43" s="202"/>
      <c r="V43" s="202"/>
      <c r="W43" s="202"/>
    </row>
    <row r="44" s="174" customFormat="1" customHeight="1" spans="1:23">
      <c r="A44" s="196" t="s">
        <v>341</v>
      </c>
      <c r="B44" s="196" t="s">
        <v>350</v>
      </c>
      <c r="C44" s="197" t="s">
        <v>349</v>
      </c>
      <c r="D44" s="196" t="s">
        <v>54</v>
      </c>
      <c r="E44" s="196" t="s">
        <v>202</v>
      </c>
      <c r="F44" s="196" t="s">
        <v>141</v>
      </c>
      <c r="G44" s="196" t="s">
        <v>329</v>
      </c>
      <c r="H44" s="196" t="s">
        <v>330</v>
      </c>
      <c r="I44" s="202">
        <v>86800</v>
      </c>
      <c r="J44" s="202">
        <v>86800</v>
      </c>
      <c r="K44" s="202">
        <v>86800</v>
      </c>
      <c r="L44" s="202"/>
      <c r="M44" s="202"/>
      <c r="N44" s="202"/>
      <c r="O44" s="202"/>
      <c r="P44" s="198"/>
      <c r="Q44" s="202"/>
      <c r="R44" s="202"/>
      <c r="S44" s="202"/>
      <c r="T44" s="202"/>
      <c r="U44" s="202"/>
      <c r="V44" s="202"/>
      <c r="W44" s="202"/>
    </row>
    <row r="45" s="174" customFormat="1" customHeight="1" spans="1:23">
      <c r="A45" s="196" t="s">
        <v>341</v>
      </c>
      <c r="B45" s="196" t="s">
        <v>350</v>
      </c>
      <c r="C45" s="197" t="s">
        <v>349</v>
      </c>
      <c r="D45" s="196" t="s">
        <v>54</v>
      </c>
      <c r="E45" s="196" t="s">
        <v>202</v>
      </c>
      <c r="F45" s="196" t="s">
        <v>141</v>
      </c>
      <c r="G45" s="196" t="s">
        <v>329</v>
      </c>
      <c r="H45" s="196" t="s">
        <v>330</v>
      </c>
      <c r="I45" s="202">
        <v>781200</v>
      </c>
      <c r="J45" s="202">
        <v>781200</v>
      </c>
      <c r="K45" s="202">
        <v>781200</v>
      </c>
      <c r="L45" s="202"/>
      <c r="M45" s="202"/>
      <c r="N45" s="202"/>
      <c r="O45" s="202"/>
      <c r="P45" s="198"/>
      <c r="Q45" s="202"/>
      <c r="R45" s="202"/>
      <c r="S45" s="202"/>
      <c r="T45" s="202"/>
      <c r="U45" s="202"/>
      <c r="V45" s="202"/>
      <c r="W45" s="202"/>
    </row>
    <row r="46" s="174" customFormat="1" customHeight="1" spans="1:23">
      <c r="A46" s="196" t="s">
        <v>341</v>
      </c>
      <c r="B46" s="196" t="s">
        <v>350</v>
      </c>
      <c r="C46" s="197" t="s">
        <v>349</v>
      </c>
      <c r="D46" s="196" t="s">
        <v>54</v>
      </c>
      <c r="E46" s="196" t="s">
        <v>202</v>
      </c>
      <c r="F46" s="196" t="s">
        <v>141</v>
      </c>
      <c r="G46" s="196" t="s">
        <v>329</v>
      </c>
      <c r="H46" s="196" t="s">
        <v>330</v>
      </c>
      <c r="I46" s="202">
        <v>326400</v>
      </c>
      <c r="J46" s="202">
        <v>326400</v>
      </c>
      <c r="K46" s="202">
        <v>326400</v>
      </c>
      <c r="L46" s="202"/>
      <c r="M46" s="202"/>
      <c r="N46" s="202"/>
      <c r="O46" s="202"/>
      <c r="P46" s="198"/>
      <c r="Q46" s="202"/>
      <c r="R46" s="202"/>
      <c r="S46" s="202"/>
      <c r="T46" s="202"/>
      <c r="U46" s="202"/>
      <c r="V46" s="202"/>
      <c r="W46" s="202"/>
    </row>
    <row r="47" s="175" customFormat="1" customHeight="1" spans="1:23">
      <c r="A47" s="198"/>
      <c r="B47" s="198"/>
      <c r="C47" s="197" t="s">
        <v>351</v>
      </c>
      <c r="D47" s="198"/>
      <c r="E47" s="198"/>
      <c r="F47" s="198"/>
      <c r="G47" s="198"/>
      <c r="H47" s="198"/>
      <c r="I47" s="202">
        <v>27600</v>
      </c>
      <c r="J47" s="202">
        <v>27600</v>
      </c>
      <c r="K47" s="202">
        <v>27600</v>
      </c>
      <c r="L47" s="202"/>
      <c r="M47" s="202"/>
      <c r="N47" s="202"/>
      <c r="O47" s="202"/>
      <c r="P47" s="198"/>
      <c r="Q47" s="202"/>
      <c r="R47" s="202"/>
      <c r="S47" s="202"/>
      <c r="T47" s="202"/>
      <c r="U47" s="202"/>
      <c r="V47" s="202"/>
      <c r="W47" s="202"/>
    </row>
    <row r="48" s="174" customFormat="1" customHeight="1" spans="1:23">
      <c r="A48" s="196" t="s">
        <v>341</v>
      </c>
      <c r="B48" s="196" t="s">
        <v>352</v>
      </c>
      <c r="C48" s="197" t="s">
        <v>351</v>
      </c>
      <c r="D48" s="196" t="s">
        <v>54</v>
      </c>
      <c r="E48" s="196" t="s">
        <v>201</v>
      </c>
      <c r="F48" s="196" t="s">
        <v>136</v>
      </c>
      <c r="G48" s="196" t="s">
        <v>329</v>
      </c>
      <c r="H48" s="196" t="s">
        <v>330</v>
      </c>
      <c r="I48" s="202">
        <v>10800</v>
      </c>
      <c r="J48" s="202">
        <v>10800</v>
      </c>
      <c r="K48" s="202">
        <v>10800</v>
      </c>
      <c r="L48" s="202"/>
      <c r="M48" s="202"/>
      <c r="N48" s="202"/>
      <c r="O48" s="202"/>
      <c r="P48" s="198"/>
      <c r="Q48" s="202"/>
      <c r="R48" s="202"/>
      <c r="S48" s="202"/>
      <c r="T48" s="202"/>
      <c r="U48" s="202"/>
      <c r="V48" s="202"/>
      <c r="W48" s="202"/>
    </row>
    <row r="49" s="174" customFormat="1" customHeight="1" spans="1:23">
      <c r="A49" s="196" t="s">
        <v>341</v>
      </c>
      <c r="B49" s="196" t="s">
        <v>352</v>
      </c>
      <c r="C49" s="197" t="s">
        <v>351</v>
      </c>
      <c r="D49" s="196" t="s">
        <v>54</v>
      </c>
      <c r="E49" s="196" t="s">
        <v>201</v>
      </c>
      <c r="F49" s="196" t="s">
        <v>136</v>
      </c>
      <c r="G49" s="196" t="s">
        <v>329</v>
      </c>
      <c r="H49" s="196" t="s">
        <v>330</v>
      </c>
      <c r="I49" s="202">
        <v>16800</v>
      </c>
      <c r="J49" s="202">
        <v>16800</v>
      </c>
      <c r="K49" s="202">
        <v>16800</v>
      </c>
      <c r="L49" s="202"/>
      <c r="M49" s="202"/>
      <c r="N49" s="202"/>
      <c r="O49" s="202"/>
      <c r="P49" s="198"/>
      <c r="Q49" s="202"/>
      <c r="R49" s="202"/>
      <c r="S49" s="202"/>
      <c r="T49" s="202"/>
      <c r="U49" s="202"/>
      <c r="V49" s="202"/>
      <c r="W49" s="202"/>
    </row>
    <row r="50" s="175" customFormat="1" customHeight="1" spans="1:23">
      <c r="A50" s="198"/>
      <c r="B50" s="198"/>
      <c r="C50" s="197" t="s">
        <v>353</v>
      </c>
      <c r="D50" s="198"/>
      <c r="E50" s="198"/>
      <c r="F50" s="198"/>
      <c r="G50" s="198"/>
      <c r="H50" s="198"/>
      <c r="I50" s="202">
        <v>20105.88</v>
      </c>
      <c r="J50" s="202"/>
      <c r="K50" s="202"/>
      <c r="L50" s="202"/>
      <c r="M50" s="202"/>
      <c r="N50" s="202"/>
      <c r="O50" s="202"/>
      <c r="P50" s="198"/>
      <c r="Q50" s="202"/>
      <c r="R50" s="202">
        <v>20105.88</v>
      </c>
      <c r="S50" s="202"/>
      <c r="T50" s="202"/>
      <c r="U50" s="202"/>
      <c r="V50" s="202"/>
      <c r="W50" s="202">
        <v>20105.88</v>
      </c>
    </row>
    <row r="51" s="174" customFormat="1" customHeight="1" spans="1:23">
      <c r="A51" s="196" t="s">
        <v>334</v>
      </c>
      <c r="B51" s="196" t="s">
        <v>354</v>
      </c>
      <c r="C51" s="197" t="s">
        <v>353</v>
      </c>
      <c r="D51" s="196" t="s">
        <v>54</v>
      </c>
      <c r="E51" s="196" t="s">
        <v>184</v>
      </c>
      <c r="F51" s="196" t="s">
        <v>82</v>
      </c>
      <c r="G51" s="196" t="s">
        <v>260</v>
      </c>
      <c r="H51" s="196" t="s">
        <v>261</v>
      </c>
      <c r="I51" s="202">
        <v>20105.88</v>
      </c>
      <c r="J51" s="202"/>
      <c r="K51" s="202"/>
      <c r="L51" s="202"/>
      <c r="M51" s="202"/>
      <c r="N51" s="202"/>
      <c r="O51" s="202"/>
      <c r="P51" s="198"/>
      <c r="Q51" s="202"/>
      <c r="R51" s="202">
        <v>20105.88</v>
      </c>
      <c r="S51" s="202"/>
      <c r="T51" s="202"/>
      <c r="U51" s="202"/>
      <c r="V51" s="202"/>
      <c r="W51" s="202">
        <v>20105.88</v>
      </c>
    </row>
    <row r="52" s="175" customFormat="1" customHeight="1" spans="1:23">
      <c r="A52" s="198"/>
      <c r="B52" s="198"/>
      <c r="C52" s="197" t="s">
        <v>355</v>
      </c>
      <c r="D52" s="198"/>
      <c r="E52" s="198"/>
      <c r="F52" s="198"/>
      <c r="G52" s="198"/>
      <c r="H52" s="198"/>
      <c r="I52" s="202">
        <v>8550</v>
      </c>
      <c r="J52" s="202">
        <v>8550</v>
      </c>
      <c r="K52" s="202">
        <v>8550</v>
      </c>
      <c r="L52" s="202"/>
      <c r="M52" s="202"/>
      <c r="N52" s="202"/>
      <c r="O52" s="202"/>
      <c r="P52" s="198"/>
      <c r="Q52" s="202"/>
      <c r="R52" s="202"/>
      <c r="S52" s="202"/>
      <c r="T52" s="202"/>
      <c r="U52" s="202"/>
      <c r="V52" s="202"/>
      <c r="W52" s="202"/>
    </row>
    <row r="53" s="174" customFormat="1" customHeight="1" spans="1:23">
      <c r="A53" s="196" t="s">
        <v>341</v>
      </c>
      <c r="B53" s="196" t="s">
        <v>356</v>
      </c>
      <c r="C53" s="197" t="s">
        <v>355</v>
      </c>
      <c r="D53" s="196" t="s">
        <v>54</v>
      </c>
      <c r="E53" s="196" t="s">
        <v>194</v>
      </c>
      <c r="F53" s="196" t="s">
        <v>108</v>
      </c>
      <c r="G53" s="196" t="s">
        <v>329</v>
      </c>
      <c r="H53" s="196" t="s">
        <v>330</v>
      </c>
      <c r="I53" s="202">
        <v>8316</v>
      </c>
      <c r="J53" s="202">
        <v>8316</v>
      </c>
      <c r="K53" s="202">
        <v>8316</v>
      </c>
      <c r="L53" s="202"/>
      <c r="M53" s="202"/>
      <c r="N53" s="202"/>
      <c r="O53" s="202"/>
      <c r="P53" s="198"/>
      <c r="Q53" s="202"/>
      <c r="R53" s="202"/>
      <c r="S53" s="202"/>
      <c r="T53" s="202"/>
      <c r="U53" s="202"/>
      <c r="V53" s="202"/>
      <c r="W53" s="202"/>
    </row>
    <row r="54" s="174" customFormat="1" customHeight="1" spans="1:23">
      <c r="A54" s="196" t="s">
        <v>341</v>
      </c>
      <c r="B54" s="196" t="s">
        <v>356</v>
      </c>
      <c r="C54" s="197" t="s">
        <v>355</v>
      </c>
      <c r="D54" s="196" t="s">
        <v>54</v>
      </c>
      <c r="E54" s="196" t="s">
        <v>194</v>
      </c>
      <c r="F54" s="196" t="s">
        <v>108</v>
      </c>
      <c r="G54" s="196" t="s">
        <v>329</v>
      </c>
      <c r="H54" s="196" t="s">
        <v>330</v>
      </c>
      <c r="I54" s="202">
        <v>234</v>
      </c>
      <c r="J54" s="202">
        <v>234</v>
      </c>
      <c r="K54" s="202">
        <v>234</v>
      </c>
      <c r="L54" s="202"/>
      <c r="M54" s="202"/>
      <c r="N54" s="202"/>
      <c r="O54" s="202"/>
      <c r="P54" s="198"/>
      <c r="Q54" s="202"/>
      <c r="R54" s="202"/>
      <c r="S54" s="202"/>
      <c r="T54" s="202"/>
      <c r="U54" s="202"/>
      <c r="V54" s="202"/>
      <c r="W54" s="202"/>
    </row>
    <row r="55" s="175" customFormat="1" customHeight="1" spans="1:23">
      <c r="A55" s="198"/>
      <c r="B55" s="198"/>
      <c r="C55" s="197" t="s">
        <v>357</v>
      </c>
      <c r="D55" s="198"/>
      <c r="E55" s="198"/>
      <c r="F55" s="198"/>
      <c r="G55" s="198"/>
      <c r="H55" s="198"/>
      <c r="I55" s="202">
        <v>757000</v>
      </c>
      <c r="J55" s="202">
        <v>757000</v>
      </c>
      <c r="K55" s="202">
        <v>757000</v>
      </c>
      <c r="L55" s="202"/>
      <c r="M55" s="202"/>
      <c r="N55" s="202"/>
      <c r="O55" s="202"/>
      <c r="P55" s="198"/>
      <c r="Q55" s="202"/>
      <c r="R55" s="202"/>
      <c r="S55" s="202"/>
      <c r="T55" s="202"/>
      <c r="U55" s="202"/>
      <c r="V55" s="202"/>
      <c r="W55" s="202"/>
    </row>
    <row r="56" s="174" customFormat="1" customHeight="1" spans="1:23">
      <c r="A56" s="196" t="s">
        <v>319</v>
      </c>
      <c r="B56" s="196" t="s">
        <v>358</v>
      </c>
      <c r="C56" s="197" t="s">
        <v>357</v>
      </c>
      <c r="D56" s="196" t="s">
        <v>54</v>
      </c>
      <c r="E56" s="196" t="s">
        <v>184</v>
      </c>
      <c r="F56" s="196" t="s">
        <v>82</v>
      </c>
      <c r="G56" s="196" t="s">
        <v>260</v>
      </c>
      <c r="H56" s="196" t="s">
        <v>261</v>
      </c>
      <c r="I56" s="202">
        <v>30000</v>
      </c>
      <c r="J56" s="202">
        <v>30000</v>
      </c>
      <c r="K56" s="202">
        <v>30000</v>
      </c>
      <c r="L56" s="202"/>
      <c r="M56" s="202"/>
      <c r="N56" s="202"/>
      <c r="O56" s="202"/>
      <c r="P56" s="198"/>
      <c r="Q56" s="202"/>
      <c r="R56" s="202"/>
      <c r="S56" s="202"/>
      <c r="T56" s="202"/>
      <c r="U56" s="202"/>
      <c r="V56" s="202"/>
      <c r="W56" s="202"/>
    </row>
    <row r="57" s="174" customFormat="1" customHeight="1" spans="1:23">
      <c r="A57" s="196" t="s">
        <v>319</v>
      </c>
      <c r="B57" s="196" t="s">
        <v>358</v>
      </c>
      <c r="C57" s="197" t="s">
        <v>357</v>
      </c>
      <c r="D57" s="196" t="s">
        <v>54</v>
      </c>
      <c r="E57" s="196" t="s">
        <v>184</v>
      </c>
      <c r="F57" s="196" t="s">
        <v>82</v>
      </c>
      <c r="G57" s="196" t="s">
        <v>260</v>
      </c>
      <c r="H57" s="196" t="s">
        <v>261</v>
      </c>
      <c r="I57" s="202">
        <v>125600</v>
      </c>
      <c r="J57" s="202">
        <v>125600</v>
      </c>
      <c r="K57" s="202">
        <v>125600</v>
      </c>
      <c r="L57" s="202"/>
      <c r="M57" s="202"/>
      <c r="N57" s="202"/>
      <c r="O57" s="202"/>
      <c r="P57" s="198"/>
      <c r="Q57" s="202"/>
      <c r="R57" s="202"/>
      <c r="S57" s="202"/>
      <c r="T57" s="202"/>
      <c r="U57" s="202"/>
      <c r="V57" s="202"/>
      <c r="W57" s="202"/>
    </row>
    <row r="58" s="174" customFormat="1" customHeight="1" spans="1:23">
      <c r="A58" s="196" t="s">
        <v>319</v>
      </c>
      <c r="B58" s="196" t="s">
        <v>358</v>
      </c>
      <c r="C58" s="197" t="s">
        <v>357</v>
      </c>
      <c r="D58" s="196" t="s">
        <v>54</v>
      </c>
      <c r="E58" s="196" t="s">
        <v>184</v>
      </c>
      <c r="F58" s="196" t="s">
        <v>82</v>
      </c>
      <c r="G58" s="196" t="s">
        <v>260</v>
      </c>
      <c r="H58" s="196" t="s">
        <v>261</v>
      </c>
      <c r="I58" s="202">
        <v>98200</v>
      </c>
      <c r="J58" s="202">
        <v>98200</v>
      </c>
      <c r="K58" s="202">
        <v>98200</v>
      </c>
      <c r="L58" s="202"/>
      <c r="M58" s="202"/>
      <c r="N58" s="202"/>
      <c r="O58" s="202"/>
      <c r="P58" s="198"/>
      <c r="Q58" s="202"/>
      <c r="R58" s="202"/>
      <c r="S58" s="202"/>
      <c r="T58" s="202"/>
      <c r="U58" s="202"/>
      <c r="V58" s="202"/>
      <c r="W58" s="202"/>
    </row>
    <row r="59" s="174" customFormat="1" customHeight="1" spans="1:23">
      <c r="A59" s="196" t="s">
        <v>319</v>
      </c>
      <c r="B59" s="196" t="s">
        <v>358</v>
      </c>
      <c r="C59" s="197" t="s">
        <v>357</v>
      </c>
      <c r="D59" s="196" t="s">
        <v>54</v>
      </c>
      <c r="E59" s="196" t="s">
        <v>184</v>
      </c>
      <c r="F59" s="196" t="s">
        <v>82</v>
      </c>
      <c r="G59" s="196" t="s">
        <v>260</v>
      </c>
      <c r="H59" s="196" t="s">
        <v>261</v>
      </c>
      <c r="I59" s="202">
        <v>100000</v>
      </c>
      <c r="J59" s="202">
        <v>100000</v>
      </c>
      <c r="K59" s="202">
        <v>100000</v>
      </c>
      <c r="L59" s="202"/>
      <c r="M59" s="202"/>
      <c r="N59" s="202"/>
      <c r="O59" s="202"/>
      <c r="P59" s="198"/>
      <c r="Q59" s="202"/>
      <c r="R59" s="202"/>
      <c r="S59" s="202"/>
      <c r="T59" s="202"/>
      <c r="U59" s="202"/>
      <c r="V59" s="202"/>
      <c r="W59" s="202"/>
    </row>
    <row r="60" s="174" customFormat="1" customHeight="1" spans="1:23">
      <c r="A60" s="196" t="s">
        <v>319</v>
      </c>
      <c r="B60" s="196" t="s">
        <v>358</v>
      </c>
      <c r="C60" s="197" t="s">
        <v>357</v>
      </c>
      <c r="D60" s="196" t="s">
        <v>54</v>
      </c>
      <c r="E60" s="196" t="s">
        <v>184</v>
      </c>
      <c r="F60" s="196" t="s">
        <v>82</v>
      </c>
      <c r="G60" s="196" t="s">
        <v>359</v>
      </c>
      <c r="H60" s="196" t="s">
        <v>360</v>
      </c>
      <c r="I60" s="202">
        <v>7800</v>
      </c>
      <c r="J60" s="202">
        <v>7800</v>
      </c>
      <c r="K60" s="202">
        <v>7800</v>
      </c>
      <c r="L60" s="202"/>
      <c r="M60" s="202"/>
      <c r="N60" s="202"/>
      <c r="O60" s="202"/>
      <c r="P60" s="198"/>
      <c r="Q60" s="202"/>
      <c r="R60" s="202"/>
      <c r="S60" s="202"/>
      <c r="T60" s="202"/>
      <c r="U60" s="202"/>
      <c r="V60" s="202"/>
      <c r="W60" s="202"/>
    </row>
    <row r="61" s="174" customFormat="1" customHeight="1" spans="1:23">
      <c r="A61" s="196" t="s">
        <v>319</v>
      </c>
      <c r="B61" s="196" t="s">
        <v>358</v>
      </c>
      <c r="C61" s="197" t="s">
        <v>357</v>
      </c>
      <c r="D61" s="196" t="s">
        <v>54</v>
      </c>
      <c r="E61" s="196" t="s">
        <v>184</v>
      </c>
      <c r="F61" s="196" t="s">
        <v>82</v>
      </c>
      <c r="G61" s="196" t="s">
        <v>361</v>
      </c>
      <c r="H61" s="196" t="s">
        <v>362</v>
      </c>
      <c r="I61" s="202">
        <v>18500</v>
      </c>
      <c r="J61" s="202">
        <v>18500</v>
      </c>
      <c r="K61" s="202">
        <v>18500</v>
      </c>
      <c r="L61" s="202"/>
      <c r="M61" s="202"/>
      <c r="N61" s="202"/>
      <c r="O61" s="202"/>
      <c r="P61" s="198"/>
      <c r="Q61" s="202"/>
      <c r="R61" s="202"/>
      <c r="S61" s="202"/>
      <c r="T61" s="202"/>
      <c r="U61" s="202"/>
      <c r="V61" s="202"/>
      <c r="W61" s="202"/>
    </row>
    <row r="62" s="174" customFormat="1" customHeight="1" spans="1:23">
      <c r="A62" s="196" t="s">
        <v>319</v>
      </c>
      <c r="B62" s="196" t="s">
        <v>358</v>
      </c>
      <c r="C62" s="197" t="s">
        <v>357</v>
      </c>
      <c r="D62" s="196" t="s">
        <v>54</v>
      </c>
      <c r="E62" s="196" t="s">
        <v>184</v>
      </c>
      <c r="F62" s="196" t="s">
        <v>82</v>
      </c>
      <c r="G62" s="196" t="s">
        <v>363</v>
      </c>
      <c r="H62" s="196" t="s">
        <v>364</v>
      </c>
      <c r="I62" s="202">
        <v>5000</v>
      </c>
      <c r="J62" s="202">
        <v>5000</v>
      </c>
      <c r="K62" s="202">
        <v>5000</v>
      </c>
      <c r="L62" s="202"/>
      <c r="M62" s="202"/>
      <c r="N62" s="202"/>
      <c r="O62" s="202"/>
      <c r="P62" s="198"/>
      <c r="Q62" s="202"/>
      <c r="R62" s="202"/>
      <c r="S62" s="202"/>
      <c r="T62" s="202"/>
      <c r="U62" s="202"/>
      <c r="V62" s="202"/>
      <c r="W62" s="202"/>
    </row>
    <row r="63" s="174" customFormat="1" customHeight="1" spans="1:23">
      <c r="A63" s="196" t="s">
        <v>319</v>
      </c>
      <c r="B63" s="196" t="s">
        <v>358</v>
      </c>
      <c r="C63" s="197" t="s">
        <v>357</v>
      </c>
      <c r="D63" s="196" t="s">
        <v>54</v>
      </c>
      <c r="E63" s="196" t="s">
        <v>184</v>
      </c>
      <c r="F63" s="196" t="s">
        <v>82</v>
      </c>
      <c r="G63" s="196" t="s">
        <v>365</v>
      </c>
      <c r="H63" s="196" t="s">
        <v>366</v>
      </c>
      <c r="I63" s="202">
        <v>9500</v>
      </c>
      <c r="J63" s="202">
        <v>9500</v>
      </c>
      <c r="K63" s="202">
        <v>9500</v>
      </c>
      <c r="L63" s="202"/>
      <c r="M63" s="202"/>
      <c r="N63" s="202"/>
      <c r="O63" s="202"/>
      <c r="P63" s="198"/>
      <c r="Q63" s="202"/>
      <c r="R63" s="202"/>
      <c r="S63" s="202"/>
      <c r="T63" s="202"/>
      <c r="U63" s="202"/>
      <c r="V63" s="202"/>
      <c r="W63" s="202"/>
    </row>
    <row r="64" s="174" customFormat="1" customHeight="1" spans="1:23">
      <c r="A64" s="196" t="s">
        <v>319</v>
      </c>
      <c r="B64" s="196" t="s">
        <v>358</v>
      </c>
      <c r="C64" s="197" t="s">
        <v>357</v>
      </c>
      <c r="D64" s="196" t="s">
        <v>54</v>
      </c>
      <c r="E64" s="196" t="s">
        <v>184</v>
      </c>
      <c r="F64" s="196" t="s">
        <v>82</v>
      </c>
      <c r="G64" s="196" t="s">
        <v>367</v>
      </c>
      <c r="H64" s="196" t="s">
        <v>368</v>
      </c>
      <c r="I64" s="202">
        <v>65000</v>
      </c>
      <c r="J64" s="202">
        <v>65000</v>
      </c>
      <c r="K64" s="202">
        <v>65000</v>
      </c>
      <c r="L64" s="202"/>
      <c r="M64" s="202"/>
      <c r="N64" s="202"/>
      <c r="O64" s="202"/>
      <c r="P64" s="198"/>
      <c r="Q64" s="202"/>
      <c r="R64" s="202"/>
      <c r="S64" s="202"/>
      <c r="T64" s="202"/>
      <c r="U64" s="202"/>
      <c r="V64" s="202"/>
      <c r="W64" s="202"/>
    </row>
    <row r="65" s="174" customFormat="1" customHeight="1" spans="1:23">
      <c r="A65" s="196" t="s">
        <v>319</v>
      </c>
      <c r="B65" s="196" t="s">
        <v>358</v>
      </c>
      <c r="C65" s="197" t="s">
        <v>357</v>
      </c>
      <c r="D65" s="196" t="s">
        <v>54</v>
      </c>
      <c r="E65" s="196" t="s">
        <v>184</v>
      </c>
      <c r="F65" s="196" t="s">
        <v>82</v>
      </c>
      <c r="G65" s="196" t="s">
        <v>369</v>
      </c>
      <c r="H65" s="196" t="s">
        <v>370</v>
      </c>
      <c r="I65" s="202">
        <v>40000</v>
      </c>
      <c r="J65" s="202">
        <v>40000</v>
      </c>
      <c r="K65" s="202">
        <v>40000</v>
      </c>
      <c r="L65" s="202"/>
      <c r="M65" s="202"/>
      <c r="N65" s="202"/>
      <c r="O65" s="202"/>
      <c r="P65" s="198"/>
      <c r="Q65" s="202"/>
      <c r="R65" s="202"/>
      <c r="S65" s="202"/>
      <c r="T65" s="202"/>
      <c r="U65" s="202"/>
      <c r="V65" s="202"/>
      <c r="W65" s="202"/>
    </row>
    <row r="66" s="174" customFormat="1" customHeight="1" spans="1:23">
      <c r="A66" s="196" t="s">
        <v>319</v>
      </c>
      <c r="B66" s="196" t="s">
        <v>358</v>
      </c>
      <c r="C66" s="197" t="s">
        <v>357</v>
      </c>
      <c r="D66" s="196" t="s">
        <v>54</v>
      </c>
      <c r="E66" s="196" t="s">
        <v>184</v>
      </c>
      <c r="F66" s="196" t="s">
        <v>82</v>
      </c>
      <c r="G66" s="196" t="s">
        <v>325</v>
      </c>
      <c r="H66" s="196" t="s">
        <v>326</v>
      </c>
      <c r="I66" s="202">
        <v>45000</v>
      </c>
      <c r="J66" s="202">
        <v>45000</v>
      </c>
      <c r="K66" s="202">
        <v>45000</v>
      </c>
      <c r="L66" s="202"/>
      <c r="M66" s="202"/>
      <c r="N66" s="202"/>
      <c r="O66" s="202"/>
      <c r="P66" s="198"/>
      <c r="Q66" s="202"/>
      <c r="R66" s="202"/>
      <c r="S66" s="202"/>
      <c r="T66" s="202"/>
      <c r="U66" s="202"/>
      <c r="V66" s="202"/>
      <c r="W66" s="202"/>
    </row>
    <row r="67" s="174" customFormat="1" customHeight="1" spans="1:23">
      <c r="A67" s="196" t="s">
        <v>319</v>
      </c>
      <c r="B67" s="196" t="s">
        <v>358</v>
      </c>
      <c r="C67" s="197" t="s">
        <v>357</v>
      </c>
      <c r="D67" s="196" t="s">
        <v>54</v>
      </c>
      <c r="E67" s="196" t="s">
        <v>184</v>
      </c>
      <c r="F67" s="196" t="s">
        <v>82</v>
      </c>
      <c r="G67" s="196" t="s">
        <v>371</v>
      </c>
      <c r="H67" s="196" t="s">
        <v>211</v>
      </c>
      <c r="I67" s="202">
        <v>3000</v>
      </c>
      <c r="J67" s="202">
        <v>3000</v>
      </c>
      <c r="K67" s="202">
        <v>3000</v>
      </c>
      <c r="L67" s="202"/>
      <c r="M67" s="202"/>
      <c r="N67" s="202"/>
      <c r="O67" s="202"/>
      <c r="P67" s="198"/>
      <c r="Q67" s="202"/>
      <c r="R67" s="202"/>
      <c r="S67" s="202"/>
      <c r="T67" s="202"/>
      <c r="U67" s="202"/>
      <c r="V67" s="202"/>
      <c r="W67" s="202"/>
    </row>
    <row r="68" s="174" customFormat="1" customHeight="1" spans="1:23">
      <c r="A68" s="196" t="s">
        <v>319</v>
      </c>
      <c r="B68" s="196" t="s">
        <v>358</v>
      </c>
      <c r="C68" s="197" t="s">
        <v>357</v>
      </c>
      <c r="D68" s="196" t="s">
        <v>54</v>
      </c>
      <c r="E68" s="196" t="s">
        <v>184</v>
      </c>
      <c r="F68" s="196" t="s">
        <v>82</v>
      </c>
      <c r="G68" s="196" t="s">
        <v>372</v>
      </c>
      <c r="H68" s="196" t="s">
        <v>373</v>
      </c>
      <c r="I68" s="202">
        <v>209400</v>
      </c>
      <c r="J68" s="202">
        <v>209400</v>
      </c>
      <c r="K68" s="202">
        <v>209400</v>
      </c>
      <c r="L68" s="202"/>
      <c r="M68" s="202"/>
      <c r="N68" s="202"/>
      <c r="O68" s="202"/>
      <c r="P68" s="198"/>
      <c r="Q68" s="202"/>
      <c r="R68" s="202"/>
      <c r="S68" s="202"/>
      <c r="T68" s="202"/>
      <c r="U68" s="202"/>
      <c r="V68" s="202"/>
      <c r="W68" s="202"/>
    </row>
    <row r="69" s="175" customFormat="1" customHeight="1" spans="1:23">
      <c r="A69" s="211"/>
      <c r="B69" s="211"/>
      <c r="C69" s="197" t="s">
        <v>374</v>
      </c>
      <c r="D69" s="211"/>
      <c r="E69" s="211"/>
      <c r="F69" s="211"/>
      <c r="G69" s="211"/>
      <c r="H69" s="211"/>
      <c r="I69" s="202">
        <f>I70+I71</f>
        <v>15815.7</v>
      </c>
      <c r="J69" s="202">
        <f>J70+J71</f>
        <v>15815.7</v>
      </c>
      <c r="K69" s="202">
        <f>K70+K71</f>
        <v>15815.7</v>
      </c>
      <c r="L69" s="202"/>
      <c r="M69" s="202"/>
      <c r="N69" s="202"/>
      <c r="O69" s="202"/>
      <c r="P69" s="202"/>
      <c r="Q69" s="202"/>
      <c r="R69" s="202"/>
      <c r="S69" s="202"/>
      <c r="T69" s="202"/>
      <c r="U69" s="202"/>
      <c r="V69" s="202"/>
      <c r="W69" s="202"/>
    </row>
    <row r="70" s="174" customFormat="1" customHeight="1" spans="1:23">
      <c r="A70" s="196" t="s">
        <v>375</v>
      </c>
      <c r="B70" s="196" t="s">
        <v>376</v>
      </c>
      <c r="C70" s="197" t="s">
        <v>374</v>
      </c>
      <c r="D70" s="196" t="s">
        <v>54</v>
      </c>
      <c r="E70" s="196">
        <v>2130234</v>
      </c>
      <c r="F70" s="196" t="s">
        <v>133</v>
      </c>
      <c r="G70" s="196">
        <v>30201</v>
      </c>
      <c r="H70" s="196" t="s">
        <v>261</v>
      </c>
      <c r="I70" s="202">
        <f>J70</f>
        <v>13400</v>
      </c>
      <c r="J70" s="202">
        <v>13400</v>
      </c>
      <c r="K70" s="202">
        <v>13400</v>
      </c>
      <c r="L70" s="202"/>
      <c r="M70" s="196"/>
      <c r="N70" s="196"/>
      <c r="O70" s="196"/>
      <c r="P70" s="196"/>
      <c r="Q70" s="196"/>
      <c r="R70" s="196"/>
      <c r="S70" s="196"/>
      <c r="T70" s="196"/>
      <c r="U70" s="196"/>
      <c r="V70" s="196"/>
      <c r="W70" s="196"/>
    </row>
    <row r="71" s="174" customFormat="1" customHeight="1" spans="1:23">
      <c r="A71" s="196" t="s">
        <v>375</v>
      </c>
      <c r="B71" s="196" t="s">
        <v>376</v>
      </c>
      <c r="C71" s="197" t="s">
        <v>374</v>
      </c>
      <c r="D71" s="196" t="s">
        <v>54</v>
      </c>
      <c r="E71" s="196">
        <v>2130234</v>
      </c>
      <c r="F71" s="196" t="s">
        <v>133</v>
      </c>
      <c r="G71" s="196">
        <v>30216</v>
      </c>
      <c r="H71" s="196" t="s">
        <v>326</v>
      </c>
      <c r="I71" s="202">
        <f>J71</f>
        <v>2415.7</v>
      </c>
      <c r="J71" s="202">
        <v>2415.7</v>
      </c>
      <c r="K71" s="202">
        <v>2415.7</v>
      </c>
      <c r="L71" s="202"/>
      <c r="M71" s="196"/>
      <c r="N71" s="196"/>
      <c r="O71" s="196"/>
      <c r="P71" s="196"/>
      <c r="Q71" s="196"/>
      <c r="R71" s="196"/>
      <c r="S71" s="196"/>
      <c r="T71" s="196"/>
      <c r="U71" s="196"/>
      <c r="V71" s="196"/>
      <c r="W71" s="196"/>
    </row>
    <row r="72" s="175" customFormat="1" customHeight="1" spans="1:23">
      <c r="A72" s="211"/>
      <c r="B72" s="211"/>
      <c r="C72" s="197" t="s">
        <v>377</v>
      </c>
      <c r="D72" s="211"/>
      <c r="E72" s="211"/>
      <c r="F72" s="211"/>
      <c r="G72" s="211"/>
      <c r="H72" s="211"/>
      <c r="I72" s="202">
        <f>I73+I74+I75</f>
        <v>5120</v>
      </c>
      <c r="J72" s="202">
        <f>J73+J74+J75</f>
        <v>5120</v>
      </c>
      <c r="K72" s="202">
        <f>K73+K74+K75</f>
        <v>5120</v>
      </c>
      <c r="L72" s="202"/>
      <c r="M72" s="202"/>
      <c r="N72" s="202"/>
      <c r="O72" s="202"/>
      <c r="P72" s="202"/>
      <c r="Q72" s="202"/>
      <c r="R72" s="202"/>
      <c r="S72" s="202"/>
      <c r="T72" s="202"/>
      <c r="U72" s="202"/>
      <c r="V72" s="202"/>
      <c r="W72" s="202"/>
    </row>
    <row r="73" s="174" customFormat="1" customHeight="1" spans="1:23">
      <c r="A73" s="196" t="s">
        <v>375</v>
      </c>
      <c r="B73" s="196" t="s">
        <v>378</v>
      </c>
      <c r="C73" s="197" t="s">
        <v>377</v>
      </c>
      <c r="D73" s="196" t="s">
        <v>54</v>
      </c>
      <c r="E73" s="196">
        <v>2013299</v>
      </c>
      <c r="F73" s="196" t="s">
        <v>90</v>
      </c>
      <c r="G73" s="196">
        <v>30201</v>
      </c>
      <c r="H73" s="196" t="s">
        <v>261</v>
      </c>
      <c r="I73" s="202">
        <f>J73</f>
        <v>2000</v>
      </c>
      <c r="J73" s="202">
        <f>K73</f>
        <v>2000</v>
      </c>
      <c r="K73" s="202">
        <v>2000</v>
      </c>
      <c r="L73" s="202"/>
      <c r="M73" s="196"/>
      <c r="N73" s="196"/>
      <c r="O73" s="196"/>
      <c r="P73" s="196"/>
      <c r="Q73" s="196"/>
      <c r="R73" s="196"/>
      <c r="S73" s="196"/>
      <c r="T73" s="196"/>
      <c r="U73" s="196"/>
      <c r="V73" s="196"/>
      <c r="W73" s="196"/>
    </row>
    <row r="74" s="174" customFormat="1" customHeight="1" spans="1:23">
      <c r="A74" s="196" t="s">
        <v>375</v>
      </c>
      <c r="B74" s="196" t="s">
        <v>378</v>
      </c>
      <c r="C74" s="197" t="s">
        <v>377</v>
      </c>
      <c r="D74" s="196" t="s">
        <v>54</v>
      </c>
      <c r="E74" s="196">
        <v>2013299</v>
      </c>
      <c r="F74" s="196" t="s">
        <v>90</v>
      </c>
      <c r="G74" s="196">
        <v>30305</v>
      </c>
      <c r="H74" s="196" t="s">
        <v>330</v>
      </c>
      <c r="I74" s="202">
        <f>J74</f>
        <v>1200</v>
      </c>
      <c r="J74" s="202">
        <f>K74</f>
        <v>1200</v>
      </c>
      <c r="K74" s="202">
        <v>1200</v>
      </c>
      <c r="L74" s="202"/>
      <c r="M74" s="196"/>
      <c r="N74" s="196"/>
      <c r="O74" s="196"/>
      <c r="P74" s="196"/>
      <c r="Q74" s="196"/>
      <c r="R74" s="196"/>
      <c r="S74" s="196"/>
      <c r="T74" s="196"/>
      <c r="U74" s="196"/>
      <c r="V74" s="196"/>
      <c r="W74" s="196"/>
    </row>
    <row r="75" s="174" customFormat="1" customHeight="1" spans="1:23">
      <c r="A75" s="196" t="s">
        <v>375</v>
      </c>
      <c r="B75" s="196" t="s">
        <v>378</v>
      </c>
      <c r="C75" s="197" t="s">
        <v>377</v>
      </c>
      <c r="D75" s="196" t="s">
        <v>54</v>
      </c>
      <c r="E75" s="196">
        <v>2013299</v>
      </c>
      <c r="F75" s="196" t="s">
        <v>90</v>
      </c>
      <c r="G75" s="196">
        <v>30305</v>
      </c>
      <c r="H75" s="196" t="s">
        <v>330</v>
      </c>
      <c r="I75" s="202">
        <f>J75</f>
        <v>1920</v>
      </c>
      <c r="J75" s="202">
        <f>K75</f>
        <v>1920</v>
      </c>
      <c r="K75" s="202">
        <v>1920</v>
      </c>
      <c r="L75" s="202"/>
      <c r="M75" s="196"/>
      <c r="N75" s="196"/>
      <c r="O75" s="196"/>
      <c r="P75" s="196"/>
      <c r="Q75" s="196"/>
      <c r="R75" s="196"/>
      <c r="S75" s="196"/>
      <c r="T75" s="196"/>
      <c r="U75" s="196"/>
      <c r="V75" s="196"/>
      <c r="W75" s="196"/>
    </row>
    <row r="76" s="175" customFormat="1" ht="27" customHeight="1" spans="1:23">
      <c r="A76" s="211"/>
      <c r="B76" s="211"/>
      <c r="C76" s="197" t="s">
        <v>379</v>
      </c>
      <c r="D76" s="211"/>
      <c r="E76" s="211"/>
      <c r="F76" s="211"/>
      <c r="G76" s="211"/>
      <c r="H76" s="211"/>
      <c r="I76" s="202">
        <f>I77+I78+I79+I80+I81</f>
        <v>310000</v>
      </c>
      <c r="J76" s="202">
        <f>J77+J78+J79+J80+J81</f>
        <v>310000</v>
      </c>
      <c r="K76" s="202">
        <f>K77+K78+K79+K80+K81</f>
        <v>310000</v>
      </c>
      <c r="L76" s="202"/>
      <c r="M76" s="202"/>
      <c r="N76" s="202"/>
      <c r="O76" s="202"/>
      <c r="P76" s="202"/>
      <c r="Q76" s="202"/>
      <c r="R76" s="202"/>
      <c r="S76" s="202"/>
      <c r="T76" s="202"/>
      <c r="U76" s="202"/>
      <c r="V76" s="202"/>
      <c r="W76" s="202"/>
    </row>
    <row r="77" s="174" customFormat="1" ht="27" customHeight="1" spans="1:23">
      <c r="A77" s="196" t="s">
        <v>380</v>
      </c>
      <c r="B77" s="196" t="s">
        <v>381</v>
      </c>
      <c r="C77" s="197" t="s">
        <v>379</v>
      </c>
      <c r="D77" s="196" t="s">
        <v>54</v>
      </c>
      <c r="E77" s="196">
        <v>2130701</v>
      </c>
      <c r="F77" s="196" t="s">
        <v>140</v>
      </c>
      <c r="G77" s="196">
        <v>30227</v>
      </c>
      <c r="H77" s="196" t="s">
        <v>348</v>
      </c>
      <c r="I77" s="202">
        <f>J77</f>
        <v>18320</v>
      </c>
      <c r="J77" s="202">
        <f>K77</f>
        <v>18320</v>
      </c>
      <c r="K77" s="202">
        <v>18320</v>
      </c>
      <c r="L77" s="202"/>
      <c r="M77" s="202"/>
      <c r="N77" s="202"/>
      <c r="O77" s="202"/>
      <c r="P77" s="202"/>
      <c r="Q77" s="202"/>
      <c r="R77" s="202"/>
      <c r="S77" s="202"/>
      <c r="T77" s="202"/>
      <c r="U77" s="202"/>
      <c r="V77" s="202"/>
      <c r="W77" s="202"/>
    </row>
    <row r="78" s="174" customFormat="1" ht="25" customHeight="1" spans="1:23">
      <c r="A78" s="196" t="s">
        <v>380</v>
      </c>
      <c r="B78" s="196" t="s">
        <v>381</v>
      </c>
      <c r="C78" s="197" t="s">
        <v>379</v>
      </c>
      <c r="D78" s="196" t="s">
        <v>54</v>
      </c>
      <c r="E78" s="196">
        <v>2130701</v>
      </c>
      <c r="F78" s="196" t="s">
        <v>140</v>
      </c>
      <c r="G78" s="196">
        <v>31005</v>
      </c>
      <c r="H78" s="196" t="s">
        <v>382</v>
      </c>
      <c r="I78" s="202">
        <f>J78</f>
        <v>41050</v>
      </c>
      <c r="J78" s="202">
        <f>K78</f>
        <v>41050</v>
      </c>
      <c r="K78" s="202">
        <v>41050</v>
      </c>
      <c r="L78" s="202"/>
      <c r="M78" s="202"/>
      <c r="N78" s="202"/>
      <c r="O78" s="202"/>
      <c r="P78" s="202"/>
      <c r="Q78" s="202"/>
      <c r="R78" s="202"/>
      <c r="S78" s="202"/>
      <c r="T78" s="202"/>
      <c r="U78" s="202"/>
      <c r="V78" s="202"/>
      <c r="W78" s="202"/>
    </row>
    <row r="79" s="174" customFormat="1" ht="27" customHeight="1" spans="1:23">
      <c r="A79" s="196" t="s">
        <v>380</v>
      </c>
      <c r="B79" s="196" t="s">
        <v>381</v>
      </c>
      <c r="C79" s="197" t="s">
        <v>379</v>
      </c>
      <c r="D79" s="196" t="s">
        <v>54</v>
      </c>
      <c r="E79" s="196">
        <v>2130701</v>
      </c>
      <c r="F79" s="196" t="s">
        <v>140</v>
      </c>
      <c r="G79" s="196">
        <v>31005</v>
      </c>
      <c r="H79" s="196" t="s">
        <v>382</v>
      </c>
      <c r="I79" s="202">
        <f>J79</f>
        <v>189000</v>
      </c>
      <c r="J79" s="202">
        <f>K79</f>
        <v>189000</v>
      </c>
      <c r="K79" s="202">
        <v>189000</v>
      </c>
      <c r="L79" s="202"/>
      <c r="M79" s="202"/>
      <c r="N79" s="202"/>
      <c r="O79" s="202"/>
      <c r="P79" s="202"/>
      <c r="Q79" s="202"/>
      <c r="R79" s="202"/>
      <c r="S79" s="202"/>
      <c r="T79" s="202"/>
      <c r="U79" s="202"/>
      <c r="V79" s="202"/>
      <c r="W79" s="202"/>
    </row>
    <row r="80" s="174" customFormat="1" ht="28" customHeight="1" spans="1:23">
      <c r="A80" s="196" t="s">
        <v>380</v>
      </c>
      <c r="B80" s="196" t="s">
        <v>381</v>
      </c>
      <c r="C80" s="197" t="s">
        <v>379</v>
      </c>
      <c r="D80" s="196" t="s">
        <v>54</v>
      </c>
      <c r="E80" s="196">
        <v>2130701</v>
      </c>
      <c r="F80" s="196" t="s">
        <v>140</v>
      </c>
      <c r="G80" s="196">
        <v>31005</v>
      </c>
      <c r="H80" s="196" t="s">
        <v>382</v>
      </c>
      <c r="I80" s="202">
        <f>J80</f>
        <v>6750</v>
      </c>
      <c r="J80" s="202">
        <f>K80</f>
        <v>6750</v>
      </c>
      <c r="K80" s="202">
        <v>6750</v>
      </c>
      <c r="L80" s="202"/>
      <c r="M80" s="202"/>
      <c r="N80" s="202"/>
      <c r="O80" s="202"/>
      <c r="P80" s="202"/>
      <c r="Q80" s="202"/>
      <c r="R80" s="202"/>
      <c r="S80" s="202"/>
      <c r="T80" s="202"/>
      <c r="U80" s="202"/>
      <c r="V80" s="202"/>
      <c r="W80" s="202"/>
    </row>
    <row r="81" s="174" customFormat="1" ht="26" customHeight="1" spans="1:23">
      <c r="A81" s="196" t="s">
        <v>380</v>
      </c>
      <c r="B81" s="196" t="s">
        <v>381</v>
      </c>
      <c r="C81" s="197" t="s">
        <v>379</v>
      </c>
      <c r="D81" s="196" t="s">
        <v>54</v>
      </c>
      <c r="E81" s="196">
        <v>2130701</v>
      </c>
      <c r="F81" s="196" t="s">
        <v>140</v>
      </c>
      <c r="G81" s="196">
        <v>31005</v>
      </c>
      <c r="H81" s="196" t="s">
        <v>382</v>
      </c>
      <c r="I81" s="202">
        <f>J81</f>
        <v>54880</v>
      </c>
      <c r="J81" s="202">
        <f>K81</f>
        <v>54880</v>
      </c>
      <c r="K81" s="202">
        <v>54880</v>
      </c>
      <c r="L81" s="202"/>
      <c r="M81" s="202"/>
      <c r="N81" s="202"/>
      <c r="O81" s="202"/>
      <c r="P81" s="202"/>
      <c r="Q81" s="202"/>
      <c r="R81" s="202"/>
      <c r="S81" s="202"/>
      <c r="T81" s="202"/>
      <c r="U81" s="202"/>
      <c r="V81" s="202"/>
      <c r="W81" s="202"/>
    </row>
    <row r="82" s="175" customFormat="1" ht="25" customHeight="1" spans="1:23">
      <c r="A82" s="211"/>
      <c r="B82" s="211"/>
      <c r="C82" s="197" t="s">
        <v>383</v>
      </c>
      <c r="D82" s="211"/>
      <c r="E82" s="211"/>
      <c r="F82" s="211"/>
      <c r="G82" s="211"/>
      <c r="H82" s="211"/>
      <c r="I82" s="202">
        <f>I83</f>
        <v>65000</v>
      </c>
      <c r="J82" s="202">
        <f>J83</f>
        <v>65000</v>
      </c>
      <c r="K82" s="202">
        <f>K83</f>
        <v>65000</v>
      </c>
      <c r="L82" s="202"/>
      <c r="M82" s="202"/>
      <c r="N82" s="202"/>
      <c r="O82" s="202"/>
      <c r="P82" s="202"/>
      <c r="Q82" s="202"/>
      <c r="R82" s="202"/>
      <c r="S82" s="202"/>
      <c r="T82" s="202"/>
      <c r="U82" s="202"/>
      <c r="V82" s="202"/>
      <c r="W82" s="202"/>
    </row>
    <row r="83" s="174" customFormat="1" ht="25" customHeight="1" spans="1:23">
      <c r="A83" s="196" t="s">
        <v>375</v>
      </c>
      <c r="B83" s="196" t="s">
        <v>384</v>
      </c>
      <c r="C83" s="197" t="s">
        <v>383</v>
      </c>
      <c r="D83" s="196" t="s">
        <v>54</v>
      </c>
      <c r="E83" s="196">
        <v>2010199</v>
      </c>
      <c r="F83" s="196" t="s">
        <v>79</v>
      </c>
      <c r="G83" s="196">
        <v>31005</v>
      </c>
      <c r="H83" s="196" t="s">
        <v>382</v>
      </c>
      <c r="I83" s="202">
        <f>J83</f>
        <v>65000</v>
      </c>
      <c r="J83" s="202">
        <f>K83</f>
        <v>65000</v>
      </c>
      <c r="K83" s="202">
        <v>65000</v>
      </c>
      <c r="L83" s="202"/>
      <c r="M83" s="202"/>
      <c r="N83" s="202"/>
      <c r="O83" s="202"/>
      <c r="P83" s="202"/>
      <c r="Q83" s="202"/>
      <c r="R83" s="202"/>
      <c r="S83" s="202"/>
      <c r="T83" s="202"/>
      <c r="U83" s="202"/>
      <c r="V83" s="202"/>
      <c r="W83" s="202"/>
    </row>
    <row r="84" s="175" customFormat="1" customHeight="1" spans="1:23">
      <c r="A84" s="211"/>
      <c r="B84" s="211"/>
      <c r="C84" s="197" t="s">
        <v>385</v>
      </c>
      <c r="D84" s="211"/>
      <c r="E84" s="211"/>
      <c r="F84" s="211"/>
      <c r="G84" s="211"/>
      <c r="H84" s="211"/>
      <c r="I84" s="202">
        <f>I85</f>
        <v>144600</v>
      </c>
      <c r="J84" s="202">
        <f>J85</f>
        <v>144600</v>
      </c>
      <c r="K84" s="202">
        <f>K85</f>
        <v>144600</v>
      </c>
      <c r="L84" s="202"/>
      <c r="M84" s="202"/>
      <c r="N84" s="202"/>
      <c r="O84" s="202"/>
      <c r="P84" s="202"/>
      <c r="Q84" s="202"/>
      <c r="R84" s="202"/>
      <c r="S84" s="202"/>
      <c r="T84" s="202"/>
      <c r="U84" s="202"/>
      <c r="V84" s="202"/>
      <c r="W84" s="202"/>
    </row>
    <row r="85" s="174" customFormat="1" customHeight="1" spans="1:23">
      <c r="A85" s="196" t="s">
        <v>375</v>
      </c>
      <c r="B85" s="196" t="s">
        <v>386</v>
      </c>
      <c r="C85" s="197" t="s">
        <v>385</v>
      </c>
      <c r="D85" s="196" t="s">
        <v>54</v>
      </c>
      <c r="E85" s="196">
        <v>2130209</v>
      </c>
      <c r="F85" s="196" t="s">
        <v>132</v>
      </c>
      <c r="G85" s="196">
        <v>30226</v>
      </c>
      <c r="H85" s="196" t="s">
        <v>373</v>
      </c>
      <c r="I85" s="202">
        <f>J85</f>
        <v>144600</v>
      </c>
      <c r="J85" s="202">
        <f>K85</f>
        <v>144600</v>
      </c>
      <c r="K85" s="202">
        <v>144600</v>
      </c>
      <c r="L85" s="202"/>
      <c r="M85" s="202"/>
      <c r="N85" s="202"/>
      <c r="O85" s="202"/>
      <c r="P85" s="202"/>
      <c r="Q85" s="202"/>
      <c r="R85" s="202"/>
      <c r="S85" s="202"/>
      <c r="T85" s="202"/>
      <c r="U85" s="202"/>
      <c r="V85" s="202"/>
      <c r="W85" s="202"/>
    </row>
    <row r="86" s="175" customFormat="1" customHeight="1" spans="1:23">
      <c r="A86" s="211"/>
      <c r="B86" s="211"/>
      <c r="C86" s="197" t="s">
        <v>387</v>
      </c>
      <c r="D86" s="211"/>
      <c r="E86" s="211"/>
      <c r="F86" s="211"/>
      <c r="G86" s="211"/>
      <c r="H86" s="211"/>
      <c r="I86" s="202">
        <f>I87+I88</f>
        <v>20000</v>
      </c>
      <c r="J86" s="202">
        <f>J87+J88</f>
        <v>20000</v>
      </c>
      <c r="K86" s="202">
        <f>K87+K88</f>
        <v>20000</v>
      </c>
      <c r="L86" s="202"/>
      <c r="M86" s="202"/>
      <c r="N86" s="202"/>
      <c r="O86" s="202"/>
      <c r="P86" s="202"/>
      <c r="Q86" s="202"/>
      <c r="R86" s="202"/>
      <c r="S86" s="202"/>
      <c r="T86" s="202"/>
      <c r="U86" s="202"/>
      <c r="V86" s="202"/>
      <c r="W86" s="202"/>
    </row>
    <row r="87" s="174" customFormat="1" customHeight="1" spans="1:23">
      <c r="A87" s="196" t="s">
        <v>375</v>
      </c>
      <c r="B87" s="196" t="s">
        <v>388</v>
      </c>
      <c r="C87" s="197" t="s">
        <v>387</v>
      </c>
      <c r="D87" s="196" t="s">
        <v>54</v>
      </c>
      <c r="E87" s="196">
        <v>2130234</v>
      </c>
      <c r="F87" s="196" t="s">
        <v>133</v>
      </c>
      <c r="G87" s="196">
        <v>30201</v>
      </c>
      <c r="H87" s="196" t="s">
        <v>261</v>
      </c>
      <c r="I87" s="202">
        <f>J87</f>
        <v>8000</v>
      </c>
      <c r="J87" s="202">
        <f>K87</f>
        <v>8000</v>
      </c>
      <c r="K87" s="202">
        <v>8000</v>
      </c>
      <c r="L87" s="202"/>
      <c r="M87" s="202"/>
      <c r="N87" s="202"/>
      <c r="O87" s="202"/>
      <c r="P87" s="202"/>
      <c r="Q87" s="202"/>
      <c r="R87" s="202"/>
      <c r="S87" s="202"/>
      <c r="T87" s="202"/>
      <c r="U87" s="202"/>
      <c r="V87" s="202"/>
      <c r="W87" s="202"/>
    </row>
    <row r="88" s="174" customFormat="1" customHeight="1" spans="1:23">
      <c r="A88" s="196" t="s">
        <v>375</v>
      </c>
      <c r="B88" s="196" t="s">
        <v>388</v>
      </c>
      <c r="C88" s="197" t="s">
        <v>387</v>
      </c>
      <c r="D88" s="196" t="s">
        <v>54</v>
      </c>
      <c r="E88" s="196">
        <v>2130234</v>
      </c>
      <c r="F88" s="196" t="s">
        <v>133</v>
      </c>
      <c r="G88" s="196">
        <v>30201</v>
      </c>
      <c r="H88" s="196" t="s">
        <v>261</v>
      </c>
      <c r="I88" s="202">
        <f>J88</f>
        <v>12000</v>
      </c>
      <c r="J88" s="202">
        <f>K88</f>
        <v>12000</v>
      </c>
      <c r="K88" s="202">
        <v>12000</v>
      </c>
      <c r="L88" s="202"/>
      <c r="M88" s="202"/>
      <c r="N88" s="202"/>
      <c r="O88" s="202"/>
      <c r="P88" s="202"/>
      <c r="Q88" s="202"/>
      <c r="R88" s="202"/>
      <c r="S88" s="202"/>
      <c r="T88" s="202"/>
      <c r="U88" s="202"/>
      <c r="V88" s="202"/>
      <c r="W88" s="202"/>
    </row>
    <row r="89" s="175" customFormat="1" customHeight="1" spans="1:23">
      <c r="A89" s="211"/>
      <c r="B89" s="211"/>
      <c r="C89" s="197" t="s">
        <v>389</v>
      </c>
      <c r="D89" s="211"/>
      <c r="E89" s="211"/>
      <c r="F89" s="211"/>
      <c r="G89" s="211"/>
      <c r="H89" s="211"/>
      <c r="I89" s="202">
        <v>100000</v>
      </c>
      <c r="J89" s="202"/>
      <c r="K89" s="202"/>
      <c r="L89" s="202">
        <f>L90</f>
        <v>100000</v>
      </c>
      <c r="M89" s="202"/>
      <c r="N89" s="202"/>
      <c r="O89" s="202"/>
      <c r="P89" s="202"/>
      <c r="Q89" s="202"/>
      <c r="R89" s="202"/>
      <c r="S89" s="202"/>
      <c r="T89" s="202"/>
      <c r="U89" s="202"/>
      <c r="V89" s="202"/>
      <c r="W89" s="202"/>
    </row>
    <row r="90" s="174" customFormat="1" customHeight="1" spans="1:23">
      <c r="A90" s="196" t="s">
        <v>380</v>
      </c>
      <c r="B90" s="196" t="s">
        <v>390</v>
      </c>
      <c r="C90" s="197" t="s">
        <v>389</v>
      </c>
      <c r="D90" s="196" t="s">
        <v>54</v>
      </c>
      <c r="E90" s="196">
        <v>2296003</v>
      </c>
      <c r="F90" s="196" t="s">
        <v>157</v>
      </c>
      <c r="G90" s="196">
        <v>31005</v>
      </c>
      <c r="H90" s="196" t="s">
        <v>382</v>
      </c>
      <c r="I90" s="202">
        <f>L90</f>
        <v>100000</v>
      </c>
      <c r="J90" s="202"/>
      <c r="K90" s="202"/>
      <c r="L90" s="202">
        <v>100000</v>
      </c>
      <c r="M90" s="202"/>
      <c r="N90" s="202"/>
      <c r="O90" s="202"/>
      <c r="P90" s="202"/>
      <c r="Q90" s="202"/>
      <c r="R90" s="202"/>
      <c r="S90" s="202"/>
      <c r="T90" s="202"/>
      <c r="U90" s="202"/>
      <c r="V90" s="202"/>
      <c r="W90" s="202"/>
    </row>
    <row r="91" s="175" customFormat="1" customHeight="1" spans="1:23">
      <c r="A91" s="211"/>
      <c r="B91" s="211"/>
      <c r="C91" s="197" t="s">
        <v>391</v>
      </c>
      <c r="D91" s="211"/>
      <c r="E91" s="211"/>
      <c r="F91" s="211"/>
      <c r="G91" s="211"/>
      <c r="H91" s="211"/>
      <c r="I91" s="202">
        <f>I92</f>
        <v>1811.02</v>
      </c>
      <c r="J91" s="202">
        <f>J92</f>
        <v>1811.02</v>
      </c>
      <c r="K91" s="202">
        <f>K92</f>
        <v>1811.02</v>
      </c>
      <c r="L91" s="202"/>
      <c r="M91" s="202"/>
      <c r="N91" s="202"/>
      <c r="O91" s="202"/>
      <c r="P91" s="202"/>
      <c r="Q91" s="202"/>
      <c r="R91" s="202"/>
      <c r="S91" s="202"/>
      <c r="T91" s="202"/>
      <c r="U91" s="202"/>
      <c r="V91" s="202"/>
      <c r="W91" s="202"/>
    </row>
    <row r="92" s="174" customFormat="1" customHeight="1" spans="1:23">
      <c r="A92" s="196" t="s">
        <v>380</v>
      </c>
      <c r="B92" s="196" t="s">
        <v>392</v>
      </c>
      <c r="C92" s="197" t="s">
        <v>391</v>
      </c>
      <c r="D92" s="196" t="s">
        <v>54</v>
      </c>
      <c r="E92" s="196">
        <v>2010699</v>
      </c>
      <c r="F92" s="196" t="s">
        <v>84</v>
      </c>
      <c r="G92" s="196">
        <v>31002</v>
      </c>
      <c r="H92" s="196" t="s">
        <v>322</v>
      </c>
      <c r="I92" s="202">
        <f>J92</f>
        <v>1811.02</v>
      </c>
      <c r="J92" s="202">
        <f>K92</f>
        <v>1811.02</v>
      </c>
      <c r="K92" s="202">
        <v>1811.02</v>
      </c>
      <c r="L92" s="202"/>
      <c r="M92" s="202"/>
      <c r="N92" s="202"/>
      <c r="O92" s="202"/>
      <c r="P92" s="202"/>
      <c r="Q92" s="202"/>
      <c r="R92" s="202"/>
      <c r="S92" s="202"/>
      <c r="T92" s="202"/>
      <c r="U92" s="202"/>
      <c r="V92" s="202"/>
      <c r="W92" s="202"/>
    </row>
    <row r="93" s="175" customFormat="1" customHeight="1" spans="1:23">
      <c r="A93" s="196"/>
      <c r="B93" s="196"/>
      <c r="C93" s="197" t="s">
        <v>393</v>
      </c>
      <c r="D93" s="196"/>
      <c r="E93" s="196"/>
      <c r="F93" s="196"/>
      <c r="G93" s="196"/>
      <c r="H93" s="196"/>
      <c r="I93" s="202">
        <f>I94+I95</f>
        <v>113600</v>
      </c>
      <c r="J93" s="202">
        <f>J94+J95</f>
        <v>113600</v>
      </c>
      <c r="K93" s="202">
        <f>K94+K95</f>
        <v>113600</v>
      </c>
      <c r="L93" s="202"/>
      <c r="M93" s="202"/>
      <c r="N93" s="202"/>
      <c r="O93" s="202"/>
      <c r="P93" s="202"/>
      <c r="Q93" s="202"/>
      <c r="R93" s="202"/>
      <c r="S93" s="202"/>
      <c r="T93" s="202"/>
      <c r="U93" s="202"/>
      <c r="V93" s="202"/>
      <c r="W93" s="202"/>
    </row>
    <row r="94" s="174" customFormat="1" customHeight="1" spans="1:23">
      <c r="A94" s="196" t="s">
        <v>375</v>
      </c>
      <c r="B94" s="196" t="s">
        <v>394</v>
      </c>
      <c r="C94" s="197" t="s">
        <v>393</v>
      </c>
      <c r="D94" s="196" t="s">
        <v>54</v>
      </c>
      <c r="E94" s="196">
        <v>2140106</v>
      </c>
      <c r="F94" s="196" t="s">
        <v>144</v>
      </c>
      <c r="G94" s="196">
        <v>30226</v>
      </c>
      <c r="H94" s="196" t="s">
        <v>373</v>
      </c>
      <c r="I94" s="202">
        <v>64600</v>
      </c>
      <c r="J94" s="202">
        <v>64600</v>
      </c>
      <c r="K94" s="202">
        <v>64600</v>
      </c>
      <c r="L94" s="202"/>
      <c r="M94" s="202"/>
      <c r="N94" s="202"/>
      <c r="O94" s="202"/>
      <c r="P94" s="202"/>
      <c r="Q94" s="202"/>
      <c r="R94" s="202"/>
      <c r="S94" s="202"/>
      <c r="T94" s="202"/>
      <c r="U94" s="202"/>
      <c r="V94" s="202"/>
      <c r="W94" s="202"/>
    </row>
    <row r="95" s="174" customFormat="1" customHeight="1" spans="1:23">
      <c r="A95" s="196" t="s">
        <v>375</v>
      </c>
      <c r="B95" s="196" t="s">
        <v>394</v>
      </c>
      <c r="C95" s="197" t="s">
        <v>393</v>
      </c>
      <c r="D95" s="196" t="s">
        <v>54</v>
      </c>
      <c r="E95" s="196">
        <v>2140106</v>
      </c>
      <c r="F95" s="196" t="s">
        <v>144</v>
      </c>
      <c r="G95" s="196">
        <v>31005</v>
      </c>
      <c r="H95" s="196" t="s">
        <v>382</v>
      </c>
      <c r="I95" s="202">
        <v>49000</v>
      </c>
      <c r="J95" s="202">
        <v>49000</v>
      </c>
      <c r="K95" s="202">
        <v>49000</v>
      </c>
      <c r="L95" s="202"/>
      <c r="M95" s="202"/>
      <c r="N95" s="202"/>
      <c r="O95" s="202"/>
      <c r="P95" s="202"/>
      <c r="Q95" s="202"/>
      <c r="R95" s="202"/>
      <c r="S95" s="202"/>
      <c r="T95" s="202"/>
      <c r="U95" s="202"/>
      <c r="V95" s="202"/>
      <c r="W95" s="202"/>
    </row>
    <row r="96" s="175" customFormat="1" customHeight="1" spans="1:23">
      <c r="A96" s="196"/>
      <c r="B96" s="196"/>
      <c r="C96" s="197" t="s">
        <v>395</v>
      </c>
      <c r="D96" s="196"/>
      <c r="E96" s="196"/>
      <c r="F96" s="196"/>
      <c r="G96" s="196"/>
      <c r="H96" s="196"/>
      <c r="I96" s="202">
        <f>I97</f>
        <v>15520</v>
      </c>
      <c r="J96" s="202">
        <f>J97</f>
        <v>15520</v>
      </c>
      <c r="K96" s="202">
        <f>K97</f>
        <v>15520</v>
      </c>
      <c r="L96" s="202"/>
      <c r="M96" s="202"/>
      <c r="N96" s="202"/>
      <c r="O96" s="202"/>
      <c r="P96" s="202"/>
      <c r="Q96" s="202"/>
      <c r="R96" s="202"/>
      <c r="S96" s="202"/>
      <c r="T96" s="202"/>
      <c r="U96" s="202"/>
      <c r="V96" s="202"/>
      <c r="W96" s="202"/>
    </row>
    <row r="97" s="174" customFormat="1" customHeight="1" spans="1:23">
      <c r="A97" s="196" t="s">
        <v>375</v>
      </c>
      <c r="B97" s="196" t="s">
        <v>396</v>
      </c>
      <c r="C97" s="197" t="s">
        <v>395</v>
      </c>
      <c r="D97" s="196" t="s">
        <v>54</v>
      </c>
      <c r="E97" s="196">
        <v>2013202</v>
      </c>
      <c r="F97" s="196" t="s">
        <v>86</v>
      </c>
      <c r="G97" s="196">
        <v>30305</v>
      </c>
      <c r="H97" s="196" t="s">
        <v>330</v>
      </c>
      <c r="I97" s="202">
        <v>15520</v>
      </c>
      <c r="J97" s="202">
        <v>15520</v>
      </c>
      <c r="K97" s="202">
        <v>15520</v>
      </c>
      <c r="L97" s="202"/>
      <c r="M97" s="202"/>
      <c r="N97" s="202"/>
      <c r="O97" s="202"/>
      <c r="P97" s="202"/>
      <c r="Q97" s="202"/>
      <c r="R97" s="202"/>
      <c r="S97" s="202"/>
      <c r="T97" s="202"/>
      <c r="U97" s="202"/>
      <c r="V97" s="202"/>
      <c r="W97" s="202"/>
    </row>
    <row r="98" s="175" customFormat="1" customHeight="1" spans="1:23">
      <c r="A98" s="196"/>
      <c r="B98" s="196"/>
      <c r="C98" s="197" t="s">
        <v>397</v>
      </c>
      <c r="D98" s="196"/>
      <c r="E98" s="196"/>
      <c r="F98" s="196"/>
      <c r="G98" s="196"/>
      <c r="H98" s="196"/>
      <c r="I98" s="202">
        <f>I99</f>
        <v>8000</v>
      </c>
      <c r="J98" s="202">
        <f>J99</f>
        <v>8000</v>
      </c>
      <c r="K98" s="202">
        <f>K99</f>
        <v>8000</v>
      </c>
      <c r="L98" s="202"/>
      <c r="M98" s="202"/>
      <c r="N98" s="202"/>
      <c r="O98" s="202"/>
      <c r="P98" s="202"/>
      <c r="Q98" s="202"/>
      <c r="R98" s="202"/>
      <c r="S98" s="202"/>
      <c r="T98" s="202"/>
      <c r="U98" s="202"/>
      <c r="V98" s="202"/>
      <c r="W98" s="202"/>
    </row>
    <row r="99" s="174" customFormat="1" customHeight="1" spans="1:23">
      <c r="A99" s="196" t="s">
        <v>375</v>
      </c>
      <c r="B99" s="196" t="s">
        <v>398</v>
      </c>
      <c r="C99" s="197" t="s">
        <v>397</v>
      </c>
      <c r="D99" s="196" t="s">
        <v>54</v>
      </c>
      <c r="E99" s="196">
        <v>2010108</v>
      </c>
      <c r="F99" s="196" t="s">
        <v>78</v>
      </c>
      <c r="G99" s="196">
        <v>31002</v>
      </c>
      <c r="H99" s="196" t="s">
        <v>322</v>
      </c>
      <c r="I99" s="202">
        <v>8000</v>
      </c>
      <c r="J99" s="202">
        <v>8000</v>
      </c>
      <c r="K99" s="202">
        <v>8000</v>
      </c>
      <c r="L99" s="202"/>
      <c r="M99" s="202"/>
      <c r="N99" s="202"/>
      <c r="O99" s="202"/>
      <c r="P99" s="202"/>
      <c r="Q99" s="202"/>
      <c r="R99" s="202"/>
      <c r="S99" s="202"/>
      <c r="T99" s="202"/>
      <c r="U99" s="202"/>
      <c r="V99" s="202"/>
      <c r="W99" s="202"/>
    </row>
    <row r="100" s="175" customFormat="1" customHeight="1" spans="1:23">
      <c r="A100" s="196"/>
      <c r="B100" s="196"/>
      <c r="C100" s="197" t="s">
        <v>399</v>
      </c>
      <c r="D100" s="196"/>
      <c r="E100" s="196"/>
      <c r="F100" s="196"/>
      <c r="G100" s="196"/>
      <c r="H100" s="196"/>
      <c r="I100" s="202">
        <f>I101</f>
        <v>1947.89</v>
      </c>
      <c r="J100" s="202">
        <f>J101</f>
        <v>1947.89</v>
      </c>
      <c r="K100" s="202">
        <f>K101</f>
        <v>1947.89</v>
      </c>
      <c r="L100" s="202"/>
      <c r="M100" s="202"/>
      <c r="N100" s="202"/>
      <c r="O100" s="202"/>
      <c r="P100" s="202"/>
      <c r="Q100" s="202"/>
      <c r="R100" s="202"/>
      <c r="S100" s="202"/>
      <c r="T100" s="202"/>
      <c r="U100" s="202"/>
      <c r="V100" s="202"/>
      <c r="W100" s="202"/>
    </row>
    <row r="101" s="174" customFormat="1" customHeight="1" spans="1:23">
      <c r="A101" s="196" t="s">
        <v>400</v>
      </c>
      <c r="B101" s="196" t="s">
        <v>401</v>
      </c>
      <c r="C101" s="197" t="s">
        <v>399</v>
      </c>
      <c r="D101" s="196" t="s">
        <v>54</v>
      </c>
      <c r="E101" s="196">
        <v>2012902</v>
      </c>
      <c r="F101" s="196" t="s">
        <v>86</v>
      </c>
      <c r="G101" s="196">
        <v>30305</v>
      </c>
      <c r="H101" s="196" t="s">
        <v>330</v>
      </c>
      <c r="I101" s="202">
        <v>1947.89</v>
      </c>
      <c r="J101" s="202">
        <v>1947.89</v>
      </c>
      <c r="K101" s="202">
        <v>1947.89</v>
      </c>
      <c r="L101" s="202"/>
      <c r="M101" s="202"/>
      <c r="N101" s="202"/>
      <c r="O101" s="202"/>
      <c r="P101" s="202"/>
      <c r="Q101" s="202"/>
      <c r="R101" s="202"/>
      <c r="S101" s="202"/>
      <c r="T101" s="202"/>
      <c r="U101" s="202"/>
      <c r="V101" s="202"/>
      <c r="W101" s="202"/>
    </row>
    <row r="102" s="175" customFormat="1" customHeight="1" spans="1:23">
      <c r="A102" s="196"/>
      <c r="B102" s="196"/>
      <c r="C102" s="197" t="s">
        <v>402</v>
      </c>
      <c r="D102" s="196"/>
      <c r="E102" s="196"/>
      <c r="F102" s="196"/>
      <c r="G102" s="196"/>
      <c r="H102" s="196"/>
      <c r="I102" s="202">
        <f>I103+I104+I105+I106+I107+I108</f>
        <v>810000</v>
      </c>
      <c r="J102" s="202">
        <f>J103+J104+J105+J106+J107+J108</f>
        <v>810000</v>
      </c>
      <c r="K102" s="202">
        <f>K103+K104+K105+K106+K107+K108</f>
        <v>810000</v>
      </c>
      <c r="L102" s="202"/>
      <c r="M102" s="202"/>
      <c r="N102" s="202"/>
      <c r="O102" s="202"/>
      <c r="P102" s="202"/>
      <c r="Q102" s="202"/>
      <c r="R102" s="202"/>
      <c r="S102" s="202"/>
      <c r="T102" s="202"/>
      <c r="U102" s="202"/>
      <c r="V102" s="202"/>
      <c r="W102" s="202"/>
    </row>
    <row r="103" s="174" customFormat="1" customHeight="1" spans="1:23">
      <c r="A103" s="196" t="s">
        <v>375</v>
      </c>
      <c r="B103" s="196" t="s">
        <v>403</v>
      </c>
      <c r="C103" s="197" t="s">
        <v>402</v>
      </c>
      <c r="D103" s="196" t="s">
        <v>54</v>
      </c>
      <c r="E103" s="196">
        <v>2130701</v>
      </c>
      <c r="F103" s="196" t="s">
        <v>140</v>
      </c>
      <c r="G103" s="196">
        <v>31005</v>
      </c>
      <c r="H103" s="196" t="s">
        <v>382</v>
      </c>
      <c r="I103" s="202">
        <v>105000</v>
      </c>
      <c r="J103" s="202">
        <v>105000</v>
      </c>
      <c r="K103" s="202">
        <v>105000</v>
      </c>
      <c r="L103" s="202"/>
      <c r="M103" s="202"/>
      <c r="N103" s="202"/>
      <c r="O103" s="202"/>
      <c r="P103" s="202"/>
      <c r="Q103" s="202"/>
      <c r="R103" s="202"/>
      <c r="S103" s="202"/>
      <c r="T103" s="202"/>
      <c r="U103" s="202"/>
      <c r="V103" s="202"/>
      <c r="W103" s="202"/>
    </row>
    <row r="104" s="174" customFormat="1" customHeight="1" spans="1:23">
      <c r="A104" s="196" t="s">
        <v>375</v>
      </c>
      <c r="B104" s="196" t="s">
        <v>403</v>
      </c>
      <c r="C104" s="197" t="s">
        <v>402</v>
      </c>
      <c r="D104" s="196" t="s">
        <v>54</v>
      </c>
      <c r="E104" s="196">
        <v>2130701</v>
      </c>
      <c r="F104" s="196" t="s">
        <v>140</v>
      </c>
      <c r="G104" s="196">
        <v>31005</v>
      </c>
      <c r="H104" s="196" t="s">
        <v>382</v>
      </c>
      <c r="I104" s="202">
        <v>202500</v>
      </c>
      <c r="J104" s="202">
        <v>202500</v>
      </c>
      <c r="K104" s="202">
        <v>202500</v>
      </c>
      <c r="L104" s="202"/>
      <c r="M104" s="202"/>
      <c r="N104" s="202"/>
      <c r="O104" s="202"/>
      <c r="P104" s="202"/>
      <c r="Q104" s="202"/>
      <c r="R104" s="202"/>
      <c r="S104" s="202"/>
      <c r="T104" s="202"/>
      <c r="U104" s="202"/>
      <c r="V104" s="202"/>
      <c r="W104" s="202"/>
    </row>
    <row r="105" s="174" customFormat="1" customHeight="1" spans="1:23">
      <c r="A105" s="196" t="s">
        <v>375</v>
      </c>
      <c r="B105" s="196" t="s">
        <v>403</v>
      </c>
      <c r="C105" s="197" t="s">
        <v>402</v>
      </c>
      <c r="D105" s="196" t="s">
        <v>54</v>
      </c>
      <c r="E105" s="196">
        <v>2130701</v>
      </c>
      <c r="F105" s="196" t="s">
        <v>140</v>
      </c>
      <c r="G105" s="196">
        <v>31005</v>
      </c>
      <c r="H105" s="196" t="s">
        <v>382</v>
      </c>
      <c r="I105" s="202">
        <v>263650</v>
      </c>
      <c r="J105" s="202">
        <v>263650</v>
      </c>
      <c r="K105" s="202">
        <v>263650</v>
      </c>
      <c r="L105" s="202"/>
      <c r="M105" s="202"/>
      <c r="N105" s="202"/>
      <c r="O105" s="202"/>
      <c r="P105" s="202"/>
      <c r="Q105" s="202"/>
      <c r="R105" s="202"/>
      <c r="S105" s="202"/>
      <c r="T105" s="202"/>
      <c r="U105" s="202"/>
      <c r="V105" s="202"/>
      <c r="W105" s="202"/>
    </row>
    <row r="106" s="174" customFormat="1" customHeight="1" spans="1:23">
      <c r="A106" s="196" t="s">
        <v>375</v>
      </c>
      <c r="B106" s="196" t="s">
        <v>403</v>
      </c>
      <c r="C106" s="197" t="s">
        <v>402</v>
      </c>
      <c r="D106" s="196" t="s">
        <v>54</v>
      </c>
      <c r="E106" s="196">
        <v>2130701</v>
      </c>
      <c r="F106" s="196" t="s">
        <v>140</v>
      </c>
      <c r="G106" s="196">
        <v>31005</v>
      </c>
      <c r="H106" s="196" t="s">
        <v>382</v>
      </c>
      <c r="I106" s="202">
        <v>6750</v>
      </c>
      <c r="J106" s="202">
        <v>6750</v>
      </c>
      <c r="K106" s="202">
        <v>6750</v>
      </c>
      <c r="L106" s="202"/>
      <c r="M106" s="202"/>
      <c r="N106" s="202"/>
      <c r="O106" s="202"/>
      <c r="P106" s="202"/>
      <c r="Q106" s="202"/>
      <c r="R106" s="202"/>
      <c r="S106" s="202"/>
      <c r="T106" s="202"/>
      <c r="U106" s="202"/>
      <c r="V106" s="202"/>
      <c r="W106" s="202"/>
    </row>
    <row r="107" s="174" customFormat="1" customHeight="1" spans="1:23">
      <c r="A107" s="196" t="s">
        <v>375</v>
      </c>
      <c r="B107" s="196" t="s">
        <v>403</v>
      </c>
      <c r="C107" s="197" t="s">
        <v>402</v>
      </c>
      <c r="D107" s="196" t="s">
        <v>54</v>
      </c>
      <c r="E107" s="196">
        <v>2130701</v>
      </c>
      <c r="F107" s="196" t="s">
        <v>140</v>
      </c>
      <c r="G107" s="196">
        <v>31005</v>
      </c>
      <c r="H107" s="196" t="s">
        <v>382</v>
      </c>
      <c r="I107" s="202">
        <v>162500</v>
      </c>
      <c r="J107" s="202">
        <v>162500</v>
      </c>
      <c r="K107" s="202">
        <v>162500</v>
      </c>
      <c r="L107" s="202"/>
      <c r="M107" s="202"/>
      <c r="N107" s="202"/>
      <c r="O107" s="202"/>
      <c r="P107" s="202"/>
      <c r="Q107" s="202"/>
      <c r="R107" s="202"/>
      <c r="S107" s="202"/>
      <c r="T107" s="202"/>
      <c r="U107" s="202"/>
      <c r="V107" s="202"/>
      <c r="W107" s="202"/>
    </row>
    <row r="108" s="174" customFormat="1" ht="13" customHeight="1" spans="1:23">
      <c r="A108" s="196" t="s">
        <v>375</v>
      </c>
      <c r="B108" s="196" t="s">
        <v>403</v>
      </c>
      <c r="C108" s="197" t="s">
        <v>402</v>
      </c>
      <c r="D108" s="196" t="s">
        <v>54</v>
      </c>
      <c r="E108" s="196">
        <v>2130701</v>
      </c>
      <c r="F108" s="196" t="s">
        <v>140</v>
      </c>
      <c r="G108" s="196">
        <v>31005</v>
      </c>
      <c r="H108" s="196" t="s">
        <v>382</v>
      </c>
      <c r="I108" s="202">
        <v>69600</v>
      </c>
      <c r="J108" s="202">
        <v>69600</v>
      </c>
      <c r="K108" s="202">
        <v>69600</v>
      </c>
      <c r="L108" s="202"/>
      <c r="M108" s="202"/>
      <c r="N108" s="202"/>
      <c r="O108" s="202"/>
      <c r="P108" s="202"/>
      <c r="Q108" s="202"/>
      <c r="R108" s="202"/>
      <c r="S108" s="202"/>
      <c r="T108" s="202"/>
      <c r="U108" s="202"/>
      <c r="V108" s="202"/>
      <c r="W108" s="202"/>
    </row>
    <row r="109" s="175" customFormat="1" customHeight="1" spans="1:23">
      <c r="A109" s="196"/>
      <c r="B109" s="196"/>
      <c r="C109" s="197" t="s">
        <v>404</v>
      </c>
      <c r="D109" s="196"/>
      <c r="E109" s="196"/>
      <c r="F109" s="196"/>
      <c r="G109" s="196"/>
      <c r="H109" s="196"/>
      <c r="I109" s="202">
        <f>I110+I111+I112+I113+I114</f>
        <v>47607.2</v>
      </c>
      <c r="J109" s="202">
        <f>J110+J111+J112+J113+J114</f>
        <v>47607.2</v>
      </c>
      <c r="K109" s="202">
        <f>K110+K111+K112+K113+K114</f>
        <v>47607.2</v>
      </c>
      <c r="L109" s="202"/>
      <c r="M109" s="202"/>
      <c r="N109" s="202"/>
      <c r="O109" s="202"/>
      <c r="P109" s="202"/>
      <c r="Q109" s="202"/>
      <c r="R109" s="202"/>
      <c r="S109" s="202"/>
      <c r="T109" s="202"/>
      <c r="U109" s="202"/>
      <c r="V109" s="202"/>
      <c r="W109" s="202"/>
    </row>
    <row r="110" s="174" customFormat="1" customHeight="1" spans="1:23">
      <c r="A110" s="196" t="s">
        <v>380</v>
      </c>
      <c r="B110" s="196" t="s">
        <v>405</v>
      </c>
      <c r="C110" s="197" t="s">
        <v>404</v>
      </c>
      <c r="D110" s="196" t="s">
        <v>54</v>
      </c>
      <c r="E110" s="196">
        <v>2011102</v>
      </c>
      <c r="F110" s="196" t="s">
        <v>86</v>
      </c>
      <c r="G110" s="196">
        <v>30201</v>
      </c>
      <c r="H110" s="196" t="s">
        <v>261</v>
      </c>
      <c r="I110" s="202">
        <v>1607.2</v>
      </c>
      <c r="J110" s="202">
        <v>1607.2</v>
      </c>
      <c r="K110" s="202">
        <v>1607.2</v>
      </c>
      <c r="L110" s="202"/>
      <c r="M110" s="202"/>
      <c r="N110" s="202"/>
      <c r="O110" s="202"/>
      <c r="P110" s="202"/>
      <c r="Q110" s="202"/>
      <c r="R110" s="202"/>
      <c r="S110" s="202"/>
      <c r="T110" s="202"/>
      <c r="U110" s="202"/>
      <c r="V110" s="202"/>
      <c r="W110" s="202"/>
    </row>
    <row r="111" s="174" customFormat="1" customHeight="1" spans="1:23">
      <c r="A111" s="196" t="s">
        <v>380</v>
      </c>
      <c r="B111" s="196" t="s">
        <v>405</v>
      </c>
      <c r="C111" s="197" t="s">
        <v>404</v>
      </c>
      <c r="D111" s="196" t="s">
        <v>54</v>
      </c>
      <c r="E111" s="196">
        <v>2011102</v>
      </c>
      <c r="F111" s="196" t="s">
        <v>86</v>
      </c>
      <c r="G111" s="196">
        <v>30201</v>
      </c>
      <c r="H111" s="196" t="s">
        <v>261</v>
      </c>
      <c r="I111" s="202">
        <v>30000</v>
      </c>
      <c r="J111" s="202">
        <v>30000</v>
      </c>
      <c r="K111" s="202">
        <v>30000</v>
      </c>
      <c r="L111" s="202"/>
      <c r="M111" s="202"/>
      <c r="N111" s="202"/>
      <c r="O111" s="202"/>
      <c r="P111" s="202"/>
      <c r="Q111" s="202"/>
      <c r="R111" s="202"/>
      <c r="S111" s="202"/>
      <c r="T111" s="202"/>
      <c r="U111" s="202"/>
      <c r="V111" s="202"/>
      <c r="W111" s="202"/>
    </row>
    <row r="112" s="174" customFormat="1" customHeight="1" spans="1:23">
      <c r="A112" s="196" t="s">
        <v>380</v>
      </c>
      <c r="B112" s="196" t="s">
        <v>405</v>
      </c>
      <c r="C112" s="197" t="s">
        <v>404</v>
      </c>
      <c r="D112" s="196" t="s">
        <v>54</v>
      </c>
      <c r="E112" s="196">
        <v>2011102</v>
      </c>
      <c r="F112" s="196" t="s">
        <v>86</v>
      </c>
      <c r="G112" s="196">
        <v>30201</v>
      </c>
      <c r="H112" s="196" t="s">
        <v>261</v>
      </c>
      <c r="I112" s="202">
        <v>3000</v>
      </c>
      <c r="J112" s="202">
        <v>3000</v>
      </c>
      <c r="K112" s="202">
        <v>3000</v>
      </c>
      <c r="L112" s="202"/>
      <c r="M112" s="202"/>
      <c r="N112" s="202"/>
      <c r="O112" s="202"/>
      <c r="P112" s="202"/>
      <c r="Q112" s="202"/>
      <c r="R112" s="202"/>
      <c r="S112" s="202"/>
      <c r="T112" s="202"/>
      <c r="U112" s="202"/>
      <c r="V112" s="202"/>
      <c r="W112" s="202"/>
    </row>
    <row r="113" s="174" customFormat="1" customHeight="1" spans="1:23">
      <c r="A113" s="196" t="s">
        <v>380</v>
      </c>
      <c r="B113" s="196" t="s">
        <v>405</v>
      </c>
      <c r="C113" s="197" t="s">
        <v>404</v>
      </c>
      <c r="D113" s="196" t="s">
        <v>54</v>
      </c>
      <c r="E113" s="196">
        <v>2011102</v>
      </c>
      <c r="F113" s="196" t="s">
        <v>86</v>
      </c>
      <c r="G113" s="196">
        <v>30201</v>
      </c>
      <c r="H113" s="196" t="s">
        <v>261</v>
      </c>
      <c r="I113" s="202">
        <v>12000</v>
      </c>
      <c r="J113" s="202">
        <v>12000</v>
      </c>
      <c r="K113" s="202">
        <v>12000</v>
      </c>
      <c r="L113" s="202"/>
      <c r="M113" s="202"/>
      <c r="N113" s="202"/>
      <c r="O113" s="202"/>
      <c r="P113" s="202"/>
      <c r="Q113" s="202"/>
      <c r="R113" s="202"/>
      <c r="S113" s="202"/>
      <c r="T113" s="202"/>
      <c r="U113" s="202"/>
      <c r="V113" s="202"/>
      <c r="W113" s="202"/>
    </row>
    <row r="114" s="174" customFormat="1" customHeight="1" spans="1:23">
      <c r="A114" s="196" t="s">
        <v>380</v>
      </c>
      <c r="B114" s="196" t="s">
        <v>405</v>
      </c>
      <c r="C114" s="197" t="s">
        <v>404</v>
      </c>
      <c r="D114" s="196" t="s">
        <v>54</v>
      </c>
      <c r="E114" s="196">
        <v>2011102</v>
      </c>
      <c r="F114" s="196" t="s">
        <v>86</v>
      </c>
      <c r="G114" s="196">
        <v>30227</v>
      </c>
      <c r="H114" s="196" t="s">
        <v>348</v>
      </c>
      <c r="I114" s="202">
        <v>1000</v>
      </c>
      <c r="J114" s="202">
        <v>1000</v>
      </c>
      <c r="K114" s="202">
        <v>1000</v>
      </c>
      <c r="L114" s="202"/>
      <c r="M114" s="202"/>
      <c r="N114" s="202"/>
      <c r="O114" s="202"/>
      <c r="P114" s="202"/>
      <c r="Q114" s="202"/>
      <c r="R114" s="202"/>
      <c r="S114" s="202"/>
      <c r="T114" s="202"/>
      <c r="U114" s="202"/>
      <c r="V114" s="202"/>
      <c r="W114" s="202"/>
    </row>
    <row r="115" s="175" customFormat="1" customHeight="1" spans="1:23">
      <c r="A115" s="196"/>
      <c r="B115" s="196"/>
      <c r="C115" s="197" t="s">
        <v>406</v>
      </c>
      <c r="D115" s="196"/>
      <c r="E115" s="196"/>
      <c r="F115" s="196"/>
      <c r="G115" s="196"/>
      <c r="H115" s="196"/>
      <c r="I115" s="202">
        <f>I116</f>
        <v>37434</v>
      </c>
      <c r="J115" s="202">
        <f>J116</f>
        <v>37434</v>
      </c>
      <c r="K115" s="202">
        <f>K116</f>
        <v>37434</v>
      </c>
      <c r="L115" s="202"/>
      <c r="M115" s="202"/>
      <c r="N115" s="202"/>
      <c r="O115" s="202"/>
      <c r="P115" s="202"/>
      <c r="Q115" s="202"/>
      <c r="R115" s="202"/>
      <c r="S115" s="202"/>
      <c r="T115" s="202"/>
      <c r="U115" s="202"/>
      <c r="V115" s="202"/>
      <c r="W115" s="202"/>
    </row>
    <row r="116" s="174" customFormat="1" customHeight="1" spans="1:23">
      <c r="A116" s="196" t="s">
        <v>375</v>
      </c>
      <c r="B116" s="196" t="s">
        <v>407</v>
      </c>
      <c r="C116" s="197" t="s">
        <v>406</v>
      </c>
      <c r="D116" s="196" t="s">
        <v>54</v>
      </c>
      <c r="E116" s="196">
        <v>2013299</v>
      </c>
      <c r="F116" s="196" t="s">
        <v>90</v>
      </c>
      <c r="G116" s="196">
        <v>30201</v>
      </c>
      <c r="H116" s="196" t="s">
        <v>261</v>
      </c>
      <c r="I116" s="202">
        <v>37434</v>
      </c>
      <c r="J116" s="202">
        <v>37434</v>
      </c>
      <c r="K116" s="202">
        <v>37434</v>
      </c>
      <c r="L116" s="202"/>
      <c r="M116" s="202"/>
      <c r="N116" s="202"/>
      <c r="O116" s="202"/>
      <c r="P116" s="202"/>
      <c r="Q116" s="202"/>
      <c r="R116" s="202"/>
      <c r="S116" s="202"/>
      <c r="T116" s="202"/>
      <c r="U116" s="202"/>
      <c r="V116" s="202"/>
      <c r="W116" s="202"/>
    </row>
    <row r="117" s="175" customFormat="1" customHeight="1" spans="1:23">
      <c r="A117" s="196"/>
      <c r="B117" s="196"/>
      <c r="C117" s="197" t="s">
        <v>408</v>
      </c>
      <c r="D117" s="196"/>
      <c r="E117" s="196"/>
      <c r="F117" s="196"/>
      <c r="G117" s="196"/>
      <c r="H117" s="196"/>
      <c r="I117" s="202">
        <f>I118</f>
        <v>40000</v>
      </c>
      <c r="J117" s="202">
        <f>J118</f>
        <v>40000</v>
      </c>
      <c r="K117" s="202">
        <f>K118</f>
        <v>40000</v>
      </c>
      <c r="L117" s="202"/>
      <c r="M117" s="202"/>
      <c r="N117" s="202"/>
      <c r="O117" s="202"/>
      <c r="P117" s="202"/>
      <c r="Q117" s="202"/>
      <c r="R117" s="202"/>
      <c r="S117" s="202"/>
      <c r="T117" s="202"/>
      <c r="U117" s="202"/>
      <c r="V117" s="202"/>
      <c r="W117" s="202"/>
    </row>
    <row r="118" s="174" customFormat="1" customHeight="1" spans="1:23">
      <c r="A118" s="196" t="s">
        <v>375</v>
      </c>
      <c r="B118" s="312" t="s">
        <v>409</v>
      </c>
      <c r="C118" s="197" t="s">
        <v>408</v>
      </c>
      <c r="D118" s="196" t="s">
        <v>54</v>
      </c>
      <c r="E118" s="196">
        <v>2129999</v>
      </c>
      <c r="F118" s="196" t="s">
        <v>126</v>
      </c>
      <c r="G118" s="196">
        <v>31005</v>
      </c>
      <c r="H118" s="196" t="s">
        <v>382</v>
      </c>
      <c r="I118" s="202">
        <v>40000</v>
      </c>
      <c r="J118" s="202">
        <v>40000</v>
      </c>
      <c r="K118" s="202">
        <v>40000</v>
      </c>
      <c r="L118" s="202"/>
      <c r="M118" s="202"/>
      <c r="N118" s="202"/>
      <c r="O118" s="202"/>
      <c r="P118" s="202"/>
      <c r="Q118" s="202"/>
      <c r="R118" s="202"/>
      <c r="S118" s="202"/>
      <c r="T118" s="202"/>
      <c r="U118" s="202"/>
      <c r="V118" s="202"/>
      <c r="W118" s="202"/>
    </row>
    <row r="119" s="175" customFormat="1" customHeight="1" spans="1:23">
      <c r="A119" s="196"/>
      <c r="B119" s="196"/>
      <c r="C119" s="197" t="s">
        <v>410</v>
      </c>
      <c r="D119" s="196"/>
      <c r="E119" s="196"/>
      <c r="F119" s="196"/>
      <c r="G119" s="196"/>
      <c r="H119" s="196"/>
      <c r="I119" s="202">
        <f>I120</f>
        <v>50000</v>
      </c>
      <c r="J119" s="202"/>
      <c r="K119" s="202"/>
      <c r="L119" s="202">
        <f>L120</f>
        <v>50000</v>
      </c>
      <c r="M119" s="202"/>
      <c r="N119" s="202"/>
      <c r="O119" s="202"/>
      <c r="P119" s="202"/>
      <c r="Q119" s="202"/>
      <c r="R119" s="202"/>
      <c r="S119" s="202"/>
      <c r="T119" s="202"/>
      <c r="U119" s="202"/>
      <c r="V119" s="202"/>
      <c r="W119" s="202"/>
    </row>
    <row r="120" s="174" customFormat="1" customHeight="1" spans="1:23">
      <c r="A120" s="196" t="s">
        <v>375</v>
      </c>
      <c r="B120" s="196" t="s">
        <v>411</v>
      </c>
      <c r="C120" s="197" t="s">
        <v>410</v>
      </c>
      <c r="D120" s="196" t="s">
        <v>54</v>
      </c>
      <c r="E120" s="196">
        <v>2296002</v>
      </c>
      <c r="F120" s="196" t="s">
        <v>412</v>
      </c>
      <c r="G120" s="196">
        <v>31005</v>
      </c>
      <c r="H120" s="196" t="s">
        <v>382</v>
      </c>
      <c r="I120" s="202">
        <v>50000</v>
      </c>
      <c r="J120" s="202"/>
      <c r="K120" s="202"/>
      <c r="L120" s="202">
        <v>50000</v>
      </c>
      <c r="M120" s="202"/>
      <c r="N120" s="202"/>
      <c r="O120" s="202"/>
      <c r="P120" s="202"/>
      <c r="Q120" s="202"/>
      <c r="R120" s="202"/>
      <c r="S120" s="202"/>
      <c r="T120" s="202"/>
      <c r="U120" s="202"/>
      <c r="V120" s="202"/>
      <c r="W120" s="202"/>
    </row>
    <row r="121" s="175" customFormat="1" customHeight="1" spans="1:23">
      <c r="A121" s="196"/>
      <c r="B121" s="196"/>
      <c r="C121" s="197" t="s">
        <v>413</v>
      </c>
      <c r="D121" s="196"/>
      <c r="E121" s="196"/>
      <c r="F121" s="196"/>
      <c r="G121" s="196"/>
      <c r="H121" s="196"/>
      <c r="I121" s="202">
        <f>I122</f>
        <v>6000</v>
      </c>
      <c r="J121" s="202">
        <f>J122</f>
        <v>6000</v>
      </c>
      <c r="K121" s="202">
        <f>K122</f>
        <v>6000</v>
      </c>
      <c r="L121" s="202"/>
      <c r="M121" s="202"/>
      <c r="N121" s="202"/>
      <c r="O121" s="202"/>
      <c r="P121" s="202"/>
      <c r="Q121" s="202"/>
      <c r="R121" s="202"/>
      <c r="S121" s="202"/>
      <c r="T121" s="202"/>
      <c r="U121" s="202"/>
      <c r="V121" s="202"/>
      <c r="W121" s="202"/>
    </row>
    <row r="122" s="174" customFormat="1" customHeight="1" spans="1:23">
      <c r="A122" s="196" t="s">
        <v>375</v>
      </c>
      <c r="B122" s="196" t="s">
        <v>414</v>
      </c>
      <c r="C122" s="197" t="s">
        <v>413</v>
      </c>
      <c r="D122" s="196" t="s">
        <v>54</v>
      </c>
      <c r="E122" s="196">
        <v>2081006</v>
      </c>
      <c r="F122" s="196" t="s">
        <v>111</v>
      </c>
      <c r="G122" s="196">
        <v>30226</v>
      </c>
      <c r="H122" s="196" t="s">
        <v>373</v>
      </c>
      <c r="I122" s="202">
        <v>6000</v>
      </c>
      <c r="J122" s="202">
        <v>6000</v>
      </c>
      <c r="K122" s="202">
        <v>6000</v>
      </c>
      <c r="L122" s="202"/>
      <c r="M122" s="202"/>
      <c r="N122" s="202"/>
      <c r="O122" s="202"/>
      <c r="P122" s="202"/>
      <c r="Q122" s="202"/>
      <c r="R122" s="202"/>
      <c r="S122" s="202"/>
      <c r="T122" s="202"/>
      <c r="U122" s="202"/>
      <c r="V122" s="202"/>
      <c r="W122" s="202"/>
    </row>
    <row r="123" s="175" customFormat="1" customHeight="1" spans="1:23">
      <c r="A123" s="196"/>
      <c r="B123" s="196"/>
      <c r="C123" s="197" t="s">
        <v>415</v>
      </c>
      <c r="D123" s="196"/>
      <c r="E123" s="196"/>
      <c r="F123" s="196"/>
      <c r="G123" s="196"/>
      <c r="H123" s="196"/>
      <c r="I123" s="202">
        <f>I124</f>
        <v>50000</v>
      </c>
      <c r="J123" s="202">
        <f>J124</f>
        <v>50000</v>
      </c>
      <c r="K123" s="202">
        <f>K124</f>
        <v>50000</v>
      </c>
      <c r="L123" s="202"/>
      <c r="M123" s="202"/>
      <c r="N123" s="202"/>
      <c r="O123" s="202"/>
      <c r="P123" s="202"/>
      <c r="Q123" s="202"/>
      <c r="R123" s="202"/>
      <c r="S123" s="202"/>
      <c r="T123" s="202"/>
      <c r="U123" s="202"/>
      <c r="V123" s="202"/>
      <c r="W123" s="202"/>
    </row>
    <row r="124" s="174" customFormat="1" customHeight="1" spans="1:23">
      <c r="A124" s="196" t="s">
        <v>375</v>
      </c>
      <c r="B124" s="196" t="s">
        <v>416</v>
      </c>
      <c r="C124" s="197" t="s">
        <v>415</v>
      </c>
      <c r="D124" s="196" t="s">
        <v>54</v>
      </c>
      <c r="E124" s="196">
        <v>2130315</v>
      </c>
      <c r="F124" s="196" t="s">
        <v>137</v>
      </c>
      <c r="G124" s="196">
        <v>31005</v>
      </c>
      <c r="H124" s="196" t="s">
        <v>382</v>
      </c>
      <c r="I124" s="202">
        <v>50000</v>
      </c>
      <c r="J124" s="202">
        <v>50000</v>
      </c>
      <c r="K124" s="202">
        <v>50000</v>
      </c>
      <c r="L124" s="202"/>
      <c r="M124" s="202"/>
      <c r="N124" s="202"/>
      <c r="O124" s="202"/>
      <c r="P124" s="202"/>
      <c r="Q124" s="202"/>
      <c r="R124" s="202"/>
      <c r="S124" s="202"/>
      <c r="T124" s="202"/>
      <c r="U124" s="202"/>
      <c r="V124" s="202"/>
      <c r="W124" s="202"/>
    </row>
    <row r="125" s="175" customFormat="1" ht="24" customHeight="1" spans="1:23">
      <c r="A125" s="196"/>
      <c r="B125" s="196"/>
      <c r="C125" s="197" t="s">
        <v>417</v>
      </c>
      <c r="D125" s="196"/>
      <c r="E125" s="196"/>
      <c r="F125" s="196"/>
      <c r="G125" s="196"/>
      <c r="H125" s="196"/>
      <c r="I125" s="202">
        <f>I126</f>
        <v>400000</v>
      </c>
      <c r="J125" s="202">
        <f>J126</f>
        <v>0</v>
      </c>
      <c r="K125" s="202">
        <f>K126</f>
        <v>0</v>
      </c>
      <c r="L125" s="202">
        <v>400000</v>
      </c>
      <c r="M125" s="202"/>
      <c r="N125" s="202"/>
      <c r="O125" s="202"/>
      <c r="P125" s="202"/>
      <c r="Q125" s="202"/>
      <c r="R125" s="202"/>
      <c r="S125" s="202"/>
      <c r="T125" s="202"/>
      <c r="U125" s="202"/>
      <c r="V125" s="202"/>
      <c r="W125" s="202"/>
    </row>
    <row r="126" s="174" customFormat="1" ht="29" customHeight="1" spans="1:23">
      <c r="A126" s="196" t="s">
        <v>375</v>
      </c>
      <c r="B126" s="196" t="s">
        <v>418</v>
      </c>
      <c r="C126" s="197" t="s">
        <v>417</v>
      </c>
      <c r="D126" s="196" t="s">
        <v>54</v>
      </c>
      <c r="E126" s="196">
        <v>2296099</v>
      </c>
      <c r="F126" s="196" t="s">
        <v>158</v>
      </c>
      <c r="G126" s="196">
        <v>31005</v>
      </c>
      <c r="H126" s="196" t="s">
        <v>382</v>
      </c>
      <c r="I126" s="202">
        <v>400000</v>
      </c>
      <c r="J126" s="202"/>
      <c r="K126" s="202"/>
      <c r="L126" s="202">
        <v>400000</v>
      </c>
      <c r="M126" s="202"/>
      <c r="N126" s="202"/>
      <c r="O126" s="202"/>
      <c r="P126" s="202"/>
      <c r="Q126" s="202"/>
      <c r="R126" s="202"/>
      <c r="S126" s="202"/>
      <c r="T126" s="202"/>
      <c r="U126" s="202"/>
      <c r="V126" s="202"/>
      <c r="W126" s="202"/>
    </row>
    <row r="127" s="175" customFormat="1" ht="16" customHeight="1" spans="1:23">
      <c r="A127" s="196"/>
      <c r="B127" s="196"/>
      <c r="C127" s="197" t="s">
        <v>419</v>
      </c>
      <c r="D127" s="196"/>
      <c r="E127" s="196"/>
      <c r="F127" s="196"/>
      <c r="G127" s="196"/>
      <c r="H127" s="196"/>
      <c r="I127" s="202">
        <f>I128+I129</f>
        <v>23185</v>
      </c>
      <c r="J127" s="202">
        <f>J128+J129</f>
        <v>23185</v>
      </c>
      <c r="K127" s="202">
        <f>K128+K129</f>
        <v>23185</v>
      </c>
      <c r="L127" s="202"/>
      <c r="M127" s="202"/>
      <c r="N127" s="202"/>
      <c r="O127" s="202"/>
      <c r="P127" s="202"/>
      <c r="Q127" s="202"/>
      <c r="R127" s="202"/>
      <c r="S127" s="202"/>
      <c r="T127" s="202"/>
      <c r="U127" s="202"/>
      <c r="V127" s="202"/>
      <c r="W127" s="202"/>
    </row>
    <row r="128" s="174" customFormat="1" customHeight="1" spans="1:23">
      <c r="A128" s="196" t="s">
        <v>375</v>
      </c>
      <c r="B128" s="196" t="s">
        <v>420</v>
      </c>
      <c r="C128" s="197" t="s">
        <v>419</v>
      </c>
      <c r="D128" s="196" t="s">
        <v>54</v>
      </c>
      <c r="E128" s="196">
        <v>2010699</v>
      </c>
      <c r="F128" s="196" t="s">
        <v>84</v>
      </c>
      <c r="G128" s="196">
        <v>30201</v>
      </c>
      <c r="H128" s="196" t="s">
        <v>261</v>
      </c>
      <c r="I128" s="202">
        <v>18215</v>
      </c>
      <c r="J128" s="202">
        <v>18215</v>
      </c>
      <c r="K128" s="202">
        <v>18215</v>
      </c>
      <c r="L128" s="202"/>
      <c r="M128" s="202"/>
      <c r="N128" s="202"/>
      <c r="O128" s="202"/>
      <c r="P128" s="202"/>
      <c r="Q128" s="202"/>
      <c r="R128" s="202"/>
      <c r="S128" s="202"/>
      <c r="T128" s="202"/>
      <c r="U128" s="202"/>
      <c r="V128" s="202"/>
      <c r="W128" s="202"/>
    </row>
    <row r="129" s="174" customFormat="1" customHeight="1" spans="1:23">
      <c r="A129" s="196" t="s">
        <v>375</v>
      </c>
      <c r="B129" s="196" t="s">
        <v>420</v>
      </c>
      <c r="C129" s="197" t="s">
        <v>419</v>
      </c>
      <c r="D129" s="196" t="s">
        <v>54</v>
      </c>
      <c r="E129" s="196">
        <v>2010699</v>
      </c>
      <c r="F129" s="196" t="s">
        <v>84</v>
      </c>
      <c r="G129" s="196">
        <v>30227</v>
      </c>
      <c r="H129" s="196" t="s">
        <v>348</v>
      </c>
      <c r="I129" s="202">
        <v>4970</v>
      </c>
      <c r="J129" s="202">
        <v>4970</v>
      </c>
      <c r="K129" s="202">
        <v>4970</v>
      </c>
      <c r="L129" s="202"/>
      <c r="M129" s="202"/>
      <c r="N129" s="202"/>
      <c r="O129" s="202"/>
      <c r="P129" s="202"/>
      <c r="Q129" s="202"/>
      <c r="R129" s="202"/>
      <c r="S129" s="202"/>
      <c r="T129" s="202"/>
      <c r="U129" s="202"/>
      <c r="V129" s="202"/>
      <c r="W129" s="202"/>
    </row>
    <row r="130" s="175" customFormat="1" customHeight="1" spans="1:23">
      <c r="A130" s="196"/>
      <c r="B130" s="196"/>
      <c r="C130" s="197" t="s">
        <v>421</v>
      </c>
      <c r="D130" s="196"/>
      <c r="E130" s="196"/>
      <c r="F130" s="196"/>
      <c r="G130" s="196"/>
      <c r="H130" s="196"/>
      <c r="I130" s="202">
        <f>I131</f>
        <v>300000</v>
      </c>
      <c r="J130" s="202">
        <f>J131</f>
        <v>300000</v>
      </c>
      <c r="K130" s="202">
        <f>K131</f>
        <v>300000</v>
      </c>
      <c r="L130" s="202"/>
      <c r="M130" s="202"/>
      <c r="N130" s="202"/>
      <c r="O130" s="202"/>
      <c r="P130" s="202"/>
      <c r="Q130" s="202"/>
      <c r="R130" s="202"/>
      <c r="S130" s="202"/>
      <c r="T130" s="202"/>
      <c r="U130" s="202"/>
      <c r="V130" s="202"/>
      <c r="W130" s="202"/>
    </row>
    <row r="131" s="174" customFormat="1" customHeight="1" spans="1:23">
      <c r="A131" s="196" t="s">
        <v>375</v>
      </c>
      <c r="B131" s="196" t="s">
        <v>422</v>
      </c>
      <c r="C131" s="197" t="s">
        <v>421</v>
      </c>
      <c r="D131" s="196" t="s">
        <v>54</v>
      </c>
      <c r="E131" s="196">
        <v>2129999</v>
      </c>
      <c r="F131" s="196" t="s">
        <v>126</v>
      </c>
      <c r="G131" s="196">
        <v>31005</v>
      </c>
      <c r="H131" s="196" t="s">
        <v>382</v>
      </c>
      <c r="I131" s="202">
        <v>300000</v>
      </c>
      <c r="J131" s="202">
        <v>300000</v>
      </c>
      <c r="K131" s="202">
        <v>300000</v>
      </c>
      <c r="L131" s="202"/>
      <c r="M131" s="202"/>
      <c r="N131" s="202"/>
      <c r="O131" s="202"/>
      <c r="P131" s="202"/>
      <c r="Q131" s="202"/>
      <c r="R131" s="202"/>
      <c r="S131" s="202"/>
      <c r="T131" s="202"/>
      <c r="U131" s="202"/>
      <c r="V131" s="202"/>
      <c r="W131" s="202"/>
    </row>
    <row r="132" s="175" customFormat="1" customHeight="1" spans="1:23">
      <c r="A132" s="196"/>
      <c r="B132" s="196"/>
      <c r="C132" s="197" t="s">
        <v>423</v>
      </c>
      <c r="D132" s="196"/>
      <c r="E132" s="196"/>
      <c r="F132" s="196"/>
      <c r="G132" s="196"/>
      <c r="H132" s="196"/>
      <c r="I132" s="202">
        <f>I133</f>
        <v>30000</v>
      </c>
      <c r="J132" s="202"/>
      <c r="K132" s="202"/>
      <c r="L132" s="202">
        <f>L133</f>
        <v>30000</v>
      </c>
      <c r="M132" s="202"/>
      <c r="N132" s="202"/>
      <c r="O132" s="202"/>
      <c r="P132" s="202"/>
      <c r="Q132" s="202"/>
      <c r="R132" s="202"/>
      <c r="S132" s="202"/>
      <c r="T132" s="202"/>
      <c r="U132" s="202"/>
      <c r="V132" s="202"/>
      <c r="W132" s="202"/>
    </row>
    <row r="133" s="174" customFormat="1" customHeight="1" spans="1:23">
      <c r="A133" s="196" t="s">
        <v>380</v>
      </c>
      <c r="B133" s="196" t="s">
        <v>424</v>
      </c>
      <c r="C133" s="197" t="s">
        <v>423</v>
      </c>
      <c r="D133" s="196" t="s">
        <v>54</v>
      </c>
      <c r="E133" s="196">
        <v>2296003</v>
      </c>
      <c r="F133" s="196" t="s">
        <v>157</v>
      </c>
      <c r="G133" s="196">
        <v>30201</v>
      </c>
      <c r="H133" s="196" t="s">
        <v>261</v>
      </c>
      <c r="I133" s="202">
        <v>30000</v>
      </c>
      <c r="J133" s="202"/>
      <c r="K133" s="202"/>
      <c r="L133" s="202">
        <v>30000</v>
      </c>
      <c r="M133" s="202"/>
      <c r="N133" s="202"/>
      <c r="O133" s="202"/>
      <c r="P133" s="202"/>
      <c r="Q133" s="202"/>
      <c r="R133" s="202"/>
      <c r="S133" s="202"/>
      <c r="T133" s="202"/>
      <c r="U133" s="202"/>
      <c r="V133" s="202"/>
      <c r="W133" s="202"/>
    </row>
    <row r="134" s="175" customFormat="1" customHeight="1" spans="1:23">
      <c r="A134" s="196"/>
      <c r="B134" s="196"/>
      <c r="C134" s="197" t="s">
        <v>425</v>
      </c>
      <c r="D134" s="196"/>
      <c r="E134" s="196"/>
      <c r="F134" s="196"/>
      <c r="G134" s="196"/>
      <c r="H134" s="196"/>
      <c r="I134" s="202">
        <f>I135+I136</f>
        <v>8329.5</v>
      </c>
      <c r="J134" s="202">
        <f>J135+J136</f>
        <v>8329.5</v>
      </c>
      <c r="K134" s="202">
        <f>K135+K136</f>
        <v>8329.5</v>
      </c>
      <c r="L134" s="202"/>
      <c r="M134" s="202"/>
      <c r="N134" s="202"/>
      <c r="O134" s="202"/>
      <c r="P134" s="202"/>
      <c r="Q134" s="202"/>
      <c r="R134" s="202"/>
      <c r="S134" s="202"/>
      <c r="T134" s="202"/>
      <c r="U134" s="202"/>
      <c r="V134" s="202"/>
      <c r="W134" s="202"/>
    </row>
    <row r="135" s="174" customFormat="1" customHeight="1" spans="1:23">
      <c r="A135" s="196" t="s">
        <v>375</v>
      </c>
      <c r="B135" s="196" t="s">
        <v>426</v>
      </c>
      <c r="C135" s="197" t="s">
        <v>425</v>
      </c>
      <c r="D135" s="196" t="s">
        <v>54</v>
      </c>
      <c r="E135" s="196">
        <v>2012902</v>
      </c>
      <c r="F135" s="196" t="s">
        <v>86</v>
      </c>
      <c r="G135" s="196">
        <v>30305</v>
      </c>
      <c r="H135" s="196" t="s">
        <v>330</v>
      </c>
      <c r="I135" s="202">
        <v>4167</v>
      </c>
      <c r="J135" s="202">
        <v>4167</v>
      </c>
      <c r="K135" s="202">
        <v>4167</v>
      </c>
      <c r="L135" s="202"/>
      <c r="M135" s="202"/>
      <c r="N135" s="202"/>
      <c r="O135" s="202"/>
      <c r="P135" s="202"/>
      <c r="Q135" s="202"/>
      <c r="R135" s="202"/>
      <c r="S135" s="202"/>
      <c r="T135" s="202"/>
      <c r="U135" s="202"/>
      <c r="V135" s="202"/>
      <c r="W135" s="202"/>
    </row>
    <row r="136" s="174" customFormat="1" customHeight="1" spans="1:23">
      <c r="A136" s="196" t="s">
        <v>375</v>
      </c>
      <c r="B136" s="196" t="s">
        <v>426</v>
      </c>
      <c r="C136" s="197" t="s">
        <v>425</v>
      </c>
      <c r="D136" s="196" t="s">
        <v>54</v>
      </c>
      <c r="E136" s="196">
        <v>2012999</v>
      </c>
      <c r="F136" s="196" t="s">
        <v>185</v>
      </c>
      <c r="G136" s="196">
        <v>30305</v>
      </c>
      <c r="H136" s="196" t="s">
        <v>330</v>
      </c>
      <c r="I136" s="202">
        <v>4162.5</v>
      </c>
      <c r="J136" s="202">
        <v>4162.5</v>
      </c>
      <c r="K136" s="202">
        <v>4162.5</v>
      </c>
      <c r="L136" s="202"/>
      <c r="M136" s="202"/>
      <c r="N136" s="202"/>
      <c r="O136" s="202"/>
      <c r="P136" s="202"/>
      <c r="Q136" s="202"/>
      <c r="R136" s="202"/>
      <c r="S136" s="202"/>
      <c r="T136" s="202"/>
      <c r="U136" s="202"/>
      <c r="V136" s="202"/>
      <c r="W136" s="202"/>
    </row>
    <row r="137" s="175" customFormat="1" ht="28" customHeight="1" spans="1:23">
      <c r="A137" s="196"/>
      <c r="B137" s="196"/>
      <c r="C137" s="197" t="s">
        <v>427</v>
      </c>
      <c r="D137" s="196"/>
      <c r="E137" s="196"/>
      <c r="F137" s="196"/>
      <c r="G137" s="196"/>
      <c r="H137" s="196"/>
      <c r="I137" s="202">
        <f>I138</f>
        <v>80000</v>
      </c>
      <c r="J137" s="202">
        <f>J138</f>
        <v>80000</v>
      </c>
      <c r="K137" s="202">
        <f>K138</f>
        <v>80000</v>
      </c>
      <c r="L137" s="202"/>
      <c r="M137" s="202"/>
      <c r="N137" s="202"/>
      <c r="O137" s="202"/>
      <c r="P137" s="202"/>
      <c r="Q137" s="202"/>
      <c r="R137" s="202"/>
      <c r="S137" s="202"/>
      <c r="T137" s="202"/>
      <c r="U137" s="202"/>
      <c r="V137" s="202"/>
      <c r="W137" s="202"/>
    </row>
    <row r="138" s="174" customFormat="1" ht="26" customHeight="1" spans="1:23">
      <c r="A138" s="196" t="s">
        <v>375</v>
      </c>
      <c r="B138" s="196" t="s">
        <v>428</v>
      </c>
      <c r="C138" s="197" t="s">
        <v>427</v>
      </c>
      <c r="D138" s="196" t="s">
        <v>54</v>
      </c>
      <c r="E138" s="196">
        <v>2081004</v>
      </c>
      <c r="F138" s="196" t="s">
        <v>110</v>
      </c>
      <c r="G138" s="196">
        <v>31005</v>
      </c>
      <c r="H138" s="196" t="s">
        <v>382</v>
      </c>
      <c r="I138" s="202">
        <v>80000</v>
      </c>
      <c r="J138" s="202">
        <v>80000</v>
      </c>
      <c r="K138" s="202">
        <v>80000</v>
      </c>
      <c r="L138" s="202"/>
      <c r="M138" s="202"/>
      <c r="N138" s="202"/>
      <c r="O138" s="202"/>
      <c r="P138" s="202"/>
      <c r="Q138" s="202"/>
      <c r="R138" s="202"/>
      <c r="S138" s="202"/>
      <c r="T138" s="202"/>
      <c r="U138" s="202"/>
      <c r="V138" s="202"/>
      <c r="W138" s="202"/>
    </row>
    <row r="139" s="174" customFormat="1" customHeight="1" spans="1:23">
      <c r="A139" s="212"/>
      <c r="B139" s="212"/>
      <c r="C139" s="213"/>
      <c r="D139" s="212"/>
      <c r="E139" s="212"/>
      <c r="F139" s="212"/>
      <c r="G139" s="212"/>
      <c r="H139" s="212"/>
      <c r="I139" s="214"/>
      <c r="J139" s="214"/>
      <c r="K139" s="214"/>
      <c r="L139" s="214"/>
      <c r="M139" s="214"/>
      <c r="N139" s="214"/>
      <c r="O139" s="214"/>
      <c r="P139" s="214"/>
      <c r="Q139" s="214"/>
      <c r="R139" s="214"/>
      <c r="S139" s="214"/>
      <c r="T139" s="214"/>
      <c r="U139" s="214"/>
      <c r="V139" s="214"/>
      <c r="W139" s="214"/>
    </row>
    <row r="140" s="174" customFormat="1" customHeight="1" spans="1:23">
      <c r="A140" s="212"/>
      <c r="B140" s="212"/>
      <c r="C140" s="213"/>
      <c r="D140" s="212"/>
      <c r="E140" s="212"/>
      <c r="F140" s="212"/>
      <c r="G140" s="212"/>
      <c r="H140" s="212"/>
      <c r="I140" s="214"/>
      <c r="J140" s="214"/>
      <c r="K140" s="214"/>
      <c r="L140" s="214"/>
      <c r="M140" s="214"/>
      <c r="N140" s="214"/>
      <c r="O140" s="214"/>
      <c r="P140" s="214"/>
      <c r="Q140" s="214"/>
      <c r="R140" s="214"/>
      <c r="S140" s="214"/>
      <c r="T140" s="214"/>
      <c r="U140" s="214"/>
      <c r="V140" s="214"/>
      <c r="W140" s="214"/>
    </row>
    <row r="141" s="174" customFormat="1" customHeight="1" spans="1:23">
      <c r="A141" s="212"/>
      <c r="B141" s="212"/>
      <c r="C141" s="213"/>
      <c r="D141" s="212"/>
      <c r="E141" s="212"/>
      <c r="F141" s="212"/>
      <c r="G141" s="212"/>
      <c r="H141" s="212"/>
      <c r="I141" s="214"/>
      <c r="J141" s="214"/>
      <c r="K141" s="214"/>
      <c r="L141" s="214"/>
      <c r="M141" s="214"/>
      <c r="N141" s="214"/>
      <c r="O141" s="214"/>
      <c r="P141" s="214"/>
      <c r="Q141" s="214"/>
      <c r="R141" s="214"/>
      <c r="S141" s="214"/>
      <c r="T141" s="214"/>
      <c r="U141" s="214"/>
      <c r="V141" s="214"/>
      <c r="W141" s="214"/>
    </row>
    <row r="142" s="174" customFormat="1" customHeight="1" spans="1:23">
      <c r="A142" s="212"/>
      <c r="B142" s="212"/>
      <c r="C142" s="213"/>
      <c r="D142" s="212"/>
      <c r="E142" s="212"/>
      <c r="F142" s="212"/>
      <c r="G142" s="212"/>
      <c r="H142" s="212"/>
      <c r="I142" s="214"/>
      <c r="J142" s="214"/>
      <c r="K142" s="214"/>
      <c r="L142" s="214"/>
      <c r="M142" s="214"/>
      <c r="N142" s="214"/>
      <c r="O142" s="214"/>
      <c r="P142" s="214"/>
      <c r="Q142" s="214"/>
      <c r="R142" s="214"/>
      <c r="S142" s="214"/>
      <c r="T142" s="214"/>
      <c r="U142" s="214"/>
      <c r="V142" s="214"/>
      <c r="W142" s="214"/>
    </row>
    <row r="143" s="174" customFormat="1" customHeight="1" spans="1:23">
      <c r="A143" s="212"/>
      <c r="B143" s="212"/>
      <c r="C143" s="213"/>
      <c r="D143" s="212"/>
      <c r="E143" s="212"/>
      <c r="F143" s="212"/>
      <c r="G143" s="212"/>
      <c r="H143" s="212"/>
      <c r="I143" s="214"/>
      <c r="J143" s="214"/>
      <c r="K143" s="214"/>
      <c r="L143" s="214"/>
      <c r="M143" s="214"/>
      <c r="N143" s="214"/>
      <c r="O143" s="214"/>
      <c r="P143" s="214"/>
      <c r="Q143" s="214"/>
      <c r="R143" s="214"/>
      <c r="S143" s="214"/>
      <c r="T143" s="214"/>
      <c r="U143" s="214"/>
      <c r="V143" s="214"/>
      <c r="W143" s="214"/>
    </row>
    <row r="144" s="174" customFormat="1" customHeight="1" spans="1:23">
      <c r="A144" s="212"/>
      <c r="B144" s="212"/>
      <c r="C144" s="213"/>
      <c r="D144" s="212"/>
      <c r="E144" s="212"/>
      <c r="F144" s="212"/>
      <c r="G144" s="212"/>
      <c r="H144" s="212"/>
      <c r="I144" s="214"/>
      <c r="J144" s="214"/>
      <c r="K144" s="214"/>
      <c r="L144" s="214"/>
      <c r="M144" s="214"/>
      <c r="N144" s="214"/>
      <c r="O144" s="214"/>
      <c r="P144" s="214"/>
      <c r="Q144" s="214"/>
      <c r="R144" s="214"/>
      <c r="S144" s="214"/>
      <c r="T144" s="214"/>
      <c r="U144" s="214"/>
      <c r="V144" s="214"/>
      <c r="W144" s="214"/>
    </row>
    <row r="145" s="174" customFormat="1" customHeight="1" spans="1:23">
      <c r="A145" s="212"/>
      <c r="B145" s="212"/>
      <c r="C145" s="213"/>
      <c r="D145" s="212"/>
      <c r="E145" s="212"/>
      <c r="F145" s="212"/>
      <c r="G145" s="212"/>
      <c r="H145" s="212"/>
      <c r="I145" s="214"/>
      <c r="J145" s="214"/>
      <c r="K145" s="214"/>
      <c r="L145" s="214"/>
      <c r="M145" s="214"/>
      <c r="N145" s="214"/>
      <c r="O145" s="214"/>
      <c r="P145" s="214"/>
      <c r="Q145" s="214"/>
      <c r="R145" s="214"/>
      <c r="S145" s="214"/>
      <c r="T145" s="214"/>
      <c r="U145" s="214"/>
      <c r="V145" s="214"/>
      <c r="W145" s="214"/>
    </row>
    <row r="146" s="174" customFormat="1" customHeight="1" spans="1:23">
      <c r="A146" s="212"/>
      <c r="B146" s="212"/>
      <c r="C146" s="213"/>
      <c r="D146" s="212"/>
      <c r="E146" s="212"/>
      <c r="F146" s="212"/>
      <c r="G146" s="212"/>
      <c r="H146" s="212"/>
      <c r="I146" s="214"/>
      <c r="J146" s="214"/>
      <c r="K146" s="214"/>
      <c r="L146" s="214"/>
      <c r="M146" s="214"/>
      <c r="N146" s="214"/>
      <c r="O146" s="214"/>
      <c r="P146" s="214"/>
      <c r="Q146" s="214"/>
      <c r="R146" s="214"/>
      <c r="S146" s="214"/>
      <c r="T146" s="214"/>
      <c r="U146" s="214"/>
      <c r="V146" s="214"/>
      <c r="W146" s="214"/>
    </row>
    <row r="147" s="174" customFormat="1" customHeight="1" spans="1:23">
      <c r="A147" s="212"/>
      <c r="B147" s="212"/>
      <c r="C147" s="213"/>
      <c r="D147" s="212"/>
      <c r="E147" s="212"/>
      <c r="F147" s="212"/>
      <c r="G147" s="212"/>
      <c r="H147" s="212"/>
      <c r="I147" s="214"/>
      <c r="J147" s="214"/>
      <c r="K147" s="214"/>
      <c r="L147" s="214"/>
      <c r="M147" s="214"/>
      <c r="N147" s="214"/>
      <c r="O147" s="214"/>
      <c r="P147" s="214"/>
      <c r="Q147" s="214"/>
      <c r="R147" s="214"/>
      <c r="S147" s="214"/>
      <c r="T147" s="214"/>
      <c r="U147" s="214"/>
      <c r="V147" s="214"/>
      <c r="W147" s="214"/>
    </row>
    <row r="148" s="174" customFormat="1" customHeight="1" spans="1:23">
      <c r="A148" s="212"/>
      <c r="B148" s="212"/>
      <c r="C148" s="213"/>
      <c r="D148" s="212"/>
      <c r="E148" s="212"/>
      <c r="F148" s="212"/>
      <c r="G148" s="212"/>
      <c r="H148" s="212"/>
      <c r="I148" s="214"/>
      <c r="J148" s="214"/>
      <c r="K148" s="214"/>
      <c r="L148" s="214"/>
      <c r="M148" s="214"/>
      <c r="N148" s="214"/>
      <c r="O148" s="214"/>
      <c r="P148" s="214"/>
      <c r="Q148" s="214"/>
      <c r="R148" s="214"/>
      <c r="S148" s="214"/>
      <c r="T148" s="214"/>
      <c r="U148" s="214"/>
      <c r="V148" s="214"/>
      <c r="W148" s="214"/>
    </row>
    <row r="149" s="174" customFormat="1" customHeight="1" spans="1:23">
      <c r="A149" s="212" t="s">
        <v>34</v>
      </c>
      <c r="B149" s="212"/>
      <c r="C149" s="213"/>
      <c r="D149" s="212"/>
      <c r="E149" s="212"/>
      <c r="F149" s="212"/>
      <c r="G149" s="212"/>
      <c r="H149" s="212"/>
      <c r="I149" s="214">
        <f>I9+I13+I18+I21+I24+I26+I29+I31+I36+I39+I41+I47+I50+I52+I55+I69+I72+I76+I82+I84+I86+I89+I91+I93+I96+I98+I100+I102+I109+I115+I117+I119+I121+I123+I125+I127+I130+I132+I134+I137</f>
        <v>7558268.19</v>
      </c>
      <c r="J149" s="214">
        <f>J9+J13+J18+J21+J24+J26+J29+J31+J36+J39+J41+J47+J50+J52+J55+J69+J72+J76+J82+J84+J86+J89+J91+J93+J96+J98+J100+J102+J109+J115+J117+J119+J121+J123+J125+J127+J130+J132+J134+J137</f>
        <v>6958162.31</v>
      </c>
      <c r="K149" s="214">
        <f>K9+K13+K18+K21+K24+K26+K29+K31+K36+K39+K41+K47+K50+K52+K55+K69+K72+K76+K82+K84+K86+K89+K91+K93+K96+K98+K100+K102+K109+K115+K117+K119+K121+K123+K125+K127+K130+K132+K134+K137</f>
        <v>6868980.31</v>
      </c>
      <c r="L149" s="214">
        <f>L89+L119+L126+L132</f>
        <v>580000</v>
      </c>
      <c r="M149" s="214"/>
      <c r="N149" s="214"/>
      <c r="O149" s="214"/>
      <c r="P149" s="214"/>
      <c r="Q149" s="214"/>
      <c r="R149" s="214">
        <v>20105.88</v>
      </c>
      <c r="S149" s="214"/>
      <c r="T149" s="214"/>
      <c r="U149" s="214"/>
      <c r="V149" s="214"/>
      <c r="W149" s="214">
        <v>20105.88</v>
      </c>
    </row>
  </sheetData>
  <autoFilter ref="A7:W138">
    <extLst/>
  </autoFilter>
  <mergeCells count="28">
    <mergeCell ref="A3:W3"/>
    <mergeCell ref="A4:I4"/>
    <mergeCell ref="J5:M5"/>
    <mergeCell ref="N5:P5"/>
    <mergeCell ref="R5:W5"/>
    <mergeCell ref="J6:K6"/>
    <mergeCell ref="A149:H149"/>
    <mergeCell ref="A5:A7"/>
    <mergeCell ref="B5:B7"/>
    <mergeCell ref="C5:C7"/>
    <mergeCell ref="D5:D7"/>
    <mergeCell ref="E5:E7"/>
    <mergeCell ref="F5:F7"/>
    <mergeCell ref="G5:G7"/>
    <mergeCell ref="H5:H7"/>
    <mergeCell ref="I5:I7"/>
    <mergeCell ref="L6:L7"/>
    <mergeCell ref="M6:M7"/>
    <mergeCell ref="N6:N7"/>
    <mergeCell ref="O6:O7"/>
    <mergeCell ref="P6:P7"/>
    <mergeCell ref="Q5:Q7"/>
    <mergeCell ref="R6:R7"/>
    <mergeCell ref="S6:S7"/>
    <mergeCell ref="T6:T7"/>
    <mergeCell ref="U6:U7"/>
    <mergeCell ref="V6:V7"/>
    <mergeCell ref="W6:W7"/>
  </mergeCells>
  <pageMargins left="0.75" right="0.75" top="1" bottom="1" header="0.5" footer="0.5"/>
  <pageSetup paperSize="9" scale="21"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374"/>
  <sheetViews>
    <sheetView showZeros="0" topLeftCell="B1" workbookViewId="0">
      <pane ySplit="6" topLeftCell="A126" activePane="bottomLeft" state="frozen"/>
      <selection/>
      <selection pane="bottomLeft" activeCell="J90" sqref="J90"/>
    </sheetView>
  </sheetViews>
  <sheetFormatPr defaultColWidth="9.11111111111111" defaultRowHeight="11.95" customHeight="1"/>
  <cols>
    <col min="1" max="1" width="34.212962962963" customWidth="1"/>
    <col min="2" max="2" width="65.2222222222222" customWidth="1"/>
    <col min="3" max="3" width="17.212962962963" customWidth="1"/>
    <col min="4" max="5" width="21" customWidth="1"/>
    <col min="6" max="6" width="11.212962962963" customWidth="1"/>
    <col min="7" max="7" width="10.3333333333333" customWidth="1"/>
    <col min="8" max="8" width="9.33333333333333" customWidth="1"/>
    <col min="9" max="9" width="13.4444444444444" customWidth="1"/>
    <col min="10" max="10" width="32.8888888888889" customWidth="1"/>
  </cols>
  <sheetData>
    <row r="1" customHeight="1" spans="1:10">
      <c r="A1" s="4"/>
      <c r="B1" s="4"/>
      <c r="C1" s="4"/>
      <c r="D1" s="4"/>
      <c r="E1" s="4"/>
      <c r="F1" s="4"/>
      <c r="G1" s="4"/>
      <c r="H1" s="4"/>
      <c r="I1" s="4"/>
      <c r="J1" s="4"/>
    </row>
    <row r="2" customHeight="1" spans="1:10">
      <c r="A2" s="6"/>
      <c r="B2" s="6"/>
      <c r="C2" s="6"/>
      <c r="D2" s="6"/>
      <c r="E2" s="6"/>
      <c r="F2" s="6"/>
      <c r="G2" s="6"/>
      <c r="H2" s="6"/>
      <c r="I2" s="6"/>
      <c r="J2" s="139" t="s">
        <v>429</v>
      </c>
    </row>
    <row r="3" ht="28.5" customHeight="1" spans="1:10">
      <c r="A3" s="163" t="s">
        <v>430</v>
      </c>
      <c r="B3" s="35"/>
      <c r="C3" s="35"/>
      <c r="D3" s="35"/>
      <c r="E3" s="35"/>
      <c r="F3" s="140"/>
      <c r="G3" s="35"/>
      <c r="H3" s="140"/>
      <c r="I3" s="140"/>
      <c r="J3" s="35"/>
    </row>
    <row r="4" ht="15.05" customHeight="1" spans="1:10">
      <c r="A4" s="10" t="str">
        <f>'部门财务收支预算总表01-1'!A4</f>
        <v>单位名称：古城街道办事处</v>
      </c>
      <c r="B4" s="6"/>
      <c r="C4" s="6"/>
      <c r="D4" s="6"/>
      <c r="E4" s="6"/>
      <c r="F4" s="6"/>
      <c r="G4" s="6"/>
      <c r="H4" s="6"/>
      <c r="I4" s="6"/>
      <c r="J4" s="6"/>
    </row>
    <row r="5" ht="14.25" customHeight="1" spans="1:10">
      <c r="A5" s="39" t="s">
        <v>431</v>
      </c>
      <c r="B5" s="39" t="s">
        <v>432</v>
      </c>
      <c r="C5" s="39" t="s">
        <v>433</v>
      </c>
      <c r="D5" s="39" t="s">
        <v>434</v>
      </c>
      <c r="E5" s="39" t="s">
        <v>435</v>
      </c>
      <c r="F5" s="164" t="s">
        <v>436</v>
      </c>
      <c r="G5" s="39" t="s">
        <v>437</v>
      </c>
      <c r="H5" s="164" t="s">
        <v>438</v>
      </c>
      <c r="I5" s="164" t="s">
        <v>439</v>
      </c>
      <c r="J5" s="39" t="s">
        <v>440</v>
      </c>
    </row>
    <row r="6" ht="14.25" customHeight="1" spans="1:10">
      <c r="A6" s="39">
        <v>1</v>
      </c>
      <c r="B6" s="39">
        <v>2</v>
      </c>
      <c r="C6" s="39">
        <v>3</v>
      </c>
      <c r="D6" s="39">
        <v>4</v>
      </c>
      <c r="E6" s="39">
        <v>5</v>
      </c>
      <c r="F6" s="164">
        <v>6</v>
      </c>
      <c r="G6" s="39">
        <v>7</v>
      </c>
      <c r="H6" s="164">
        <v>8</v>
      </c>
      <c r="I6" s="164">
        <v>9</v>
      </c>
      <c r="J6" s="39">
        <v>10</v>
      </c>
    </row>
    <row r="7" ht="15.05" customHeight="1" spans="1:10">
      <c r="A7" s="45" t="s">
        <v>54</v>
      </c>
      <c r="B7" s="45"/>
      <c r="C7" s="45"/>
      <c r="D7" s="48"/>
      <c r="E7" s="135"/>
      <c r="F7" s="135"/>
      <c r="G7" s="135"/>
      <c r="H7" s="135"/>
      <c r="I7" s="135"/>
      <c r="J7" s="135"/>
    </row>
    <row r="8" ht="148" customHeight="1" spans="1:10">
      <c r="A8" s="165" t="s">
        <v>331</v>
      </c>
      <c r="B8" s="45" t="s">
        <v>441</v>
      </c>
      <c r="C8" s="137"/>
      <c r="D8" s="137"/>
      <c r="E8" s="135"/>
      <c r="F8" s="135"/>
      <c r="G8" s="135"/>
      <c r="H8" s="135"/>
      <c r="I8" s="135"/>
      <c r="J8" s="135"/>
    </row>
    <row r="9" customHeight="1" spans="1:10">
      <c r="A9" s="45"/>
      <c r="B9" s="45"/>
      <c r="C9" s="45" t="s">
        <v>442</v>
      </c>
      <c r="D9" s="166" t="s">
        <v>443</v>
      </c>
      <c r="E9" s="167" t="s">
        <v>444</v>
      </c>
      <c r="F9" s="136" t="s">
        <v>445</v>
      </c>
      <c r="G9" s="137" t="s">
        <v>50</v>
      </c>
      <c r="H9" s="136" t="s">
        <v>446</v>
      </c>
      <c r="I9" s="136" t="s">
        <v>447</v>
      </c>
      <c r="J9" s="167" t="s">
        <v>448</v>
      </c>
    </row>
    <row r="10" customHeight="1" spans="1:10">
      <c r="A10" s="45"/>
      <c r="B10" s="45"/>
      <c r="C10" s="45" t="s">
        <v>442</v>
      </c>
      <c r="D10" s="166" t="s">
        <v>443</v>
      </c>
      <c r="E10" s="167" t="s">
        <v>449</v>
      </c>
      <c r="F10" s="136" t="s">
        <v>445</v>
      </c>
      <c r="G10" s="137" t="s">
        <v>49</v>
      </c>
      <c r="H10" s="136" t="s">
        <v>446</v>
      </c>
      <c r="I10" s="136" t="s">
        <v>447</v>
      </c>
      <c r="J10" s="167" t="s">
        <v>450</v>
      </c>
    </row>
    <row r="11" customHeight="1" spans="1:10">
      <c r="A11" s="45"/>
      <c r="B11" s="45"/>
      <c r="C11" s="45" t="s">
        <v>442</v>
      </c>
      <c r="D11" s="166" t="s">
        <v>451</v>
      </c>
      <c r="E11" s="167" t="s">
        <v>452</v>
      </c>
      <c r="F11" s="136" t="s">
        <v>445</v>
      </c>
      <c r="G11" s="137" t="s">
        <v>453</v>
      </c>
      <c r="H11" s="136" t="s">
        <v>454</v>
      </c>
      <c r="I11" s="136" t="s">
        <v>447</v>
      </c>
      <c r="J11" s="167" t="s">
        <v>455</v>
      </c>
    </row>
    <row r="12" customHeight="1" spans="1:10">
      <c r="A12" s="45"/>
      <c r="B12" s="45"/>
      <c r="C12" s="45" t="s">
        <v>442</v>
      </c>
      <c r="D12" s="166" t="s">
        <v>456</v>
      </c>
      <c r="E12" s="167" t="s">
        <v>457</v>
      </c>
      <c r="F12" s="136" t="s">
        <v>445</v>
      </c>
      <c r="G12" s="137" t="s">
        <v>458</v>
      </c>
      <c r="H12" s="136" t="s">
        <v>459</v>
      </c>
      <c r="I12" s="136" t="s">
        <v>447</v>
      </c>
      <c r="J12" s="167" t="s">
        <v>460</v>
      </c>
    </row>
    <row r="13" customHeight="1" spans="1:10">
      <c r="A13" s="45"/>
      <c r="B13" s="45"/>
      <c r="C13" s="45" t="s">
        <v>461</v>
      </c>
      <c r="D13" s="166" t="s">
        <v>462</v>
      </c>
      <c r="E13" s="167" t="s">
        <v>463</v>
      </c>
      <c r="F13" s="136" t="s">
        <v>445</v>
      </c>
      <c r="G13" s="137" t="s">
        <v>453</v>
      </c>
      <c r="H13" s="136" t="s">
        <v>454</v>
      </c>
      <c r="I13" s="136" t="s">
        <v>447</v>
      </c>
      <c r="J13" s="167" t="s">
        <v>464</v>
      </c>
    </row>
    <row r="14" customHeight="1" spans="1:10">
      <c r="A14" s="45"/>
      <c r="B14" s="45"/>
      <c r="C14" s="45" t="s">
        <v>461</v>
      </c>
      <c r="D14" s="166" t="s">
        <v>462</v>
      </c>
      <c r="E14" s="167" t="s">
        <v>465</v>
      </c>
      <c r="F14" s="136" t="s">
        <v>445</v>
      </c>
      <c r="G14" s="137" t="s">
        <v>466</v>
      </c>
      <c r="H14" s="136" t="s">
        <v>454</v>
      </c>
      <c r="I14" s="136" t="s">
        <v>447</v>
      </c>
      <c r="J14" s="167" t="s">
        <v>467</v>
      </c>
    </row>
    <row r="15" customHeight="1" spans="1:10">
      <c r="A15" s="45"/>
      <c r="B15" s="45"/>
      <c r="C15" s="45" t="s">
        <v>468</v>
      </c>
      <c r="D15" s="166" t="s">
        <v>469</v>
      </c>
      <c r="E15" s="167" t="s">
        <v>470</v>
      </c>
      <c r="F15" s="136" t="s">
        <v>471</v>
      </c>
      <c r="G15" s="137" t="s">
        <v>472</v>
      </c>
      <c r="H15" s="136" t="s">
        <v>454</v>
      </c>
      <c r="I15" s="136" t="s">
        <v>447</v>
      </c>
      <c r="J15" s="167" t="s">
        <v>473</v>
      </c>
    </row>
    <row r="16" ht="71" customHeight="1" spans="1:10">
      <c r="A16" s="165" t="s">
        <v>355</v>
      </c>
      <c r="B16" s="45" t="s">
        <v>474</v>
      </c>
      <c r="C16" s="45"/>
      <c r="D16" s="45"/>
      <c r="E16" s="45"/>
      <c r="F16" s="45"/>
      <c r="G16" s="45"/>
      <c r="H16" s="45"/>
      <c r="I16" s="45"/>
      <c r="J16" s="45"/>
    </row>
    <row r="17" customHeight="1" spans="1:10">
      <c r="A17" s="45"/>
      <c r="B17" s="45"/>
      <c r="C17" s="45" t="s">
        <v>442</v>
      </c>
      <c r="D17" s="166" t="s">
        <v>443</v>
      </c>
      <c r="E17" s="167" t="s">
        <v>475</v>
      </c>
      <c r="F17" s="136" t="s">
        <v>445</v>
      </c>
      <c r="G17" s="137" t="s">
        <v>476</v>
      </c>
      <c r="H17" s="136" t="s">
        <v>446</v>
      </c>
      <c r="I17" s="136" t="s">
        <v>447</v>
      </c>
      <c r="J17" s="167" t="s">
        <v>477</v>
      </c>
    </row>
    <row r="18" customHeight="1" spans="1:10">
      <c r="A18" s="45"/>
      <c r="B18" s="45"/>
      <c r="C18" s="45" t="s">
        <v>442</v>
      </c>
      <c r="D18" s="166" t="s">
        <v>451</v>
      </c>
      <c r="E18" s="167" t="s">
        <v>478</v>
      </c>
      <c r="F18" s="136" t="s">
        <v>445</v>
      </c>
      <c r="G18" s="137" t="s">
        <v>453</v>
      </c>
      <c r="H18" s="136" t="s">
        <v>454</v>
      </c>
      <c r="I18" s="136" t="s">
        <v>479</v>
      </c>
      <c r="J18" s="167" t="s">
        <v>480</v>
      </c>
    </row>
    <row r="19" customHeight="1" spans="1:10">
      <c r="A19" s="45"/>
      <c r="B19" s="45"/>
      <c r="C19" s="45" t="s">
        <v>442</v>
      </c>
      <c r="D19" s="166" t="s">
        <v>456</v>
      </c>
      <c r="E19" s="167" t="s">
        <v>481</v>
      </c>
      <c r="F19" s="136" t="s">
        <v>482</v>
      </c>
      <c r="G19" s="137" t="s">
        <v>458</v>
      </c>
      <c r="H19" s="136" t="s">
        <v>459</v>
      </c>
      <c r="I19" s="136" t="s">
        <v>447</v>
      </c>
      <c r="J19" s="167" t="s">
        <v>483</v>
      </c>
    </row>
    <row r="20" customHeight="1" spans="1:10">
      <c r="A20" s="45"/>
      <c r="B20" s="45"/>
      <c r="C20" s="45" t="s">
        <v>442</v>
      </c>
      <c r="D20" s="166" t="s">
        <v>484</v>
      </c>
      <c r="E20" s="167" t="s">
        <v>485</v>
      </c>
      <c r="F20" s="136" t="s">
        <v>482</v>
      </c>
      <c r="G20" s="137" t="s">
        <v>486</v>
      </c>
      <c r="H20" s="136" t="s">
        <v>487</v>
      </c>
      <c r="I20" s="136" t="s">
        <v>447</v>
      </c>
      <c r="J20" s="167" t="s">
        <v>488</v>
      </c>
    </row>
    <row r="21" customHeight="1" spans="1:10">
      <c r="A21" s="45"/>
      <c r="B21" s="45"/>
      <c r="C21" s="45" t="s">
        <v>461</v>
      </c>
      <c r="D21" s="166" t="s">
        <v>462</v>
      </c>
      <c r="E21" s="167" t="s">
        <v>489</v>
      </c>
      <c r="F21" s="136" t="s">
        <v>445</v>
      </c>
      <c r="G21" s="137" t="s">
        <v>489</v>
      </c>
      <c r="H21" s="136" t="s">
        <v>454</v>
      </c>
      <c r="I21" s="136" t="s">
        <v>479</v>
      </c>
      <c r="J21" s="167" t="s">
        <v>490</v>
      </c>
    </row>
    <row r="22" customHeight="1" spans="1:10">
      <c r="A22" s="45"/>
      <c r="B22" s="45"/>
      <c r="C22" s="45" t="s">
        <v>468</v>
      </c>
      <c r="D22" s="166" t="s">
        <v>469</v>
      </c>
      <c r="E22" s="167" t="s">
        <v>491</v>
      </c>
      <c r="F22" s="136" t="s">
        <v>471</v>
      </c>
      <c r="G22" s="137" t="s">
        <v>492</v>
      </c>
      <c r="H22" s="136" t="s">
        <v>454</v>
      </c>
      <c r="I22" s="136" t="s">
        <v>447</v>
      </c>
      <c r="J22" s="167" t="s">
        <v>493</v>
      </c>
    </row>
    <row r="23" ht="49" customHeight="1" spans="1:10">
      <c r="A23" s="165" t="s">
        <v>318</v>
      </c>
      <c r="B23" s="45" t="s">
        <v>494</v>
      </c>
      <c r="C23" s="45"/>
      <c r="D23" s="45"/>
      <c r="E23" s="45"/>
      <c r="F23" s="45"/>
      <c r="G23" s="45"/>
      <c r="H23" s="45"/>
      <c r="I23" s="45"/>
      <c r="J23" s="45"/>
    </row>
    <row r="24" customHeight="1" spans="1:10">
      <c r="A24" s="45"/>
      <c r="B24" s="45"/>
      <c r="C24" s="45" t="s">
        <v>442</v>
      </c>
      <c r="D24" s="166" t="s">
        <v>443</v>
      </c>
      <c r="E24" s="167" t="s">
        <v>495</v>
      </c>
      <c r="F24" s="136" t="s">
        <v>445</v>
      </c>
      <c r="G24" s="137" t="s">
        <v>496</v>
      </c>
      <c r="H24" s="136" t="s">
        <v>497</v>
      </c>
      <c r="I24" s="136" t="s">
        <v>447</v>
      </c>
      <c r="J24" s="167" t="s">
        <v>498</v>
      </c>
    </row>
    <row r="25" customHeight="1" spans="1:10">
      <c r="A25" s="45"/>
      <c r="B25" s="45"/>
      <c r="C25" s="45" t="s">
        <v>442</v>
      </c>
      <c r="D25" s="166" t="s">
        <v>451</v>
      </c>
      <c r="E25" s="167" t="s">
        <v>499</v>
      </c>
      <c r="F25" s="136" t="s">
        <v>445</v>
      </c>
      <c r="G25" s="137" t="s">
        <v>453</v>
      </c>
      <c r="H25" s="136" t="s">
        <v>454</v>
      </c>
      <c r="I25" s="136" t="s">
        <v>447</v>
      </c>
      <c r="J25" s="167" t="s">
        <v>500</v>
      </c>
    </row>
    <row r="26" customHeight="1" spans="1:10">
      <c r="A26" s="45"/>
      <c r="B26" s="45"/>
      <c r="C26" s="45" t="s">
        <v>442</v>
      </c>
      <c r="D26" s="166" t="s">
        <v>456</v>
      </c>
      <c r="E26" s="167" t="s">
        <v>501</v>
      </c>
      <c r="F26" s="136" t="s">
        <v>482</v>
      </c>
      <c r="G26" s="137" t="s">
        <v>48</v>
      </c>
      <c r="H26" s="136" t="s">
        <v>502</v>
      </c>
      <c r="I26" s="136" t="s">
        <v>447</v>
      </c>
      <c r="J26" s="167" t="s">
        <v>503</v>
      </c>
    </row>
    <row r="27" customHeight="1" spans="1:10">
      <c r="A27" s="45"/>
      <c r="B27" s="45"/>
      <c r="C27" s="45" t="s">
        <v>461</v>
      </c>
      <c r="D27" s="166" t="s">
        <v>462</v>
      </c>
      <c r="E27" s="167" t="s">
        <v>504</v>
      </c>
      <c r="F27" s="136" t="s">
        <v>445</v>
      </c>
      <c r="G27" s="137" t="s">
        <v>466</v>
      </c>
      <c r="H27" s="136" t="s">
        <v>505</v>
      </c>
      <c r="I27" s="136" t="s">
        <v>479</v>
      </c>
      <c r="J27" s="167" t="s">
        <v>506</v>
      </c>
    </row>
    <row r="28" customHeight="1" spans="1:10">
      <c r="A28" s="45"/>
      <c r="B28" s="45"/>
      <c r="C28" s="45" t="s">
        <v>468</v>
      </c>
      <c r="D28" s="166" t="s">
        <v>469</v>
      </c>
      <c r="E28" s="167" t="s">
        <v>507</v>
      </c>
      <c r="F28" s="136" t="s">
        <v>471</v>
      </c>
      <c r="G28" s="137" t="s">
        <v>492</v>
      </c>
      <c r="H28" s="136" t="s">
        <v>454</v>
      </c>
      <c r="I28" s="136" t="s">
        <v>447</v>
      </c>
      <c r="J28" s="167" t="s">
        <v>508</v>
      </c>
    </row>
    <row r="29" ht="165" customHeight="1" spans="1:10">
      <c r="A29" s="165" t="s">
        <v>509</v>
      </c>
      <c r="B29" s="45" t="s">
        <v>510</v>
      </c>
      <c r="C29" s="45"/>
      <c r="D29" s="45"/>
      <c r="E29" s="45"/>
      <c r="F29" s="45"/>
      <c r="G29" s="45"/>
      <c r="H29" s="45"/>
      <c r="I29" s="45"/>
      <c r="J29" s="45"/>
    </row>
    <row r="30" customHeight="1" spans="1:10">
      <c r="A30" s="45"/>
      <c r="B30" s="45"/>
      <c r="C30" s="45" t="s">
        <v>442</v>
      </c>
      <c r="D30" s="166" t="s">
        <v>443</v>
      </c>
      <c r="E30" s="167" t="s">
        <v>511</v>
      </c>
      <c r="F30" s="136" t="s">
        <v>445</v>
      </c>
      <c r="G30" s="137" t="s">
        <v>179</v>
      </c>
      <c r="H30" s="136" t="s">
        <v>446</v>
      </c>
      <c r="I30" s="136" t="s">
        <v>447</v>
      </c>
      <c r="J30" s="167" t="s">
        <v>512</v>
      </c>
    </row>
    <row r="31" customHeight="1" spans="1:10">
      <c r="A31" s="45"/>
      <c r="B31" s="45"/>
      <c r="C31" s="45" t="s">
        <v>442</v>
      </c>
      <c r="D31" s="166" t="s">
        <v>443</v>
      </c>
      <c r="E31" s="167" t="s">
        <v>513</v>
      </c>
      <c r="F31" s="136" t="s">
        <v>445</v>
      </c>
      <c r="G31" s="137" t="s">
        <v>48</v>
      </c>
      <c r="H31" s="136" t="s">
        <v>446</v>
      </c>
      <c r="I31" s="136" t="s">
        <v>447</v>
      </c>
      <c r="J31" s="167" t="s">
        <v>512</v>
      </c>
    </row>
    <row r="32" customHeight="1" spans="1:10">
      <c r="A32" s="45"/>
      <c r="B32" s="45"/>
      <c r="C32" s="45" t="s">
        <v>442</v>
      </c>
      <c r="D32" s="166" t="s">
        <v>443</v>
      </c>
      <c r="E32" s="167" t="s">
        <v>514</v>
      </c>
      <c r="F32" s="136" t="s">
        <v>445</v>
      </c>
      <c r="G32" s="137" t="s">
        <v>49</v>
      </c>
      <c r="H32" s="136" t="s">
        <v>446</v>
      </c>
      <c r="I32" s="136" t="s">
        <v>447</v>
      </c>
      <c r="J32" s="167" t="s">
        <v>512</v>
      </c>
    </row>
    <row r="33" customHeight="1" spans="1:10">
      <c r="A33" s="45"/>
      <c r="B33" s="45"/>
      <c r="C33" s="45" t="s">
        <v>442</v>
      </c>
      <c r="D33" s="166" t="s">
        <v>443</v>
      </c>
      <c r="E33" s="167" t="s">
        <v>515</v>
      </c>
      <c r="F33" s="136" t="s">
        <v>445</v>
      </c>
      <c r="G33" s="137" t="s">
        <v>48</v>
      </c>
      <c r="H33" s="136" t="s">
        <v>446</v>
      </c>
      <c r="I33" s="136" t="s">
        <v>447</v>
      </c>
      <c r="J33" s="167" t="s">
        <v>512</v>
      </c>
    </row>
    <row r="34" customHeight="1" spans="1:10">
      <c r="A34" s="45"/>
      <c r="B34" s="45"/>
      <c r="C34" s="45" t="s">
        <v>442</v>
      </c>
      <c r="D34" s="166" t="s">
        <v>451</v>
      </c>
      <c r="E34" s="167" t="s">
        <v>516</v>
      </c>
      <c r="F34" s="136" t="s">
        <v>445</v>
      </c>
      <c r="G34" s="137" t="s">
        <v>453</v>
      </c>
      <c r="H34" s="136" t="s">
        <v>454</v>
      </c>
      <c r="I34" s="136" t="s">
        <v>447</v>
      </c>
      <c r="J34" s="167" t="s">
        <v>517</v>
      </c>
    </row>
    <row r="35" customHeight="1" spans="1:10">
      <c r="A35" s="45"/>
      <c r="B35" s="45"/>
      <c r="C35" s="45" t="s">
        <v>442</v>
      </c>
      <c r="D35" s="166" t="s">
        <v>456</v>
      </c>
      <c r="E35" s="167" t="s">
        <v>518</v>
      </c>
      <c r="F35" s="136" t="s">
        <v>482</v>
      </c>
      <c r="G35" s="137" t="s">
        <v>519</v>
      </c>
      <c r="H35" s="136" t="s">
        <v>520</v>
      </c>
      <c r="I35" s="136" t="s">
        <v>447</v>
      </c>
      <c r="J35" s="167" t="s">
        <v>521</v>
      </c>
    </row>
    <row r="36" customHeight="1" spans="1:10">
      <c r="A36" s="45"/>
      <c r="B36" s="45"/>
      <c r="C36" s="45" t="s">
        <v>442</v>
      </c>
      <c r="D36" s="166" t="s">
        <v>484</v>
      </c>
      <c r="E36" s="167" t="s">
        <v>522</v>
      </c>
      <c r="F36" s="136" t="s">
        <v>445</v>
      </c>
      <c r="G36" s="137" t="s">
        <v>523</v>
      </c>
      <c r="H36" s="136" t="s">
        <v>524</v>
      </c>
      <c r="I36" s="136" t="s">
        <v>447</v>
      </c>
      <c r="J36" s="167" t="s">
        <v>525</v>
      </c>
    </row>
    <row r="37" customHeight="1" spans="1:10">
      <c r="A37" s="45"/>
      <c r="B37" s="45"/>
      <c r="C37" s="45" t="s">
        <v>461</v>
      </c>
      <c r="D37" s="166" t="s">
        <v>526</v>
      </c>
      <c r="E37" s="167" t="s">
        <v>527</v>
      </c>
      <c r="F37" s="136" t="s">
        <v>445</v>
      </c>
      <c r="G37" s="137" t="s">
        <v>528</v>
      </c>
      <c r="H37" s="136" t="s">
        <v>454</v>
      </c>
      <c r="I37" s="136" t="s">
        <v>479</v>
      </c>
      <c r="J37" s="167" t="s">
        <v>529</v>
      </c>
    </row>
    <row r="38" customHeight="1" spans="1:10">
      <c r="A38" s="45"/>
      <c r="B38" s="45"/>
      <c r="C38" s="45" t="s">
        <v>468</v>
      </c>
      <c r="D38" s="166" t="s">
        <v>469</v>
      </c>
      <c r="E38" s="167" t="s">
        <v>470</v>
      </c>
      <c r="F38" s="136" t="s">
        <v>471</v>
      </c>
      <c r="G38" s="137" t="s">
        <v>492</v>
      </c>
      <c r="H38" s="136" t="s">
        <v>454</v>
      </c>
      <c r="I38" s="136" t="s">
        <v>447</v>
      </c>
      <c r="J38" s="167" t="s">
        <v>530</v>
      </c>
    </row>
    <row r="39" ht="123" customHeight="1" spans="1:10">
      <c r="A39" s="165" t="s">
        <v>349</v>
      </c>
      <c r="B39" s="45" t="s">
        <v>531</v>
      </c>
      <c r="C39" s="45"/>
      <c r="D39" s="45"/>
      <c r="E39" s="45"/>
      <c r="F39" s="45"/>
      <c r="G39" s="45"/>
      <c r="H39" s="45"/>
      <c r="I39" s="45"/>
      <c r="J39" s="45"/>
    </row>
    <row r="40" customHeight="1" spans="1:10">
      <c r="A40" s="45"/>
      <c r="B40" s="45"/>
      <c r="C40" s="45" t="s">
        <v>442</v>
      </c>
      <c r="D40" s="166" t="s">
        <v>443</v>
      </c>
      <c r="E40" s="167" t="s">
        <v>532</v>
      </c>
      <c r="F40" s="136" t="s">
        <v>445</v>
      </c>
      <c r="G40" s="137" t="s">
        <v>533</v>
      </c>
      <c r="H40" s="136" t="s">
        <v>446</v>
      </c>
      <c r="I40" s="136" t="s">
        <v>447</v>
      </c>
      <c r="J40" s="167" t="s">
        <v>534</v>
      </c>
    </row>
    <row r="41" customHeight="1" spans="1:10">
      <c r="A41" s="45"/>
      <c r="B41" s="45"/>
      <c r="C41" s="45" t="s">
        <v>442</v>
      </c>
      <c r="D41" s="166" t="s">
        <v>443</v>
      </c>
      <c r="E41" s="167" t="s">
        <v>535</v>
      </c>
      <c r="F41" s="136" t="s">
        <v>445</v>
      </c>
      <c r="G41" s="137" t="s">
        <v>536</v>
      </c>
      <c r="H41" s="136" t="s">
        <v>446</v>
      </c>
      <c r="I41" s="136" t="s">
        <v>447</v>
      </c>
      <c r="J41" s="167" t="s">
        <v>534</v>
      </c>
    </row>
    <row r="42" customHeight="1" spans="1:10">
      <c r="A42" s="45"/>
      <c r="B42" s="45"/>
      <c r="C42" s="45" t="s">
        <v>442</v>
      </c>
      <c r="D42" s="166" t="s">
        <v>443</v>
      </c>
      <c r="E42" s="167" t="s">
        <v>537</v>
      </c>
      <c r="F42" s="136" t="s">
        <v>445</v>
      </c>
      <c r="G42" s="137" t="s">
        <v>536</v>
      </c>
      <c r="H42" s="136" t="s">
        <v>446</v>
      </c>
      <c r="I42" s="136" t="s">
        <v>447</v>
      </c>
      <c r="J42" s="167" t="s">
        <v>538</v>
      </c>
    </row>
    <row r="43" customHeight="1" spans="1:10">
      <c r="A43" s="45"/>
      <c r="B43" s="45"/>
      <c r="C43" s="45" t="s">
        <v>442</v>
      </c>
      <c r="D43" s="166" t="s">
        <v>443</v>
      </c>
      <c r="E43" s="167" t="s">
        <v>539</v>
      </c>
      <c r="F43" s="136" t="s">
        <v>445</v>
      </c>
      <c r="G43" s="137" t="s">
        <v>536</v>
      </c>
      <c r="H43" s="136" t="s">
        <v>446</v>
      </c>
      <c r="I43" s="136" t="s">
        <v>447</v>
      </c>
      <c r="J43" s="167" t="s">
        <v>534</v>
      </c>
    </row>
    <row r="44" customHeight="1" spans="1:10">
      <c r="A44" s="45"/>
      <c r="B44" s="45"/>
      <c r="C44" s="45" t="s">
        <v>442</v>
      </c>
      <c r="D44" s="166" t="s">
        <v>443</v>
      </c>
      <c r="E44" s="167" t="s">
        <v>540</v>
      </c>
      <c r="F44" s="136" t="s">
        <v>445</v>
      </c>
      <c r="G44" s="137" t="s">
        <v>541</v>
      </c>
      <c r="H44" s="136" t="s">
        <v>446</v>
      </c>
      <c r="I44" s="136" t="s">
        <v>447</v>
      </c>
      <c r="J44" s="167" t="s">
        <v>538</v>
      </c>
    </row>
    <row r="45" customHeight="1" spans="1:10">
      <c r="A45" s="45"/>
      <c r="B45" s="45"/>
      <c r="C45" s="45" t="s">
        <v>442</v>
      </c>
      <c r="D45" s="166" t="s">
        <v>456</v>
      </c>
      <c r="E45" s="167" t="s">
        <v>542</v>
      </c>
      <c r="F45" s="136" t="s">
        <v>482</v>
      </c>
      <c r="G45" s="137" t="s">
        <v>458</v>
      </c>
      <c r="H45" s="136" t="s">
        <v>459</v>
      </c>
      <c r="I45" s="136" t="s">
        <v>447</v>
      </c>
      <c r="J45" s="167" t="s">
        <v>543</v>
      </c>
    </row>
    <row r="46" customHeight="1" spans="1:10">
      <c r="A46" s="45"/>
      <c r="B46" s="45"/>
      <c r="C46" s="45" t="s">
        <v>461</v>
      </c>
      <c r="D46" s="166" t="s">
        <v>462</v>
      </c>
      <c r="E46" s="167" t="s">
        <v>489</v>
      </c>
      <c r="F46" s="136" t="s">
        <v>445</v>
      </c>
      <c r="G46" s="137" t="s">
        <v>544</v>
      </c>
      <c r="H46" s="136" t="s">
        <v>454</v>
      </c>
      <c r="I46" s="136" t="s">
        <v>479</v>
      </c>
      <c r="J46" s="167" t="s">
        <v>490</v>
      </c>
    </row>
    <row r="47" customHeight="1" spans="1:10">
      <c r="A47" s="45"/>
      <c r="B47" s="45"/>
      <c r="C47" s="45" t="s">
        <v>468</v>
      </c>
      <c r="D47" s="166" t="s">
        <v>469</v>
      </c>
      <c r="E47" s="167" t="s">
        <v>545</v>
      </c>
      <c r="F47" s="136" t="s">
        <v>445</v>
      </c>
      <c r="G47" s="137" t="s">
        <v>492</v>
      </c>
      <c r="H47" s="136" t="s">
        <v>454</v>
      </c>
      <c r="I47" s="136" t="s">
        <v>479</v>
      </c>
      <c r="J47" s="167" t="s">
        <v>546</v>
      </c>
    </row>
    <row r="48" ht="133" customHeight="1" spans="1:10">
      <c r="A48" s="165" t="s">
        <v>340</v>
      </c>
      <c r="B48" s="45" t="s">
        <v>531</v>
      </c>
      <c r="C48" s="45"/>
      <c r="D48" s="45"/>
      <c r="E48" s="45"/>
      <c r="F48" s="45"/>
      <c r="G48" s="45"/>
      <c r="H48" s="45"/>
      <c r="I48" s="45"/>
      <c r="J48" s="45"/>
    </row>
    <row r="49" customHeight="1" spans="1:10">
      <c r="A49" s="45"/>
      <c r="B49" s="45"/>
      <c r="C49" s="45" t="s">
        <v>442</v>
      </c>
      <c r="D49" s="166" t="s">
        <v>443</v>
      </c>
      <c r="E49" s="167" t="s">
        <v>547</v>
      </c>
      <c r="F49" s="136" t="s">
        <v>445</v>
      </c>
      <c r="G49" s="137" t="s">
        <v>180</v>
      </c>
      <c r="H49" s="136" t="s">
        <v>446</v>
      </c>
      <c r="I49" s="136" t="s">
        <v>447</v>
      </c>
      <c r="J49" s="167" t="s">
        <v>548</v>
      </c>
    </row>
    <row r="50" customHeight="1" spans="1:10">
      <c r="A50" s="45"/>
      <c r="B50" s="45"/>
      <c r="C50" s="45" t="s">
        <v>442</v>
      </c>
      <c r="D50" s="166" t="s">
        <v>443</v>
      </c>
      <c r="E50" s="167" t="s">
        <v>549</v>
      </c>
      <c r="F50" s="136" t="s">
        <v>445</v>
      </c>
      <c r="G50" s="137" t="s">
        <v>550</v>
      </c>
      <c r="H50" s="136" t="s">
        <v>446</v>
      </c>
      <c r="I50" s="136" t="s">
        <v>447</v>
      </c>
      <c r="J50" s="167" t="s">
        <v>548</v>
      </c>
    </row>
    <row r="51" customHeight="1" spans="1:10">
      <c r="A51" s="45"/>
      <c r="B51" s="45"/>
      <c r="C51" s="45" t="s">
        <v>442</v>
      </c>
      <c r="D51" s="166" t="s">
        <v>443</v>
      </c>
      <c r="E51" s="167" t="s">
        <v>551</v>
      </c>
      <c r="F51" s="136" t="s">
        <v>445</v>
      </c>
      <c r="G51" s="137" t="s">
        <v>552</v>
      </c>
      <c r="H51" s="136" t="s">
        <v>446</v>
      </c>
      <c r="I51" s="136" t="s">
        <v>447</v>
      </c>
      <c r="J51" s="167" t="s">
        <v>548</v>
      </c>
    </row>
    <row r="52" customHeight="1" spans="1:10">
      <c r="A52" s="45"/>
      <c r="B52" s="45"/>
      <c r="C52" s="45" t="s">
        <v>442</v>
      </c>
      <c r="D52" s="166" t="s">
        <v>443</v>
      </c>
      <c r="E52" s="167" t="s">
        <v>553</v>
      </c>
      <c r="F52" s="136" t="s">
        <v>445</v>
      </c>
      <c r="G52" s="137" t="s">
        <v>536</v>
      </c>
      <c r="H52" s="136" t="s">
        <v>446</v>
      </c>
      <c r="I52" s="136" t="s">
        <v>447</v>
      </c>
      <c r="J52" s="167" t="s">
        <v>548</v>
      </c>
    </row>
    <row r="53" customHeight="1" spans="1:10">
      <c r="A53" s="45"/>
      <c r="B53" s="45"/>
      <c r="C53" s="45" t="s">
        <v>442</v>
      </c>
      <c r="D53" s="166" t="s">
        <v>456</v>
      </c>
      <c r="E53" s="167" t="s">
        <v>554</v>
      </c>
      <c r="F53" s="136" t="s">
        <v>482</v>
      </c>
      <c r="G53" s="137" t="s">
        <v>458</v>
      </c>
      <c r="H53" s="136" t="s">
        <v>459</v>
      </c>
      <c r="I53" s="136" t="s">
        <v>447</v>
      </c>
      <c r="J53" s="167" t="s">
        <v>555</v>
      </c>
    </row>
    <row r="54" customHeight="1" spans="1:10">
      <c r="A54" s="45"/>
      <c r="B54" s="45"/>
      <c r="C54" s="45" t="s">
        <v>461</v>
      </c>
      <c r="D54" s="166" t="s">
        <v>462</v>
      </c>
      <c r="E54" s="167" t="s">
        <v>489</v>
      </c>
      <c r="F54" s="136" t="s">
        <v>445</v>
      </c>
      <c r="G54" s="137" t="s">
        <v>544</v>
      </c>
      <c r="H54" s="136" t="s">
        <v>454</v>
      </c>
      <c r="I54" s="136" t="s">
        <v>479</v>
      </c>
      <c r="J54" s="167" t="s">
        <v>490</v>
      </c>
    </row>
    <row r="55" customHeight="1" spans="1:10">
      <c r="A55" s="45"/>
      <c r="B55" s="45"/>
      <c r="C55" s="45" t="s">
        <v>468</v>
      </c>
      <c r="D55" s="166" t="s">
        <v>469</v>
      </c>
      <c r="E55" s="167" t="s">
        <v>545</v>
      </c>
      <c r="F55" s="136" t="s">
        <v>445</v>
      </c>
      <c r="G55" s="137" t="s">
        <v>492</v>
      </c>
      <c r="H55" s="136" t="s">
        <v>454</v>
      </c>
      <c r="I55" s="136" t="s">
        <v>479</v>
      </c>
      <c r="J55" s="167" t="s">
        <v>546</v>
      </c>
    </row>
    <row r="56" ht="181" customHeight="1" spans="1:10">
      <c r="A56" s="165" t="s">
        <v>336</v>
      </c>
      <c r="B56" s="45" t="s">
        <v>556</v>
      </c>
      <c r="C56" s="45"/>
      <c r="D56" s="45"/>
      <c r="E56" s="45"/>
      <c r="F56" s="45"/>
      <c r="G56" s="45"/>
      <c r="H56" s="45"/>
      <c r="I56" s="45"/>
      <c r="J56" s="45"/>
    </row>
    <row r="57" customHeight="1" spans="1:10">
      <c r="A57" s="45"/>
      <c r="B57" s="45"/>
      <c r="C57" s="45" t="s">
        <v>442</v>
      </c>
      <c r="D57" s="166" t="s">
        <v>443</v>
      </c>
      <c r="E57" s="167" t="s">
        <v>557</v>
      </c>
      <c r="F57" s="136" t="s">
        <v>445</v>
      </c>
      <c r="G57" s="137" t="s">
        <v>49</v>
      </c>
      <c r="H57" s="136" t="s">
        <v>558</v>
      </c>
      <c r="I57" s="136" t="s">
        <v>447</v>
      </c>
      <c r="J57" s="167" t="s">
        <v>559</v>
      </c>
    </row>
    <row r="58" customHeight="1" spans="1:10">
      <c r="A58" s="45"/>
      <c r="B58" s="45"/>
      <c r="C58" s="45" t="s">
        <v>442</v>
      </c>
      <c r="D58" s="166" t="s">
        <v>443</v>
      </c>
      <c r="E58" s="167" t="s">
        <v>560</v>
      </c>
      <c r="F58" s="136" t="s">
        <v>445</v>
      </c>
      <c r="G58" s="137" t="s">
        <v>561</v>
      </c>
      <c r="H58" s="136" t="s">
        <v>562</v>
      </c>
      <c r="I58" s="136" t="s">
        <v>447</v>
      </c>
      <c r="J58" s="167" t="s">
        <v>563</v>
      </c>
    </row>
    <row r="59" customHeight="1" spans="1:10">
      <c r="A59" s="45"/>
      <c r="B59" s="45"/>
      <c r="C59" s="45" t="s">
        <v>442</v>
      </c>
      <c r="D59" s="166" t="s">
        <v>443</v>
      </c>
      <c r="E59" s="167" t="s">
        <v>564</v>
      </c>
      <c r="F59" s="136" t="s">
        <v>445</v>
      </c>
      <c r="G59" s="137" t="s">
        <v>458</v>
      </c>
      <c r="H59" s="136" t="s">
        <v>558</v>
      </c>
      <c r="I59" s="136" t="s">
        <v>447</v>
      </c>
      <c r="J59" s="167" t="s">
        <v>565</v>
      </c>
    </row>
    <row r="60" customHeight="1" spans="1:10">
      <c r="A60" s="45"/>
      <c r="B60" s="45"/>
      <c r="C60" s="45" t="s">
        <v>461</v>
      </c>
      <c r="D60" s="166" t="s">
        <v>462</v>
      </c>
      <c r="E60" s="167" t="s">
        <v>566</v>
      </c>
      <c r="F60" s="136" t="s">
        <v>445</v>
      </c>
      <c r="G60" s="137" t="s">
        <v>466</v>
      </c>
      <c r="H60" s="136" t="s">
        <v>567</v>
      </c>
      <c r="I60" s="136" t="s">
        <v>479</v>
      </c>
      <c r="J60" s="167" t="s">
        <v>568</v>
      </c>
    </row>
    <row r="61" customHeight="1" spans="1:10">
      <c r="A61" s="45"/>
      <c r="B61" s="45"/>
      <c r="C61" s="45" t="s">
        <v>468</v>
      </c>
      <c r="D61" s="166" t="s">
        <v>469</v>
      </c>
      <c r="E61" s="167" t="s">
        <v>469</v>
      </c>
      <c r="F61" s="136" t="s">
        <v>471</v>
      </c>
      <c r="G61" s="137" t="s">
        <v>492</v>
      </c>
      <c r="H61" s="136" t="s">
        <v>454</v>
      </c>
      <c r="I61" s="136" t="s">
        <v>447</v>
      </c>
      <c r="J61" s="167" t="s">
        <v>569</v>
      </c>
    </row>
    <row r="62" ht="157" customHeight="1" spans="1:10">
      <c r="A62" s="165" t="s">
        <v>323</v>
      </c>
      <c r="B62" s="45" t="s">
        <v>570</v>
      </c>
      <c r="C62" s="45"/>
      <c r="D62" s="45"/>
      <c r="E62" s="45"/>
      <c r="F62" s="45"/>
      <c r="G62" s="45"/>
      <c r="H62" s="45"/>
      <c r="I62" s="45"/>
      <c r="J62" s="45"/>
    </row>
    <row r="63" customHeight="1" spans="1:10">
      <c r="A63" s="45"/>
      <c r="B63" s="45"/>
      <c r="C63" s="45" t="s">
        <v>442</v>
      </c>
      <c r="D63" s="166" t="s">
        <v>443</v>
      </c>
      <c r="E63" s="167" t="s">
        <v>571</v>
      </c>
      <c r="F63" s="136" t="s">
        <v>445</v>
      </c>
      <c r="G63" s="137" t="s">
        <v>572</v>
      </c>
      <c r="H63" s="136" t="s">
        <v>446</v>
      </c>
      <c r="I63" s="136" t="s">
        <v>447</v>
      </c>
      <c r="J63" s="167" t="s">
        <v>573</v>
      </c>
    </row>
    <row r="64" customHeight="1" spans="1:10">
      <c r="A64" s="45"/>
      <c r="B64" s="45"/>
      <c r="C64" s="45" t="s">
        <v>442</v>
      </c>
      <c r="D64" s="166" t="s">
        <v>451</v>
      </c>
      <c r="E64" s="167" t="s">
        <v>574</v>
      </c>
      <c r="F64" s="136" t="s">
        <v>471</v>
      </c>
      <c r="G64" s="137" t="s">
        <v>575</v>
      </c>
      <c r="H64" s="136" t="s">
        <v>454</v>
      </c>
      <c r="I64" s="136" t="s">
        <v>447</v>
      </c>
      <c r="J64" s="167" t="s">
        <v>576</v>
      </c>
    </row>
    <row r="65" customHeight="1" spans="1:10">
      <c r="A65" s="45"/>
      <c r="B65" s="45"/>
      <c r="C65" s="45" t="s">
        <v>442</v>
      </c>
      <c r="D65" s="166" t="s">
        <v>456</v>
      </c>
      <c r="E65" s="167" t="s">
        <v>457</v>
      </c>
      <c r="F65" s="136" t="s">
        <v>445</v>
      </c>
      <c r="G65" s="137" t="s">
        <v>458</v>
      </c>
      <c r="H65" s="136" t="s">
        <v>459</v>
      </c>
      <c r="I65" s="136" t="s">
        <v>447</v>
      </c>
      <c r="J65" s="167" t="s">
        <v>577</v>
      </c>
    </row>
    <row r="66" customHeight="1" spans="1:10">
      <c r="A66" s="45"/>
      <c r="B66" s="45"/>
      <c r="C66" s="45" t="s">
        <v>442</v>
      </c>
      <c r="D66" s="166" t="s">
        <v>484</v>
      </c>
      <c r="E66" s="167" t="s">
        <v>522</v>
      </c>
      <c r="F66" s="136" t="s">
        <v>445</v>
      </c>
      <c r="G66" s="137" t="s">
        <v>578</v>
      </c>
      <c r="H66" s="136" t="s">
        <v>579</v>
      </c>
      <c r="I66" s="136" t="s">
        <v>447</v>
      </c>
      <c r="J66" s="167" t="s">
        <v>580</v>
      </c>
    </row>
    <row r="67" customHeight="1" spans="1:10">
      <c r="A67" s="45"/>
      <c r="B67" s="45"/>
      <c r="C67" s="45" t="s">
        <v>461</v>
      </c>
      <c r="D67" s="166" t="s">
        <v>462</v>
      </c>
      <c r="E67" s="167" t="s">
        <v>581</v>
      </c>
      <c r="F67" s="136" t="s">
        <v>445</v>
      </c>
      <c r="G67" s="137" t="s">
        <v>466</v>
      </c>
      <c r="H67" s="136" t="s">
        <v>454</v>
      </c>
      <c r="I67" s="136" t="s">
        <v>479</v>
      </c>
      <c r="J67" s="167" t="s">
        <v>582</v>
      </c>
    </row>
    <row r="68" customHeight="1" spans="1:10">
      <c r="A68" s="45"/>
      <c r="B68" s="45"/>
      <c r="C68" s="45" t="s">
        <v>468</v>
      </c>
      <c r="D68" s="166" t="s">
        <v>469</v>
      </c>
      <c r="E68" s="167" t="s">
        <v>470</v>
      </c>
      <c r="F68" s="136" t="s">
        <v>471</v>
      </c>
      <c r="G68" s="137" t="s">
        <v>492</v>
      </c>
      <c r="H68" s="136" t="s">
        <v>454</v>
      </c>
      <c r="I68" s="136" t="s">
        <v>447</v>
      </c>
      <c r="J68" s="167" t="s">
        <v>473</v>
      </c>
    </row>
    <row r="69" ht="21" customHeight="1" spans="1:10">
      <c r="A69" s="165" t="s">
        <v>353</v>
      </c>
      <c r="B69" s="45" t="s">
        <v>583</v>
      </c>
      <c r="C69" s="45"/>
      <c r="D69" s="45"/>
      <c r="E69" s="45"/>
      <c r="F69" s="45"/>
      <c r="G69" s="45"/>
      <c r="H69" s="45"/>
      <c r="I69" s="45"/>
      <c r="J69" s="45"/>
    </row>
    <row r="70" customHeight="1" spans="1:10">
      <c r="A70" s="45"/>
      <c r="B70" s="45"/>
      <c r="C70" s="45" t="s">
        <v>442</v>
      </c>
      <c r="D70" s="166" t="s">
        <v>443</v>
      </c>
      <c r="E70" s="167" t="s">
        <v>584</v>
      </c>
      <c r="F70" s="136" t="s">
        <v>445</v>
      </c>
      <c r="G70" s="137" t="s">
        <v>561</v>
      </c>
      <c r="H70" s="136" t="s">
        <v>585</v>
      </c>
      <c r="I70" s="136" t="s">
        <v>447</v>
      </c>
      <c r="J70" s="167" t="s">
        <v>586</v>
      </c>
    </row>
    <row r="71" customHeight="1" spans="1:10">
      <c r="A71" s="45"/>
      <c r="B71" s="45"/>
      <c r="C71" s="45" t="s">
        <v>442</v>
      </c>
      <c r="D71" s="166" t="s">
        <v>443</v>
      </c>
      <c r="E71" s="167" t="s">
        <v>587</v>
      </c>
      <c r="F71" s="136" t="s">
        <v>445</v>
      </c>
      <c r="G71" s="137" t="s">
        <v>519</v>
      </c>
      <c r="H71" s="136" t="s">
        <v>588</v>
      </c>
      <c r="I71" s="136" t="s">
        <v>447</v>
      </c>
      <c r="J71" s="167" t="s">
        <v>589</v>
      </c>
    </row>
    <row r="72" customHeight="1" spans="1:10">
      <c r="A72" s="45"/>
      <c r="B72" s="45"/>
      <c r="C72" s="45" t="s">
        <v>442</v>
      </c>
      <c r="D72" s="166" t="s">
        <v>443</v>
      </c>
      <c r="E72" s="167" t="s">
        <v>590</v>
      </c>
      <c r="F72" s="136" t="s">
        <v>445</v>
      </c>
      <c r="G72" s="137" t="s">
        <v>561</v>
      </c>
      <c r="H72" s="136" t="s">
        <v>585</v>
      </c>
      <c r="I72" s="136" t="s">
        <v>447</v>
      </c>
      <c r="J72" s="167" t="s">
        <v>591</v>
      </c>
    </row>
    <row r="73" customHeight="1" spans="1:10">
      <c r="A73" s="45"/>
      <c r="B73" s="45"/>
      <c r="C73" s="45" t="s">
        <v>461</v>
      </c>
      <c r="D73" s="166" t="s">
        <v>462</v>
      </c>
      <c r="E73" s="167" t="s">
        <v>592</v>
      </c>
      <c r="F73" s="136" t="s">
        <v>445</v>
      </c>
      <c r="G73" s="137" t="s">
        <v>593</v>
      </c>
      <c r="H73" s="136" t="s">
        <v>454</v>
      </c>
      <c r="I73" s="136" t="s">
        <v>479</v>
      </c>
      <c r="J73" s="167" t="s">
        <v>594</v>
      </c>
    </row>
    <row r="74" customHeight="1" spans="1:10">
      <c r="A74" s="45"/>
      <c r="B74" s="45"/>
      <c r="C74" s="45" t="s">
        <v>468</v>
      </c>
      <c r="D74" s="166" t="s">
        <v>469</v>
      </c>
      <c r="E74" s="167" t="s">
        <v>595</v>
      </c>
      <c r="F74" s="136" t="s">
        <v>471</v>
      </c>
      <c r="G74" s="137" t="s">
        <v>575</v>
      </c>
      <c r="H74" s="136" t="s">
        <v>454</v>
      </c>
      <c r="I74" s="136" t="s">
        <v>447</v>
      </c>
      <c r="J74" s="167" t="s">
        <v>596</v>
      </c>
    </row>
    <row r="75" ht="54" customHeight="1" spans="1:10">
      <c r="A75" s="165" t="s">
        <v>333</v>
      </c>
      <c r="B75" s="45" t="s">
        <v>597</v>
      </c>
      <c r="C75" s="45"/>
      <c r="D75" s="45"/>
      <c r="E75" s="45"/>
      <c r="F75" s="45"/>
      <c r="G75" s="45"/>
      <c r="H75" s="45"/>
      <c r="I75" s="45"/>
      <c r="J75" s="45"/>
    </row>
    <row r="76" customHeight="1" spans="1:10">
      <c r="A76" s="45"/>
      <c r="B76" s="45"/>
      <c r="C76" s="45" t="s">
        <v>442</v>
      </c>
      <c r="D76" s="166" t="s">
        <v>443</v>
      </c>
      <c r="E76" s="167" t="s">
        <v>598</v>
      </c>
      <c r="F76" s="136" t="s">
        <v>445</v>
      </c>
      <c r="G76" s="137" t="s">
        <v>49</v>
      </c>
      <c r="H76" s="136" t="s">
        <v>599</v>
      </c>
      <c r="I76" s="136" t="s">
        <v>447</v>
      </c>
      <c r="J76" s="167" t="s">
        <v>600</v>
      </c>
    </row>
    <row r="77" customHeight="1" spans="1:10">
      <c r="A77" s="45"/>
      <c r="B77" s="45"/>
      <c r="C77" s="45" t="s">
        <v>442</v>
      </c>
      <c r="D77" s="166" t="s">
        <v>443</v>
      </c>
      <c r="E77" s="167" t="s">
        <v>601</v>
      </c>
      <c r="F77" s="136" t="s">
        <v>445</v>
      </c>
      <c r="G77" s="137" t="s">
        <v>180</v>
      </c>
      <c r="H77" s="136" t="s">
        <v>558</v>
      </c>
      <c r="I77" s="136" t="s">
        <v>447</v>
      </c>
      <c r="J77" s="167" t="s">
        <v>602</v>
      </c>
    </row>
    <row r="78" customHeight="1" spans="1:10">
      <c r="A78" s="45"/>
      <c r="B78" s="45"/>
      <c r="C78" s="45" t="s">
        <v>442</v>
      </c>
      <c r="D78" s="166" t="s">
        <v>456</v>
      </c>
      <c r="E78" s="167" t="s">
        <v>603</v>
      </c>
      <c r="F78" s="136" t="s">
        <v>445</v>
      </c>
      <c r="G78" s="137" t="s">
        <v>476</v>
      </c>
      <c r="H78" s="136" t="s">
        <v>502</v>
      </c>
      <c r="I78" s="136" t="s">
        <v>479</v>
      </c>
      <c r="J78" s="167" t="s">
        <v>604</v>
      </c>
    </row>
    <row r="79" customHeight="1" spans="1:10">
      <c r="A79" s="45"/>
      <c r="B79" s="45"/>
      <c r="C79" s="45" t="s">
        <v>461</v>
      </c>
      <c r="D79" s="166" t="s">
        <v>462</v>
      </c>
      <c r="E79" s="167" t="s">
        <v>605</v>
      </c>
      <c r="F79" s="136" t="s">
        <v>445</v>
      </c>
      <c r="G79" s="137" t="s">
        <v>606</v>
      </c>
      <c r="H79" s="136" t="s">
        <v>567</v>
      </c>
      <c r="I79" s="136" t="s">
        <v>479</v>
      </c>
      <c r="J79" s="167" t="s">
        <v>607</v>
      </c>
    </row>
    <row r="80" customHeight="1" spans="1:10">
      <c r="A80" s="45"/>
      <c r="B80" s="45"/>
      <c r="C80" s="45" t="s">
        <v>468</v>
      </c>
      <c r="D80" s="166" t="s">
        <v>469</v>
      </c>
      <c r="E80" s="167" t="s">
        <v>608</v>
      </c>
      <c r="F80" s="136" t="s">
        <v>471</v>
      </c>
      <c r="G80" s="137" t="s">
        <v>575</v>
      </c>
      <c r="H80" s="136" t="s">
        <v>454</v>
      </c>
      <c r="I80" s="136" t="s">
        <v>447</v>
      </c>
      <c r="J80" s="167" t="s">
        <v>609</v>
      </c>
    </row>
    <row r="81" ht="100" customHeight="1" spans="1:10">
      <c r="A81" s="165" t="s">
        <v>343</v>
      </c>
      <c r="B81" s="45" t="s">
        <v>610</v>
      </c>
      <c r="C81" s="45"/>
      <c r="D81" s="45"/>
      <c r="E81" s="45"/>
      <c r="F81" s="45"/>
      <c r="G81" s="45"/>
      <c r="H81" s="45"/>
      <c r="I81" s="45"/>
      <c r="J81" s="45"/>
    </row>
    <row r="82" customHeight="1" spans="1:10">
      <c r="A82" s="45"/>
      <c r="B82" s="45"/>
      <c r="C82" s="45" t="s">
        <v>442</v>
      </c>
      <c r="D82" s="166" t="s">
        <v>443</v>
      </c>
      <c r="E82" s="167" t="s">
        <v>611</v>
      </c>
      <c r="F82" s="136" t="s">
        <v>445</v>
      </c>
      <c r="G82" s="137" t="s">
        <v>180</v>
      </c>
      <c r="H82" s="136" t="s">
        <v>588</v>
      </c>
      <c r="I82" s="136" t="s">
        <v>447</v>
      </c>
      <c r="J82" s="167" t="s">
        <v>612</v>
      </c>
    </row>
    <row r="83" customHeight="1" spans="1:10">
      <c r="A83" s="45"/>
      <c r="B83" s="45"/>
      <c r="C83" s="45" t="s">
        <v>442</v>
      </c>
      <c r="D83" s="166" t="s">
        <v>443</v>
      </c>
      <c r="E83" s="167" t="s">
        <v>613</v>
      </c>
      <c r="F83" s="136" t="s">
        <v>445</v>
      </c>
      <c r="G83" s="137" t="s">
        <v>536</v>
      </c>
      <c r="H83" s="136" t="s">
        <v>588</v>
      </c>
      <c r="I83" s="136" t="s">
        <v>447</v>
      </c>
      <c r="J83" s="167" t="s">
        <v>614</v>
      </c>
    </row>
    <row r="84" customHeight="1" spans="1:10">
      <c r="A84" s="45"/>
      <c r="B84" s="45"/>
      <c r="C84" s="45" t="s">
        <v>442</v>
      </c>
      <c r="D84" s="166" t="s">
        <v>443</v>
      </c>
      <c r="E84" s="167" t="s">
        <v>615</v>
      </c>
      <c r="F84" s="136" t="s">
        <v>482</v>
      </c>
      <c r="G84" s="137" t="s">
        <v>616</v>
      </c>
      <c r="H84" s="136" t="s">
        <v>617</v>
      </c>
      <c r="I84" s="136" t="s">
        <v>447</v>
      </c>
      <c r="J84" s="167" t="s">
        <v>618</v>
      </c>
    </row>
    <row r="85" customHeight="1" spans="1:10">
      <c r="A85" s="45"/>
      <c r="B85" s="45"/>
      <c r="C85" s="45" t="s">
        <v>442</v>
      </c>
      <c r="D85" s="166" t="s">
        <v>443</v>
      </c>
      <c r="E85" s="167" t="s">
        <v>619</v>
      </c>
      <c r="F85" s="136" t="s">
        <v>482</v>
      </c>
      <c r="G85" s="137" t="s">
        <v>620</v>
      </c>
      <c r="H85" s="136" t="s">
        <v>617</v>
      </c>
      <c r="I85" s="136" t="s">
        <v>447</v>
      </c>
      <c r="J85" s="167" t="s">
        <v>618</v>
      </c>
    </row>
    <row r="86" customHeight="1" spans="1:10">
      <c r="A86" s="45"/>
      <c r="B86" s="45"/>
      <c r="C86" s="45" t="s">
        <v>442</v>
      </c>
      <c r="D86" s="166" t="s">
        <v>456</v>
      </c>
      <c r="E86" s="167" t="s">
        <v>542</v>
      </c>
      <c r="F86" s="136" t="s">
        <v>445</v>
      </c>
      <c r="G86" s="137" t="s">
        <v>458</v>
      </c>
      <c r="H86" s="136" t="s">
        <v>459</v>
      </c>
      <c r="I86" s="136" t="s">
        <v>447</v>
      </c>
      <c r="J86" s="167" t="s">
        <v>621</v>
      </c>
    </row>
    <row r="87" customHeight="1" spans="1:10">
      <c r="A87" s="45"/>
      <c r="B87" s="45"/>
      <c r="C87" s="45" t="s">
        <v>461</v>
      </c>
      <c r="D87" s="166" t="s">
        <v>462</v>
      </c>
      <c r="E87" s="167" t="s">
        <v>489</v>
      </c>
      <c r="F87" s="136" t="s">
        <v>445</v>
      </c>
      <c r="G87" s="137" t="s">
        <v>544</v>
      </c>
      <c r="H87" s="136" t="s">
        <v>454</v>
      </c>
      <c r="I87" s="136" t="s">
        <v>479</v>
      </c>
      <c r="J87" s="167" t="s">
        <v>622</v>
      </c>
    </row>
    <row r="88" customHeight="1" spans="1:10">
      <c r="A88" s="45"/>
      <c r="B88" s="45"/>
      <c r="C88" s="45" t="s">
        <v>468</v>
      </c>
      <c r="D88" s="166" t="s">
        <v>469</v>
      </c>
      <c r="E88" s="167" t="s">
        <v>545</v>
      </c>
      <c r="F88" s="136" t="s">
        <v>471</v>
      </c>
      <c r="G88" s="137" t="s">
        <v>492</v>
      </c>
      <c r="H88" s="136" t="s">
        <v>454</v>
      </c>
      <c r="I88" s="136" t="s">
        <v>479</v>
      </c>
      <c r="J88" s="167" t="s">
        <v>623</v>
      </c>
    </row>
    <row r="89" ht="145" customHeight="1" spans="1:10">
      <c r="A89" s="165" t="s">
        <v>351</v>
      </c>
      <c r="B89" s="45" t="s">
        <v>624</v>
      </c>
      <c r="C89" s="45"/>
      <c r="D89" s="45"/>
      <c r="E89" s="45"/>
      <c r="F89" s="45"/>
      <c r="G89" s="45"/>
      <c r="H89" s="45"/>
      <c r="I89" s="45"/>
      <c r="J89" s="45"/>
    </row>
    <row r="90" customHeight="1" spans="1:10">
      <c r="A90" s="45"/>
      <c r="B90" s="45"/>
      <c r="C90" s="45" t="s">
        <v>442</v>
      </c>
      <c r="D90" s="166" t="s">
        <v>443</v>
      </c>
      <c r="E90" s="167" t="s">
        <v>625</v>
      </c>
      <c r="F90" s="136" t="s">
        <v>445</v>
      </c>
      <c r="G90" s="137" t="s">
        <v>626</v>
      </c>
      <c r="H90" s="136" t="s">
        <v>446</v>
      </c>
      <c r="I90" s="136" t="s">
        <v>447</v>
      </c>
      <c r="J90" s="167" t="s">
        <v>627</v>
      </c>
    </row>
    <row r="91" customHeight="1" spans="1:10">
      <c r="A91" s="45"/>
      <c r="B91" s="45"/>
      <c r="C91" s="45" t="s">
        <v>442</v>
      </c>
      <c r="D91" s="166" t="s">
        <v>443</v>
      </c>
      <c r="E91" s="167" t="s">
        <v>628</v>
      </c>
      <c r="F91" s="136" t="s">
        <v>445</v>
      </c>
      <c r="G91" s="137" t="s">
        <v>629</v>
      </c>
      <c r="H91" s="136" t="s">
        <v>446</v>
      </c>
      <c r="I91" s="136" t="s">
        <v>447</v>
      </c>
      <c r="J91" s="167" t="s">
        <v>630</v>
      </c>
    </row>
    <row r="92" customHeight="1" spans="1:10">
      <c r="A92" s="45"/>
      <c r="B92" s="45"/>
      <c r="C92" s="45" t="s">
        <v>442</v>
      </c>
      <c r="D92" s="166" t="s">
        <v>443</v>
      </c>
      <c r="E92" s="167" t="s">
        <v>631</v>
      </c>
      <c r="F92" s="136" t="s">
        <v>445</v>
      </c>
      <c r="G92" s="137" t="s">
        <v>458</v>
      </c>
      <c r="H92" s="136" t="s">
        <v>459</v>
      </c>
      <c r="I92" s="136" t="s">
        <v>447</v>
      </c>
      <c r="J92" s="167" t="s">
        <v>632</v>
      </c>
    </row>
    <row r="93" customHeight="1" spans="1:10">
      <c r="A93" s="45"/>
      <c r="B93" s="45"/>
      <c r="C93" s="45" t="s">
        <v>442</v>
      </c>
      <c r="D93" s="166" t="s">
        <v>451</v>
      </c>
      <c r="E93" s="167" t="s">
        <v>633</v>
      </c>
      <c r="F93" s="136" t="s">
        <v>445</v>
      </c>
      <c r="G93" s="137" t="s">
        <v>453</v>
      </c>
      <c r="H93" s="136" t="s">
        <v>454</v>
      </c>
      <c r="I93" s="136" t="s">
        <v>447</v>
      </c>
      <c r="J93" s="167" t="s">
        <v>634</v>
      </c>
    </row>
    <row r="94" customHeight="1" spans="1:10">
      <c r="A94" s="45"/>
      <c r="B94" s="45"/>
      <c r="C94" s="45" t="s">
        <v>442</v>
      </c>
      <c r="D94" s="166" t="s">
        <v>484</v>
      </c>
      <c r="E94" s="167" t="s">
        <v>522</v>
      </c>
      <c r="F94" s="136" t="s">
        <v>445</v>
      </c>
      <c r="G94" s="137" t="s">
        <v>635</v>
      </c>
      <c r="H94" s="136" t="s">
        <v>524</v>
      </c>
      <c r="I94" s="136" t="s">
        <v>447</v>
      </c>
      <c r="J94" s="167" t="s">
        <v>636</v>
      </c>
    </row>
    <row r="95" customHeight="1" spans="1:10">
      <c r="A95" s="45"/>
      <c r="B95" s="45"/>
      <c r="C95" s="45" t="s">
        <v>461</v>
      </c>
      <c r="D95" s="166" t="s">
        <v>462</v>
      </c>
      <c r="E95" s="167" t="s">
        <v>637</v>
      </c>
      <c r="F95" s="136" t="s">
        <v>445</v>
      </c>
      <c r="G95" s="137" t="s">
        <v>466</v>
      </c>
      <c r="H95" s="136" t="s">
        <v>454</v>
      </c>
      <c r="I95" s="136" t="s">
        <v>479</v>
      </c>
      <c r="J95" s="167" t="s">
        <v>638</v>
      </c>
    </row>
    <row r="96" customHeight="1" spans="1:10">
      <c r="A96" s="45"/>
      <c r="B96" s="45"/>
      <c r="C96" s="45" t="s">
        <v>468</v>
      </c>
      <c r="D96" s="166" t="s">
        <v>469</v>
      </c>
      <c r="E96" s="167" t="s">
        <v>470</v>
      </c>
      <c r="F96" s="136" t="s">
        <v>471</v>
      </c>
      <c r="G96" s="137" t="s">
        <v>492</v>
      </c>
      <c r="H96" s="136" t="s">
        <v>454</v>
      </c>
      <c r="I96" s="136" t="s">
        <v>447</v>
      </c>
      <c r="J96" s="167" t="s">
        <v>473</v>
      </c>
    </row>
    <row r="97" ht="58" customHeight="1" spans="1:10">
      <c r="A97" s="165" t="s">
        <v>345</v>
      </c>
      <c r="B97" s="45" t="s">
        <v>639</v>
      </c>
      <c r="C97" s="45"/>
      <c r="D97" s="45"/>
      <c r="E97" s="45"/>
      <c r="F97" s="45"/>
      <c r="G97" s="45"/>
      <c r="H97" s="45"/>
      <c r="I97" s="45"/>
      <c r="J97" s="45"/>
    </row>
    <row r="98" customHeight="1" spans="1:10">
      <c r="A98" s="45"/>
      <c r="B98" s="45"/>
      <c r="C98" s="45" t="s">
        <v>442</v>
      </c>
      <c r="D98" s="166" t="s">
        <v>443</v>
      </c>
      <c r="E98" s="167" t="s">
        <v>640</v>
      </c>
      <c r="F98" s="136" t="s">
        <v>445</v>
      </c>
      <c r="G98" s="137" t="s">
        <v>641</v>
      </c>
      <c r="H98" s="136" t="s">
        <v>642</v>
      </c>
      <c r="I98" s="136" t="s">
        <v>447</v>
      </c>
      <c r="J98" s="167" t="s">
        <v>643</v>
      </c>
    </row>
    <row r="99" customHeight="1" spans="1:10">
      <c r="A99" s="45"/>
      <c r="B99" s="45"/>
      <c r="C99" s="45" t="s">
        <v>442</v>
      </c>
      <c r="D99" s="166" t="s">
        <v>443</v>
      </c>
      <c r="E99" s="167" t="s">
        <v>644</v>
      </c>
      <c r="F99" s="136" t="s">
        <v>445</v>
      </c>
      <c r="G99" s="137" t="s">
        <v>645</v>
      </c>
      <c r="H99" s="136" t="s">
        <v>646</v>
      </c>
      <c r="I99" s="136" t="s">
        <v>447</v>
      </c>
      <c r="J99" s="167" t="s">
        <v>647</v>
      </c>
    </row>
    <row r="100" customHeight="1" spans="1:10">
      <c r="A100" s="45"/>
      <c r="B100" s="45"/>
      <c r="C100" s="45" t="s">
        <v>442</v>
      </c>
      <c r="D100" s="166" t="s">
        <v>443</v>
      </c>
      <c r="E100" s="167" t="s">
        <v>648</v>
      </c>
      <c r="F100" s="136" t="s">
        <v>445</v>
      </c>
      <c r="G100" s="137" t="s">
        <v>519</v>
      </c>
      <c r="H100" s="136" t="s">
        <v>649</v>
      </c>
      <c r="I100" s="136" t="s">
        <v>447</v>
      </c>
      <c r="J100" s="167" t="s">
        <v>650</v>
      </c>
    </row>
    <row r="101" customHeight="1" spans="1:10">
      <c r="A101" s="45"/>
      <c r="B101" s="45"/>
      <c r="C101" s="45" t="s">
        <v>442</v>
      </c>
      <c r="D101" s="166" t="s">
        <v>451</v>
      </c>
      <c r="E101" s="167" t="s">
        <v>651</v>
      </c>
      <c r="F101" s="136" t="s">
        <v>471</v>
      </c>
      <c r="G101" s="137" t="s">
        <v>575</v>
      </c>
      <c r="H101" s="136" t="s">
        <v>454</v>
      </c>
      <c r="I101" s="136" t="s">
        <v>447</v>
      </c>
      <c r="J101" s="167" t="s">
        <v>652</v>
      </c>
    </row>
    <row r="102" customHeight="1" spans="1:10">
      <c r="A102" s="45"/>
      <c r="B102" s="45"/>
      <c r="C102" s="45" t="s">
        <v>461</v>
      </c>
      <c r="D102" s="166" t="s">
        <v>526</v>
      </c>
      <c r="E102" s="167" t="s">
        <v>653</v>
      </c>
      <c r="F102" s="136" t="s">
        <v>445</v>
      </c>
      <c r="G102" s="137" t="s">
        <v>606</v>
      </c>
      <c r="H102" s="136" t="s">
        <v>567</v>
      </c>
      <c r="I102" s="136" t="s">
        <v>479</v>
      </c>
      <c r="J102" s="167" t="s">
        <v>654</v>
      </c>
    </row>
    <row r="103" customHeight="1" spans="1:10">
      <c r="A103" s="45"/>
      <c r="B103" s="45"/>
      <c r="C103" s="45" t="s">
        <v>461</v>
      </c>
      <c r="D103" s="166" t="s">
        <v>655</v>
      </c>
      <c r="E103" s="167" t="s">
        <v>656</v>
      </c>
      <c r="F103" s="136" t="s">
        <v>471</v>
      </c>
      <c r="G103" s="137" t="s">
        <v>575</v>
      </c>
      <c r="H103" s="136" t="s">
        <v>454</v>
      </c>
      <c r="I103" s="136" t="s">
        <v>447</v>
      </c>
      <c r="J103" s="167" t="s">
        <v>657</v>
      </c>
    </row>
    <row r="104" customHeight="1" spans="1:10">
      <c r="A104" s="45"/>
      <c r="B104" s="45"/>
      <c r="C104" s="45" t="s">
        <v>468</v>
      </c>
      <c r="D104" s="166" t="s">
        <v>469</v>
      </c>
      <c r="E104" s="167" t="s">
        <v>658</v>
      </c>
      <c r="F104" s="136" t="s">
        <v>471</v>
      </c>
      <c r="G104" s="137" t="s">
        <v>575</v>
      </c>
      <c r="H104" s="136" t="s">
        <v>454</v>
      </c>
      <c r="I104" s="136" t="s">
        <v>447</v>
      </c>
      <c r="J104" s="167" t="s">
        <v>659</v>
      </c>
    </row>
    <row r="105" ht="88" customHeight="1" spans="1:10">
      <c r="A105" s="165" t="s">
        <v>338</v>
      </c>
      <c r="B105" s="45" t="s">
        <v>660</v>
      </c>
      <c r="C105" s="45"/>
      <c r="D105" s="45"/>
      <c r="E105" s="45"/>
      <c r="F105" s="45"/>
      <c r="G105" s="45"/>
      <c r="H105" s="45"/>
      <c r="I105" s="45"/>
      <c r="J105" s="45"/>
    </row>
    <row r="106" customHeight="1" spans="1:10">
      <c r="A106" s="45"/>
      <c r="B106" s="45"/>
      <c r="C106" s="45" t="s">
        <v>442</v>
      </c>
      <c r="D106" s="166" t="s">
        <v>443</v>
      </c>
      <c r="E106" s="167" t="s">
        <v>661</v>
      </c>
      <c r="F106" s="136" t="s">
        <v>445</v>
      </c>
      <c r="G106" s="137" t="s">
        <v>662</v>
      </c>
      <c r="H106" s="136" t="s">
        <v>446</v>
      </c>
      <c r="I106" s="136" t="s">
        <v>447</v>
      </c>
      <c r="J106" s="167" t="s">
        <v>663</v>
      </c>
    </row>
    <row r="107" customHeight="1" spans="1:10">
      <c r="A107" s="45"/>
      <c r="B107" s="45"/>
      <c r="C107" s="45" t="s">
        <v>442</v>
      </c>
      <c r="D107" s="166" t="s">
        <v>443</v>
      </c>
      <c r="E107" s="167" t="s">
        <v>664</v>
      </c>
      <c r="F107" s="136" t="s">
        <v>445</v>
      </c>
      <c r="G107" s="137" t="s">
        <v>665</v>
      </c>
      <c r="H107" s="136" t="s">
        <v>446</v>
      </c>
      <c r="I107" s="136" t="s">
        <v>447</v>
      </c>
      <c r="J107" s="167" t="s">
        <v>666</v>
      </c>
    </row>
    <row r="108" customHeight="1" spans="1:10">
      <c r="A108" s="45"/>
      <c r="B108" s="45"/>
      <c r="C108" s="45" t="s">
        <v>442</v>
      </c>
      <c r="D108" s="166" t="s">
        <v>443</v>
      </c>
      <c r="E108" s="167" t="s">
        <v>667</v>
      </c>
      <c r="F108" s="136" t="s">
        <v>445</v>
      </c>
      <c r="G108" s="137" t="s">
        <v>541</v>
      </c>
      <c r="H108" s="136" t="s">
        <v>446</v>
      </c>
      <c r="I108" s="136" t="s">
        <v>447</v>
      </c>
      <c r="J108" s="167" t="s">
        <v>668</v>
      </c>
    </row>
    <row r="109" customHeight="1" spans="1:10">
      <c r="A109" s="45"/>
      <c r="B109" s="45"/>
      <c r="C109" s="45" t="s">
        <v>442</v>
      </c>
      <c r="D109" s="166" t="s">
        <v>456</v>
      </c>
      <c r="E109" s="167" t="s">
        <v>457</v>
      </c>
      <c r="F109" s="136" t="s">
        <v>445</v>
      </c>
      <c r="G109" s="137" t="s">
        <v>50</v>
      </c>
      <c r="H109" s="136" t="s">
        <v>669</v>
      </c>
      <c r="I109" s="136" t="s">
        <v>447</v>
      </c>
      <c r="J109" s="167" t="s">
        <v>460</v>
      </c>
    </row>
    <row r="110" customHeight="1" spans="1:10">
      <c r="A110" s="45"/>
      <c r="B110" s="45"/>
      <c r="C110" s="45" t="s">
        <v>461</v>
      </c>
      <c r="D110" s="166" t="s">
        <v>462</v>
      </c>
      <c r="E110" s="167" t="s">
        <v>670</v>
      </c>
      <c r="F110" s="136" t="s">
        <v>445</v>
      </c>
      <c r="G110" s="137" t="s">
        <v>453</v>
      </c>
      <c r="H110" s="136" t="s">
        <v>454</v>
      </c>
      <c r="I110" s="136" t="s">
        <v>447</v>
      </c>
      <c r="J110" s="167" t="s">
        <v>671</v>
      </c>
    </row>
    <row r="111" customHeight="1" spans="1:10">
      <c r="A111" s="45"/>
      <c r="B111" s="45"/>
      <c r="C111" s="45" t="s">
        <v>468</v>
      </c>
      <c r="D111" s="166" t="s">
        <v>469</v>
      </c>
      <c r="E111" s="167" t="s">
        <v>470</v>
      </c>
      <c r="F111" s="136" t="s">
        <v>471</v>
      </c>
      <c r="G111" s="137" t="s">
        <v>492</v>
      </c>
      <c r="H111" s="136" t="s">
        <v>454</v>
      </c>
      <c r="I111" s="136" t="s">
        <v>447</v>
      </c>
      <c r="J111" s="167" t="s">
        <v>672</v>
      </c>
    </row>
    <row r="112" ht="94" customHeight="1" spans="1:10">
      <c r="A112" s="165" t="s">
        <v>357</v>
      </c>
      <c r="B112" s="45" t="s">
        <v>673</v>
      </c>
      <c r="C112" s="45"/>
      <c r="D112" s="45"/>
      <c r="E112" s="45"/>
      <c r="F112" s="45"/>
      <c r="G112" s="45"/>
      <c r="H112" s="45"/>
      <c r="I112" s="45"/>
      <c r="J112" s="45"/>
    </row>
    <row r="113" customHeight="1" spans="1:10">
      <c r="A113" s="45"/>
      <c r="B113" s="45"/>
      <c r="C113" s="45" t="s">
        <v>442</v>
      </c>
      <c r="D113" s="166" t="s">
        <v>443</v>
      </c>
      <c r="E113" s="167" t="s">
        <v>674</v>
      </c>
      <c r="F113" s="136" t="s">
        <v>445</v>
      </c>
      <c r="G113" s="137" t="s">
        <v>180</v>
      </c>
      <c r="H113" s="136" t="s">
        <v>588</v>
      </c>
      <c r="I113" s="136" t="s">
        <v>447</v>
      </c>
      <c r="J113" s="167" t="s">
        <v>675</v>
      </c>
    </row>
    <row r="114" customHeight="1" spans="1:10">
      <c r="A114" s="45"/>
      <c r="B114" s="45"/>
      <c r="C114" s="45" t="s">
        <v>442</v>
      </c>
      <c r="D114" s="166" t="s">
        <v>443</v>
      </c>
      <c r="E114" s="167" t="s">
        <v>676</v>
      </c>
      <c r="F114" s="136" t="s">
        <v>471</v>
      </c>
      <c r="G114" s="137" t="s">
        <v>179</v>
      </c>
      <c r="H114" s="136" t="s">
        <v>588</v>
      </c>
      <c r="I114" s="136" t="s">
        <v>447</v>
      </c>
      <c r="J114" s="167" t="s">
        <v>677</v>
      </c>
    </row>
    <row r="115" customHeight="1" spans="1:10">
      <c r="A115" s="45"/>
      <c r="B115" s="45"/>
      <c r="C115" s="45" t="s">
        <v>442</v>
      </c>
      <c r="D115" s="166" t="s">
        <v>443</v>
      </c>
      <c r="E115" s="167" t="s">
        <v>678</v>
      </c>
      <c r="F115" s="136" t="s">
        <v>482</v>
      </c>
      <c r="G115" s="137" t="s">
        <v>679</v>
      </c>
      <c r="H115" s="136" t="s">
        <v>588</v>
      </c>
      <c r="I115" s="136" t="s">
        <v>447</v>
      </c>
      <c r="J115" s="167" t="s">
        <v>680</v>
      </c>
    </row>
    <row r="116" customHeight="1" spans="1:10">
      <c r="A116" s="45"/>
      <c r="B116" s="45"/>
      <c r="C116" s="45" t="s">
        <v>442</v>
      </c>
      <c r="D116" s="166" t="s">
        <v>443</v>
      </c>
      <c r="E116" s="167" t="s">
        <v>681</v>
      </c>
      <c r="F116" s="136" t="s">
        <v>471</v>
      </c>
      <c r="G116" s="137" t="s">
        <v>180</v>
      </c>
      <c r="H116" s="136" t="s">
        <v>558</v>
      </c>
      <c r="I116" s="136" t="s">
        <v>447</v>
      </c>
      <c r="J116" s="167" t="s">
        <v>682</v>
      </c>
    </row>
    <row r="117" customHeight="1" spans="1:10">
      <c r="A117" s="45"/>
      <c r="B117" s="45"/>
      <c r="C117" s="45" t="s">
        <v>442</v>
      </c>
      <c r="D117" s="166" t="s">
        <v>443</v>
      </c>
      <c r="E117" s="167" t="s">
        <v>683</v>
      </c>
      <c r="F117" s="136" t="s">
        <v>471</v>
      </c>
      <c r="G117" s="137" t="s">
        <v>180</v>
      </c>
      <c r="H117" s="136" t="s">
        <v>558</v>
      </c>
      <c r="I117" s="136" t="s">
        <v>447</v>
      </c>
      <c r="J117" s="167" t="s">
        <v>684</v>
      </c>
    </row>
    <row r="118" customHeight="1" spans="1:10">
      <c r="A118" s="45"/>
      <c r="B118" s="45"/>
      <c r="C118" s="45" t="s">
        <v>442</v>
      </c>
      <c r="D118" s="166" t="s">
        <v>451</v>
      </c>
      <c r="E118" s="167" t="s">
        <v>685</v>
      </c>
      <c r="F118" s="136" t="s">
        <v>471</v>
      </c>
      <c r="G118" s="137" t="s">
        <v>492</v>
      </c>
      <c r="H118" s="136" t="s">
        <v>454</v>
      </c>
      <c r="I118" s="136" t="s">
        <v>447</v>
      </c>
      <c r="J118" s="167" t="s">
        <v>686</v>
      </c>
    </row>
    <row r="119" customHeight="1" spans="1:10">
      <c r="A119" s="45"/>
      <c r="B119" s="45"/>
      <c r="C119" s="45" t="s">
        <v>442</v>
      </c>
      <c r="D119" s="166" t="s">
        <v>451</v>
      </c>
      <c r="E119" s="167" t="s">
        <v>687</v>
      </c>
      <c r="F119" s="136" t="s">
        <v>471</v>
      </c>
      <c r="G119" s="137" t="s">
        <v>688</v>
      </c>
      <c r="H119" s="136" t="s">
        <v>454</v>
      </c>
      <c r="I119" s="136" t="s">
        <v>447</v>
      </c>
      <c r="J119" s="167" t="s">
        <v>689</v>
      </c>
    </row>
    <row r="120" customHeight="1" spans="1:10">
      <c r="A120" s="45"/>
      <c r="B120" s="45"/>
      <c r="C120" s="45" t="s">
        <v>442</v>
      </c>
      <c r="D120" s="166" t="s">
        <v>456</v>
      </c>
      <c r="E120" s="167" t="s">
        <v>690</v>
      </c>
      <c r="F120" s="136" t="s">
        <v>482</v>
      </c>
      <c r="G120" s="137" t="s">
        <v>458</v>
      </c>
      <c r="H120" s="136" t="s">
        <v>459</v>
      </c>
      <c r="I120" s="136" t="s">
        <v>447</v>
      </c>
      <c r="J120" s="167" t="s">
        <v>691</v>
      </c>
    </row>
    <row r="121" customHeight="1" spans="1:10">
      <c r="A121" s="45"/>
      <c r="B121" s="45"/>
      <c r="C121" s="45" t="s">
        <v>461</v>
      </c>
      <c r="D121" s="166" t="s">
        <v>462</v>
      </c>
      <c r="E121" s="167" t="s">
        <v>489</v>
      </c>
      <c r="F121" s="136" t="s">
        <v>445</v>
      </c>
      <c r="G121" s="137" t="s">
        <v>544</v>
      </c>
      <c r="H121" s="136" t="s">
        <v>454</v>
      </c>
      <c r="I121" s="136" t="s">
        <v>479</v>
      </c>
      <c r="J121" s="167" t="s">
        <v>490</v>
      </c>
    </row>
    <row r="122" customHeight="1" spans="1:10">
      <c r="A122" s="45"/>
      <c r="B122" s="45"/>
      <c r="C122" s="45" t="s">
        <v>461</v>
      </c>
      <c r="D122" s="166" t="s">
        <v>462</v>
      </c>
      <c r="E122" s="167" t="s">
        <v>692</v>
      </c>
      <c r="F122" s="136" t="s">
        <v>445</v>
      </c>
      <c r="G122" s="137" t="s">
        <v>466</v>
      </c>
      <c r="H122" s="136" t="s">
        <v>454</v>
      </c>
      <c r="I122" s="136" t="s">
        <v>479</v>
      </c>
      <c r="J122" s="167" t="s">
        <v>693</v>
      </c>
    </row>
    <row r="123" customHeight="1" spans="1:10">
      <c r="A123" s="45"/>
      <c r="B123" s="45"/>
      <c r="C123" s="45" t="s">
        <v>461</v>
      </c>
      <c r="D123" s="166" t="s">
        <v>462</v>
      </c>
      <c r="E123" s="167" t="s">
        <v>694</v>
      </c>
      <c r="F123" s="136" t="s">
        <v>445</v>
      </c>
      <c r="G123" s="137" t="s">
        <v>695</v>
      </c>
      <c r="H123" s="136" t="s">
        <v>454</v>
      </c>
      <c r="I123" s="136" t="s">
        <v>479</v>
      </c>
      <c r="J123" s="167" t="s">
        <v>696</v>
      </c>
    </row>
    <row r="124" customHeight="1" spans="1:10">
      <c r="A124" s="45"/>
      <c r="B124" s="45"/>
      <c r="C124" s="45" t="s">
        <v>468</v>
      </c>
      <c r="D124" s="166" t="s">
        <v>469</v>
      </c>
      <c r="E124" s="167" t="s">
        <v>697</v>
      </c>
      <c r="F124" s="136" t="s">
        <v>445</v>
      </c>
      <c r="G124" s="137" t="s">
        <v>492</v>
      </c>
      <c r="H124" s="136" t="s">
        <v>454</v>
      </c>
      <c r="I124" s="136" t="s">
        <v>479</v>
      </c>
      <c r="J124" s="167" t="s">
        <v>698</v>
      </c>
    </row>
    <row r="125" customHeight="1" spans="1:10">
      <c r="A125" s="45"/>
      <c r="B125" s="45"/>
      <c r="C125" s="45" t="s">
        <v>468</v>
      </c>
      <c r="D125" s="166" t="s">
        <v>469</v>
      </c>
      <c r="E125" s="167" t="s">
        <v>699</v>
      </c>
      <c r="F125" s="136" t="s">
        <v>445</v>
      </c>
      <c r="G125" s="137" t="s">
        <v>492</v>
      </c>
      <c r="H125" s="136" t="s">
        <v>454</v>
      </c>
      <c r="I125" s="136" t="s">
        <v>479</v>
      </c>
      <c r="J125" s="167" t="s">
        <v>700</v>
      </c>
    </row>
    <row r="126" ht="153" customHeight="1" spans="1:10">
      <c r="A126" s="165" t="s">
        <v>327</v>
      </c>
      <c r="B126" s="45" t="s">
        <v>701</v>
      </c>
      <c r="C126" s="45"/>
      <c r="D126" s="45"/>
      <c r="E126" s="45"/>
      <c r="F126" s="45"/>
      <c r="G126" s="45"/>
      <c r="H126" s="45"/>
      <c r="I126" s="45"/>
      <c r="J126" s="45"/>
    </row>
    <row r="127" customHeight="1" spans="1:10">
      <c r="A127" s="45"/>
      <c r="B127" s="45"/>
      <c r="C127" s="45" t="s">
        <v>442</v>
      </c>
      <c r="D127" s="166" t="s">
        <v>443</v>
      </c>
      <c r="E127" s="167" t="s">
        <v>702</v>
      </c>
      <c r="F127" s="136" t="s">
        <v>445</v>
      </c>
      <c r="G127" s="137" t="s">
        <v>703</v>
      </c>
      <c r="H127" s="136" t="s">
        <v>704</v>
      </c>
      <c r="I127" s="136" t="s">
        <v>447</v>
      </c>
      <c r="J127" s="167" t="s">
        <v>705</v>
      </c>
    </row>
    <row r="128" customHeight="1" spans="1:10">
      <c r="A128" s="45"/>
      <c r="B128" s="45"/>
      <c r="C128" s="45" t="s">
        <v>442</v>
      </c>
      <c r="D128" s="166" t="s">
        <v>443</v>
      </c>
      <c r="E128" s="167" t="s">
        <v>706</v>
      </c>
      <c r="F128" s="136" t="s">
        <v>445</v>
      </c>
      <c r="G128" s="137" t="s">
        <v>707</v>
      </c>
      <c r="H128" s="136" t="s">
        <v>446</v>
      </c>
      <c r="I128" s="136" t="s">
        <v>447</v>
      </c>
      <c r="J128" s="167" t="s">
        <v>708</v>
      </c>
    </row>
    <row r="129" customHeight="1" spans="1:10">
      <c r="A129" s="45"/>
      <c r="B129" s="45"/>
      <c r="C129" s="45" t="s">
        <v>461</v>
      </c>
      <c r="D129" s="166" t="s">
        <v>462</v>
      </c>
      <c r="E129" s="167" t="s">
        <v>463</v>
      </c>
      <c r="F129" s="136" t="s">
        <v>445</v>
      </c>
      <c r="G129" s="137" t="s">
        <v>453</v>
      </c>
      <c r="H129" s="136" t="s">
        <v>454</v>
      </c>
      <c r="I129" s="136" t="s">
        <v>447</v>
      </c>
      <c r="J129" s="167" t="s">
        <v>709</v>
      </c>
    </row>
    <row r="130" customHeight="1" spans="1:10">
      <c r="A130" s="45"/>
      <c r="B130" s="45"/>
      <c r="C130" s="45" t="s">
        <v>461</v>
      </c>
      <c r="D130" s="166" t="s">
        <v>462</v>
      </c>
      <c r="E130" s="167" t="s">
        <v>465</v>
      </c>
      <c r="F130" s="136" t="s">
        <v>445</v>
      </c>
      <c r="G130" s="137" t="s">
        <v>466</v>
      </c>
      <c r="H130" s="136" t="s">
        <v>454</v>
      </c>
      <c r="I130" s="136" t="s">
        <v>447</v>
      </c>
      <c r="J130" s="167" t="s">
        <v>467</v>
      </c>
    </row>
    <row r="131" customHeight="1" spans="1:10">
      <c r="A131" s="45"/>
      <c r="B131" s="45"/>
      <c r="C131" s="45" t="s">
        <v>468</v>
      </c>
      <c r="D131" s="166" t="s">
        <v>469</v>
      </c>
      <c r="E131" s="167" t="s">
        <v>470</v>
      </c>
      <c r="F131" s="136" t="s">
        <v>471</v>
      </c>
      <c r="G131" s="137" t="s">
        <v>472</v>
      </c>
      <c r="H131" s="136" t="s">
        <v>454</v>
      </c>
      <c r="I131" s="136" t="s">
        <v>447</v>
      </c>
      <c r="J131" s="167" t="s">
        <v>473</v>
      </c>
    </row>
    <row r="132" customFormat="1" ht="246" customHeight="1" spans="1:10">
      <c r="A132" s="45" t="s">
        <v>374</v>
      </c>
      <c r="B132" s="45" t="s">
        <v>710</v>
      </c>
      <c r="C132" s="45"/>
      <c r="D132" s="166"/>
      <c r="E132" s="167"/>
      <c r="F132" s="136"/>
      <c r="G132" s="137"/>
      <c r="H132" s="136"/>
      <c r="I132" s="136"/>
      <c r="J132" s="167"/>
    </row>
    <row r="133" s="162" customFormat="1" customHeight="1" spans="1:10">
      <c r="A133" s="45"/>
      <c r="B133" s="45"/>
      <c r="C133" s="45" t="s">
        <v>442</v>
      </c>
      <c r="D133" s="45" t="s">
        <v>443</v>
      </c>
      <c r="E133" s="45" t="s">
        <v>711</v>
      </c>
      <c r="F133" s="45" t="s">
        <v>445</v>
      </c>
      <c r="G133" s="45" t="s">
        <v>519</v>
      </c>
      <c r="H133" s="45" t="s">
        <v>588</v>
      </c>
      <c r="I133" s="45" t="s">
        <v>712</v>
      </c>
      <c r="J133" s="45" t="s">
        <v>713</v>
      </c>
    </row>
    <row r="134" customHeight="1" spans="1:10">
      <c r="A134" s="45"/>
      <c r="B134" s="45"/>
      <c r="C134" s="45" t="s">
        <v>442</v>
      </c>
      <c r="D134" s="45" t="s">
        <v>443</v>
      </c>
      <c r="E134" s="45" t="s">
        <v>714</v>
      </c>
      <c r="F134" s="45" t="s">
        <v>445</v>
      </c>
      <c r="G134" s="45" t="s">
        <v>715</v>
      </c>
      <c r="H134" s="45" t="s">
        <v>588</v>
      </c>
      <c r="I134" s="45" t="s">
        <v>712</v>
      </c>
      <c r="J134" s="45" t="s">
        <v>716</v>
      </c>
    </row>
    <row r="135" customHeight="1" spans="1:10">
      <c r="A135" s="45"/>
      <c r="B135" s="45"/>
      <c r="C135" s="45" t="s">
        <v>442</v>
      </c>
      <c r="D135" s="45" t="s">
        <v>443</v>
      </c>
      <c r="E135" s="45" t="s">
        <v>717</v>
      </c>
      <c r="F135" s="45" t="s">
        <v>445</v>
      </c>
      <c r="G135" s="45" t="s">
        <v>718</v>
      </c>
      <c r="H135" s="45" t="s">
        <v>588</v>
      </c>
      <c r="I135" s="45" t="s">
        <v>712</v>
      </c>
      <c r="J135" s="45" t="s">
        <v>719</v>
      </c>
    </row>
    <row r="136" customHeight="1" spans="1:10">
      <c r="A136" s="45"/>
      <c r="B136" s="45"/>
      <c r="C136" s="45" t="s">
        <v>442</v>
      </c>
      <c r="D136" s="45" t="s">
        <v>443</v>
      </c>
      <c r="E136" s="45" t="s">
        <v>720</v>
      </c>
      <c r="F136" s="45" t="s">
        <v>445</v>
      </c>
      <c r="G136" s="45" t="s">
        <v>721</v>
      </c>
      <c r="H136" s="45" t="s">
        <v>722</v>
      </c>
      <c r="I136" s="45" t="s">
        <v>712</v>
      </c>
      <c r="J136" s="45" t="s">
        <v>723</v>
      </c>
    </row>
    <row r="137" customHeight="1" spans="1:10">
      <c r="A137" s="45"/>
      <c r="B137" s="45"/>
      <c r="C137" s="45" t="s">
        <v>442</v>
      </c>
      <c r="D137" s="45" t="s">
        <v>443</v>
      </c>
      <c r="E137" s="45" t="s">
        <v>724</v>
      </c>
      <c r="F137" s="45" t="s">
        <v>445</v>
      </c>
      <c r="G137" s="45" t="s">
        <v>715</v>
      </c>
      <c r="H137" s="45" t="s">
        <v>585</v>
      </c>
      <c r="I137" s="45" t="s">
        <v>712</v>
      </c>
      <c r="J137" s="45" t="s">
        <v>725</v>
      </c>
    </row>
    <row r="138" customHeight="1" spans="1:10">
      <c r="A138" s="45"/>
      <c r="B138" s="45"/>
      <c r="C138" s="45" t="s">
        <v>442</v>
      </c>
      <c r="D138" s="45" t="s">
        <v>443</v>
      </c>
      <c r="E138" s="45" t="s">
        <v>726</v>
      </c>
      <c r="F138" s="45" t="s">
        <v>445</v>
      </c>
      <c r="G138" s="45" t="s">
        <v>48</v>
      </c>
      <c r="H138" s="45" t="s">
        <v>562</v>
      </c>
      <c r="I138" s="45" t="s">
        <v>712</v>
      </c>
      <c r="J138" s="45" t="s">
        <v>727</v>
      </c>
    </row>
    <row r="139" customHeight="1" spans="1:10">
      <c r="A139" s="45"/>
      <c r="B139" s="45"/>
      <c r="C139" s="45" t="s">
        <v>442</v>
      </c>
      <c r="D139" s="45" t="s">
        <v>443</v>
      </c>
      <c r="E139" s="45" t="s">
        <v>728</v>
      </c>
      <c r="F139" s="45" t="s">
        <v>445</v>
      </c>
      <c r="G139" s="45" t="s">
        <v>715</v>
      </c>
      <c r="H139" s="45" t="s">
        <v>729</v>
      </c>
      <c r="I139" s="45" t="s">
        <v>712</v>
      </c>
      <c r="J139" s="45" t="s">
        <v>730</v>
      </c>
    </row>
    <row r="140" customHeight="1" spans="1:10">
      <c r="A140" s="45"/>
      <c r="B140" s="45"/>
      <c r="C140" s="45" t="s">
        <v>442</v>
      </c>
      <c r="D140" s="45" t="s">
        <v>443</v>
      </c>
      <c r="E140" s="45" t="s">
        <v>731</v>
      </c>
      <c r="F140" s="45" t="s">
        <v>445</v>
      </c>
      <c r="G140" s="45" t="s">
        <v>718</v>
      </c>
      <c r="H140" s="45" t="s">
        <v>732</v>
      </c>
      <c r="I140" s="45" t="s">
        <v>712</v>
      </c>
      <c r="J140" s="45" t="s">
        <v>733</v>
      </c>
    </row>
    <row r="141" customHeight="1" spans="1:10">
      <c r="A141" s="45"/>
      <c r="B141" s="45"/>
      <c r="C141" s="45" t="s">
        <v>442</v>
      </c>
      <c r="D141" s="45" t="s">
        <v>443</v>
      </c>
      <c r="E141" s="45" t="s">
        <v>734</v>
      </c>
      <c r="F141" s="45" t="s">
        <v>445</v>
      </c>
      <c r="G141" s="45" t="s">
        <v>49</v>
      </c>
      <c r="H141" s="45" t="s">
        <v>735</v>
      </c>
      <c r="I141" s="45" t="s">
        <v>712</v>
      </c>
      <c r="J141" s="45" t="s">
        <v>736</v>
      </c>
    </row>
    <row r="142" customHeight="1" spans="1:10">
      <c r="A142" s="45"/>
      <c r="B142" s="45"/>
      <c r="C142" s="45" t="s">
        <v>442</v>
      </c>
      <c r="D142" s="45" t="s">
        <v>456</v>
      </c>
      <c r="E142" s="45" t="s">
        <v>737</v>
      </c>
      <c r="F142" s="45" t="s">
        <v>482</v>
      </c>
      <c r="G142" s="45" t="s">
        <v>519</v>
      </c>
      <c r="H142" s="45" t="s">
        <v>520</v>
      </c>
      <c r="I142" s="45" t="s">
        <v>712</v>
      </c>
      <c r="J142" s="45" t="s">
        <v>738</v>
      </c>
    </row>
    <row r="143" customHeight="1" spans="1:10">
      <c r="A143" s="45"/>
      <c r="B143" s="45"/>
      <c r="C143" s="45" t="s">
        <v>442</v>
      </c>
      <c r="D143" s="45" t="s">
        <v>484</v>
      </c>
      <c r="E143" s="45" t="s">
        <v>522</v>
      </c>
      <c r="F143" s="45" t="s">
        <v>445</v>
      </c>
      <c r="G143" s="45" t="s">
        <v>739</v>
      </c>
      <c r="H143" s="45" t="s">
        <v>524</v>
      </c>
      <c r="I143" s="45" t="s">
        <v>712</v>
      </c>
      <c r="J143" s="45" t="s">
        <v>740</v>
      </c>
    </row>
    <row r="144" customHeight="1" spans="1:10">
      <c r="A144" s="45"/>
      <c r="B144" s="45"/>
      <c r="C144" s="45" t="s">
        <v>461</v>
      </c>
      <c r="D144" s="45" t="s">
        <v>462</v>
      </c>
      <c r="E144" s="45" t="s">
        <v>741</v>
      </c>
      <c r="F144" s="45" t="s">
        <v>445</v>
      </c>
      <c r="G144" s="45" t="s">
        <v>742</v>
      </c>
      <c r="H144" s="45" t="s">
        <v>505</v>
      </c>
      <c r="I144" s="45" t="s">
        <v>743</v>
      </c>
      <c r="J144" s="45" t="s">
        <v>744</v>
      </c>
    </row>
    <row r="145" customHeight="1" spans="1:10">
      <c r="A145" s="45"/>
      <c r="B145" s="45"/>
      <c r="C145" s="45" t="s">
        <v>468</v>
      </c>
      <c r="D145" s="45" t="s">
        <v>469</v>
      </c>
      <c r="E145" s="45" t="s">
        <v>745</v>
      </c>
      <c r="F145" s="45" t="s">
        <v>471</v>
      </c>
      <c r="G145" s="45" t="s">
        <v>492</v>
      </c>
      <c r="H145" s="45" t="s">
        <v>454</v>
      </c>
      <c r="I145" s="45" t="s">
        <v>712</v>
      </c>
      <c r="J145" s="45" t="s">
        <v>530</v>
      </c>
    </row>
    <row r="146" ht="193" customHeight="1" spans="1:10">
      <c r="A146" s="45" t="s">
        <v>377</v>
      </c>
      <c r="B146" s="45" t="s">
        <v>746</v>
      </c>
      <c r="C146" s="45"/>
      <c r="D146" s="45"/>
      <c r="E146" s="45"/>
      <c r="F146" s="45"/>
      <c r="G146" s="45"/>
      <c r="H146" s="45"/>
      <c r="I146" s="45"/>
      <c r="J146" s="45"/>
    </row>
    <row r="147" customHeight="1" spans="1:10">
      <c r="A147" s="6"/>
      <c r="B147" s="6"/>
      <c r="C147" s="45" t="s">
        <v>442</v>
      </c>
      <c r="D147" s="45" t="s">
        <v>443</v>
      </c>
      <c r="E147" s="45" t="s">
        <v>444</v>
      </c>
      <c r="F147" s="45" t="s">
        <v>445</v>
      </c>
      <c r="G147" s="45" t="s">
        <v>747</v>
      </c>
      <c r="H147" s="45" t="s">
        <v>446</v>
      </c>
      <c r="I147" s="45" t="s">
        <v>712</v>
      </c>
      <c r="J147" s="45" t="s">
        <v>448</v>
      </c>
    </row>
    <row r="148" customHeight="1" spans="1:10">
      <c r="A148" s="168"/>
      <c r="B148" s="168"/>
      <c r="C148" s="45" t="s">
        <v>442</v>
      </c>
      <c r="D148" s="45" t="s">
        <v>443</v>
      </c>
      <c r="E148" s="45" t="s">
        <v>706</v>
      </c>
      <c r="F148" s="45" t="s">
        <v>445</v>
      </c>
      <c r="G148" s="45" t="s">
        <v>707</v>
      </c>
      <c r="H148" s="45" t="s">
        <v>446</v>
      </c>
      <c r="I148" s="45" t="s">
        <v>712</v>
      </c>
      <c r="J148" s="45" t="s">
        <v>708</v>
      </c>
    </row>
    <row r="149" customHeight="1" spans="1:10">
      <c r="A149" s="168"/>
      <c r="B149" s="168"/>
      <c r="C149" s="45" t="s">
        <v>442</v>
      </c>
      <c r="D149" s="45" t="s">
        <v>443</v>
      </c>
      <c r="E149" s="45" t="s">
        <v>449</v>
      </c>
      <c r="F149" s="45" t="s">
        <v>445</v>
      </c>
      <c r="G149" s="45" t="s">
        <v>49</v>
      </c>
      <c r="H149" s="45" t="s">
        <v>446</v>
      </c>
      <c r="I149" s="45" t="s">
        <v>712</v>
      </c>
      <c r="J149" s="45" t="s">
        <v>450</v>
      </c>
    </row>
    <row r="150" customHeight="1" spans="1:10">
      <c r="A150" s="168"/>
      <c r="B150" s="168"/>
      <c r="C150" s="45" t="s">
        <v>442</v>
      </c>
      <c r="D150" s="45" t="s">
        <v>451</v>
      </c>
      <c r="E150" s="45" t="s">
        <v>452</v>
      </c>
      <c r="F150" s="45" t="s">
        <v>445</v>
      </c>
      <c r="G150" s="45" t="s">
        <v>453</v>
      </c>
      <c r="H150" s="45" t="s">
        <v>454</v>
      </c>
      <c r="I150" s="45" t="s">
        <v>712</v>
      </c>
      <c r="J150" s="45" t="s">
        <v>455</v>
      </c>
    </row>
    <row r="151" customHeight="1" spans="1:10">
      <c r="A151" s="168"/>
      <c r="B151" s="168"/>
      <c r="C151" s="45" t="s">
        <v>442</v>
      </c>
      <c r="D151" s="45" t="s">
        <v>456</v>
      </c>
      <c r="E151" s="45" t="s">
        <v>457</v>
      </c>
      <c r="F151" s="45" t="s">
        <v>445</v>
      </c>
      <c r="G151" s="45" t="s">
        <v>458</v>
      </c>
      <c r="H151" s="45" t="s">
        <v>459</v>
      </c>
      <c r="I151" s="45" t="s">
        <v>712</v>
      </c>
      <c r="J151" s="45" t="s">
        <v>460</v>
      </c>
    </row>
    <row r="152" customHeight="1" spans="1:10">
      <c r="A152" s="168"/>
      <c r="B152" s="168"/>
      <c r="C152" s="45" t="s">
        <v>442</v>
      </c>
      <c r="D152" s="45" t="s">
        <v>484</v>
      </c>
      <c r="E152" s="45" t="s">
        <v>522</v>
      </c>
      <c r="F152" s="45" t="s">
        <v>445</v>
      </c>
      <c r="G152" s="45" t="s">
        <v>748</v>
      </c>
      <c r="H152" s="45" t="s">
        <v>524</v>
      </c>
      <c r="I152" s="45" t="s">
        <v>712</v>
      </c>
      <c r="J152" s="45" t="s">
        <v>749</v>
      </c>
    </row>
    <row r="153" customHeight="1" spans="1:10">
      <c r="A153" s="168"/>
      <c r="B153" s="168"/>
      <c r="C153" s="45" t="s">
        <v>461</v>
      </c>
      <c r="D153" s="45" t="s">
        <v>750</v>
      </c>
      <c r="E153" s="45" t="s">
        <v>463</v>
      </c>
      <c r="F153" s="45" t="s">
        <v>445</v>
      </c>
      <c r="G153" s="45" t="s">
        <v>453</v>
      </c>
      <c r="H153" s="45" t="s">
        <v>454</v>
      </c>
      <c r="I153" s="45" t="s">
        <v>712</v>
      </c>
      <c r="J153" s="45" t="s">
        <v>464</v>
      </c>
    </row>
    <row r="154" customHeight="1" spans="1:10">
      <c r="A154" s="168"/>
      <c r="B154" s="168"/>
      <c r="C154" s="45" t="s">
        <v>461</v>
      </c>
      <c r="D154" s="45" t="s">
        <v>750</v>
      </c>
      <c r="E154" s="45" t="s">
        <v>751</v>
      </c>
      <c r="F154" s="45" t="s">
        <v>445</v>
      </c>
      <c r="G154" s="45" t="s">
        <v>453</v>
      </c>
      <c r="H154" s="45" t="s">
        <v>454</v>
      </c>
      <c r="I154" s="45" t="s">
        <v>712</v>
      </c>
      <c r="J154" s="45" t="s">
        <v>752</v>
      </c>
    </row>
    <row r="155" customHeight="1" spans="1:10">
      <c r="A155" s="168"/>
      <c r="B155" s="168"/>
      <c r="C155" s="45" t="s">
        <v>461</v>
      </c>
      <c r="D155" s="45" t="s">
        <v>750</v>
      </c>
      <c r="E155" s="45" t="s">
        <v>465</v>
      </c>
      <c r="F155" s="45" t="s">
        <v>445</v>
      </c>
      <c r="G155" s="45" t="s">
        <v>466</v>
      </c>
      <c r="H155" s="45" t="s">
        <v>454</v>
      </c>
      <c r="I155" s="45" t="s">
        <v>712</v>
      </c>
      <c r="J155" s="45" t="s">
        <v>467</v>
      </c>
    </row>
    <row r="156" customHeight="1" spans="1:10">
      <c r="A156" s="168"/>
      <c r="B156" s="168"/>
      <c r="C156" s="45" t="s">
        <v>468</v>
      </c>
      <c r="D156" s="45" t="s">
        <v>753</v>
      </c>
      <c r="E156" s="45" t="s">
        <v>470</v>
      </c>
      <c r="F156" s="45" t="s">
        <v>471</v>
      </c>
      <c r="G156" s="45" t="s">
        <v>472</v>
      </c>
      <c r="H156" s="45" t="s">
        <v>454</v>
      </c>
      <c r="I156" s="45" t="s">
        <v>712</v>
      </c>
      <c r="J156" s="45" t="s">
        <v>473</v>
      </c>
    </row>
    <row r="157" ht="134" customHeight="1" spans="1:10">
      <c r="A157" s="45" t="s">
        <v>379</v>
      </c>
      <c r="B157" s="45" t="s">
        <v>754</v>
      </c>
      <c r="C157" s="45"/>
      <c r="D157" s="45"/>
      <c r="E157" s="45"/>
      <c r="F157" s="45"/>
      <c r="G157" s="45"/>
      <c r="H157" s="45"/>
      <c r="I157" s="45"/>
      <c r="J157" s="45"/>
    </row>
    <row r="158" customHeight="1" spans="1:10">
      <c r="A158" s="6"/>
      <c r="B158" s="6"/>
      <c r="C158" s="45" t="s">
        <v>442</v>
      </c>
      <c r="D158" s="45" t="s">
        <v>443</v>
      </c>
      <c r="E158" s="45" t="s">
        <v>755</v>
      </c>
      <c r="F158" s="45" t="s">
        <v>445</v>
      </c>
      <c r="G158" s="45" t="s">
        <v>645</v>
      </c>
      <c r="H158" s="45" t="s">
        <v>756</v>
      </c>
      <c r="I158" s="45" t="s">
        <v>712</v>
      </c>
      <c r="J158" s="45" t="s">
        <v>757</v>
      </c>
    </row>
    <row r="159" customHeight="1" spans="1:10">
      <c r="A159" s="168"/>
      <c r="B159" s="168"/>
      <c r="C159" s="45" t="s">
        <v>442</v>
      </c>
      <c r="D159" s="45" t="s">
        <v>443</v>
      </c>
      <c r="E159" s="45" t="s">
        <v>758</v>
      </c>
      <c r="F159" s="45" t="s">
        <v>445</v>
      </c>
      <c r="G159" s="45" t="s">
        <v>759</v>
      </c>
      <c r="H159" s="45" t="s">
        <v>756</v>
      </c>
      <c r="I159" s="45" t="s">
        <v>712</v>
      </c>
      <c r="J159" s="45" t="s">
        <v>760</v>
      </c>
    </row>
    <row r="160" customHeight="1" spans="1:10">
      <c r="A160" s="168"/>
      <c r="B160" s="168"/>
      <c r="C160" s="45" t="s">
        <v>442</v>
      </c>
      <c r="D160" s="45" t="s">
        <v>443</v>
      </c>
      <c r="E160" s="45" t="s">
        <v>761</v>
      </c>
      <c r="F160" s="45" t="s">
        <v>445</v>
      </c>
      <c r="G160" s="45" t="s">
        <v>762</v>
      </c>
      <c r="H160" s="45" t="s">
        <v>756</v>
      </c>
      <c r="I160" s="45" t="s">
        <v>712</v>
      </c>
      <c r="J160" s="45" t="s">
        <v>763</v>
      </c>
    </row>
    <row r="161" customHeight="1" spans="1:10">
      <c r="A161" s="168"/>
      <c r="B161" s="168"/>
      <c r="C161" s="45" t="s">
        <v>442</v>
      </c>
      <c r="D161" s="45" t="s">
        <v>443</v>
      </c>
      <c r="E161" s="45" t="s">
        <v>764</v>
      </c>
      <c r="F161" s="45" t="s">
        <v>445</v>
      </c>
      <c r="G161" s="45" t="s">
        <v>180</v>
      </c>
      <c r="H161" s="45" t="s">
        <v>765</v>
      </c>
      <c r="I161" s="45" t="s">
        <v>712</v>
      </c>
      <c r="J161" s="45" t="s">
        <v>766</v>
      </c>
    </row>
    <row r="162" customHeight="1" spans="1:10">
      <c r="A162" s="168"/>
      <c r="B162" s="168"/>
      <c r="C162" s="45" t="s">
        <v>442</v>
      </c>
      <c r="D162" s="45" t="s">
        <v>443</v>
      </c>
      <c r="E162" s="45" t="s">
        <v>767</v>
      </c>
      <c r="F162" s="45" t="s">
        <v>445</v>
      </c>
      <c r="G162" s="45" t="s">
        <v>768</v>
      </c>
      <c r="H162" s="45" t="s">
        <v>769</v>
      </c>
      <c r="I162" s="45" t="s">
        <v>712</v>
      </c>
      <c r="J162" s="45" t="s">
        <v>770</v>
      </c>
    </row>
    <row r="163" customHeight="1" spans="1:10">
      <c r="A163" s="168"/>
      <c r="B163" s="168"/>
      <c r="C163" s="45" t="s">
        <v>442</v>
      </c>
      <c r="D163" s="45" t="s">
        <v>451</v>
      </c>
      <c r="E163" s="45" t="s">
        <v>771</v>
      </c>
      <c r="F163" s="45" t="s">
        <v>445</v>
      </c>
      <c r="G163" s="45" t="s">
        <v>453</v>
      </c>
      <c r="H163" s="45" t="s">
        <v>454</v>
      </c>
      <c r="I163" s="45" t="s">
        <v>712</v>
      </c>
      <c r="J163" s="45" t="s">
        <v>772</v>
      </c>
    </row>
    <row r="164" customHeight="1" spans="1:10">
      <c r="A164" s="168"/>
      <c r="B164" s="168"/>
      <c r="C164" s="45" t="s">
        <v>442</v>
      </c>
      <c r="D164" s="45" t="s">
        <v>484</v>
      </c>
      <c r="E164" s="45" t="s">
        <v>522</v>
      </c>
      <c r="F164" s="45" t="s">
        <v>445</v>
      </c>
      <c r="G164" s="45" t="s">
        <v>773</v>
      </c>
      <c r="H164" s="45" t="s">
        <v>524</v>
      </c>
      <c r="I164" s="45" t="s">
        <v>712</v>
      </c>
      <c r="J164" s="45" t="s">
        <v>525</v>
      </c>
    </row>
    <row r="165" customHeight="1" spans="1:10">
      <c r="A165" s="168"/>
      <c r="B165" s="168"/>
      <c r="C165" s="45" t="s">
        <v>461</v>
      </c>
      <c r="D165" s="45" t="s">
        <v>750</v>
      </c>
      <c r="E165" s="45" t="s">
        <v>774</v>
      </c>
      <c r="F165" s="45" t="s">
        <v>445</v>
      </c>
      <c r="G165" s="45" t="s">
        <v>742</v>
      </c>
      <c r="H165" s="45" t="s">
        <v>505</v>
      </c>
      <c r="I165" s="45" t="s">
        <v>743</v>
      </c>
      <c r="J165" s="45" t="s">
        <v>775</v>
      </c>
    </row>
    <row r="166" customHeight="1" spans="1:10">
      <c r="A166" s="168"/>
      <c r="B166" s="168"/>
      <c r="C166" s="45" t="s">
        <v>468</v>
      </c>
      <c r="D166" s="45" t="s">
        <v>753</v>
      </c>
      <c r="E166" s="45" t="s">
        <v>745</v>
      </c>
      <c r="F166" s="45" t="s">
        <v>471</v>
      </c>
      <c r="G166" s="45" t="s">
        <v>492</v>
      </c>
      <c r="H166" s="45" t="s">
        <v>454</v>
      </c>
      <c r="I166" s="45" t="s">
        <v>712</v>
      </c>
      <c r="J166" s="45" t="s">
        <v>776</v>
      </c>
    </row>
    <row r="167" ht="99" customHeight="1" spans="1:10">
      <c r="A167" s="45" t="s">
        <v>383</v>
      </c>
      <c r="B167" s="45" t="s">
        <v>777</v>
      </c>
      <c r="C167" s="45"/>
      <c r="D167" s="45"/>
      <c r="E167" s="45"/>
      <c r="F167" s="45"/>
      <c r="G167" s="45"/>
      <c r="H167" s="45"/>
      <c r="I167" s="45"/>
      <c r="J167" s="45"/>
    </row>
    <row r="168" customHeight="1" spans="1:10">
      <c r="A168" s="6"/>
      <c r="B168" s="6"/>
      <c r="C168" s="45" t="s">
        <v>442</v>
      </c>
      <c r="D168" s="45" t="s">
        <v>443</v>
      </c>
      <c r="E168" s="45" t="s">
        <v>778</v>
      </c>
      <c r="F168" s="45" t="s">
        <v>445</v>
      </c>
      <c r="G168" s="45" t="s">
        <v>779</v>
      </c>
      <c r="H168" s="45" t="s">
        <v>646</v>
      </c>
      <c r="I168" s="45" t="s">
        <v>712</v>
      </c>
      <c r="J168" s="45" t="s">
        <v>780</v>
      </c>
    </row>
    <row r="169" customHeight="1" spans="1:10">
      <c r="A169" s="168"/>
      <c r="B169" s="168"/>
      <c r="C169" s="45" t="s">
        <v>442</v>
      </c>
      <c r="D169" s="45" t="s">
        <v>443</v>
      </c>
      <c r="E169" s="45" t="s">
        <v>781</v>
      </c>
      <c r="F169" s="45" t="s">
        <v>445</v>
      </c>
      <c r="G169" s="45" t="s">
        <v>782</v>
      </c>
      <c r="H169" s="45" t="s">
        <v>769</v>
      </c>
      <c r="I169" s="45" t="s">
        <v>712</v>
      </c>
      <c r="J169" s="45" t="s">
        <v>783</v>
      </c>
    </row>
    <row r="170" customHeight="1" spans="1:10">
      <c r="A170" s="168"/>
      <c r="B170" s="168"/>
      <c r="C170" s="45" t="s">
        <v>442</v>
      </c>
      <c r="D170" s="45" t="s">
        <v>443</v>
      </c>
      <c r="E170" s="45" t="s">
        <v>784</v>
      </c>
      <c r="F170" s="45" t="s">
        <v>445</v>
      </c>
      <c r="G170" s="45" t="s">
        <v>665</v>
      </c>
      <c r="H170" s="45" t="s">
        <v>769</v>
      </c>
      <c r="I170" s="45" t="s">
        <v>712</v>
      </c>
      <c r="J170" s="45" t="s">
        <v>785</v>
      </c>
    </row>
    <row r="171" customHeight="1" spans="1:10">
      <c r="A171" s="168"/>
      <c r="B171" s="168"/>
      <c r="C171" s="45" t="s">
        <v>442</v>
      </c>
      <c r="D171" s="45" t="s">
        <v>443</v>
      </c>
      <c r="E171" s="45" t="s">
        <v>786</v>
      </c>
      <c r="F171" s="45" t="s">
        <v>445</v>
      </c>
      <c r="G171" s="45" t="s">
        <v>665</v>
      </c>
      <c r="H171" s="45" t="s">
        <v>646</v>
      </c>
      <c r="I171" s="45" t="s">
        <v>743</v>
      </c>
      <c r="J171" s="45" t="s">
        <v>787</v>
      </c>
    </row>
    <row r="172" customHeight="1" spans="1:10">
      <c r="A172" s="168"/>
      <c r="B172" s="168"/>
      <c r="C172" s="45" t="s">
        <v>442</v>
      </c>
      <c r="D172" s="45" t="s">
        <v>443</v>
      </c>
      <c r="E172" s="45" t="s">
        <v>788</v>
      </c>
      <c r="F172" s="45" t="s">
        <v>445</v>
      </c>
      <c r="G172" s="45" t="s">
        <v>789</v>
      </c>
      <c r="H172" s="45" t="s">
        <v>790</v>
      </c>
      <c r="I172" s="45" t="s">
        <v>712</v>
      </c>
      <c r="J172" s="45" t="s">
        <v>791</v>
      </c>
    </row>
    <row r="173" customHeight="1" spans="1:10">
      <c r="A173" s="168"/>
      <c r="B173" s="168"/>
      <c r="C173" s="45" t="s">
        <v>442</v>
      </c>
      <c r="D173" s="45" t="s">
        <v>443</v>
      </c>
      <c r="E173" s="45" t="s">
        <v>792</v>
      </c>
      <c r="F173" s="45" t="s">
        <v>445</v>
      </c>
      <c r="G173" s="45" t="s">
        <v>48</v>
      </c>
      <c r="H173" s="45" t="s">
        <v>588</v>
      </c>
      <c r="I173" s="45" t="s">
        <v>712</v>
      </c>
      <c r="J173" s="45" t="s">
        <v>793</v>
      </c>
    </row>
    <row r="174" customHeight="1" spans="1:10">
      <c r="A174" s="168"/>
      <c r="B174" s="168"/>
      <c r="C174" s="45" t="s">
        <v>442</v>
      </c>
      <c r="D174" s="45" t="s">
        <v>456</v>
      </c>
      <c r="E174" s="45" t="s">
        <v>737</v>
      </c>
      <c r="F174" s="45" t="s">
        <v>482</v>
      </c>
      <c r="G174" s="45" t="s">
        <v>550</v>
      </c>
      <c r="H174" s="45" t="s">
        <v>794</v>
      </c>
      <c r="I174" s="45" t="s">
        <v>712</v>
      </c>
      <c r="J174" s="45" t="s">
        <v>738</v>
      </c>
    </row>
    <row r="175" customHeight="1" spans="1:10">
      <c r="A175" s="168"/>
      <c r="B175" s="168"/>
      <c r="C175" s="45" t="s">
        <v>442</v>
      </c>
      <c r="D175" s="45" t="s">
        <v>484</v>
      </c>
      <c r="E175" s="45" t="s">
        <v>522</v>
      </c>
      <c r="F175" s="45" t="s">
        <v>445</v>
      </c>
      <c r="G175" s="45" t="s">
        <v>795</v>
      </c>
      <c r="H175" s="45" t="s">
        <v>524</v>
      </c>
      <c r="I175" s="45" t="s">
        <v>712</v>
      </c>
      <c r="J175" s="45" t="s">
        <v>740</v>
      </c>
    </row>
    <row r="176" customHeight="1" spans="1:10">
      <c r="A176" s="168"/>
      <c r="B176" s="168"/>
      <c r="C176" s="45" t="s">
        <v>461</v>
      </c>
      <c r="D176" s="45" t="s">
        <v>462</v>
      </c>
      <c r="E176" s="45" t="s">
        <v>796</v>
      </c>
      <c r="F176" s="45" t="s">
        <v>445</v>
      </c>
      <c r="G176" s="45" t="s">
        <v>797</v>
      </c>
      <c r="H176" s="45" t="s">
        <v>505</v>
      </c>
      <c r="I176" s="45" t="s">
        <v>743</v>
      </c>
      <c r="J176" s="45" t="s">
        <v>798</v>
      </c>
    </row>
    <row r="177" customHeight="1" spans="1:10">
      <c r="A177" s="168"/>
      <c r="B177" s="168"/>
      <c r="C177" s="45" t="s">
        <v>468</v>
      </c>
      <c r="D177" s="45" t="s">
        <v>469</v>
      </c>
      <c r="E177" s="45" t="s">
        <v>745</v>
      </c>
      <c r="F177" s="45" t="s">
        <v>471</v>
      </c>
      <c r="G177" s="45" t="s">
        <v>492</v>
      </c>
      <c r="H177" s="45" t="s">
        <v>454</v>
      </c>
      <c r="I177" s="45" t="s">
        <v>712</v>
      </c>
      <c r="J177" s="45" t="s">
        <v>530</v>
      </c>
    </row>
    <row r="178" ht="117" customHeight="1" spans="1:10">
      <c r="A178" s="45" t="s">
        <v>385</v>
      </c>
      <c r="B178" s="45" t="s">
        <v>799</v>
      </c>
      <c r="C178" s="45"/>
      <c r="D178" s="45"/>
      <c r="E178" s="45"/>
      <c r="F178" s="45"/>
      <c r="G178" s="45"/>
      <c r="H178" s="45"/>
      <c r="I178" s="45"/>
      <c r="J178" s="45"/>
    </row>
    <row r="179" customHeight="1" spans="1:10">
      <c r="A179" s="6"/>
      <c r="B179" s="6"/>
      <c r="C179" s="45" t="s">
        <v>442</v>
      </c>
      <c r="D179" s="45" t="s">
        <v>443</v>
      </c>
      <c r="E179" s="45" t="s">
        <v>800</v>
      </c>
      <c r="F179" s="45" t="s">
        <v>445</v>
      </c>
      <c r="G179" s="45" t="s">
        <v>801</v>
      </c>
      <c r="H179" s="45" t="s">
        <v>446</v>
      </c>
      <c r="I179" s="45" t="s">
        <v>712</v>
      </c>
      <c r="J179" s="45" t="s">
        <v>802</v>
      </c>
    </row>
    <row r="180" customHeight="1" spans="1:10">
      <c r="A180" s="168"/>
      <c r="B180" s="168"/>
      <c r="C180" s="45" t="s">
        <v>442</v>
      </c>
      <c r="D180" s="45" t="s">
        <v>456</v>
      </c>
      <c r="E180" s="45" t="s">
        <v>803</v>
      </c>
      <c r="F180" s="45" t="s">
        <v>482</v>
      </c>
      <c r="G180" s="45" t="s">
        <v>519</v>
      </c>
      <c r="H180" s="45" t="s">
        <v>794</v>
      </c>
      <c r="I180" s="45" t="s">
        <v>712</v>
      </c>
      <c r="J180" s="45" t="s">
        <v>804</v>
      </c>
    </row>
    <row r="181" customHeight="1" spans="1:10">
      <c r="A181" s="168"/>
      <c r="B181" s="168"/>
      <c r="C181" s="45" t="s">
        <v>442</v>
      </c>
      <c r="D181" s="45" t="s">
        <v>484</v>
      </c>
      <c r="E181" s="45" t="s">
        <v>522</v>
      </c>
      <c r="F181" s="45" t="s">
        <v>445</v>
      </c>
      <c r="G181" s="45" t="s">
        <v>805</v>
      </c>
      <c r="H181" s="45" t="s">
        <v>524</v>
      </c>
      <c r="I181" s="45" t="s">
        <v>712</v>
      </c>
      <c r="J181" s="45" t="s">
        <v>740</v>
      </c>
    </row>
    <row r="182" customHeight="1" spans="1:10">
      <c r="A182" s="168"/>
      <c r="B182" s="168"/>
      <c r="C182" s="45" t="s">
        <v>461</v>
      </c>
      <c r="D182" s="45" t="s">
        <v>462</v>
      </c>
      <c r="E182" s="45" t="s">
        <v>741</v>
      </c>
      <c r="F182" s="45" t="s">
        <v>445</v>
      </c>
      <c r="G182" s="45" t="s">
        <v>742</v>
      </c>
      <c r="H182" s="45" t="s">
        <v>505</v>
      </c>
      <c r="I182" s="45" t="s">
        <v>743</v>
      </c>
      <c r="J182" s="45" t="s">
        <v>744</v>
      </c>
    </row>
    <row r="183" customHeight="1" spans="1:10">
      <c r="A183" s="168"/>
      <c r="B183" s="168"/>
      <c r="C183" s="45" t="s">
        <v>468</v>
      </c>
      <c r="D183" s="45" t="s">
        <v>469</v>
      </c>
      <c r="E183" s="45" t="s">
        <v>745</v>
      </c>
      <c r="F183" s="45" t="s">
        <v>471</v>
      </c>
      <c r="G183" s="45" t="s">
        <v>492</v>
      </c>
      <c r="H183" s="45" t="s">
        <v>454</v>
      </c>
      <c r="I183" s="45" t="s">
        <v>712</v>
      </c>
      <c r="J183" s="45" t="s">
        <v>530</v>
      </c>
    </row>
    <row r="184" ht="152" customHeight="1" spans="1:10">
      <c r="A184" s="45" t="s">
        <v>387</v>
      </c>
      <c r="B184" s="45" t="s">
        <v>806</v>
      </c>
      <c r="C184" s="45"/>
      <c r="D184" s="45"/>
      <c r="E184" s="45"/>
      <c r="F184" s="45"/>
      <c r="G184" s="45"/>
      <c r="H184" s="45"/>
      <c r="I184" s="45"/>
      <c r="J184" s="45"/>
    </row>
    <row r="185" customHeight="1" spans="1:10">
      <c r="A185" s="6"/>
      <c r="B185" s="6"/>
      <c r="C185" s="45" t="s">
        <v>442</v>
      </c>
      <c r="D185" s="45" t="s">
        <v>443</v>
      </c>
      <c r="E185" s="45" t="s">
        <v>807</v>
      </c>
      <c r="F185" s="45" t="s">
        <v>445</v>
      </c>
      <c r="G185" s="45" t="s">
        <v>808</v>
      </c>
      <c r="H185" s="45" t="s">
        <v>809</v>
      </c>
      <c r="I185" s="45" t="s">
        <v>712</v>
      </c>
      <c r="J185" s="45" t="s">
        <v>810</v>
      </c>
    </row>
    <row r="186" customHeight="1" spans="1:10">
      <c r="A186" s="168"/>
      <c r="B186" s="168"/>
      <c r="C186" s="45" t="s">
        <v>442</v>
      </c>
      <c r="D186" s="45" t="s">
        <v>443</v>
      </c>
      <c r="E186" s="45" t="s">
        <v>811</v>
      </c>
      <c r="F186" s="45" t="s">
        <v>445</v>
      </c>
      <c r="G186" s="45" t="s">
        <v>812</v>
      </c>
      <c r="H186" s="45" t="s">
        <v>756</v>
      </c>
      <c r="I186" s="45" t="s">
        <v>712</v>
      </c>
      <c r="J186" s="45" t="s">
        <v>813</v>
      </c>
    </row>
    <row r="187" customHeight="1" spans="1:10">
      <c r="A187" s="168"/>
      <c r="B187" s="168"/>
      <c r="C187" s="45" t="s">
        <v>442</v>
      </c>
      <c r="D187" s="45" t="s">
        <v>456</v>
      </c>
      <c r="E187" s="45" t="s">
        <v>737</v>
      </c>
      <c r="F187" s="45" t="s">
        <v>482</v>
      </c>
      <c r="G187" s="45" t="s">
        <v>519</v>
      </c>
      <c r="H187" s="45" t="s">
        <v>520</v>
      </c>
      <c r="I187" s="45" t="s">
        <v>712</v>
      </c>
      <c r="J187" s="45" t="s">
        <v>738</v>
      </c>
    </row>
    <row r="188" customHeight="1" spans="1:10">
      <c r="A188" s="168"/>
      <c r="B188" s="168"/>
      <c r="C188" s="45" t="s">
        <v>442</v>
      </c>
      <c r="D188" s="45" t="s">
        <v>484</v>
      </c>
      <c r="E188" s="45" t="s">
        <v>522</v>
      </c>
      <c r="F188" s="45" t="s">
        <v>445</v>
      </c>
      <c r="G188" s="45" t="s">
        <v>814</v>
      </c>
      <c r="H188" s="45" t="s">
        <v>524</v>
      </c>
      <c r="I188" s="45" t="s">
        <v>712</v>
      </c>
      <c r="J188" s="45" t="s">
        <v>815</v>
      </c>
    </row>
    <row r="189" customHeight="1" spans="1:10">
      <c r="A189" s="168"/>
      <c r="B189" s="168"/>
      <c r="C189" s="45" t="s">
        <v>461</v>
      </c>
      <c r="D189" s="45" t="s">
        <v>750</v>
      </c>
      <c r="E189" s="45" t="s">
        <v>816</v>
      </c>
      <c r="F189" s="45" t="s">
        <v>471</v>
      </c>
      <c r="G189" s="45" t="s">
        <v>742</v>
      </c>
      <c r="H189" s="45" t="s">
        <v>505</v>
      </c>
      <c r="I189" s="45" t="s">
        <v>743</v>
      </c>
      <c r="J189" s="45" t="s">
        <v>817</v>
      </c>
    </row>
    <row r="190" customHeight="1" spans="1:10">
      <c r="A190" s="168"/>
      <c r="B190" s="168"/>
      <c r="C190" s="45" t="s">
        <v>468</v>
      </c>
      <c r="D190" s="45" t="s">
        <v>753</v>
      </c>
      <c r="E190" s="45" t="s">
        <v>745</v>
      </c>
      <c r="F190" s="45" t="s">
        <v>471</v>
      </c>
      <c r="G190" s="45" t="s">
        <v>492</v>
      </c>
      <c r="H190" s="45" t="s">
        <v>454</v>
      </c>
      <c r="I190" s="45" t="s">
        <v>712</v>
      </c>
      <c r="J190" s="45" t="s">
        <v>776</v>
      </c>
    </row>
    <row r="191" ht="51" customHeight="1" spans="1:10">
      <c r="A191" s="45" t="s">
        <v>389</v>
      </c>
      <c r="B191" s="45" t="s">
        <v>818</v>
      </c>
      <c r="C191" s="45"/>
      <c r="D191" s="45"/>
      <c r="E191" s="45"/>
      <c r="F191" s="45"/>
      <c r="G191" s="45"/>
      <c r="H191" s="45"/>
      <c r="I191" s="45"/>
      <c r="J191" s="45"/>
    </row>
    <row r="192" customHeight="1" spans="1:10">
      <c r="A192" s="6"/>
      <c r="B192" s="6"/>
      <c r="C192" s="45" t="s">
        <v>442</v>
      </c>
      <c r="D192" s="45" t="s">
        <v>443</v>
      </c>
      <c r="E192" s="45" t="s">
        <v>784</v>
      </c>
      <c r="F192" s="45" t="s">
        <v>445</v>
      </c>
      <c r="G192" s="45" t="s">
        <v>665</v>
      </c>
      <c r="H192" s="45" t="s">
        <v>769</v>
      </c>
      <c r="I192" s="45" t="s">
        <v>712</v>
      </c>
      <c r="J192" s="45" t="s">
        <v>819</v>
      </c>
    </row>
    <row r="193" customHeight="1" spans="1:10">
      <c r="A193" s="168"/>
      <c r="B193" s="168"/>
      <c r="C193" s="45" t="s">
        <v>442</v>
      </c>
      <c r="D193" s="45" t="s">
        <v>443</v>
      </c>
      <c r="E193" s="45" t="s">
        <v>820</v>
      </c>
      <c r="F193" s="45" t="s">
        <v>445</v>
      </c>
      <c r="G193" s="45" t="s">
        <v>821</v>
      </c>
      <c r="H193" s="45" t="s">
        <v>769</v>
      </c>
      <c r="I193" s="45" t="s">
        <v>712</v>
      </c>
      <c r="J193" s="45" t="s">
        <v>822</v>
      </c>
    </row>
    <row r="194" customHeight="1" spans="1:10">
      <c r="A194" s="168"/>
      <c r="B194" s="168"/>
      <c r="C194" s="45" t="s">
        <v>442</v>
      </c>
      <c r="D194" s="45" t="s">
        <v>443</v>
      </c>
      <c r="E194" s="45" t="s">
        <v>823</v>
      </c>
      <c r="F194" s="45" t="s">
        <v>445</v>
      </c>
      <c r="G194" s="45" t="s">
        <v>718</v>
      </c>
      <c r="H194" s="45" t="s">
        <v>646</v>
      </c>
      <c r="I194" s="45" t="s">
        <v>712</v>
      </c>
      <c r="J194" s="45" t="s">
        <v>824</v>
      </c>
    </row>
    <row r="195" customHeight="1" spans="1:10">
      <c r="A195" s="168"/>
      <c r="B195" s="168"/>
      <c r="C195" s="45" t="s">
        <v>442</v>
      </c>
      <c r="D195" s="45" t="s">
        <v>443</v>
      </c>
      <c r="E195" s="45" t="s">
        <v>825</v>
      </c>
      <c r="F195" s="45" t="s">
        <v>445</v>
      </c>
      <c r="G195" s="45" t="s">
        <v>665</v>
      </c>
      <c r="H195" s="45" t="s">
        <v>756</v>
      </c>
      <c r="I195" s="45" t="s">
        <v>712</v>
      </c>
      <c r="J195" s="45" t="s">
        <v>826</v>
      </c>
    </row>
    <row r="196" customHeight="1" spans="1:10">
      <c r="A196" s="168"/>
      <c r="B196" s="168"/>
      <c r="C196" s="45" t="s">
        <v>442</v>
      </c>
      <c r="D196" s="45" t="s">
        <v>451</v>
      </c>
      <c r="E196" s="45" t="s">
        <v>827</v>
      </c>
      <c r="F196" s="45" t="s">
        <v>471</v>
      </c>
      <c r="G196" s="45" t="s">
        <v>575</v>
      </c>
      <c r="H196" s="45" t="s">
        <v>454</v>
      </c>
      <c r="I196" s="45" t="s">
        <v>712</v>
      </c>
      <c r="J196" s="45" t="s">
        <v>828</v>
      </c>
    </row>
    <row r="197" customHeight="1" spans="1:10">
      <c r="A197" s="168"/>
      <c r="B197" s="168"/>
      <c r="C197" s="45" t="s">
        <v>461</v>
      </c>
      <c r="D197" s="45" t="s">
        <v>462</v>
      </c>
      <c r="E197" s="45" t="s">
        <v>829</v>
      </c>
      <c r="F197" s="45" t="s">
        <v>445</v>
      </c>
      <c r="G197" s="45" t="s">
        <v>606</v>
      </c>
      <c r="H197" s="45" t="s">
        <v>567</v>
      </c>
      <c r="I197" s="45" t="s">
        <v>743</v>
      </c>
      <c r="J197" s="45" t="s">
        <v>830</v>
      </c>
    </row>
    <row r="198" customHeight="1" spans="1:10">
      <c r="A198" s="168"/>
      <c r="B198" s="168"/>
      <c r="C198" s="45" t="s">
        <v>468</v>
      </c>
      <c r="D198" s="45" t="s">
        <v>469</v>
      </c>
      <c r="E198" s="45" t="s">
        <v>831</v>
      </c>
      <c r="F198" s="45" t="s">
        <v>471</v>
      </c>
      <c r="G198" s="45" t="s">
        <v>492</v>
      </c>
      <c r="H198" s="45" t="s">
        <v>454</v>
      </c>
      <c r="I198" s="45" t="s">
        <v>712</v>
      </c>
      <c r="J198" s="45" t="s">
        <v>832</v>
      </c>
    </row>
    <row r="199" ht="150" customHeight="1" spans="1:10">
      <c r="A199" s="45" t="s">
        <v>391</v>
      </c>
      <c r="B199" s="45" t="s">
        <v>833</v>
      </c>
      <c r="C199" s="45"/>
      <c r="D199" s="45"/>
      <c r="E199" s="45"/>
      <c r="F199" s="45"/>
      <c r="G199" s="45"/>
      <c r="H199" s="45"/>
      <c r="I199" s="45"/>
      <c r="J199" s="45"/>
    </row>
    <row r="200" customHeight="1" spans="1:10">
      <c r="A200" s="6"/>
      <c r="B200" s="6"/>
      <c r="C200" s="45" t="s">
        <v>442</v>
      </c>
      <c r="D200" s="45" t="s">
        <v>443</v>
      </c>
      <c r="E200" s="45" t="s">
        <v>834</v>
      </c>
      <c r="F200" s="45" t="s">
        <v>445</v>
      </c>
      <c r="G200" s="45" t="s">
        <v>179</v>
      </c>
      <c r="H200" s="45" t="s">
        <v>722</v>
      </c>
      <c r="I200" s="45" t="s">
        <v>712</v>
      </c>
      <c r="J200" s="45" t="s">
        <v>835</v>
      </c>
    </row>
    <row r="201" customHeight="1" spans="1:10">
      <c r="A201" s="168"/>
      <c r="B201" s="168"/>
      <c r="C201" s="45" t="s">
        <v>442</v>
      </c>
      <c r="D201" s="45" t="s">
        <v>443</v>
      </c>
      <c r="E201" s="45" t="s">
        <v>836</v>
      </c>
      <c r="F201" s="45" t="s">
        <v>445</v>
      </c>
      <c r="G201" s="45" t="s">
        <v>48</v>
      </c>
      <c r="H201" s="45" t="s">
        <v>585</v>
      </c>
      <c r="I201" s="45" t="s">
        <v>712</v>
      </c>
      <c r="J201" s="45" t="s">
        <v>837</v>
      </c>
    </row>
    <row r="202" customHeight="1" spans="1:10">
      <c r="A202" s="168"/>
      <c r="B202" s="168"/>
      <c r="C202" s="45" t="s">
        <v>442</v>
      </c>
      <c r="D202" s="45" t="s">
        <v>443</v>
      </c>
      <c r="E202" s="45" t="s">
        <v>838</v>
      </c>
      <c r="F202" s="45" t="s">
        <v>445</v>
      </c>
      <c r="G202" s="45" t="s">
        <v>179</v>
      </c>
      <c r="H202" s="45" t="s">
        <v>585</v>
      </c>
      <c r="I202" s="45" t="s">
        <v>712</v>
      </c>
      <c r="J202" s="45" t="s">
        <v>839</v>
      </c>
    </row>
    <row r="203" customHeight="1" spans="1:10">
      <c r="A203" s="168"/>
      <c r="B203" s="168"/>
      <c r="C203" s="45" t="s">
        <v>442</v>
      </c>
      <c r="D203" s="45" t="s">
        <v>443</v>
      </c>
      <c r="E203" s="45" t="s">
        <v>840</v>
      </c>
      <c r="F203" s="45" t="s">
        <v>445</v>
      </c>
      <c r="G203" s="45" t="s">
        <v>181</v>
      </c>
      <c r="H203" s="45" t="s">
        <v>841</v>
      </c>
      <c r="I203" s="45" t="s">
        <v>712</v>
      </c>
      <c r="J203" s="45" t="s">
        <v>842</v>
      </c>
    </row>
    <row r="204" customHeight="1" spans="1:10">
      <c r="A204" s="168"/>
      <c r="B204" s="168"/>
      <c r="C204" s="45" t="s">
        <v>442</v>
      </c>
      <c r="D204" s="45" t="s">
        <v>443</v>
      </c>
      <c r="E204" s="45" t="s">
        <v>843</v>
      </c>
      <c r="F204" s="45" t="s">
        <v>445</v>
      </c>
      <c r="G204" s="45" t="s">
        <v>50</v>
      </c>
      <c r="H204" s="45" t="s">
        <v>722</v>
      </c>
      <c r="I204" s="45" t="s">
        <v>712</v>
      </c>
      <c r="J204" s="45" t="s">
        <v>844</v>
      </c>
    </row>
    <row r="205" customHeight="1" spans="1:10">
      <c r="A205" s="168"/>
      <c r="B205" s="168"/>
      <c r="C205" s="45" t="s">
        <v>442</v>
      </c>
      <c r="D205" s="45" t="s">
        <v>443</v>
      </c>
      <c r="E205" s="45" t="s">
        <v>845</v>
      </c>
      <c r="F205" s="45" t="s">
        <v>445</v>
      </c>
      <c r="G205" s="45" t="s">
        <v>179</v>
      </c>
      <c r="H205" s="45" t="s">
        <v>585</v>
      </c>
      <c r="I205" s="45" t="s">
        <v>712</v>
      </c>
      <c r="J205" s="45" t="s">
        <v>846</v>
      </c>
    </row>
    <row r="206" customHeight="1" spans="1:10">
      <c r="A206" s="168"/>
      <c r="B206" s="168"/>
      <c r="C206" s="45" t="s">
        <v>442</v>
      </c>
      <c r="D206" s="45" t="s">
        <v>451</v>
      </c>
      <c r="E206" s="45" t="s">
        <v>827</v>
      </c>
      <c r="F206" s="45" t="s">
        <v>445</v>
      </c>
      <c r="G206" s="45" t="s">
        <v>453</v>
      </c>
      <c r="H206" s="45" t="s">
        <v>454</v>
      </c>
      <c r="I206" s="45" t="s">
        <v>712</v>
      </c>
      <c r="J206" s="45" t="s">
        <v>847</v>
      </c>
    </row>
    <row r="207" customHeight="1" spans="1:10">
      <c r="A207" s="168"/>
      <c r="B207" s="168"/>
      <c r="C207" s="45" t="s">
        <v>442</v>
      </c>
      <c r="D207" s="45" t="s">
        <v>484</v>
      </c>
      <c r="E207" s="45" t="s">
        <v>522</v>
      </c>
      <c r="F207" s="45" t="s">
        <v>445</v>
      </c>
      <c r="G207" s="45" t="s">
        <v>848</v>
      </c>
      <c r="H207" s="45" t="s">
        <v>524</v>
      </c>
      <c r="I207" s="45" t="s">
        <v>712</v>
      </c>
      <c r="J207" s="45" t="s">
        <v>815</v>
      </c>
    </row>
    <row r="208" customHeight="1" spans="1:10">
      <c r="A208" s="168"/>
      <c r="B208" s="168"/>
      <c r="C208" s="45" t="s">
        <v>461</v>
      </c>
      <c r="D208" s="45" t="s">
        <v>849</v>
      </c>
      <c r="E208" s="45" t="s">
        <v>850</v>
      </c>
      <c r="F208" s="45" t="s">
        <v>471</v>
      </c>
      <c r="G208" s="45" t="s">
        <v>707</v>
      </c>
      <c r="H208" s="45" t="s">
        <v>502</v>
      </c>
      <c r="I208" s="45" t="s">
        <v>712</v>
      </c>
      <c r="J208" s="45" t="s">
        <v>851</v>
      </c>
    </row>
    <row r="209" customHeight="1" spans="1:10">
      <c r="A209" s="168"/>
      <c r="B209" s="168"/>
      <c r="C209" s="45" t="s">
        <v>468</v>
      </c>
      <c r="D209" s="45" t="s">
        <v>753</v>
      </c>
      <c r="E209" s="45" t="s">
        <v>745</v>
      </c>
      <c r="F209" s="45" t="s">
        <v>471</v>
      </c>
      <c r="G209" s="45" t="s">
        <v>492</v>
      </c>
      <c r="H209" s="45" t="s">
        <v>454</v>
      </c>
      <c r="I209" s="45" t="s">
        <v>712</v>
      </c>
      <c r="J209" s="45" t="s">
        <v>776</v>
      </c>
    </row>
    <row r="210" ht="46" customHeight="1" spans="1:10">
      <c r="A210" s="45" t="s">
        <v>393</v>
      </c>
      <c r="B210" s="45" t="s">
        <v>852</v>
      </c>
      <c r="C210" s="45"/>
      <c r="D210" s="45"/>
      <c r="E210" s="45"/>
      <c r="F210" s="45"/>
      <c r="G210" s="45"/>
      <c r="H210" s="45"/>
      <c r="I210" s="45"/>
      <c r="J210" s="45"/>
    </row>
    <row r="211" customHeight="1" spans="1:10">
      <c r="A211" s="6"/>
      <c r="B211" s="6"/>
      <c r="C211" s="45" t="s">
        <v>442</v>
      </c>
      <c r="D211" s="45" t="s">
        <v>443</v>
      </c>
      <c r="E211" s="45" t="s">
        <v>853</v>
      </c>
      <c r="F211" s="45" t="s">
        <v>445</v>
      </c>
      <c r="G211" s="45" t="s">
        <v>48</v>
      </c>
      <c r="H211" s="45" t="s">
        <v>809</v>
      </c>
      <c r="I211" s="45" t="s">
        <v>712</v>
      </c>
      <c r="J211" s="45" t="s">
        <v>854</v>
      </c>
    </row>
    <row r="212" customHeight="1" spans="1:10">
      <c r="A212" s="168"/>
      <c r="B212" s="168"/>
      <c r="C212" s="45" t="s">
        <v>442</v>
      </c>
      <c r="D212" s="45" t="s">
        <v>443</v>
      </c>
      <c r="E212" s="45" t="s">
        <v>855</v>
      </c>
      <c r="F212" s="45" t="s">
        <v>445</v>
      </c>
      <c r="G212" s="45" t="s">
        <v>856</v>
      </c>
      <c r="H212" s="45" t="s">
        <v>809</v>
      </c>
      <c r="I212" s="45" t="s">
        <v>712</v>
      </c>
      <c r="J212" s="45" t="s">
        <v>857</v>
      </c>
    </row>
    <row r="213" customHeight="1" spans="1:10">
      <c r="A213" s="168"/>
      <c r="B213" s="168"/>
      <c r="C213" s="45" t="s">
        <v>442</v>
      </c>
      <c r="D213" s="45" t="s">
        <v>443</v>
      </c>
      <c r="E213" s="45" t="s">
        <v>858</v>
      </c>
      <c r="F213" s="45" t="s">
        <v>445</v>
      </c>
      <c r="G213" s="45" t="s">
        <v>859</v>
      </c>
      <c r="H213" s="45" t="s">
        <v>769</v>
      </c>
      <c r="I213" s="45" t="s">
        <v>712</v>
      </c>
      <c r="J213" s="45" t="s">
        <v>860</v>
      </c>
    </row>
    <row r="214" customHeight="1" spans="1:10">
      <c r="A214" s="168"/>
      <c r="B214" s="168"/>
      <c r="C214" s="45" t="s">
        <v>442</v>
      </c>
      <c r="D214" s="45" t="s">
        <v>443</v>
      </c>
      <c r="E214" s="45" t="s">
        <v>861</v>
      </c>
      <c r="F214" s="45" t="s">
        <v>445</v>
      </c>
      <c r="G214" s="45" t="s">
        <v>862</v>
      </c>
      <c r="H214" s="45" t="s">
        <v>809</v>
      </c>
      <c r="I214" s="45" t="s">
        <v>712</v>
      </c>
      <c r="J214" s="45" t="s">
        <v>863</v>
      </c>
    </row>
    <row r="215" customHeight="1" spans="1:10">
      <c r="A215" s="168"/>
      <c r="B215" s="168"/>
      <c r="C215" s="45" t="s">
        <v>442</v>
      </c>
      <c r="D215" s="45" t="s">
        <v>484</v>
      </c>
      <c r="E215" s="45" t="s">
        <v>522</v>
      </c>
      <c r="F215" s="45" t="s">
        <v>445</v>
      </c>
      <c r="G215" s="45" t="s">
        <v>864</v>
      </c>
      <c r="H215" s="45" t="s">
        <v>579</v>
      </c>
      <c r="I215" s="45" t="s">
        <v>712</v>
      </c>
      <c r="J215" s="45" t="s">
        <v>865</v>
      </c>
    </row>
    <row r="216" customHeight="1" spans="1:10">
      <c r="A216" s="168"/>
      <c r="B216" s="168"/>
      <c r="C216" s="45" t="s">
        <v>461</v>
      </c>
      <c r="D216" s="45" t="s">
        <v>655</v>
      </c>
      <c r="E216" s="45" t="s">
        <v>866</v>
      </c>
      <c r="F216" s="45" t="s">
        <v>445</v>
      </c>
      <c r="G216" s="45" t="s">
        <v>867</v>
      </c>
      <c r="H216" s="45" t="s">
        <v>567</v>
      </c>
      <c r="I216" s="45" t="s">
        <v>743</v>
      </c>
      <c r="J216" s="45" t="s">
        <v>868</v>
      </c>
    </row>
    <row r="217" customHeight="1" spans="1:10">
      <c r="A217" s="168"/>
      <c r="B217" s="168"/>
      <c r="C217" s="45" t="s">
        <v>468</v>
      </c>
      <c r="D217" s="45" t="s">
        <v>469</v>
      </c>
      <c r="E217" s="45" t="s">
        <v>869</v>
      </c>
      <c r="F217" s="45" t="s">
        <v>471</v>
      </c>
      <c r="G217" s="45" t="s">
        <v>575</v>
      </c>
      <c r="H217" s="45" t="s">
        <v>454</v>
      </c>
      <c r="I217" s="45" t="s">
        <v>712</v>
      </c>
      <c r="J217" s="45" t="s">
        <v>870</v>
      </c>
    </row>
    <row r="218" ht="151" customHeight="1" spans="1:10">
      <c r="A218" s="45" t="s">
        <v>395</v>
      </c>
      <c r="B218" s="45" t="s">
        <v>871</v>
      </c>
      <c r="C218" s="169"/>
      <c r="D218" s="169"/>
      <c r="E218" s="169"/>
      <c r="F218" s="170"/>
      <c r="G218" s="170"/>
      <c r="H218" s="170"/>
      <c r="I218" s="170"/>
      <c r="J218" s="170"/>
    </row>
    <row r="219" customHeight="1" spans="1:10">
      <c r="A219" s="6"/>
      <c r="B219" s="6"/>
      <c r="C219" s="171" t="s">
        <v>442</v>
      </c>
      <c r="D219" s="171" t="s">
        <v>443</v>
      </c>
      <c r="E219" s="171" t="s">
        <v>661</v>
      </c>
      <c r="F219" s="172" t="s">
        <v>445</v>
      </c>
      <c r="G219" s="172" t="s">
        <v>872</v>
      </c>
      <c r="H219" s="172" t="s">
        <v>446</v>
      </c>
      <c r="I219" s="172" t="s">
        <v>712</v>
      </c>
      <c r="J219" s="172" t="s">
        <v>663</v>
      </c>
    </row>
    <row r="220" customHeight="1" spans="1:10">
      <c r="A220" s="168"/>
      <c r="B220" s="168"/>
      <c r="C220" s="171" t="s">
        <v>442</v>
      </c>
      <c r="D220" s="171" t="s">
        <v>456</v>
      </c>
      <c r="E220" s="171" t="s">
        <v>457</v>
      </c>
      <c r="F220" s="172" t="s">
        <v>445</v>
      </c>
      <c r="G220" s="172" t="s">
        <v>50</v>
      </c>
      <c r="H220" s="172" t="s">
        <v>669</v>
      </c>
      <c r="I220" s="172" t="s">
        <v>712</v>
      </c>
      <c r="J220" s="172" t="s">
        <v>460</v>
      </c>
    </row>
    <row r="221" customHeight="1" spans="1:10">
      <c r="A221" s="168"/>
      <c r="B221" s="168"/>
      <c r="C221" s="171" t="s">
        <v>442</v>
      </c>
      <c r="D221" s="171" t="s">
        <v>484</v>
      </c>
      <c r="E221" s="171" t="s">
        <v>522</v>
      </c>
      <c r="F221" s="172" t="s">
        <v>445</v>
      </c>
      <c r="G221" s="172" t="s">
        <v>873</v>
      </c>
      <c r="H221" s="172" t="s">
        <v>524</v>
      </c>
      <c r="I221" s="172" t="s">
        <v>712</v>
      </c>
      <c r="J221" s="172" t="s">
        <v>525</v>
      </c>
    </row>
    <row r="222" customHeight="1" spans="1:10">
      <c r="A222" s="168"/>
      <c r="B222" s="168"/>
      <c r="C222" s="171" t="s">
        <v>461</v>
      </c>
      <c r="D222" s="171" t="s">
        <v>750</v>
      </c>
      <c r="E222" s="171" t="s">
        <v>670</v>
      </c>
      <c r="F222" s="172" t="s">
        <v>445</v>
      </c>
      <c r="G222" s="172" t="s">
        <v>453</v>
      </c>
      <c r="H222" s="172" t="s">
        <v>454</v>
      </c>
      <c r="I222" s="172" t="s">
        <v>712</v>
      </c>
      <c r="J222" s="172" t="s">
        <v>671</v>
      </c>
    </row>
    <row r="223" customHeight="1" spans="1:10">
      <c r="A223" s="168"/>
      <c r="B223" s="168"/>
      <c r="C223" s="171" t="s">
        <v>468</v>
      </c>
      <c r="D223" s="171" t="s">
        <v>753</v>
      </c>
      <c r="E223" s="171" t="s">
        <v>470</v>
      </c>
      <c r="F223" s="172" t="s">
        <v>471</v>
      </c>
      <c r="G223" s="172" t="s">
        <v>492</v>
      </c>
      <c r="H223" s="172" t="s">
        <v>454</v>
      </c>
      <c r="I223" s="172" t="s">
        <v>712</v>
      </c>
      <c r="J223" s="172" t="s">
        <v>672</v>
      </c>
    </row>
    <row r="224" ht="60" customHeight="1" spans="1:10">
      <c r="A224" s="45" t="s">
        <v>397</v>
      </c>
      <c r="B224" s="45" t="s">
        <v>874</v>
      </c>
      <c r="C224" s="171"/>
      <c r="D224" s="171"/>
      <c r="E224" s="171"/>
      <c r="F224" s="171"/>
      <c r="G224" s="171"/>
      <c r="H224" s="171"/>
      <c r="I224" s="171"/>
      <c r="J224" s="171"/>
    </row>
    <row r="225" customHeight="1" spans="1:10">
      <c r="A225" s="6"/>
      <c r="B225" s="6"/>
      <c r="C225" s="171" t="s">
        <v>442</v>
      </c>
      <c r="D225" s="171" t="s">
        <v>443</v>
      </c>
      <c r="E225" s="171" t="s">
        <v>875</v>
      </c>
      <c r="F225" s="171" t="s">
        <v>445</v>
      </c>
      <c r="G225" s="171" t="s">
        <v>476</v>
      </c>
      <c r="H225" s="171" t="s">
        <v>585</v>
      </c>
      <c r="I225" s="171" t="s">
        <v>712</v>
      </c>
      <c r="J225" s="171" t="s">
        <v>876</v>
      </c>
    </row>
    <row r="226" customHeight="1" spans="1:10">
      <c r="A226" s="168"/>
      <c r="B226" s="168"/>
      <c r="C226" s="171" t="s">
        <v>442</v>
      </c>
      <c r="D226" s="171" t="s">
        <v>443</v>
      </c>
      <c r="E226" s="171" t="s">
        <v>877</v>
      </c>
      <c r="F226" s="171" t="s">
        <v>445</v>
      </c>
      <c r="G226" s="171" t="s">
        <v>476</v>
      </c>
      <c r="H226" s="171" t="s">
        <v>722</v>
      </c>
      <c r="I226" s="171" t="s">
        <v>712</v>
      </c>
      <c r="J226" s="171" t="s">
        <v>878</v>
      </c>
    </row>
    <row r="227" customHeight="1" spans="1:10">
      <c r="A227" s="168"/>
      <c r="B227" s="168"/>
      <c r="C227" s="171" t="s">
        <v>442</v>
      </c>
      <c r="D227" s="171" t="s">
        <v>443</v>
      </c>
      <c r="E227" s="171" t="s">
        <v>879</v>
      </c>
      <c r="F227" s="171" t="s">
        <v>445</v>
      </c>
      <c r="G227" s="171" t="s">
        <v>476</v>
      </c>
      <c r="H227" s="171" t="s">
        <v>722</v>
      </c>
      <c r="I227" s="171" t="s">
        <v>712</v>
      </c>
      <c r="J227" s="171" t="s">
        <v>880</v>
      </c>
    </row>
    <row r="228" customHeight="1" spans="1:10">
      <c r="A228" s="168"/>
      <c r="B228" s="168"/>
      <c r="C228" s="171" t="s">
        <v>442</v>
      </c>
      <c r="D228" s="171" t="s">
        <v>443</v>
      </c>
      <c r="E228" s="171" t="s">
        <v>881</v>
      </c>
      <c r="F228" s="171" t="s">
        <v>445</v>
      </c>
      <c r="G228" s="171" t="s">
        <v>476</v>
      </c>
      <c r="H228" s="171" t="s">
        <v>722</v>
      </c>
      <c r="I228" s="171" t="s">
        <v>712</v>
      </c>
      <c r="J228" s="171" t="s">
        <v>882</v>
      </c>
    </row>
    <row r="229" customHeight="1" spans="1:10">
      <c r="A229" s="168"/>
      <c r="B229" s="168"/>
      <c r="C229" s="171" t="s">
        <v>442</v>
      </c>
      <c r="D229" s="171" t="s">
        <v>443</v>
      </c>
      <c r="E229" s="171" t="s">
        <v>883</v>
      </c>
      <c r="F229" s="171" t="s">
        <v>445</v>
      </c>
      <c r="G229" s="171" t="s">
        <v>476</v>
      </c>
      <c r="H229" s="171" t="s">
        <v>722</v>
      </c>
      <c r="I229" s="171" t="s">
        <v>712</v>
      </c>
      <c r="J229" s="171" t="s">
        <v>884</v>
      </c>
    </row>
    <row r="230" customHeight="1" spans="1:10">
      <c r="A230" s="168"/>
      <c r="B230" s="168"/>
      <c r="C230" s="171" t="s">
        <v>442</v>
      </c>
      <c r="D230" s="171" t="s">
        <v>451</v>
      </c>
      <c r="E230" s="171" t="s">
        <v>651</v>
      </c>
      <c r="F230" s="171" t="s">
        <v>471</v>
      </c>
      <c r="G230" s="171" t="s">
        <v>453</v>
      </c>
      <c r="H230" s="171" t="s">
        <v>454</v>
      </c>
      <c r="I230" s="171" t="s">
        <v>712</v>
      </c>
      <c r="J230" s="171" t="s">
        <v>885</v>
      </c>
    </row>
    <row r="231" customHeight="1" spans="1:10">
      <c r="A231" s="168"/>
      <c r="B231" s="168"/>
      <c r="C231" s="171" t="s">
        <v>461</v>
      </c>
      <c r="D231" s="171" t="s">
        <v>462</v>
      </c>
      <c r="E231" s="171" t="s">
        <v>886</v>
      </c>
      <c r="F231" s="171" t="s">
        <v>445</v>
      </c>
      <c r="G231" s="171" t="s">
        <v>887</v>
      </c>
      <c r="H231" s="171" t="s">
        <v>888</v>
      </c>
      <c r="I231" s="171" t="s">
        <v>743</v>
      </c>
      <c r="J231" s="171" t="s">
        <v>889</v>
      </c>
    </row>
    <row r="232" customHeight="1" spans="1:10">
      <c r="A232" s="168"/>
      <c r="B232" s="168"/>
      <c r="C232" s="171" t="s">
        <v>468</v>
      </c>
      <c r="D232" s="171" t="s">
        <v>469</v>
      </c>
      <c r="E232" s="171" t="s">
        <v>658</v>
      </c>
      <c r="F232" s="171" t="s">
        <v>471</v>
      </c>
      <c r="G232" s="171" t="s">
        <v>575</v>
      </c>
      <c r="H232" s="171" t="s">
        <v>454</v>
      </c>
      <c r="I232" s="171" t="s">
        <v>712</v>
      </c>
      <c r="J232" s="171" t="s">
        <v>890</v>
      </c>
    </row>
    <row r="233" ht="118" customHeight="1" spans="1:10">
      <c r="A233" s="45" t="s">
        <v>399</v>
      </c>
      <c r="B233" s="45" t="s">
        <v>891</v>
      </c>
      <c r="C233" s="171"/>
      <c r="D233" s="171"/>
      <c r="E233" s="171"/>
      <c r="F233" s="171"/>
      <c r="G233" s="171"/>
      <c r="H233" s="171"/>
      <c r="I233" s="171"/>
      <c r="J233" s="171"/>
    </row>
    <row r="234" customHeight="1" spans="1:10">
      <c r="A234" s="6"/>
      <c r="B234" s="6"/>
      <c r="C234" s="171" t="s">
        <v>442</v>
      </c>
      <c r="D234" s="171" t="s">
        <v>443</v>
      </c>
      <c r="E234" s="171" t="s">
        <v>892</v>
      </c>
      <c r="F234" s="171" t="s">
        <v>445</v>
      </c>
      <c r="G234" s="171" t="s">
        <v>893</v>
      </c>
      <c r="H234" s="171" t="s">
        <v>459</v>
      </c>
      <c r="I234" s="171" t="s">
        <v>712</v>
      </c>
      <c r="J234" s="171" t="s">
        <v>894</v>
      </c>
    </row>
    <row r="235" customHeight="1" spans="1:10">
      <c r="A235" s="168"/>
      <c r="B235" s="168"/>
      <c r="C235" s="171" t="s">
        <v>442</v>
      </c>
      <c r="D235" s="171" t="s">
        <v>443</v>
      </c>
      <c r="E235" s="171" t="s">
        <v>895</v>
      </c>
      <c r="F235" s="171" t="s">
        <v>445</v>
      </c>
      <c r="G235" s="171" t="s">
        <v>179</v>
      </c>
      <c r="H235" s="171" t="s">
        <v>446</v>
      </c>
      <c r="I235" s="171" t="s">
        <v>712</v>
      </c>
      <c r="J235" s="171" t="s">
        <v>896</v>
      </c>
    </row>
    <row r="236" customHeight="1" spans="1:10">
      <c r="A236" s="168"/>
      <c r="B236" s="168"/>
      <c r="C236" s="171" t="s">
        <v>442</v>
      </c>
      <c r="D236" s="171" t="s">
        <v>451</v>
      </c>
      <c r="E236" s="171" t="s">
        <v>897</v>
      </c>
      <c r="F236" s="171" t="s">
        <v>471</v>
      </c>
      <c r="G236" s="171" t="s">
        <v>898</v>
      </c>
      <c r="H236" s="171" t="s">
        <v>454</v>
      </c>
      <c r="I236" s="171" t="s">
        <v>712</v>
      </c>
      <c r="J236" s="171" t="s">
        <v>899</v>
      </c>
    </row>
    <row r="237" customHeight="1" spans="1:10">
      <c r="A237" s="168"/>
      <c r="B237" s="168"/>
      <c r="C237" s="171" t="s">
        <v>442</v>
      </c>
      <c r="D237" s="171" t="s">
        <v>484</v>
      </c>
      <c r="E237" s="171" t="s">
        <v>522</v>
      </c>
      <c r="F237" s="171" t="s">
        <v>445</v>
      </c>
      <c r="G237" s="171" t="s">
        <v>900</v>
      </c>
      <c r="H237" s="171" t="s">
        <v>524</v>
      </c>
      <c r="I237" s="171" t="s">
        <v>712</v>
      </c>
      <c r="J237" s="171" t="s">
        <v>740</v>
      </c>
    </row>
    <row r="238" customHeight="1" spans="1:10">
      <c r="A238" s="168"/>
      <c r="B238" s="168"/>
      <c r="C238" s="171" t="s">
        <v>461</v>
      </c>
      <c r="D238" s="171" t="s">
        <v>750</v>
      </c>
      <c r="E238" s="171" t="s">
        <v>489</v>
      </c>
      <c r="F238" s="171" t="s">
        <v>445</v>
      </c>
      <c r="G238" s="171" t="s">
        <v>544</v>
      </c>
      <c r="H238" s="171" t="s">
        <v>505</v>
      </c>
      <c r="I238" s="171" t="s">
        <v>743</v>
      </c>
      <c r="J238" s="171" t="s">
        <v>622</v>
      </c>
    </row>
    <row r="239" customHeight="1" spans="1:10">
      <c r="A239" s="168"/>
      <c r="B239" s="168"/>
      <c r="C239" s="171" t="s">
        <v>468</v>
      </c>
      <c r="D239" s="171" t="s">
        <v>753</v>
      </c>
      <c r="E239" s="171" t="s">
        <v>507</v>
      </c>
      <c r="F239" s="171" t="s">
        <v>471</v>
      </c>
      <c r="G239" s="171" t="s">
        <v>492</v>
      </c>
      <c r="H239" s="171" t="s">
        <v>454</v>
      </c>
      <c r="I239" s="171" t="s">
        <v>712</v>
      </c>
      <c r="J239" s="171" t="s">
        <v>776</v>
      </c>
    </row>
    <row r="240" ht="163" customHeight="1" spans="1:10">
      <c r="A240" s="45" t="s">
        <v>402</v>
      </c>
      <c r="B240" s="45" t="s">
        <v>901</v>
      </c>
      <c r="C240" s="171"/>
      <c r="D240" s="171"/>
      <c r="E240" s="171"/>
      <c r="F240" s="171"/>
      <c r="G240" s="171"/>
      <c r="H240" s="171"/>
      <c r="I240" s="171"/>
      <c r="J240" s="171"/>
    </row>
    <row r="241" customHeight="1" spans="1:10">
      <c r="A241" s="6"/>
      <c r="B241" s="6"/>
      <c r="C241" s="171" t="s">
        <v>442</v>
      </c>
      <c r="D241" s="171" t="s">
        <v>443</v>
      </c>
      <c r="E241" s="171" t="s">
        <v>902</v>
      </c>
      <c r="F241" s="171" t="s">
        <v>445</v>
      </c>
      <c r="G241" s="171" t="s">
        <v>903</v>
      </c>
      <c r="H241" s="171" t="s">
        <v>646</v>
      </c>
      <c r="I241" s="171" t="s">
        <v>712</v>
      </c>
      <c r="J241" s="171" t="s">
        <v>904</v>
      </c>
    </row>
    <row r="242" customHeight="1" spans="1:10">
      <c r="A242" s="168"/>
      <c r="B242" s="168"/>
      <c r="C242" s="171" t="s">
        <v>442</v>
      </c>
      <c r="D242" s="171" t="s">
        <v>443</v>
      </c>
      <c r="E242" s="171" t="s">
        <v>905</v>
      </c>
      <c r="F242" s="171" t="s">
        <v>445</v>
      </c>
      <c r="G242" s="171" t="s">
        <v>812</v>
      </c>
      <c r="H242" s="171" t="s">
        <v>646</v>
      </c>
      <c r="I242" s="171" t="s">
        <v>712</v>
      </c>
      <c r="J242" s="171" t="s">
        <v>906</v>
      </c>
    </row>
    <row r="243" customHeight="1" spans="1:10">
      <c r="A243" s="168"/>
      <c r="B243" s="168"/>
      <c r="C243" s="171" t="s">
        <v>442</v>
      </c>
      <c r="D243" s="171" t="s">
        <v>443</v>
      </c>
      <c r="E243" s="171" t="s">
        <v>907</v>
      </c>
      <c r="F243" s="171" t="s">
        <v>445</v>
      </c>
      <c r="G243" s="171" t="s">
        <v>908</v>
      </c>
      <c r="H243" s="171" t="s">
        <v>646</v>
      </c>
      <c r="I243" s="171" t="s">
        <v>712</v>
      </c>
      <c r="J243" s="171" t="s">
        <v>909</v>
      </c>
    </row>
    <row r="244" customHeight="1" spans="1:10">
      <c r="A244" s="168"/>
      <c r="B244" s="168"/>
      <c r="C244" s="171" t="s">
        <v>442</v>
      </c>
      <c r="D244" s="171" t="s">
        <v>443</v>
      </c>
      <c r="E244" s="171" t="s">
        <v>758</v>
      </c>
      <c r="F244" s="171" t="s">
        <v>445</v>
      </c>
      <c r="G244" s="171" t="s">
        <v>910</v>
      </c>
      <c r="H244" s="171" t="s">
        <v>756</v>
      </c>
      <c r="I244" s="171" t="s">
        <v>712</v>
      </c>
      <c r="J244" s="171" t="s">
        <v>760</v>
      </c>
    </row>
    <row r="245" customHeight="1" spans="1:10">
      <c r="A245" s="168"/>
      <c r="B245" s="168"/>
      <c r="C245" s="171" t="s">
        <v>442</v>
      </c>
      <c r="D245" s="171" t="s">
        <v>443</v>
      </c>
      <c r="E245" s="171" t="s">
        <v>761</v>
      </c>
      <c r="F245" s="171" t="s">
        <v>445</v>
      </c>
      <c r="G245" s="171" t="s">
        <v>812</v>
      </c>
      <c r="H245" s="171" t="s">
        <v>756</v>
      </c>
      <c r="I245" s="171" t="s">
        <v>712</v>
      </c>
      <c r="J245" s="171" t="s">
        <v>763</v>
      </c>
    </row>
    <row r="246" customHeight="1" spans="1:10">
      <c r="A246" s="168"/>
      <c r="B246" s="168"/>
      <c r="C246" s="171" t="s">
        <v>442</v>
      </c>
      <c r="D246" s="171" t="s">
        <v>443</v>
      </c>
      <c r="E246" s="171" t="s">
        <v>755</v>
      </c>
      <c r="F246" s="171" t="s">
        <v>445</v>
      </c>
      <c r="G246" s="171" t="s">
        <v>911</v>
      </c>
      <c r="H246" s="171" t="s">
        <v>756</v>
      </c>
      <c r="I246" s="171" t="s">
        <v>712</v>
      </c>
      <c r="J246" s="171" t="s">
        <v>912</v>
      </c>
    </row>
    <row r="247" customHeight="1" spans="1:10">
      <c r="A247" s="168"/>
      <c r="B247" s="168"/>
      <c r="C247" s="171" t="s">
        <v>442</v>
      </c>
      <c r="D247" s="171" t="s">
        <v>443</v>
      </c>
      <c r="E247" s="171" t="s">
        <v>913</v>
      </c>
      <c r="F247" s="171" t="s">
        <v>445</v>
      </c>
      <c r="G247" s="171" t="s">
        <v>914</v>
      </c>
      <c r="H247" s="171" t="s">
        <v>769</v>
      </c>
      <c r="I247" s="171" t="s">
        <v>712</v>
      </c>
      <c r="J247" s="171" t="s">
        <v>915</v>
      </c>
    </row>
    <row r="248" customHeight="1" spans="1:10">
      <c r="A248" s="168"/>
      <c r="B248" s="168"/>
      <c r="C248" s="171" t="s">
        <v>442</v>
      </c>
      <c r="D248" s="171" t="s">
        <v>443</v>
      </c>
      <c r="E248" s="171" t="s">
        <v>764</v>
      </c>
      <c r="F248" s="171" t="s">
        <v>445</v>
      </c>
      <c r="G248" s="171" t="s">
        <v>180</v>
      </c>
      <c r="H248" s="171" t="s">
        <v>765</v>
      </c>
      <c r="I248" s="171" t="s">
        <v>712</v>
      </c>
      <c r="J248" s="171" t="s">
        <v>766</v>
      </c>
    </row>
    <row r="249" customHeight="1" spans="1:10">
      <c r="A249" s="168"/>
      <c r="B249" s="168"/>
      <c r="C249" s="171" t="s">
        <v>442</v>
      </c>
      <c r="D249" s="171" t="s">
        <v>451</v>
      </c>
      <c r="E249" s="171" t="s">
        <v>771</v>
      </c>
      <c r="F249" s="171" t="s">
        <v>445</v>
      </c>
      <c r="G249" s="171" t="s">
        <v>453</v>
      </c>
      <c r="H249" s="171" t="s">
        <v>454</v>
      </c>
      <c r="I249" s="171" t="s">
        <v>712</v>
      </c>
      <c r="J249" s="171" t="s">
        <v>916</v>
      </c>
    </row>
    <row r="250" customHeight="1" spans="1:10">
      <c r="A250" s="168"/>
      <c r="B250" s="168"/>
      <c r="C250" s="171" t="s">
        <v>442</v>
      </c>
      <c r="D250" s="171" t="s">
        <v>484</v>
      </c>
      <c r="E250" s="171" t="s">
        <v>522</v>
      </c>
      <c r="F250" s="171" t="s">
        <v>445</v>
      </c>
      <c r="G250" s="171" t="s">
        <v>917</v>
      </c>
      <c r="H250" s="171" t="s">
        <v>524</v>
      </c>
      <c r="I250" s="171" t="s">
        <v>712</v>
      </c>
      <c r="J250" s="171" t="s">
        <v>525</v>
      </c>
    </row>
    <row r="251" customHeight="1" spans="1:10">
      <c r="A251" s="168"/>
      <c r="B251" s="168"/>
      <c r="C251" s="171" t="s">
        <v>461</v>
      </c>
      <c r="D251" s="171" t="s">
        <v>462</v>
      </c>
      <c r="E251" s="171" t="s">
        <v>918</v>
      </c>
      <c r="F251" s="171" t="s">
        <v>471</v>
      </c>
      <c r="G251" s="171" t="s">
        <v>492</v>
      </c>
      <c r="H251" s="171" t="s">
        <v>454</v>
      </c>
      <c r="I251" s="171" t="s">
        <v>712</v>
      </c>
      <c r="J251" s="171" t="s">
        <v>919</v>
      </c>
    </row>
    <row r="252" customHeight="1" spans="1:10">
      <c r="A252" s="168"/>
      <c r="B252" s="168"/>
      <c r="C252" s="171" t="s">
        <v>468</v>
      </c>
      <c r="D252" s="171" t="s">
        <v>469</v>
      </c>
      <c r="E252" s="171" t="s">
        <v>745</v>
      </c>
      <c r="F252" s="171" t="s">
        <v>471</v>
      </c>
      <c r="G252" s="171" t="s">
        <v>492</v>
      </c>
      <c r="H252" s="171" t="s">
        <v>454</v>
      </c>
      <c r="I252" s="171" t="s">
        <v>712</v>
      </c>
      <c r="J252" s="171" t="s">
        <v>530</v>
      </c>
    </row>
    <row r="253" ht="109" customHeight="1" spans="1:10">
      <c r="A253" s="45" t="s">
        <v>404</v>
      </c>
      <c r="B253" s="45" t="s">
        <v>920</v>
      </c>
      <c r="C253" s="171"/>
      <c r="D253" s="171"/>
      <c r="E253" s="171"/>
      <c r="F253" s="171"/>
      <c r="G253" s="171"/>
      <c r="H253" s="171"/>
      <c r="I253" s="171"/>
      <c r="J253" s="171"/>
    </row>
    <row r="254" customHeight="1" spans="1:10">
      <c r="A254" s="6"/>
      <c r="B254" s="6"/>
      <c r="C254" s="171" t="s">
        <v>442</v>
      </c>
      <c r="D254" s="171" t="s">
        <v>443</v>
      </c>
      <c r="E254" s="171" t="s">
        <v>921</v>
      </c>
      <c r="F254" s="171" t="s">
        <v>445</v>
      </c>
      <c r="G254" s="171" t="s">
        <v>48</v>
      </c>
      <c r="H254" s="171" t="s">
        <v>599</v>
      </c>
      <c r="I254" s="171" t="s">
        <v>712</v>
      </c>
      <c r="J254" s="171" t="s">
        <v>922</v>
      </c>
    </row>
    <row r="255" customHeight="1" spans="1:10">
      <c r="A255" s="168"/>
      <c r="B255" s="168"/>
      <c r="C255" s="171" t="s">
        <v>442</v>
      </c>
      <c r="D255" s="171" t="s">
        <v>443</v>
      </c>
      <c r="E255" s="171" t="s">
        <v>923</v>
      </c>
      <c r="F255" s="171" t="s">
        <v>445</v>
      </c>
      <c r="G255" s="171" t="s">
        <v>179</v>
      </c>
      <c r="H255" s="171" t="s">
        <v>588</v>
      </c>
      <c r="I255" s="171" t="s">
        <v>712</v>
      </c>
      <c r="J255" s="171" t="s">
        <v>924</v>
      </c>
    </row>
    <row r="256" customHeight="1" spans="1:10">
      <c r="A256" s="168"/>
      <c r="B256" s="168"/>
      <c r="C256" s="171" t="s">
        <v>442</v>
      </c>
      <c r="D256" s="171" t="s">
        <v>443</v>
      </c>
      <c r="E256" s="171" t="s">
        <v>925</v>
      </c>
      <c r="F256" s="171" t="s">
        <v>445</v>
      </c>
      <c r="G256" s="171" t="s">
        <v>550</v>
      </c>
      <c r="H256" s="171" t="s">
        <v>926</v>
      </c>
      <c r="I256" s="171" t="s">
        <v>712</v>
      </c>
      <c r="J256" s="171" t="s">
        <v>927</v>
      </c>
    </row>
    <row r="257" customHeight="1" spans="1:10">
      <c r="A257" s="168"/>
      <c r="B257" s="168"/>
      <c r="C257" s="171" t="s">
        <v>442</v>
      </c>
      <c r="D257" s="171" t="s">
        <v>443</v>
      </c>
      <c r="E257" s="171" t="s">
        <v>928</v>
      </c>
      <c r="F257" s="171" t="s">
        <v>445</v>
      </c>
      <c r="G257" s="171" t="s">
        <v>707</v>
      </c>
      <c r="H257" s="171" t="s">
        <v>729</v>
      </c>
      <c r="I257" s="171" t="s">
        <v>712</v>
      </c>
      <c r="J257" s="171" t="s">
        <v>929</v>
      </c>
    </row>
    <row r="258" customHeight="1" spans="1:10">
      <c r="A258" s="168"/>
      <c r="B258" s="168"/>
      <c r="C258" s="171" t="s">
        <v>442</v>
      </c>
      <c r="D258" s="171" t="s">
        <v>443</v>
      </c>
      <c r="E258" s="171" t="s">
        <v>930</v>
      </c>
      <c r="F258" s="171" t="s">
        <v>445</v>
      </c>
      <c r="G258" s="171" t="s">
        <v>49</v>
      </c>
      <c r="H258" s="171" t="s">
        <v>926</v>
      </c>
      <c r="I258" s="171" t="s">
        <v>712</v>
      </c>
      <c r="J258" s="171" t="s">
        <v>931</v>
      </c>
    </row>
    <row r="259" customHeight="1" spans="1:10">
      <c r="A259" s="168"/>
      <c r="B259" s="168"/>
      <c r="C259" s="171" t="s">
        <v>442</v>
      </c>
      <c r="D259" s="171" t="s">
        <v>443</v>
      </c>
      <c r="E259" s="171" t="s">
        <v>932</v>
      </c>
      <c r="F259" s="171" t="s">
        <v>445</v>
      </c>
      <c r="G259" s="171" t="s">
        <v>179</v>
      </c>
      <c r="H259" s="171" t="s">
        <v>558</v>
      </c>
      <c r="I259" s="171" t="s">
        <v>712</v>
      </c>
      <c r="J259" s="171" t="s">
        <v>933</v>
      </c>
    </row>
    <row r="260" customHeight="1" spans="1:10">
      <c r="A260" s="168"/>
      <c r="B260" s="168"/>
      <c r="C260" s="171" t="s">
        <v>442</v>
      </c>
      <c r="D260" s="171" t="s">
        <v>456</v>
      </c>
      <c r="E260" s="171" t="s">
        <v>934</v>
      </c>
      <c r="F260" s="171" t="s">
        <v>471</v>
      </c>
      <c r="G260" s="171" t="s">
        <v>492</v>
      </c>
      <c r="H260" s="171" t="s">
        <v>454</v>
      </c>
      <c r="I260" s="171" t="s">
        <v>712</v>
      </c>
      <c r="J260" s="171" t="s">
        <v>934</v>
      </c>
    </row>
    <row r="261" customHeight="1" spans="1:10">
      <c r="A261" s="168"/>
      <c r="B261" s="168"/>
      <c r="C261" s="171" t="s">
        <v>442</v>
      </c>
      <c r="D261" s="171" t="s">
        <v>484</v>
      </c>
      <c r="E261" s="171" t="s">
        <v>522</v>
      </c>
      <c r="F261" s="171" t="s">
        <v>445</v>
      </c>
      <c r="G261" s="171" t="s">
        <v>935</v>
      </c>
      <c r="H261" s="171" t="s">
        <v>524</v>
      </c>
      <c r="I261" s="171" t="s">
        <v>712</v>
      </c>
      <c r="J261" s="171" t="s">
        <v>525</v>
      </c>
    </row>
    <row r="262" customHeight="1" spans="1:10">
      <c r="A262" s="168"/>
      <c r="B262" s="168"/>
      <c r="C262" s="171" t="s">
        <v>461</v>
      </c>
      <c r="D262" s="171" t="s">
        <v>750</v>
      </c>
      <c r="E262" s="171" t="s">
        <v>936</v>
      </c>
      <c r="F262" s="171" t="s">
        <v>471</v>
      </c>
      <c r="G262" s="171" t="s">
        <v>492</v>
      </c>
      <c r="H262" s="171" t="s">
        <v>454</v>
      </c>
      <c r="I262" s="171" t="s">
        <v>712</v>
      </c>
      <c r="J262" s="171" t="s">
        <v>937</v>
      </c>
    </row>
    <row r="263" customHeight="1" spans="1:10">
      <c r="A263" s="168"/>
      <c r="B263" s="168"/>
      <c r="C263" s="171" t="s">
        <v>468</v>
      </c>
      <c r="D263" s="171" t="s">
        <v>753</v>
      </c>
      <c r="E263" s="171" t="s">
        <v>745</v>
      </c>
      <c r="F263" s="171" t="s">
        <v>471</v>
      </c>
      <c r="G263" s="171" t="s">
        <v>492</v>
      </c>
      <c r="H263" s="171" t="s">
        <v>454</v>
      </c>
      <c r="I263" s="171" t="s">
        <v>712</v>
      </c>
      <c r="J263" s="171" t="s">
        <v>776</v>
      </c>
    </row>
    <row r="264" ht="111" customHeight="1" spans="1:10">
      <c r="A264" s="45" t="s">
        <v>406</v>
      </c>
      <c r="B264" s="45" t="s">
        <v>938</v>
      </c>
      <c r="C264" s="171"/>
      <c r="D264" s="171"/>
      <c r="E264" s="171"/>
      <c r="F264" s="171"/>
      <c r="G264" s="171"/>
      <c r="H264" s="171"/>
      <c r="I264" s="171"/>
      <c r="J264" s="171"/>
    </row>
    <row r="265" customHeight="1" spans="1:10">
      <c r="A265" s="6"/>
      <c r="B265" s="6"/>
      <c r="C265" s="171" t="s">
        <v>442</v>
      </c>
      <c r="D265" s="171" t="s">
        <v>443</v>
      </c>
      <c r="E265" s="171" t="s">
        <v>939</v>
      </c>
      <c r="F265" s="171" t="s">
        <v>471</v>
      </c>
      <c r="G265" s="171" t="s">
        <v>476</v>
      </c>
      <c r="H265" s="171" t="s">
        <v>926</v>
      </c>
      <c r="I265" s="171" t="s">
        <v>712</v>
      </c>
      <c r="J265" s="171" t="s">
        <v>940</v>
      </c>
    </row>
    <row r="266" customHeight="1" spans="1:10">
      <c r="A266" s="168"/>
      <c r="B266" s="168"/>
      <c r="C266" s="171" t="s">
        <v>442</v>
      </c>
      <c r="D266" s="171" t="s">
        <v>443</v>
      </c>
      <c r="E266" s="171" t="s">
        <v>941</v>
      </c>
      <c r="F266" s="171" t="s">
        <v>471</v>
      </c>
      <c r="G266" s="171" t="s">
        <v>476</v>
      </c>
      <c r="H266" s="171" t="s">
        <v>588</v>
      </c>
      <c r="I266" s="171" t="s">
        <v>712</v>
      </c>
      <c r="J266" s="171" t="s">
        <v>942</v>
      </c>
    </row>
    <row r="267" customHeight="1" spans="1:10">
      <c r="A267" s="168"/>
      <c r="B267" s="168"/>
      <c r="C267" s="171" t="s">
        <v>442</v>
      </c>
      <c r="D267" s="171" t="s">
        <v>443</v>
      </c>
      <c r="E267" s="171" t="s">
        <v>943</v>
      </c>
      <c r="F267" s="171" t="s">
        <v>471</v>
      </c>
      <c r="G267" s="171" t="s">
        <v>476</v>
      </c>
      <c r="H267" s="171" t="s">
        <v>558</v>
      </c>
      <c r="I267" s="171" t="s">
        <v>712</v>
      </c>
      <c r="J267" s="171" t="s">
        <v>944</v>
      </c>
    </row>
    <row r="268" customHeight="1" spans="1:10">
      <c r="A268" s="168"/>
      <c r="B268" s="168"/>
      <c r="C268" s="171" t="s">
        <v>442</v>
      </c>
      <c r="D268" s="171" t="s">
        <v>451</v>
      </c>
      <c r="E268" s="171" t="s">
        <v>651</v>
      </c>
      <c r="F268" s="171" t="s">
        <v>471</v>
      </c>
      <c r="G268" s="171" t="s">
        <v>575</v>
      </c>
      <c r="H268" s="171" t="s">
        <v>454</v>
      </c>
      <c r="I268" s="171" t="s">
        <v>712</v>
      </c>
      <c r="J268" s="171" t="s">
        <v>885</v>
      </c>
    </row>
    <row r="269" customHeight="1" spans="1:10">
      <c r="A269" s="168"/>
      <c r="B269" s="168"/>
      <c r="C269" s="171" t="s">
        <v>442</v>
      </c>
      <c r="D269" s="171" t="s">
        <v>456</v>
      </c>
      <c r="E269" s="171" t="s">
        <v>945</v>
      </c>
      <c r="F269" s="171" t="s">
        <v>471</v>
      </c>
      <c r="G269" s="171" t="s">
        <v>492</v>
      </c>
      <c r="H269" s="171" t="s">
        <v>454</v>
      </c>
      <c r="I269" s="171" t="s">
        <v>712</v>
      </c>
      <c r="J269" s="171" t="s">
        <v>946</v>
      </c>
    </row>
    <row r="270" customHeight="1" spans="1:10">
      <c r="A270" s="168"/>
      <c r="B270" s="168"/>
      <c r="C270" s="171" t="s">
        <v>461</v>
      </c>
      <c r="D270" s="171" t="s">
        <v>462</v>
      </c>
      <c r="E270" s="171" t="s">
        <v>947</v>
      </c>
      <c r="F270" s="171" t="s">
        <v>471</v>
      </c>
      <c r="G270" s="171" t="s">
        <v>492</v>
      </c>
      <c r="H270" s="171" t="s">
        <v>454</v>
      </c>
      <c r="I270" s="171" t="s">
        <v>712</v>
      </c>
      <c r="J270" s="171" t="s">
        <v>948</v>
      </c>
    </row>
    <row r="271" customHeight="1" spans="1:10">
      <c r="A271" s="168"/>
      <c r="B271" s="168"/>
      <c r="C271" s="171" t="s">
        <v>468</v>
      </c>
      <c r="D271" s="171" t="s">
        <v>469</v>
      </c>
      <c r="E271" s="171" t="s">
        <v>949</v>
      </c>
      <c r="F271" s="171" t="s">
        <v>471</v>
      </c>
      <c r="G271" s="171" t="s">
        <v>492</v>
      </c>
      <c r="H271" s="171" t="s">
        <v>454</v>
      </c>
      <c r="I271" s="171" t="s">
        <v>712</v>
      </c>
      <c r="J271" s="171" t="s">
        <v>950</v>
      </c>
    </row>
    <row r="272" ht="67" customHeight="1" spans="1:10">
      <c r="A272" s="45" t="s">
        <v>408</v>
      </c>
      <c r="B272" s="45" t="s">
        <v>951</v>
      </c>
      <c r="C272" s="171"/>
      <c r="D272" s="171"/>
      <c r="E272" s="171"/>
      <c r="F272" s="171"/>
      <c r="G272" s="171"/>
      <c r="H272" s="171"/>
      <c r="I272" s="171"/>
      <c r="J272" s="171"/>
    </row>
    <row r="273" customHeight="1" spans="1:10">
      <c r="A273" s="6"/>
      <c r="B273" s="6"/>
      <c r="C273" s="171" t="s">
        <v>442</v>
      </c>
      <c r="D273" s="171" t="s">
        <v>443</v>
      </c>
      <c r="E273" s="171" t="s">
        <v>952</v>
      </c>
      <c r="F273" s="171" t="s">
        <v>445</v>
      </c>
      <c r="G273" s="171" t="s">
        <v>953</v>
      </c>
      <c r="H273" s="171" t="s">
        <v>790</v>
      </c>
      <c r="I273" s="171" t="s">
        <v>712</v>
      </c>
      <c r="J273" s="171" t="s">
        <v>954</v>
      </c>
    </row>
    <row r="274" customHeight="1" spans="1:10">
      <c r="A274" s="168"/>
      <c r="B274" s="168"/>
      <c r="C274" s="171" t="s">
        <v>442</v>
      </c>
      <c r="D274" s="171" t="s">
        <v>443</v>
      </c>
      <c r="E274" s="171" t="s">
        <v>955</v>
      </c>
      <c r="F274" s="171" t="s">
        <v>445</v>
      </c>
      <c r="G274" s="171" t="s">
        <v>453</v>
      </c>
      <c r="H274" s="171" t="s">
        <v>769</v>
      </c>
      <c r="I274" s="171" t="s">
        <v>712</v>
      </c>
      <c r="J274" s="171" t="s">
        <v>956</v>
      </c>
    </row>
    <row r="275" customHeight="1" spans="1:10">
      <c r="A275" s="168"/>
      <c r="B275" s="168"/>
      <c r="C275" s="171" t="s">
        <v>442</v>
      </c>
      <c r="D275" s="171" t="s">
        <v>443</v>
      </c>
      <c r="E275" s="171" t="s">
        <v>957</v>
      </c>
      <c r="F275" s="171" t="s">
        <v>445</v>
      </c>
      <c r="G275" s="171" t="s">
        <v>665</v>
      </c>
      <c r="H275" s="171" t="s">
        <v>646</v>
      </c>
      <c r="I275" s="171" t="s">
        <v>712</v>
      </c>
      <c r="J275" s="171" t="s">
        <v>958</v>
      </c>
    </row>
    <row r="276" customHeight="1" spans="1:10">
      <c r="A276" s="168"/>
      <c r="B276" s="168"/>
      <c r="C276" s="171" t="s">
        <v>442</v>
      </c>
      <c r="D276" s="171" t="s">
        <v>443</v>
      </c>
      <c r="E276" s="171" t="s">
        <v>959</v>
      </c>
      <c r="F276" s="171" t="s">
        <v>445</v>
      </c>
      <c r="G276" s="171" t="s">
        <v>960</v>
      </c>
      <c r="H276" s="171" t="s">
        <v>769</v>
      </c>
      <c r="I276" s="171" t="s">
        <v>712</v>
      </c>
      <c r="J276" s="171" t="s">
        <v>961</v>
      </c>
    </row>
    <row r="277" customHeight="1" spans="1:10">
      <c r="A277" s="168"/>
      <c r="B277" s="168"/>
      <c r="C277" s="171" t="s">
        <v>442</v>
      </c>
      <c r="D277" s="171" t="s">
        <v>443</v>
      </c>
      <c r="E277" s="171" t="s">
        <v>962</v>
      </c>
      <c r="F277" s="171" t="s">
        <v>445</v>
      </c>
      <c r="G277" s="171" t="s">
        <v>715</v>
      </c>
      <c r="H277" s="171" t="s">
        <v>642</v>
      </c>
      <c r="I277" s="171" t="s">
        <v>712</v>
      </c>
      <c r="J277" s="171" t="s">
        <v>963</v>
      </c>
    </row>
    <row r="278" customHeight="1" spans="1:10">
      <c r="A278" s="168"/>
      <c r="B278" s="168"/>
      <c r="C278" s="171" t="s">
        <v>442</v>
      </c>
      <c r="D278" s="171" t="s">
        <v>451</v>
      </c>
      <c r="E278" s="171" t="s">
        <v>827</v>
      </c>
      <c r="F278" s="171" t="s">
        <v>471</v>
      </c>
      <c r="G278" s="171" t="s">
        <v>964</v>
      </c>
      <c r="H278" s="171" t="s">
        <v>454</v>
      </c>
      <c r="I278" s="171" t="s">
        <v>712</v>
      </c>
      <c r="J278" s="171" t="s">
        <v>965</v>
      </c>
    </row>
    <row r="279" customHeight="1" spans="1:10">
      <c r="A279" s="168"/>
      <c r="B279" s="168"/>
      <c r="C279" s="171" t="s">
        <v>461</v>
      </c>
      <c r="D279" s="171" t="s">
        <v>655</v>
      </c>
      <c r="E279" s="171" t="s">
        <v>966</v>
      </c>
      <c r="F279" s="171" t="s">
        <v>445</v>
      </c>
      <c r="G279" s="171" t="s">
        <v>695</v>
      </c>
      <c r="H279" s="171" t="s">
        <v>567</v>
      </c>
      <c r="I279" s="171" t="s">
        <v>743</v>
      </c>
      <c r="J279" s="171" t="s">
        <v>967</v>
      </c>
    </row>
    <row r="280" customHeight="1" spans="1:10">
      <c r="A280" s="168"/>
      <c r="B280" s="168"/>
      <c r="C280" s="171" t="s">
        <v>468</v>
      </c>
      <c r="D280" s="171" t="s">
        <v>469</v>
      </c>
      <c r="E280" s="171" t="s">
        <v>831</v>
      </c>
      <c r="F280" s="171" t="s">
        <v>471</v>
      </c>
      <c r="G280" s="171" t="s">
        <v>575</v>
      </c>
      <c r="H280" s="171" t="s">
        <v>454</v>
      </c>
      <c r="I280" s="171" t="s">
        <v>712</v>
      </c>
      <c r="J280" s="171" t="s">
        <v>870</v>
      </c>
    </row>
    <row r="281" ht="100" customHeight="1" spans="1:10">
      <c r="A281" s="45" t="s">
        <v>410</v>
      </c>
      <c r="B281" s="45" t="s">
        <v>968</v>
      </c>
      <c r="C281" s="171"/>
      <c r="D281" s="171"/>
      <c r="E281" s="171"/>
      <c r="F281" s="171"/>
      <c r="G281" s="171"/>
      <c r="H281" s="171"/>
      <c r="I281" s="171"/>
      <c r="J281" s="171"/>
    </row>
    <row r="282" customHeight="1" spans="1:10">
      <c r="A282" s="6"/>
      <c r="B282" s="6"/>
      <c r="C282" s="171" t="s">
        <v>442</v>
      </c>
      <c r="D282" s="171" t="s">
        <v>443</v>
      </c>
      <c r="E282" s="171" t="s">
        <v>969</v>
      </c>
      <c r="F282" s="171" t="s">
        <v>445</v>
      </c>
      <c r="G282" s="171" t="s">
        <v>970</v>
      </c>
      <c r="H282" s="171" t="s">
        <v>588</v>
      </c>
      <c r="I282" s="171" t="s">
        <v>712</v>
      </c>
      <c r="J282" s="171" t="s">
        <v>971</v>
      </c>
    </row>
    <row r="283" customHeight="1" spans="1:10">
      <c r="A283" s="168"/>
      <c r="B283" s="168"/>
      <c r="C283" s="171" t="s">
        <v>442</v>
      </c>
      <c r="D283" s="171" t="s">
        <v>451</v>
      </c>
      <c r="E283" s="171" t="s">
        <v>651</v>
      </c>
      <c r="F283" s="171" t="s">
        <v>471</v>
      </c>
      <c r="G283" s="171" t="s">
        <v>575</v>
      </c>
      <c r="H283" s="171" t="s">
        <v>454</v>
      </c>
      <c r="I283" s="171" t="s">
        <v>712</v>
      </c>
      <c r="J283" s="171" t="s">
        <v>885</v>
      </c>
    </row>
    <row r="284" customHeight="1" spans="1:10">
      <c r="A284" s="168"/>
      <c r="B284" s="168"/>
      <c r="C284" s="171" t="s">
        <v>442</v>
      </c>
      <c r="D284" s="171" t="s">
        <v>456</v>
      </c>
      <c r="E284" s="171" t="s">
        <v>972</v>
      </c>
      <c r="F284" s="171" t="s">
        <v>482</v>
      </c>
      <c r="G284" s="171" t="s">
        <v>908</v>
      </c>
      <c r="H284" s="171" t="s">
        <v>520</v>
      </c>
      <c r="I284" s="171" t="s">
        <v>712</v>
      </c>
      <c r="J284" s="171" t="s">
        <v>973</v>
      </c>
    </row>
    <row r="285" customHeight="1" spans="1:10">
      <c r="A285" s="168"/>
      <c r="B285" s="168"/>
      <c r="C285" s="171" t="s">
        <v>461</v>
      </c>
      <c r="D285" s="171" t="s">
        <v>462</v>
      </c>
      <c r="E285" s="171" t="s">
        <v>974</v>
      </c>
      <c r="F285" s="171" t="s">
        <v>445</v>
      </c>
      <c r="G285" s="171" t="s">
        <v>975</v>
      </c>
      <c r="H285" s="171" t="s">
        <v>888</v>
      </c>
      <c r="I285" s="171" t="s">
        <v>743</v>
      </c>
      <c r="J285" s="171" t="s">
        <v>976</v>
      </c>
    </row>
    <row r="286" customHeight="1" spans="1:10">
      <c r="A286" s="168"/>
      <c r="B286" s="168"/>
      <c r="C286" s="171" t="s">
        <v>468</v>
      </c>
      <c r="D286" s="171" t="s">
        <v>469</v>
      </c>
      <c r="E286" s="171" t="s">
        <v>658</v>
      </c>
      <c r="F286" s="171" t="s">
        <v>471</v>
      </c>
      <c r="G286" s="171" t="s">
        <v>575</v>
      </c>
      <c r="H286" s="171" t="s">
        <v>454</v>
      </c>
      <c r="I286" s="171" t="s">
        <v>712</v>
      </c>
      <c r="J286" s="171" t="s">
        <v>890</v>
      </c>
    </row>
    <row r="287" ht="69" customHeight="1" spans="1:10">
      <c r="A287" s="45" t="s">
        <v>413</v>
      </c>
      <c r="B287" s="45" t="s">
        <v>977</v>
      </c>
      <c r="C287" s="171"/>
      <c r="D287" s="171"/>
      <c r="E287" s="171"/>
      <c r="F287" s="171"/>
      <c r="G287" s="171"/>
      <c r="H287" s="171"/>
      <c r="I287" s="171"/>
      <c r="J287" s="171"/>
    </row>
    <row r="288" customHeight="1" spans="1:10">
      <c r="A288" s="6"/>
      <c r="B288" s="6"/>
      <c r="C288" s="171" t="s">
        <v>442</v>
      </c>
      <c r="D288" s="171" t="s">
        <v>443</v>
      </c>
      <c r="E288" s="171" t="s">
        <v>978</v>
      </c>
      <c r="F288" s="171" t="s">
        <v>471</v>
      </c>
      <c r="G288" s="171" t="s">
        <v>476</v>
      </c>
      <c r="H288" s="171" t="s">
        <v>588</v>
      </c>
      <c r="I288" s="171" t="s">
        <v>712</v>
      </c>
      <c r="J288" s="171" t="s">
        <v>979</v>
      </c>
    </row>
    <row r="289" customHeight="1" spans="1:10">
      <c r="A289" s="45"/>
      <c r="B289" s="45"/>
      <c r="C289" s="171" t="s">
        <v>442</v>
      </c>
      <c r="D289" s="171" t="s">
        <v>443</v>
      </c>
      <c r="E289" s="171" t="s">
        <v>980</v>
      </c>
      <c r="F289" s="171" t="s">
        <v>471</v>
      </c>
      <c r="G289" s="171" t="s">
        <v>476</v>
      </c>
      <c r="H289" s="171" t="s">
        <v>585</v>
      </c>
      <c r="I289" s="171" t="s">
        <v>712</v>
      </c>
      <c r="J289" s="171" t="s">
        <v>981</v>
      </c>
    </row>
    <row r="290" customHeight="1" spans="1:10">
      <c r="A290" s="168"/>
      <c r="B290" s="168"/>
      <c r="C290" s="171" t="s">
        <v>442</v>
      </c>
      <c r="D290" s="171" t="s">
        <v>451</v>
      </c>
      <c r="E290" s="171" t="s">
        <v>982</v>
      </c>
      <c r="F290" s="171" t="s">
        <v>471</v>
      </c>
      <c r="G290" s="171" t="s">
        <v>453</v>
      </c>
      <c r="H290" s="171" t="s">
        <v>454</v>
      </c>
      <c r="I290" s="171" t="s">
        <v>712</v>
      </c>
      <c r="J290" s="171" t="s">
        <v>983</v>
      </c>
    </row>
    <row r="291" customHeight="1" spans="1:10">
      <c r="A291" s="168"/>
      <c r="B291" s="168"/>
      <c r="C291" s="171" t="s">
        <v>442</v>
      </c>
      <c r="D291" s="171" t="s">
        <v>484</v>
      </c>
      <c r="E291" s="171" t="s">
        <v>522</v>
      </c>
      <c r="F291" s="171" t="s">
        <v>482</v>
      </c>
      <c r="G291" s="171" t="s">
        <v>739</v>
      </c>
      <c r="H291" s="171" t="s">
        <v>524</v>
      </c>
      <c r="I291" s="171" t="s">
        <v>712</v>
      </c>
      <c r="J291" s="171" t="s">
        <v>984</v>
      </c>
    </row>
    <row r="292" customHeight="1" spans="1:10">
      <c r="A292" s="168"/>
      <c r="B292" s="168"/>
      <c r="C292" s="171" t="s">
        <v>461</v>
      </c>
      <c r="D292" s="171" t="s">
        <v>462</v>
      </c>
      <c r="E292" s="171" t="s">
        <v>985</v>
      </c>
      <c r="F292" s="171" t="s">
        <v>445</v>
      </c>
      <c r="G292" s="171" t="s">
        <v>466</v>
      </c>
      <c r="H292" s="171" t="s">
        <v>888</v>
      </c>
      <c r="I292" s="171" t="s">
        <v>743</v>
      </c>
      <c r="J292" s="171" t="s">
        <v>986</v>
      </c>
    </row>
    <row r="293" customHeight="1" spans="1:10">
      <c r="A293" s="168"/>
      <c r="B293" s="168"/>
      <c r="C293" s="171" t="s">
        <v>468</v>
      </c>
      <c r="D293" s="171" t="s">
        <v>469</v>
      </c>
      <c r="E293" s="171" t="s">
        <v>658</v>
      </c>
      <c r="F293" s="171" t="s">
        <v>471</v>
      </c>
      <c r="G293" s="171" t="s">
        <v>575</v>
      </c>
      <c r="H293" s="171" t="s">
        <v>454</v>
      </c>
      <c r="I293" s="171" t="s">
        <v>712</v>
      </c>
      <c r="J293" s="171" t="s">
        <v>987</v>
      </c>
    </row>
    <row r="294" ht="54" customHeight="1" spans="1:10">
      <c r="A294" s="45" t="s">
        <v>415</v>
      </c>
      <c r="B294" s="45" t="s">
        <v>988</v>
      </c>
      <c r="C294" s="171"/>
      <c r="D294" s="171"/>
      <c r="E294" s="171"/>
      <c r="F294" s="171"/>
      <c r="G294" s="171"/>
      <c r="H294" s="171"/>
      <c r="I294" s="171"/>
      <c r="J294" s="171"/>
    </row>
    <row r="295" customHeight="1" spans="1:10">
      <c r="A295" s="6"/>
      <c r="B295" s="6"/>
      <c r="C295" s="171" t="s">
        <v>442</v>
      </c>
      <c r="D295" s="171" t="s">
        <v>443</v>
      </c>
      <c r="E295" s="171" t="s">
        <v>989</v>
      </c>
      <c r="F295" s="171" t="s">
        <v>445</v>
      </c>
      <c r="G295" s="171" t="s">
        <v>990</v>
      </c>
      <c r="H295" s="171" t="s">
        <v>756</v>
      </c>
      <c r="I295" s="171" t="s">
        <v>712</v>
      </c>
      <c r="J295" s="171" t="s">
        <v>991</v>
      </c>
    </row>
    <row r="296" customHeight="1" spans="1:10">
      <c r="A296" s="168"/>
      <c r="B296" s="168"/>
      <c r="C296" s="171" t="s">
        <v>442</v>
      </c>
      <c r="D296" s="171" t="s">
        <v>451</v>
      </c>
      <c r="E296" s="171" t="s">
        <v>651</v>
      </c>
      <c r="F296" s="171" t="s">
        <v>471</v>
      </c>
      <c r="G296" s="171" t="s">
        <v>575</v>
      </c>
      <c r="H296" s="171" t="s">
        <v>454</v>
      </c>
      <c r="I296" s="171" t="s">
        <v>712</v>
      </c>
      <c r="J296" s="171" t="s">
        <v>992</v>
      </c>
    </row>
    <row r="297" customHeight="1" spans="1:10">
      <c r="A297" s="168"/>
      <c r="B297" s="168"/>
      <c r="C297" s="171" t="s">
        <v>461</v>
      </c>
      <c r="D297" s="171" t="s">
        <v>526</v>
      </c>
      <c r="E297" s="171" t="s">
        <v>993</v>
      </c>
      <c r="F297" s="171" t="s">
        <v>445</v>
      </c>
      <c r="G297" s="171" t="s">
        <v>606</v>
      </c>
      <c r="H297" s="171" t="s">
        <v>567</v>
      </c>
      <c r="I297" s="171" t="s">
        <v>743</v>
      </c>
      <c r="J297" s="171" t="s">
        <v>994</v>
      </c>
    </row>
    <row r="298" customHeight="1" spans="1:10">
      <c r="A298" s="168"/>
      <c r="B298" s="168"/>
      <c r="C298" s="171" t="s">
        <v>461</v>
      </c>
      <c r="D298" s="171" t="s">
        <v>462</v>
      </c>
      <c r="E298" s="171" t="s">
        <v>995</v>
      </c>
      <c r="F298" s="171" t="s">
        <v>445</v>
      </c>
      <c r="G298" s="171" t="s">
        <v>996</v>
      </c>
      <c r="H298" s="171" t="s">
        <v>567</v>
      </c>
      <c r="I298" s="171" t="s">
        <v>743</v>
      </c>
      <c r="J298" s="171" t="s">
        <v>997</v>
      </c>
    </row>
    <row r="299" customHeight="1" spans="1:10">
      <c r="A299" s="168"/>
      <c r="B299" s="168"/>
      <c r="C299" s="171" t="s">
        <v>468</v>
      </c>
      <c r="D299" s="171" t="s">
        <v>469</v>
      </c>
      <c r="E299" s="171" t="s">
        <v>658</v>
      </c>
      <c r="F299" s="171" t="s">
        <v>471</v>
      </c>
      <c r="G299" s="171" t="s">
        <v>575</v>
      </c>
      <c r="H299" s="171" t="s">
        <v>454</v>
      </c>
      <c r="I299" s="171" t="s">
        <v>712</v>
      </c>
      <c r="J299" s="171" t="s">
        <v>998</v>
      </c>
    </row>
    <row r="300" ht="59" customHeight="1" spans="1:10">
      <c r="A300" s="45" t="s">
        <v>417</v>
      </c>
      <c r="B300" s="45" t="s">
        <v>999</v>
      </c>
      <c r="C300" s="171"/>
      <c r="D300" s="171"/>
      <c r="E300" s="171"/>
      <c r="F300" s="171"/>
      <c r="G300" s="171"/>
      <c r="H300" s="171"/>
      <c r="I300" s="171"/>
      <c r="J300" s="171"/>
    </row>
    <row r="301" customHeight="1" spans="1:10">
      <c r="A301" s="6"/>
      <c r="B301" s="6"/>
      <c r="C301" s="171" t="s">
        <v>442</v>
      </c>
      <c r="D301" s="171" t="s">
        <v>443</v>
      </c>
      <c r="E301" s="171" t="s">
        <v>1000</v>
      </c>
      <c r="F301" s="171" t="s">
        <v>445</v>
      </c>
      <c r="G301" s="171" t="s">
        <v>1001</v>
      </c>
      <c r="H301" s="171" t="s">
        <v>446</v>
      </c>
      <c r="I301" s="171" t="s">
        <v>712</v>
      </c>
      <c r="J301" s="171" t="s">
        <v>1002</v>
      </c>
    </row>
    <row r="302" customHeight="1" spans="1:10">
      <c r="A302" s="168"/>
      <c r="B302" s="168"/>
      <c r="C302" s="171" t="s">
        <v>442</v>
      </c>
      <c r="D302" s="171" t="s">
        <v>443</v>
      </c>
      <c r="E302" s="171" t="s">
        <v>1003</v>
      </c>
      <c r="F302" s="171" t="s">
        <v>471</v>
      </c>
      <c r="G302" s="171" t="s">
        <v>1004</v>
      </c>
      <c r="H302" s="171" t="s">
        <v>646</v>
      </c>
      <c r="I302" s="171" t="s">
        <v>712</v>
      </c>
      <c r="J302" s="171" t="s">
        <v>1005</v>
      </c>
    </row>
    <row r="303" customHeight="1" spans="1:10">
      <c r="A303" s="168"/>
      <c r="B303" s="168"/>
      <c r="C303" s="171" t="s">
        <v>442</v>
      </c>
      <c r="D303" s="171" t="s">
        <v>451</v>
      </c>
      <c r="E303" s="171" t="s">
        <v>1006</v>
      </c>
      <c r="F303" s="171" t="s">
        <v>445</v>
      </c>
      <c r="G303" s="171" t="s">
        <v>1007</v>
      </c>
      <c r="H303" s="171" t="s">
        <v>567</v>
      </c>
      <c r="I303" s="171" t="s">
        <v>743</v>
      </c>
      <c r="J303" s="171" t="s">
        <v>1008</v>
      </c>
    </row>
    <row r="304" customHeight="1" spans="1:10">
      <c r="A304" s="168"/>
      <c r="B304" s="168"/>
      <c r="C304" s="171" t="s">
        <v>442</v>
      </c>
      <c r="D304" s="171" t="s">
        <v>456</v>
      </c>
      <c r="E304" s="171" t="s">
        <v>1009</v>
      </c>
      <c r="F304" s="171" t="s">
        <v>471</v>
      </c>
      <c r="G304" s="171" t="s">
        <v>492</v>
      </c>
      <c r="H304" s="171" t="s">
        <v>454</v>
      </c>
      <c r="I304" s="171" t="s">
        <v>712</v>
      </c>
      <c r="J304" s="171" t="s">
        <v>1010</v>
      </c>
    </row>
    <row r="305" customHeight="1" spans="1:10">
      <c r="A305" s="168"/>
      <c r="B305" s="168"/>
      <c r="C305" s="171" t="s">
        <v>461</v>
      </c>
      <c r="D305" s="171" t="s">
        <v>526</v>
      </c>
      <c r="E305" s="171" t="s">
        <v>1011</v>
      </c>
      <c r="F305" s="171" t="s">
        <v>471</v>
      </c>
      <c r="G305" s="171" t="s">
        <v>715</v>
      </c>
      <c r="H305" s="171" t="s">
        <v>579</v>
      </c>
      <c r="I305" s="171" t="s">
        <v>712</v>
      </c>
      <c r="J305" s="171" t="s">
        <v>1012</v>
      </c>
    </row>
    <row r="306" customHeight="1" spans="1:10">
      <c r="A306" s="168"/>
      <c r="B306" s="168"/>
      <c r="C306" s="171" t="s">
        <v>461</v>
      </c>
      <c r="D306" s="171" t="s">
        <v>462</v>
      </c>
      <c r="E306" s="171" t="s">
        <v>1013</v>
      </c>
      <c r="F306" s="171" t="s">
        <v>445</v>
      </c>
      <c r="G306" s="171" t="s">
        <v>1014</v>
      </c>
      <c r="H306" s="171" t="s">
        <v>567</v>
      </c>
      <c r="I306" s="171" t="s">
        <v>743</v>
      </c>
      <c r="J306" s="171" t="s">
        <v>1015</v>
      </c>
    </row>
    <row r="307" customHeight="1" spans="1:10">
      <c r="A307" s="168"/>
      <c r="B307" s="168"/>
      <c r="C307" s="171" t="s">
        <v>468</v>
      </c>
      <c r="D307" s="171" t="s">
        <v>469</v>
      </c>
      <c r="E307" s="171" t="s">
        <v>507</v>
      </c>
      <c r="F307" s="171" t="s">
        <v>471</v>
      </c>
      <c r="G307" s="171" t="s">
        <v>472</v>
      </c>
      <c r="H307" s="171" t="s">
        <v>454</v>
      </c>
      <c r="I307" s="171" t="s">
        <v>712</v>
      </c>
      <c r="J307" s="171" t="s">
        <v>1016</v>
      </c>
    </row>
    <row r="308" ht="235" customHeight="1" spans="1:10">
      <c r="A308" s="45" t="s">
        <v>419</v>
      </c>
      <c r="B308" s="45" t="s">
        <v>1017</v>
      </c>
      <c r="C308" s="171"/>
      <c r="D308" s="171"/>
      <c r="E308" s="171"/>
      <c r="F308" s="171"/>
      <c r="G308" s="171"/>
      <c r="H308" s="171"/>
      <c r="I308" s="171"/>
      <c r="J308" s="171"/>
    </row>
    <row r="309" customHeight="1" spans="1:10">
      <c r="A309" s="6"/>
      <c r="B309" s="6"/>
      <c r="C309" s="171" t="s">
        <v>442</v>
      </c>
      <c r="D309" s="171" t="s">
        <v>443</v>
      </c>
      <c r="E309" s="171" t="s">
        <v>1018</v>
      </c>
      <c r="F309" s="171" t="s">
        <v>445</v>
      </c>
      <c r="G309" s="171" t="s">
        <v>1019</v>
      </c>
      <c r="H309" s="171" t="s">
        <v>729</v>
      </c>
      <c r="I309" s="171" t="s">
        <v>712</v>
      </c>
      <c r="J309" s="171" t="s">
        <v>1020</v>
      </c>
    </row>
    <row r="310" customHeight="1" spans="1:10">
      <c r="A310" s="168"/>
      <c r="B310" s="168"/>
      <c r="C310" s="171" t="s">
        <v>442</v>
      </c>
      <c r="D310" s="171" t="s">
        <v>451</v>
      </c>
      <c r="E310" s="171" t="s">
        <v>827</v>
      </c>
      <c r="F310" s="171" t="s">
        <v>445</v>
      </c>
      <c r="G310" s="171" t="s">
        <v>453</v>
      </c>
      <c r="H310" s="171" t="s">
        <v>454</v>
      </c>
      <c r="I310" s="171" t="s">
        <v>712</v>
      </c>
      <c r="J310" s="171" t="s">
        <v>847</v>
      </c>
    </row>
    <row r="311" customHeight="1" spans="1:10">
      <c r="A311" s="168"/>
      <c r="B311" s="168"/>
      <c r="C311" s="171" t="s">
        <v>442</v>
      </c>
      <c r="D311" s="171" t="s">
        <v>484</v>
      </c>
      <c r="E311" s="171" t="s">
        <v>522</v>
      </c>
      <c r="F311" s="171" t="s">
        <v>445</v>
      </c>
      <c r="G311" s="171" t="s">
        <v>935</v>
      </c>
      <c r="H311" s="171" t="s">
        <v>524</v>
      </c>
      <c r="I311" s="171" t="s">
        <v>712</v>
      </c>
      <c r="J311" s="171" t="s">
        <v>525</v>
      </c>
    </row>
    <row r="312" customHeight="1" spans="1:10">
      <c r="A312" s="168"/>
      <c r="B312" s="168"/>
      <c r="C312" s="171" t="s">
        <v>461</v>
      </c>
      <c r="D312" s="171" t="s">
        <v>849</v>
      </c>
      <c r="E312" s="171" t="s">
        <v>850</v>
      </c>
      <c r="F312" s="171" t="s">
        <v>471</v>
      </c>
      <c r="G312" s="171" t="s">
        <v>707</v>
      </c>
      <c r="H312" s="171" t="s">
        <v>502</v>
      </c>
      <c r="I312" s="171" t="s">
        <v>712</v>
      </c>
      <c r="J312" s="171" t="s">
        <v>1021</v>
      </c>
    </row>
    <row r="313" customHeight="1" spans="1:10">
      <c r="A313" s="168"/>
      <c r="B313" s="168"/>
      <c r="C313" s="171" t="s">
        <v>468</v>
      </c>
      <c r="D313" s="171" t="s">
        <v>753</v>
      </c>
      <c r="E313" s="171" t="s">
        <v>469</v>
      </c>
      <c r="F313" s="171" t="s">
        <v>471</v>
      </c>
      <c r="G313" s="171" t="s">
        <v>492</v>
      </c>
      <c r="H313" s="171" t="s">
        <v>454</v>
      </c>
      <c r="I313" s="171" t="s">
        <v>712</v>
      </c>
      <c r="J313" s="171" t="s">
        <v>1022</v>
      </c>
    </row>
    <row r="314" ht="66" customHeight="1" spans="1:10">
      <c r="A314" s="45" t="s">
        <v>421</v>
      </c>
      <c r="B314" s="45" t="s">
        <v>1023</v>
      </c>
      <c r="C314" s="171"/>
      <c r="D314" s="171"/>
      <c r="E314" s="171"/>
      <c r="F314" s="171"/>
      <c r="G314" s="171"/>
      <c r="H314" s="171"/>
      <c r="I314" s="171"/>
      <c r="J314" s="171"/>
    </row>
    <row r="315" customHeight="1" spans="1:10">
      <c r="A315" s="6"/>
      <c r="B315" s="6"/>
      <c r="C315" s="171" t="s">
        <v>442</v>
      </c>
      <c r="D315" s="171" t="s">
        <v>443</v>
      </c>
      <c r="E315" s="171" t="s">
        <v>1024</v>
      </c>
      <c r="F315" s="171" t="s">
        <v>445</v>
      </c>
      <c r="G315" s="171" t="s">
        <v>953</v>
      </c>
      <c r="H315" s="171" t="s">
        <v>756</v>
      </c>
      <c r="I315" s="171" t="s">
        <v>712</v>
      </c>
      <c r="J315" s="171" t="s">
        <v>1025</v>
      </c>
    </row>
    <row r="316" customHeight="1" spans="1:10">
      <c r="A316" s="168"/>
      <c r="B316" s="168"/>
      <c r="C316" s="171" t="s">
        <v>442</v>
      </c>
      <c r="D316" s="171" t="s">
        <v>443</v>
      </c>
      <c r="E316" s="171" t="s">
        <v>1026</v>
      </c>
      <c r="F316" s="171" t="s">
        <v>445</v>
      </c>
      <c r="G316" s="171" t="s">
        <v>476</v>
      </c>
      <c r="H316" s="171" t="s">
        <v>765</v>
      </c>
      <c r="I316" s="171" t="s">
        <v>712</v>
      </c>
      <c r="J316" s="171" t="s">
        <v>1027</v>
      </c>
    </row>
    <row r="317" customHeight="1" spans="1:10">
      <c r="A317" s="168"/>
      <c r="B317" s="168"/>
      <c r="C317" s="171" t="s">
        <v>442</v>
      </c>
      <c r="D317" s="171" t="s">
        <v>443</v>
      </c>
      <c r="E317" s="171" t="s">
        <v>1028</v>
      </c>
      <c r="F317" s="171" t="s">
        <v>445</v>
      </c>
      <c r="G317" s="171" t="s">
        <v>914</v>
      </c>
      <c r="H317" s="171" t="s">
        <v>646</v>
      </c>
      <c r="I317" s="171" t="s">
        <v>712</v>
      </c>
      <c r="J317" s="171" t="s">
        <v>1029</v>
      </c>
    </row>
    <row r="318" customHeight="1" spans="1:10">
      <c r="A318" s="168"/>
      <c r="B318" s="168"/>
      <c r="C318" s="171" t="s">
        <v>442</v>
      </c>
      <c r="D318" s="171" t="s">
        <v>443</v>
      </c>
      <c r="E318" s="171" t="s">
        <v>1030</v>
      </c>
      <c r="F318" s="171" t="s">
        <v>445</v>
      </c>
      <c r="G318" s="171" t="s">
        <v>1031</v>
      </c>
      <c r="H318" s="171" t="s">
        <v>1032</v>
      </c>
      <c r="I318" s="171" t="s">
        <v>712</v>
      </c>
      <c r="J318" s="171" t="s">
        <v>1033</v>
      </c>
    </row>
    <row r="319" customHeight="1" spans="1:10">
      <c r="A319" s="168"/>
      <c r="B319" s="168"/>
      <c r="C319" s="171" t="s">
        <v>442</v>
      </c>
      <c r="D319" s="171" t="s">
        <v>443</v>
      </c>
      <c r="E319" s="171" t="s">
        <v>858</v>
      </c>
      <c r="F319" s="171" t="s">
        <v>445</v>
      </c>
      <c r="G319" s="171" t="s">
        <v>768</v>
      </c>
      <c r="H319" s="171" t="s">
        <v>769</v>
      </c>
      <c r="I319" s="171" t="s">
        <v>712</v>
      </c>
      <c r="J319" s="171" t="s">
        <v>1034</v>
      </c>
    </row>
    <row r="320" customHeight="1" spans="1:10">
      <c r="A320" s="168"/>
      <c r="B320" s="168"/>
      <c r="C320" s="171" t="s">
        <v>442</v>
      </c>
      <c r="D320" s="171" t="s">
        <v>451</v>
      </c>
      <c r="E320" s="171" t="s">
        <v>827</v>
      </c>
      <c r="F320" s="171" t="s">
        <v>471</v>
      </c>
      <c r="G320" s="171" t="s">
        <v>575</v>
      </c>
      <c r="H320" s="171" t="s">
        <v>454</v>
      </c>
      <c r="I320" s="171" t="s">
        <v>712</v>
      </c>
      <c r="J320" s="171" t="s">
        <v>1035</v>
      </c>
    </row>
    <row r="321" customHeight="1" spans="1:10">
      <c r="A321" s="168"/>
      <c r="B321" s="168"/>
      <c r="C321" s="171" t="s">
        <v>461</v>
      </c>
      <c r="D321" s="171" t="s">
        <v>655</v>
      </c>
      <c r="E321" s="171" t="s">
        <v>1036</v>
      </c>
      <c r="F321" s="171" t="s">
        <v>445</v>
      </c>
      <c r="G321" s="171" t="s">
        <v>695</v>
      </c>
      <c r="H321" s="171" t="s">
        <v>567</v>
      </c>
      <c r="I321" s="171" t="s">
        <v>743</v>
      </c>
      <c r="J321" s="171" t="s">
        <v>1037</v>
      </c>
    </row>
    <row r="322" customHeight="1" spans="1:10">
      <c r="A322" s="168"/>
      <c r="B322" s="168"/>
      <c r="C322" s="171" t="s">
        <v>468</v>
      </c>
      <c r="D322" s="171" t="s">
        <v>469</v>
      </c>
      <c r="E322" s="171" t="s">
        <v>831</v>
      </c>
      <c r="F322" s="171" t="s">
        <v>471</v>
      </c>
      <c r="G322" s="171" t="s">
        <v>575</v>
      </c>
      <c r="H322" s="171" t="s">
        <v>454</v>
      </c>
      <c r="I322" s="171" t="s">
        <v>712</v>
      </c>
      <c r="J322" s="171" t="s">
        <v>1038</v>
      </c>
    </row>
    <row r="323" ht="170" customHeight="1" spans="1:10">
      <c r="A323" s="45" t="s">
        <v>423</v>
      </c>
      <c r="B323" s="45" t="s">
        <v>1039</v>
      </c>
      <c r="C323" s="171"/>
      <c r="D323" s="171"/>
      <c r="E323" s="171"/>
      <c r="F323" s="171"/>
      <c r="G323" s="171"/>
      <c r="H323" s="171"/>
      <c r="I323" s="171"/>
      <c r="J323" s="171"/>
    </row>
    <row r="324" customHeight="1" spans="1:10">
      <c r="A324" s="6"/>
      <c r="B324" s="6"/>
      <c r="C324" s="171" t="s">
        <v>442</v>
      </c>
      <c r="D324" s="171" t="s">
        <v>443</v>
      </c>
      <c r="E324" s="171" t="s">
        <v>1040</v>
      </c>
      <c r="F324" s="171" t="s">
        <v>445</v>
      </c>
      <c r="G324" s="171" t="s">
        <v>48</v>
      </c>
      <c r="H324" s="171" t="s">
        <v>1041</v>
      </c>
      <c r="I324" s="171" t="s">
        <v>712</v>
      </c>
      <c r="J324" s="171" t="s">
        <v>1042</v>
      </c>
    </row>
    <row r="325" customHeight="1" spans="1:10">
      <c r="A325" s="168"/>
      <c r="B325" s="168"/>
      <c r="C325" s="171" t="s">
        <v>442</v>
      </c>
      <c r="D325" s="171" t="s">
        <v>443</v>
      </c>
      <c r="E325" s="171" t="s">
        <v>1043</v>
      </c>
      <c r="F325" s="171" t="s">
        <v>445</v>
      </c>
      <c r="G325" s="171" t="s">
        <v>181</v>
      </c>
      <c r="H325" s="171" t="s">
        <v>588</v>
      </c>
      <c r="I325" s="171" t="s">
        <v>712</v>
      </c>
      <c r="J325" s="171" t="s">
        <v>1044</v>
      </c>
    </row>
    <row r="326" customHeight="1" spans="1:10">
      <c r="A326" s="168"/>
      <c r="B326" s="168"/>
      <c r="C326" s="171" t="s">
        <v>442</v>
      </c>
      <c r="D326" s="171" t="s">
        <v>443</v>
      </c>
      <c r="E326" s="171" t="s">
        <v>1045</v>
      </c>
      <c r="F326" s="171" t="s">
        <v>445</v>
      </c>
      <c r="G326" s="171" t="s">
        <v>453</v>
      </c>
      <c r="H326" s="171" t="s">
        <v>1046</v>
      </c>
      <c r="I326" s="171" t="s">
        <v>712</v>
      </c>
      <c r="J326" s="171" t="s">
        <v>1047</v>
      </c>
    </row>
    <row r="327" customHeight="1" spans="1:10">
      <c r="A327" s="168"/>
      <c r="B327" s="168"/>
      <c r="C327" s="171" t="s">
        <v>442</v>
      </c>
      <c r="D327" s="171" t="s">
        <v>451</v>
      </c>
      <c r="E327" s="171" t="s">
        <v>1048</v>
      </c>
      <c r="F327" s="171" t="s">
        <v>445</v>
      </c>
      <c r="G327" s="171" t="s">
        <v>453</v>
      </c>
      <c r="H327" s="171" t="s">
        <v>454</v>
      </c>
      <c r="I327" s="171" t="s">
        <v>712</v>
      </c>
      <c r="J327" s="171" t="s">
        <v>1049</v>
      </c>
    </row>
    <row r="328" customHeight="1" spans="1:10">
      <c r="A328" s="168"/>
      <c r="B328" s="168"/>
      <c r="C328" s="171" t="s">
        <v>442</v>
      </c>
      <c r="D328" s="171" t="s">
        <v>456</v>
      </c>
      <c r="E328" s="171" t="s">
        <v>1050</v>
      </c>
      <c r="F328" s="171" t="s">
        <v>445</v>
      </c>
      <c r="G328" s="171" t="s">
        <v>1051</v>
      </c>
      <c r="H328" s="171" t="s">
        <v>1052</v>
      </c>
      <c r="I328" s="171" t="s">
        <v>712</v>
      </c>
      <c r="J328" s="171" t="s">
        <v>1053</v>
      </c>
    </row>
    <row r="329" customHeight="1" spans="1:10">
      <c r="A329" s="168"/>
      <c r="B329" s="168"/>
      <c r="C329" s="171" t="s">
        <v>442</v>
      </c>
      <c r="D329" s="171" t="s">
        <v>484</v>
      </c>
      <c r="E329" s="171" t="s">
        <v>522</v>
      </c>
      <c r="F329" s="171" t="s">
        <v>445</v>
      </c>
      <c r="G329" s="171" t="s">
        <v>1054</v>
      </c>
      <c r="H329" s="171" t="s">
        <v>524</v>
      </c>
      <c r="I329" s="171" t="s">
        <v>712</v>
      </c>
      <c r="J329" s="171" t="s">
        <v>1055</v>
      </c>
    </row>
    <row r="330" customHeight="1" spans="1:10">
      <c r="A330" s="168"/>
      <c r="B330" s="168"/>
      <c r="C330" s="171" t="s">
        <v>461</v>
      </c>
      <c r="D330" s="171" t="s">
        <v>750</v>
      </c>
      <c r="E330" s="171" t="s">
        <v>1056</v>
      </c>
      <c r="F330" s="171" t="s">
        <v>445</v>
      </c>
      <c r="G330" s="171" t="s">
        <v>887</v>
      </c>
      <c r="H330" s="171" t="s">
        <v>454</v>
      </c>
      <c r="I330" s="171" t="s">
        <v>743</v>
      </c>
      <c r="J330" s="171" t="s">
        <v>1057</v>
      </c>
    </row>
    <row r="331" customHeight="1" spans="1:10">
      <c r="A331" s="168"/>
      <c r="B331" s="168"/>
      <c r="C331" s="171" t="s">
        <v>468</v>
      </c>
      <c r="D331" s="171" t="s">
        <v>753</v>
      </c>
      <c r="E331" s="171" t="s">
        <v>469</v>
      </c>
      <c r="F331" s="171" t="s">
        <v>471</v>
      </c>
      <c r="G331" s="171" t="s">
        <v>492</v>
      </c>
      <c r="H331" s="171" t="s">
        <v>454</v>
      </c>
      <c r="I331" s="171" t="s">
        <v>712</v>
      </c>
      <c r="J331" s="171" t="s">
        <v>776</v>
      </c>
    </row>
    <row r="332" ht="142" customHeight="1" spans="1:10">
      <c r="A332" s="45" t="s">
        <v>425</v>
      </c>
      <c r="B332" s="45" t="s">
        <v>891</v>
      </c>
      <c r="C332" s="171"/>
      <c r="D332" s="171"/>
      <c r="E332" s="171"/>
      <c r="F332" s="171"/>
      <c r="G332" s="171"/>
      <c r="H332" s="171"/>
      <c r="I332" s="171"/>
      <c r="J332" s="171"/>
    </row>
    <row r="333" customHeight="1" spans="1:10">
      <c r="A333" s="6"/>
      <c r="B333" s="6"/>
      <c r="C333" s="171" t="s">
        <v>442</v>
      </c>
      <c r="D333" s="171" t="s">
        <v>443</v>
      </c>
      <c r="E333" s="171" t="s">
        <v>892</v>
      </c>
      <c r="F333" s="171" t="s">
        <v>445</v>
      </c>
      <c r="G333" s="171" t="s">
        <v>893</v>
      </c>
      <c r="H333" s="171" t="s">
        <v>459</v>
      </c>
      <c r="I333" s="171" t="s">
        <v>712</v>
      </c>
      <c r="J333" s="171" t="s">
        <v>894</v>
      </c>
    </row>
    <row r="334" customHeight="1" spans="1:10">
      <c r="A334" s="168"/>
      <c r="B334" s="168"/>
      <c r="C334" s="171" t="s">
        <v>442</v>
      </c>
      <c r="D334" s="171" t="s">
        <v>443</v>
      </c>
      <c r="E334" s="171" t="s">
        <v>895</v>
      </c>
      <c r="F334" s="171" t="s">
        <v>445</v>
      </c>
      <c r="G334" s="171" t="s">
        <v>179</v>
      </c>
      <c r="H334" s="171" t="s">
        <v>446</v>
      </c>
      <c r="I334" s="171" t="s">
        <v>712</v>
      </c>
      <c r="J334" s="171" t="s">
        <v>896</v>
      </c>
    </row>
    <row r="335" customHeight="1" spans="1:10">
      <c r="A335" s="168"/>
      <c r="B335" s="168"/>
      <c r="C335" s="171" t="s">
        <v>442</v>
      </c>
      <c r="D335" s="171" t="s">
        <v>451</v>
      </c>
      <c r="E335" s="171" t="s">
        <v>897</v>
      </c>
      <c r="F335" s="171" t="s">
        <v>471</v>
      </c>
      <c r="G335" s="171" t="s">
        <v>898</v>
      </c>
      <c r="H335" s="171" t="s">
        <v>454</v>
      </c>
      <c r="I335" s="171" t="s">
        <v>712</v>
      </c>
      <c r="J335" s="171" t="s">
        <v>899</v>
      </c>
    </row>
    <row r="336" customHeight="1" spans="1:10">
      <c r="A336" s="168"/>
      <c r="B336" s="168"/>
      <c r="C336" s="171" t="s">
        <v>442</v>
      </c>
      <c r="D336" s="171" t="s">
        <v>484</v>
      </c>
      <c r="E336" s="171" t="s">
        <v>522</v>
      </c>
      <c r="F336" s="171" t="s">
        <v>445</v>
      </c>
      <c r="G336" s="171" t="s">
        <v>900</v>
      </c>
      <c r="H336" s="171" t="s">
        <v>524</v>
      </c>
      <c r="I336" s="171" t="s">
        <v>712</v>
      </c>
      <c r="J336" s="171" t="s">
        <v>740</v>
      </c>
    </row>
    <row r="337" customHeight="1" spans="1:10">
      <c r="A337" s="168"/>
      <c r="B337" s="168"/>
      <c r="C337" s="171" t="s">
        <v>461</v>
      </c>
      <c r="D337" s="171" t="s">
        <v>750</v>
      </c>
      <c r="E337" s="171" t="s">
        <v>489</v>
      </c>
      <c r="F337" s="171" t="s">
        <v>445</v>
      </c>
      <c r="G337" s="171" t="s">
        <v>544</v>
      </c>
      <c r="H337" s="171" t="s">
        <v>505</v>
      </c>
      <c r="I337" s="171" t="s">
        <v>743</v>
      </c>
      <c r="J337" s="171" t="s">
        <v>622</v>
      </c>
    </row>
    <row r="338" customHeight="1" spans="1:10">
      <c r="A338" s="168"/>
      <c r="B338" s="168"/>
      <c r="C338" s="171" t="s">
        <v>468</v>
      </c>
      <c r="D338" s="171" t="s">
        <v>753</v>
      </c>
      <c r="E338" s="171" t="s">
        <v>507</v>
      </c>
      <c r="F338" s="171" t="s">
        <v>471</v>
      </c>
      <c r="G338" s="171" t="s">
        <v>492</v>
      </c>
      <c r="H338" s="171" t="s">
        <v>454</v>
      </c>
      <c r="I338" s="171" t="s">
        <v>712</v>
      </c>
      <c r="J338" s="171" t="s">
        <v>776</v>
      </c>
    </row>
    <row r="339" ht="113" customHeight="1" spans="1:10">
      <c r="A339" s="45" t="s">
        <v>427</v>
      </c>
      <c r="B339" s="45" t="s">
        <v>968</v>
      </c>
      <c r="C339" s="171"/>
      <c r="D339" s="171"/>
      <c r="E339" s="171"/>
      <c r="F339" s="171"/>
      <c r="G339" s="171"/>
      <c r="H339" s="171"/>
      <c r="I339" s="171"/>
      <c r="J339" s="171"/>
    </row>
    <row r="340" customHeight="1" spans="1:10">
      <c r="A340" s="6"/>
      <c r="B340" s="6"/>
      <c r="C340" s="171" t="s">
        <v>442</v>
      </c>
      <c r="D340" s="171" t="s">
        <v>443</v>
      </c>
      <c r="E340" s="171" t="s">
        <v>969</v>
      </c>
      <c r="F340" s="171" t="s">
        <v>445</v>
      </c>
      <c r="G340" s="171" t="s">
        <v>970</v>
      </c>
      <c r="H340" s="171" t="s">
        <v>588</v>
      </c>
      <c r="I340" s="171" t="s">
        <v>712</v>
      </c>
      <c r="J340" s="171" t="s">
        <v>971</v>
      </c>
    </row>
    <row r="341" customHeight="1" spans="1:10">
      <c r="A341" s="45"/>
      <c r="B341" s="45"/>
      <c r="C341" s="171" t="s">
        <v>442</v>
      </c>
      <c r="D341" s="171" t="s">
        <v>451</v>
      </c>
      <c r="E341" s="171" t="s">
        <v>651</v>
      </c>
      <c r="F341" s="171" t="s">
        <v>471</v>
      </c>
      <c r="G341" s="171" t="s">
        <v>575</v>
      </c>
      <c r="H341" s="171" t="s">
        <v>454</v>
      </c>
      <c r="I341" s="171" t="s">
        <v>712</v>
      </c>
      <c r="J341" s="171" t="s">
        <v>885</v>
      </c>
    </row>
    <row r="342" customHeight="1" spans="1:10">
      <c r="A342" s="168"/>
      <c r="B342" s="168"/>
      <c r="C342" s="171" t="s">
        <v>442</v>
      </c>
      <c r="D342" s="171" t="s">
        <v>456</v>
      </c>
      <c r="E342" s="171" t="s">
        <v>972</v>
      </c>
      <c r="F342" s="171" t="s">
        <v>482</v>
      </c>
      <c r="G342" s="171" t="s">
        <v>908</v>
      </c>
      <c r="H342" s="171" t="s">
        <v>520</v>
      </c>
      <c r="I342" s="171" t="s">
        <v>712</v>
      </c>
      <c r="J342" s="171" t="s">
        <v>973</v>
      </c>
    </row>
    <row r="343" customHeight="1" spans="1:10">
      <c r="A343" s="168"/>
      <c r="B343" s="168"/>
      <c r="C343" s="171" t="s">
        <v>461</v>
      </c>
      <c r="D343" s="171" t="s">
        <v>462</v>
      </c>
      <c r="E343" s="171" t="s">
        <v>974</v>
      </c>
      <c r="F343" s="171" t="s">
        <v>445</v>
      </c>
      <c r="G343" s="171" t="s">
        <v>975</v>
      </c>
      <c r="H343" s="171" t="s">
        <v>888</v>
      </c>
      <c r="I343" s="171" t="s">
        <v>743</v>
      </c>
      <c r="J343" s="171" t="s">
        <v>976</v>
      </c>
    </row>
    <row r="344" customHeight="1" spans="1:10">
      <c r="A344" s="168"/>
      <c r="B344" s="168"/>
      <c r="C344" s="171" t="s">
        <v>468</v>
      </c>
      <c r="D344" s="171" t="s">
        <v>469</v>
      </c>
      <c r="E344" s="171" t="s">
        <v>658</v>
      </c>
      <c r="F344" s="171" t="s">
        <v>471</v>
      </c>
      <c r="G344" s="171" t="s">
        <v>575</v>
      </c>
      <c r="H344" s="171" t="s">
        <v>454</v>
      </c>
      <c r="I344" s="171" t="s">
        <v>712</v>
      </c>
      <c r="J344" s="171" t="s">
        <v>890</v>
      </c>
    </row>
    <row r="345" customHeight="1" spans="1:10">
      <c r="A345" s="173"/>
      <c r="B345" s="173"/>
      <c r="C345" s="173"/>
      <c r="D345" s="173"/>
      <c r="E345" s="173"/>
      <c r="F345" s="173"/>
      <c r="G345" s="173"/>
      <c r="H345" s="173"/>
      <c r="I345" s="173"/>
      <c r="J345" s="173"/>
    </row>
    <row r="346" customHeight="1" spans="1:10">
      <c r="A346" s="173"/>
      <c r="B346" s="173"/>
      <c r="C346" s="173"/>
      <c r="D346" s="173"/>
      <c r="E346" s="173"/>
      <c r="F346" s="173"/>
      <c r="G346" s="173"/>
      <c r="H346" s="173"/>
      <c r="I346" s="173"/>
      <c r="J346" s="173"/>
    </row>
    <row r="347" customHeight="1" spans="1:10">
      <c r="A347" s="173"/>
      <c r="B347" s="173"/>
      <c r="C347" s="173"/>
      <c r="D347" s="173"/>
      <c r="E347" s="173"/>
      <c r="F347" s="173"/>
      <c r="G347" s="173"/>
      <c r="H347" s="173"/>
      <c r="I347" s="173"/>
      <c r="J347" s="173"/>
    </row>
    <row r="348" customHeight="1" spans="1:10">
      <c r="A348" s="173"/>
      <c r="B348" s="173"/>
      <c r="C348" s="173"/>
      <c r="D348" s="173"/>
      <c r="E348" s="173"/>
      <c r="F348" s="173"/>
      <c r="G348" s="173"/>
      <c r="H348" s="173"/>
      <c r="I348" s="173"/>
      <c r="J348" s="173"/>
    </row>
    <row r="349" customHeight="1" spans="1:10">
      <c r="A349" s="173"/>
      <c r="B349" s="173"/>
      <c r="C349" s="173"/>
      <c r="D349" s="173"/>
      <c r="E349" s="173"/>
      <c r="F349" s="173"/>
      <c r="G349" s="173"/>
      <c r="H349" s="173"/>
      <c r="I349" s="173"/>
      <c r="J349" s="173"/>
    </row>
    <row r="350" customHeight="1" spans="1:10">
      <c r="A350" s="173"/>
      <c r="B350" s="173"/>
      <c r="C350" s="173"/>
      <c r="D350" s="173"/>
      <c r="E350" s="173"/>
      <c r="F350" s="173"/>
      <c r="G350" s="173"/>
      <c r="H350" s="173"/>
      <c r="I350" s="173"/>
      <c r="J350" s="173"/>
    </row>
    <row r="351" customHeight="1" spans="1:10">
      <c r="A351" s="173"/>
      <c r="B351" s="173"/>
      <c r="C351" s="173"/>
      <c r="D351" s="173"/>
      <c r="E351" s="173"/>
      <c r="F351" s="173"/>
      <c r="G351" s="173"/>
      <c r="H351" s="173"/>
      <c r="I351" s="173"/>
      <c r="J351" s="173"/>
    </row>
    <row r="352" customHeight="1" spans="1:10">
      <c r="A352" s="173"/>
      <c r="B352" s="173"/>
      <c r="C352" s="173"/>
      <c r="D352" s="173"/>
      <c r="E352" s="173"/>
      <c r="F352" s="173"/>
      <c r="G352" s="173"/>
      <c r="H352" s="173"/>
      <c r="I352" s="173"/>
      <c r="J352" s="173"/>
    </row>
    <row r="353" customHeight="1" spans="1:10">
      <c r="A353" s="173"/>
      <c r="B353" s="173"/>
      <c r="C353" s="173"/>
      <c r="D353" s="173"/>
      <c r="E353" s="173"/>
      <c r="F353" s="173"/>
      <c r="G353" s="173"/>
      <c r="H353" s="173"/>
      <c r="I353" s="173"/>
      <c r="J353" s="173"/>
    </row>
    <row r="354" customHeight="1" spans="1:10">
      <c r="A354" s="173"/>
      <c r="B354" s="173"/>
      <c r="C354" s="173"/>
      <c r="D354" s="173"/>
      <c r="E354" s="173"/>
      <c r="F354" s="173"/>
      <c r="G354" s="173"/>
      <c r="H354" s="173"/>
      <c r="I354" s="173"/>
      <c r="J354" s="173"/>
    </row>
    <row r="355" customHeight="1" spans="1:10">
      <c r="A355" s="173"/>
      <c r="B355" s="173"/>
      <c r="C355" s="173"/>
      <c r="D355" s="173"/>
      <c r="E355" s="173"/>
      <c r="F355" s="173"/>
      <c r="G355" s="173"/>
      <c r="H355" s="173"/>
      <c r="I355" s="173"/>
      <c r="J355" s="173"/>
    </row>
    <row r="356" customHeight="1" spans="1:10">
      <c r="A356" s="173"/>
      <c r="B356" s="173"/>
      <c r="C356" s="173"/>
      <c r="D356" s="173"/>
      <c r="E356" s="173"/>
      <c r="F356" s="173"/>
      <c r="G356" s="173"/>
      <c r="H356" s="173"/>
      <c r="I356" s="173"/>
      <c r="J356" s="173"/>
    </row>
    <row r="357" customHeight="1" spans="1:10">
      <c r="A357" s="173"/>
      <c r="B357" s="173"/>
      <c r="C357" s="173"/>
      <c r="D357" s="173"/>
      <c r="E357" s="173"/>
      <c r="F357" s="173"/>
      <c r="G357" s="173"/>
      <c r="H357" s="173"/>
      <c r="I357" s="173"/>
      <c r="J357" s="173"/>
    </row>
    <row r="358" customHeight="1" spans="1:10">
      <c r="A358" s="173"/>
      <c r="B358" s="173"/>
      <c r="C358" s="173"/>
      <c r="D358" s="173"/>
      <c r="E358" s="173"/>
      <c r="F358" s="173"/>
      <c r="G358" s="173"/>
      <c r="H358" s="173"/>
      <c r="I358" s="173"/>
      <c r="J358" s="173"/>
    </row>
    <row r="359" customHeight="1" spans="1:10">
      <c r="A359" s="173"/>
      <c r="B359" s="173"/>
      <c r="C359" s="173"/>
      <c r="D359" s="173"/>
      <c r="E359" s="173"/>
      <c r="F359" s="173"/>
      <c r="G359" s="173"/>
      <c r="H359" s="173"/>
      <c r="I359" s="173"/>
      <c r="J359" s="173"/>
    </row>
    <row r="360" customHeight="1" spans="1:10">
      <c r="A360" s="173"/>
      <c r="B360" s="173"/>
      <c r="C360" s="173"/>
      <c r="D360" s="173"/>
      <c r="E360" s="173"/>
      <c r="F360" s="173"/>
      <c r="G360" s="173"/>
      <c r="H360" s="173"/>
      <c r="I360" s="173"/>
      <c r="J360" s="173"/>
    </row>
    <row r="361" customHeight="1" spans="1:10">
      <c r="A361" s="173"/>
      <c r="B361" s="173"/>
      <c r="C361" s="173"/>
      <c r="D361" s="173"/>
      <c r="E361" s="173"/>
      <c r="F361" s="173"/>
      <c r="G361" s="173"/>
      <c r="H361" s="173"/>
      <c r="I361" s="173"/>
      <c r="J361" s="173"/>
    </row>
    <row r="362" customHeight="1" spans="1:10">
      <c r="A362" s="173"/>
      <c r="B362" s="173"/>
      <c r="C362" s="173"/>
      <c r="D362" s="173"/>
      <c r="E362" s="173"/>
      <c r="F362" s="173"/>
      <c r="G362" s="173"/>
      <c r="H362" s="173"/>
      <c r="I362" s="173"/>
      <c r="J362" s="173"/>
    </row>
    <row r="363" customHeight="1" spans="1:10">
      <c r="A363" s="173"/>
      <c r="B363" s="173"/>
      <c r="C363" s="173"/>
      <c r="D363" s="173"/>
      <c r="E363" s="173"/>
      <c r="F363" s="173"/>
      <c r="G363" s="173"/>
      <c r="H363" s="173"/>
      <c r="I363" s="173"/>
      <c r="J363" s="173"/>
    </row>
    <row r="364" customHeight="1" spans="1:10">
      <c r="A364" s="173"/>
      <c r="B364" s="173"/>
      <c r="C364" s="173"/>
      <c r="D364" s="173"/>
      <c r="E364" s="173"/>
      <c r="F364" s="173"/>
      <c r="G364" s="173"/>
      <c r="H364" s="173"/>
      <c r="I364" s="173"/>
      <c r="J364" s="173"/>
    </row>
    <row r="365" customHeight="1" spans="1:10">
      <c r="A365" s="173"/>
      <c r="B365" s="173"/>
      <c r="C365" s="173"/>
      <c r="D365" s="173"/>
      <c r="E365" s="173"/>
      <c r="F365" s="173"/>
      <c r="G365" s="173"/>
      <c r="H365" s="173"/>
      <c r="I365" s="173"/>
      <c r="J365" s="173"/>
    </row>
    <row r="366" customHeight="1" spans="1:10">
      <c r="A366" s="173"/>
      <c r="B366" s="173"/>
      <c r="C366" s="173"/>
      <c r="D366" s="173"/>
      <c r="E366" s="173"/>
      <c r="F366" s="173"/>
      <c r="G366" s="173"/>
      <c r="H366" s="173"/>
      <c r="I366" s="173"/>
      <c r="J366" s="173"/>
    </row>
    <row r="367" customHeight="1" spans="1:10">
      <c r="A367" s="173"/>
      <c r="B367" s="173"/>
      <c r="C367" s="173"/>
      <c r="D367" s="173"/>
      <c r="E367" s="173"/>
      <c r="F367" s="173"/>
      <c r="G367" s="173"/>
      <c r="H367" s="173"/>
      <c r="I367" s="173"/>
      <c r="J367" s="173"/>
    </row>
    <row r="368" customHeight="1" spans="1:10">
      <c r="A368" s="173"/>
      <c r="B368" s="173"/>
      <c r="C368" s="173"/>
      <c r="D368" s="173"/>
      <c r="E368" s="173"/>
      <c r="F368" s="173"/>
      <c r="G368" s="173"/>
      <c r="H368" s="173"/>
      <c r="I368" s="173"/>
      <c r="J368" s="173"/>
    </row>
    <row r="369" customHeight="1" spans="1:10">
      <c r="A369" s="173"/>
      <c r="B369" s="173"/>
      <c r="C369" s="173"/>
      <c r="D369" s="173"/>
      <c r="E369" s="173"/>
      <c r="F369" s="173"/>
      <c r="G369" s="173"/>
      <c r="H369" s="173"/>
      <c r="I369" s="173"/>
      <c r="J369" s="173"/>
    </row>
    <row r="370" customHeight="1" spans="1:10">
      <c r="A370" s="173"/>
      <c r="B370" s="173"/>
      <c r="C370" s="173"/>
      <c r="D370" s="173"/>
      <c r="E370" s="173"/>
      <c r="F370" s="173"/>
      <c r="G370" s="173"/>
      <c r="H370" s="173"/>
      <c r="I370" s="173"/>
      <c r="J370" s="173"/>
    </row>
    <row r="371" customHeight="1" spans="1:10">
      <c r="A371" s="173"/>
      <c r="B371" s="173"/>
      <c r="C371" s="173"/>
      <c r="D371" s="173"/>
      <c r="E371" s="173"/>
      <c r="F371" s="173"/>
      <c r="G371" s="173"/>
      <c r="H371" s="173"/>
      <c r="I371" s="173"/>
      <c r="J371" s="173"/>
    </row>
    <row r="372" customHeight="1" spans="1:10">
      <c r="A372" s="173"/>
      <c r="B372" s="173"/>
      <c r="C372" s="173"/>
      <c r="D372" s="173"/>
      <c r="E372" s="173"/>
      <c r="F372" s="173"/>
      <c r="G372" s="173"/>
      <c r="H372" s="173"/>
      <c r="I372" s="173"/>
      <c r="J372" s="173"/>
    </row>
    <row r="373" customHeight="1" spans="1:10">
      <c r="A373" s="173"/>
      <c r="B373" s="173"/>
      <c r="C373" s="173"/>
      <c r="D373" s="173"/>
      <c r="E373" s="173"/>
      <c r="F373" s="173"/>
      <c r="G373" s="173"/>
      <c r="H373" s="173"/>
      <c r="I373" s="173"/>
      <c r="J373" s="173"/>
    </row>
    <row r="374" customHeight="1" spans="1:10">
      <c r="A374" s="173"/>
      <c r="B374" s="173"/>
      <c r="C374" s="173"/>
      <c r="D374" s="173"/>
      <c r="E374" s="173"/>
      <c r="F374" s="173"/>
      <c r="G374" s="173"/>
      <c r="H374" s="173"/>
      <c r="I374" s="173"/>
      <c r="J374" s="173"/>
    </row>
  </sheetData>
  <mergeCells count="2">
    <mergeCell ref="A3:J3"/>
    <mergeCell ref="A4:H4"/>
  </mergeCells>
  <pageMargins left="0.75" right="0.75" top="1" bottom="1" header="0.5" footer="0.5"/>
  <pageSetup paperSize="9" scale="67"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对下转移支付预算表09-1</vt:lpstr>
      <vt:lpstr>对下转移支付绩效目标表09-2</vt:lpstr>
      <vt:lpstr>新增资产配置表10</vt:lpstr>
      <vt:lpstr>上级转移支付补助项目支出预算表11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赖皮</cp:lastModifiedBy>
  <dcterms:created xsi:type="dcterms:W3CDTF">2025-01-21T02:50:00Z</dcterms:created>
  <cp:lastPrinted>2025-02-13T02:07:00Z</cp:lastPrinted>
  <dcterms:modified xsi:type="dcterms:W3CDTF">2025-03-07T07:51:49Z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947B1D663EAD40F5A4BA484810B40C57_13</vt:lpwstr>
  </property>
  <property fmtid="{D5CDD505-2E9C-101B-9397-08002B2CF9AE}" pid="3" name="KSOProductBuildVer">
    <vt:lpwstr>2052-12.1.0.16250</vt:lpwstr>
  </property>
  <property fmtid="{D5CDD505-2E9C-101B-9397-08002B2CF9AE}" pid="4" name="KSOReadingLayout">
    <vt:bool>true</vt:bool>
  </property>
</Properties>
</file>