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90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4" hidden="1">'一般公共预算支出预算表02-2'!$A$6:$G$70</definedName>
    <definedName name="_xlnm._FilterDatabase" localSheetId="7" hidden="1">'部门项目支出预算表05-1'!$A$8:$W$171</definedName>
    <definedName name="_xlnm._FilterDatabase" localSheetId="2" hidden="1">'部门支出预算表01-3'!$A$7:$O$87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<sst xmlns="http://schemas.openxmlformats.org/spreadsheetml/2006/main" count="3078" uniqueCount="828">
  <si>
    <t>预算01-1表</t>
  </si>
  <si>
    <t>2025年财务收支预算总表</t>
  </si>
  <si>
    <t>单位名称：新平彝族傣族自治县扬武镇人民政府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</si>
  <si>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</si>
  <si>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</si>
  <si>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</si>
  <si>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</si>
  <si>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</si>
  <si>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</si>
  <si>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</si>
  <si>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</si>
  <si>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</si>
  <si>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</si>
  <si>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</si>
  <si>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</si>
  <si>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</si>
  <si>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</si>
  <si>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</si>
  <si>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</si>
  <si>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十二、其他支出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</si>
  <si>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</si>
  <si>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</si>
  <si>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</si>
  <si>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</si>
  <si>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</si>
  <si>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</si>
  <si>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</si>
  <si>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</si>
  <si>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</si>
  <si>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</si>
  <si>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</si>
  <si>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</si>
  <si>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</si>
  <si>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</si>
  <si>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</si>
  <si>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</si>
  <si>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</si>
  <si>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</si>
  <si>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</si>
  <si>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</si>
  <si>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</si>
  <si>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</si>
  <si>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</si>
  <si>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</si>
  <si>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</si>
  <si>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</si>
  <si>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</si>
  <si>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572</t>
  </si>
  <si>
    <t>扬武镇</t>
  </si>
  <si>
    <t>572005</t>
  </si>
  <si>
    <t>新平彝族傣族自治县扬武镇党群服务中心</t>
  </si>
  <si>
    <t>572001</t>
  </si>
  <si>
    <t>新平彝族傣族自治县扬武镇人民政府</t>
  </si>
  <si>
    <t>572011</t>
  </si>
  <si>
    <t>新平彝族傣族自治县扬武镇综合行政执法队</t>
  </si>
  <si>
    <t>572012</t>
  </si>
  <si>
    <t>新平彝族傣族自治县扬武镇农业农村发展服务中心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</si>
  <si>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</si>
  <si>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</si>
  <si>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</si>
  <si>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</si>
  <si>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</si>
  <si>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</si>
  <si>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</si>
  <si>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</si>
  <si>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</si>
  <si>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</si>
  <si>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</si>
  <si>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</si>
  <si>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</si>
  <si>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</si>
  <si>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</si>
  <si>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</si>
  <si>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</si>
  <si>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
  </si>
  <si>
    <t>2010108</t>
  </si>
  <si>
    <t xml:space="preserve">  代表工作</t>
  </si>
  <si>
    <t>20102</t>
  </si>
  <si>
    <t>政协事务</t>
  </si>
  <si>
    <t>2010202</t>
  </si>
  <si>
    <t xml:space="preserve">  一般行政管理事务</t>
  </si>
  <si>
    <t>20103</t>
  </si>
  <si>
    <t>政府办公厅（室）及相关机构事务</t>
  </si>
  <si>
    <t>2010301</t>
  </si>
  <si>
    <t xml:space="preserve">  行政运行</t>
  </si>
  <si>
    <t>2010350</t>
  </si>
  <si>
    <t xml:space="preserve">  事业运行</t>
  </si>
  <si>
    <t>20113</t>
  </si>
  <si>
    <t>商贸事务</t>
  </si>
  <si>
    <t>2011308</t>
  </si>
  <si>
    <t xml:space="preserve">  招商引资</t>
  </si>
  <si>
    <t>20131</t>
  </si>
  <si>
    <t>党委办公厅（室）及相关机构事务</t>
  </si>
  <si>
    <t>2013105</t>
  </si>
  <si>
    <t xml:space="preserve">  专项业务</t>
  </si>
  <si>
    <t>20132</t>
  </si>
  <si>
    <t>组织事务</t>
  </si>
  <si>
    <t>2013202</t>
  </si>
  <si>
    <t>2013299</t>
  </si>
  <si>
    <t xml:space="preserve">  其他组织事务支出</t>
  </si>
  <si>
    <t>20134</t>
  </si>
  <si>
    <t>统战事务</t>
  </si>
  <si>
    <t>2013404</t>
  </si>
  <si>
    <t xml:space="preserve">  宗教事务</t>
  </si>
  <si>
    <t>20136</t>
  </si>
  <si>
    <t>其他共产党事务支出</t>
  </si>
  <si>
    <t>2013650</t>
  </si>
  <si>
    <t>203</t>
  </si>
  <si>
    <t>国防支出</t>
  </si>
  <si>
    <t>20399</t>
  </si>
  <si>
    <t>其他国防支出</t>
  </si>
  <si>
    <t>2039999</t>
  </si>
  <si>
    <t xml:space="preserve">  其他国防支出</t>
  </si>
  <si>
    <t>205</t>
  </si>
  <si>
    <t>教育支出</t>
  </si>
  <si>
    <t>20599</t>
  </si>
  <si>
    <t>其他教育支出</t>
  </si>
  <si>
    <t>2059999</t>
  </si>
  <si>
    <t xml:space="preserve">  其他教育支出</t>
  </si>
  <si>
    <t>207</t>
  </si>
  <si>
    <t>文化旅游体育与传媒支出</t>
  </si>
  <si>
    <t>20701</t>
  </si>
  <si>
    <t>文化和旅游</t>
  </si>
  <si>
    <t>2070109</t>
  </si>
  <si>
    <t xml:space="preserve">  群众文化</t>
  </si>
  <si>
    <t>2070113</t>
  </si>
  <si>
    <t xml:space="preserve">  旅游宣传</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</si>
  <si>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</si>
  <si>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</si>
  <si>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</si>
  <si>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</si>
  <si>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</si>
  <si>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</si>
  <si>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</si>
  <si>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</si>
  <si>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</si>
  <si>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</si>
  <si>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20808</t>
  </si>
  <si>
    <t>抚恤</t>
  </si>
  <si>
    <t>2080801</t>
  </si>
  <si>
    <t xml:space="preserve">  死亡抚恤</t>
  </si>
  <si>
    <t>210</t>
  </si>
  <si>
    <t>卫生健康支出</t>
  </si>
  <si>
    <t>21004</t>
  </si>
  <si>
    <t>公共卫生</t>
  </si>
  <si>
    <t>2100499</t>
  </si>
  <si>
    <t xml:space="preserve">  其他公共卫生支出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</si>
  <si>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</si>
  <si>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</si>
  <si>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</si>
  <si>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</si>
  <si>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</si>
  <si>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</si>
  <si>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</si>
  <si>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</si>
  <si>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</si>
  <si>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</si>
  <si>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</si>
  <si>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</si>
  <si>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</si>
  <si>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</si>
  <si>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212</t>
  </si>
  <si>
    <t>城乡社区支出</t>
  </si>
  <si>
    <t>21201</t>
  </si>
  <si>
    <t>城乡社区管理事务</t>
  </si>
  <si>
    <t>2120199</t>
  </si>
  <si>
    <t xml:space="preserve">  其他城乡社区管理事务支出</t>
  </si>
  <si>
    <t>213</t>
  </si>
  <si>
    <t>农林水支出</t>
  </si>
  <si>
    <t>21301</t>
  </si>
  <si>
    <t>农业农村</t>
  </si>
  <si>
    <t>2130104</t>
  </si>
  <si>
    <t>2130126</t>
  </si>
  <si>
    <t xml:space="preserve">  农村社会事业</t>
  </si>
  <si>
    <t>21302</t>
  </si>
  <si>
    <t>林业和草原</t>
  </si>
  <si>
    <t>2130209</t>
  </si>
  <si>
    <t xml:space="preserve">  森林生态效益补偿</t>
  </si>
  <si>
    <t>2130234</t>
  </si>
  <si>
    <t xml:space="preserve">  林业草原防灾减灾</t>
  </si>
  <si>
    <t>21303</t>
  </si>
  <si>
    <t>水利</t>
  </si>
  <si>
    <t>2130306</t>
  </si>
  <si>
    <t xml:space="preserve">  水利工程运行与维护</t>
  </si>
  <si>
    <t>2130315</t>
  </si>
  <si>
    <t xml:space="preserve">  抗旱</t>
  </si>
  <si>
    <t>21305</t>
  </si>
  <si>
    <t>巩固脱贫衔接乡村振兴</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</si>
  <si>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</si>
  <si>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</si>
  <si>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</si>
  <si>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</si>
  <si>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</si>
  <si>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</si>
  <si>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</si>
  <si>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</si>
  <si>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</si>
  <si>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</si>
  <si>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</si>
  <si>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</si>
  <si>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2140106</t>
  </si>
  <si>
    <t xml:space="preserve">  公路养护</t>
  </si>
  <si>
    <t>21402</t>
  </si>
  <si>
    <t>铁路运输</t>
  </si>
  <si>
    <t>2140299</t>
  </si>
  <si>
    <t xml:space="preserve">  其他铁路运输支出</t>
  </si>
  <si>
    <t>220</t>
  </si>
  <si>
    <t>自然资源海洋气象等支出</t>
  </si>
  <si>
    <t>22001</t>
  </si>
  <si>
    <t>自然资源事务</t>
  </si>
  <si>
    <t>2200106</t>
  </si>
  <si>
    <t xml:space="preserve">  自然资源利用与保护</t>
  </si>
  <si>
    <t>221</t>
  </si>
  <si>
    <t>住房保障支出</t>
  </si>
  <si>
    <t>22102</t>
  </si>
  <si>
    <t>住房改革支出</t>
  </si>
  <si>
    <t>2210201</t>
  </si>
  <si>
    <t xml:space="preserve">  住房公积金</t>
  </si>
  <si>
    <t>229</t>
  </si>
  <si>
    <t>22960</t>
  </si>
  <si>
    <t>彩票公益金安排的支出</t>
  </si>
  <si>
    <t>2296002</t>
  </si>
  <si>
    <t xml:space="preserve">  用于社会福利的彩票公益金支出</t>
  </si>
  <si>
    <t>2296099</t>
  </si>
  <si>
    <t xml:space="preserve">  用于其他社会公益事业的彩票公益金支出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</si>
  <si>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</si>
  <si>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</si>
  <si>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</si>
  <si>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</si>
  <si>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</si>
  <si>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</si>
  <si>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</si>
  <si>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</si>
  <si>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</si>
  <si>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</si>
  <si>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</si>
  <si>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</si>
  <si>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</si>
  <si>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</si>
  <si>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</si>
  <si>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</si>
  <si>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</si>
  <si>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</si>
  <si>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</si>
  <si>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</si>
  <si>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</si>
  <si>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</si>
  <si>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</si>
  <si>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</si>
  <si>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</si>
  <si>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</si>
  <si>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</si>
  <si>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</si>
  <si>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</si>
  <si>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</si>
  <si>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</si>
  <si>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</si>
  <si>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</si>
  <si>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</si>
  <si>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</si>
  <si>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</si>
  <si>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</si>
  <si>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</si>
  <si>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</si>
  <si>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</si>
  <si>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</si>
  <si>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</si>
  <si>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</si>
  <si>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</si>
  <si>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</si>
  <si>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</si>
  <si>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</si>
  <si>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</si>
  <si>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530427231100001276496</t>
  </si>
  <si>
    <t>事业人员工资支出</t>
  </si>
  <si>
    <t>事业运行</t>
  </si>
  <si>
    <t>基本工资</t>
  </si>
  <si>
    <t>津贴补贴</t>
  </si>
  <si>
    <t>绩效工资</t>
  </si>
  <si>
    <t>530427231100001276497</t>
  </si>
  <si>
    <t>一般公用经费</t>
  </si>
  <si>
    <t>福利费</t>
  </si>
  <si>
    <t>530427231100002262547</t>
  </si>
  <si>
    <t>社会保障缴费资金</t>
  </si>
  <si>
    <t>其他社会保障缴费</t>
  </si>
  <si>
    <t>530427231100001464836</t>
  </si>
  <si>
    <t>奖励性绩效工资(地方)</t>
  </si>
  <si>
    <t>530427231100001276519</t>
  </si>
  <si>
    <t>工会经费</t>
  </si>
  <si>
    <t>机关事业单位基本养老保险缴费支出</t>
  </si>
  <si>
    <t>机关事业单位基本养老保险缴费</t>
  </si>
  <si>
    <t>530427231100001276517</t>
  </si>
  <si>
    <t>社会保障缴费</t>
  </si>
  <si>
    <t>事业单位医疗</t>
  </si>
  <si>
    <t>职工基本医疗保险缴费</t>
  </si>
  <si>
    <t>公务员医疗补助</t>
  </si>
  <si>
    <t>公务员医疗补助缴费</t>
  </si>
  <si>
    <t>其他行政事业单位医疗支出</t>
  </si>
  <si>
    <t>530427231100001276518</t>
  </si>
  <si>
    <t>住房公积金</t>
  </si>
  <si>
    <t>530427251100003808902</t>
  </si>
  <si>
    <t>530427251100003808897</t>
  </si>
  <si>
    <t>530427251100003808883</t>
  </si>
  <si>
    <t>530427251100003808900</t>
  </si>
  <si>
    <t>530427251100003808901</t>
  </si>
  <si>
    <t>530427251100003808898</t>
  </si>
  <si>
    <t>530427251100003808899</t>
  </si>
  <si>
    <t>530427210000000016223</t>
  </si>
  <si>
    <t>行政人员工资支出</t>
  </si>
  <si>
    <t>行政运行</t>
  </si>
  <si>
    <t>530427210000000016225</t>
  </si>
  <si>
    <t>行政单位医疗</t>
  </si>
  <si>
    <t>530427241100002228794</t>
  </si>
  <si>
    <t>部门临聘人员支出</t>
  </si>
  <si>
    <t>其他工资福利支出</t>
  </si>
  <si>
    <t>530427231100002262564</t>
  </si>
  <si>
    <t>530427231100002423348</t>
  </si>
  <si>
    <t>离任村干部一次性生活补助</t>
  </si>
  <si>
    <t>对村民委员会和村党支部的补助</t>
  </si>
  <si>
    <t>生活补助</t>
  </si>
  <si>
    <t>530427210000000014831</t>
  </si>
  <si>
    <t>530427231100001463482</t>
  </si>
  <si>
    <t>退休干部公用经费</t>
  </si>
  <si>
    <t>行政单位离退休</t>
  </si>
  <si>
    <t>办公费</t>
  </si>
  <si>
    <t>事业单位离退休</t>
  </si>
  <si>
    <t>530427241100002364510</t>
  </si>
  <si>
    <t>一般公用运转经费</t>
  </si>
  <si>
    <t>办公设备购置</t>
  </si>
  <si>
    <t>培训费</t>
  </si>
  <si>
    <t>530427210000000016230</t>
  </si>
  <si>
    <t>530427241100002364509</t>
  </si>
  <si>
    <t>公务用车运行维护经费</t>
  </si>
  <si>
    <t>公务用车运行维护费</t>
  </si>
  <si>
    <t>530427231100001463480</t>
  </si>
  <si>
    <t>公务员基础绩效奖</t>
  </si>
  <si>
    <t>奖金</t>
  </si>
  <si>
    <t>530427210000000016229</t>
  </si>
  <si>
    <t>行政人员公务交通补贴</t>
  </si>
  <si>
    <t>其他交通费用</t>
  </si>
  <si>
    <t>530427210000000016226</t>
  </si>
  <si>
    <t>530427241100002263558</t>
  </si>
  <si>
    <t>其他城乡社区管理事务支出</t>
  </si>
  <si>
    <t>530427241100002237363</t>
  </si>
  <si>
    <t>530427241100002237377</t>
  </si>
  <si>
    <t>530427241100002237364</t>
  </si>
  <si>
    <t>530427241100002300825</t>
  </si>
  <si>
    <t>530427241100002300842</t>
  </si>
  <si>
    <t>530427241100002237362</t>
  </si>
  <si>
    <t>预算05-1表</t>
  </si>
  <si>
    <t>2025年部门项目支出预算表</t>
  </si>
  <si>
    <t>项目分类</t>
  </si>
  <si>
    <t>项目单位</t>
  </si>
  <si>
    <t>本年拨款</t>
  </si>
  <si>
    <t>其中：本次下达</t>
  </si>
  <si>
    <t>其他村（社区）人员岗位补助经费</t>
  </si>
  <si>
    <t>312 民生类</t>
  </si>
  <si>
    <t>530427241100002307861</t>
  </si>
  <si>
    <t>扬武镇离退休人员党支部书记、委员补贴及党建工作经费</t>
  </si>
  <si>
    <t>313 事业发展类</t>
  </si>
  <si>
    <t>530427241100002307625</t>
  </si>
  <si>
    <t>其他组织事务支出</t>
  </si>
  <si>
    <t>水库及小坝塘管护人员补助经费</t>
  </si>
  <si>
    <t>530427241100002264308</t>
  </si>
  <si>
    <t>水利工程运行与维护</t>
  </si>
  <si>
    <t>扬武镇困难党员关爱行动补助经费</t>
  </si>
  <si>
    <t>530427241100002314270</t>
  </si>
  <si>
    <t>（县级预算单位资金）扬武镇厕所管护资金</t>
  </si>
  <si>
    <t>530427251100003869365</t>
  </si>
  <si>
    <t>农村社会事业</t>
  </si>
  <si>
    <t>行政单位公用经费</t>
  </si>
  <si>
    <t>530427241100002264310</t>
  </si>
  <si>
    <t>其他商品和服务支出</t>
  </si>
  <si>
    <t>物业管理费</t>
  </si>
  <si>
    <t>维修（护）费</t>
  </si>
  <si>
    <t>电费</t>
  </si>
  <si>
    <t>委托业务费</t>
  </si>
  <si>
    <t>水费</t>
  </si>
  <si>
    <t>差旅费</t>
  </si>
  <si>
    <t>会议费</t>
  </si>
  <si>
    <t>劳务费</t>
  </si>
  <si>
    <t>邮电费</t>
  </si>
  <si>
    <t>（单位资金）扬武镇第十七届中国彝族民间烟盒舞文化节资金</t>
  </si>
  <si>
    <t>530427251100003847380</t>
  </si>
  <si>
    <t>旅游宣传</t>
  </si>
  <si>
    <t>机关事业单位职工遗属补助资金</t>
  </si>
  <si>
    <t>530427241100002304133</t>
  </si>
  <si>
    <t>死亡抚恤</t>
  </si>
  <si>
    <t>2023一2025年计算机更新项目资金</t>
  </si>
  <si>
    <t>530427241100003186137</t>
  </si>
  <si>
    <t>扬武镇“两新”组织党建工作经费</t>
  </si>
  <si>
    <t>530427251100003983796</t>
  </si>
  <si>
    <t>一般行政管理事务</t>
  </si>
  <si>
    <t>扬武镇耕地流出整改经费</t>
  </si>
  <si>
    <t>530427241100003038787</t>
  </si>
  <si>
    <t>自然资源利用与保护</t>
  </si>
  <si>
    <t>村（社区）、小组干部岗位补助及运转工作经费</t>
  </si>
  <si>
    <t>530427241100002307860</t>
  </si>
  <si>
    <t>扬武镇收支专户利息资金</t>
  </si>
  <si>
    <t>530427241100003353534</t>
  </si>
  <si>
    <t>扬武镇国家级中心测报点有害生物监测及防控技术培训业务委托经费</t>
  </si>
  <si>
    <t>311 专项业务类</t>
  </si>
  <si>
    <t>530427251100003869667</t>
  </si>
  <si>
    <t>林业草原防灾减灾</t>
  </si>
  <si>
    <t>（单位资金）扬武镇教育资组及奖励捐赠资金</t>
  </si>
  <si>
    <t>530427251100003840293</t>
  </si>
  <si>
    <t>人大代表交通费及通讯费、误工补贴经费</t>
  </si>
  <si>
    <t>530427241100002304149</t>
  </si>
  <si>
    <t>代表工作</t>
  </si>
  <si>
    <t>（县级预算单位资金）扬武镇人居环境综合整治项目专项资金</t>
  </si>
  <si>
    <t>530427251100003869370</t>
  </si>
  <si>
    <t>其他公共卫生支出</t>
  </si>
  <si>
    <t>扬武镇春节、七一拟慰问困难党员经费</t>
  </si>
  <si>
    <t>530427241100002440701</t>
  </si>
  <si>
    <t>大开门社区大平地小组搬迁安置工作经费</t>
  </si>
  <si>
    <t>530427241100002679341</t>
  </si>
  <si>
    <t>其他巩固脱贫攻坚成果衔接乡村振兴支出</t>
  </si>
  <si>
    <t>（县级预算单位资金）扬武镇铁路护路资金</t>
  </si>
  <si>
    <t>530427241100003113832</t>
  </si>
  <si>
    <t>其他铁路运输支出</t>
  </si>
  <si>
    <t>扬武镇两馆一站免费开放资金</t>
  </si>
  <si>
    <t>530427241100002440782</t>
  </si>
  <si>
    <t>群众文化</t>
  </si>
  <si>
    <t>印刷费</t>
  </si>
  <si>
    <t>（单位资金）基层武装部规范化建设工作保障经费</t>
  </si>
  <si>
    <t>530427251100003840295</t>
  </si>
  <si>
    <t>扬武镇人大代表活动经费</t>
  </si>
  <si>
    <t>530427241100002314108</t>
  </si>
  <si>
    <t>扬武镇2024年人大代表活动阵地规范化建设（市级）补助资金</t>
  </si>
  <si>
    <t>530427241100003099483</t>
  </si>
  <si>
    <t>扬武镇丁苴村白租里小组公厕建设项目专项资金</t>
  </si>
  <si>
    <t>530427241100003166176</t>
  </si>
  <si>
    <t>基础设施建设</t>
  </si>
  <si>
    <t>扬武镇尼鲊水库人饮水源治理建设项目专项资金</t>
  </si>
  <si>
    <t>530427241100003166290</t>
  </si>
  <si>
    <t>下派村（社区）党总支书记任职补助资金</t>
  </si>
  <si>
    <t>530427241100003057944</t>
  </si>
  <si>
    <t>扬武镇招商引资提效专项行动奖补资金</t>
  </si>
  <si>
    <t>530427241100002851318</t>
  </si>
  <si>
    <t>招商引资</t>
  </si>
  <si>
    <t>扬武镇滇南、滇中、思普三区地委代表联席会议旧址提升改造资金</t>
  </si>
  <si>
    <t>530427241100003030455</t>
  </si>
  <si>
    <t>专项业务</t>
  </si>
  <si>
    <t>扬武镇（市级）困难党员关爱行动补助经费</t>
  </si>
  <si>
    <t>530427241100003046720</t>
  </si>
  <si>
    <t>扬武镇马鹿寨村2022年“红旗村”创建奖励补助资金</t>
  </si>
  <si>
    <t>530427241100003099481</t>
  </si>
  <si>
    <t>扬武镇宗教专项治理经费</t>
  </si>
  <si>
    <t>530427241100003078147</t>
  </si>
  <si>
    <t>宗教事务</t>
  </si>
  <si>
    <t>扬武镇省级森林生态效益补偿资金</t>
  </si>
  <si>
    <t>530427241100002981034</t>
  </si>
  <si>
    <t>森林生态效益补偿</t>
  </si>
  <si>
    <t>扬武镇省级森林防火经费</t>
  </si>
  <si>
    <t>530427241100002815650</t>
  </si>
  <si>
    <t>扬武镇市级“三三”制森林草原防火补助经费</t>
  </si>
  <si>
    <t>530427241100003024469</t>
  </si>
  <si>
    <t>扬武镇中央农业防灾减灾和水利救灾资金</t>
  </si>
  <si>
    <t>530427241100003024493</t>
  </si>
  <si>
    <t>抗旱</t>
  </si>
  <si>
    <t>扬武镇丁苴村小田房小组活动阵地建设资金</t>
  </si>
  <si>
    <t>530427241100002662274</t>
  </si>
  <si>
    <t>对村级公益事业建设的补助</t>
  </si>
  <si>
    <t>扬武镇尼鲊村委会下寨自然村农村公益事业财政奖补资金</t>
  </si>
  <si>
    <t>530427241100003284575</t>
  </si>
  <si>
    <t>扬武镇老白甸村委会底嘎自然村农村公益事业财政奖补项目资金</t>
  </si>
  <si>
    <t>530427241100002957015</t>
  </si>
  <si>
    <t>扬武镇2024年农村公路日常养护省级补助资金</t>
  </si>
  <si>
    <t>530427241100003213429</t>
  </si>
  <si>
    <t>公路养护</t>
  </si>
  <si>
    <t>扬武镇2024年第四批市级福利彩票公益资金</t>
  </si>
  <si>
    <t>530427241100003239740</t>
  </si>
  <si>
    <t>用于社会福利的彩票公益金支出</t>
  </si>
  <si>
    <t>扬武镇马鹿寨村委会白坡头小组老年活动室建设项目资金</t>
  </si>
  <si>
    <t>530427231100002194502</t>
  </si>
  <si>
    <t>扬武镇尼鲊村旧达莫小组农村基础设施建设资金</t>
  </si>
  <si>
    <t>530427241100003029727</t>
  </si>
  <si>
    <t>用于其他社会公益事业的彩票公益金支出</t>
  </si>
  <si>
    <t>扬武镇2024年市级专项彩票公益金（第一批）项目资金</t>
  </si>
  <si>
    <t>530427241100003131596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</si>
  <si>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</si>
  <si>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</si>
  <si>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</si>
  <si>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</si>
  <si>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</si>
  <si>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</si>
  <si>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</si>
  <si>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</si>
  <si>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</si>
  <si>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</si>
  <si>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</si>
  <si>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</si>
  <si>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
预算资金2325400元，明细如下：
1.小组副组长，年标准：4800元/人，预算资金：513600元；
2.食品安全信息员，年标准：600元/人，预算资金：64200元；
3.小组计生信息员，年标准：600元/人，预算资金：64200元；
4.村（社区）委员，年标准：37200元/人，预算资金：1264800元；
5.动物检疫协检员，年标准：7900元/人（项），预算资金：79000元；
6.社区干部绩效工资，年标准：326400元/项，预算资金：326400元。
 7.村（社区）干部提标补助13200元。
全面贯彻习近平新时代中国特色社会主义思想和党的十九大、十九届四中、五中全会精神，落实《中国共产党农村工作条例》和《中国共产党农村基层组织工作条例》关于“村党组织全面领导各类组织和各项工作”要求，适应新时代农村工作的需要，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
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t>
  </si>
  <si>
    <t>产出指标</t>
  </si>
  <si>
    <t>数量指标</t>
  </si>
  <si>
    <t>小组副组长数量</t>
  </si>
  <si>
    <t>=</t>
  </si>
  <si>
    <t>107</t>
  </si>
  <si>
    <t>人</t>
  </si>
  <si>
    <t>定量指标</t>
  </si>
  <si>
    <t>反映小组副组长数量</t>
  </si>
  <si>
    <t>小组计生信息员数量</t>
  </si>
  <si>
    <t>反映小组计生信息员数量</t>
  </si>
  <si>
    <t>村（社区）委员数量</t>
  </si>
  <si>
    <t>34</t>
  </si>
  <si>
    <t>反映村（社区）委员数量</t>
  </si>
  <si>
    <t>质量指标</t>
  </si>
  <si>
    <t>兑付精准率</t>
  </si>
  <si>
    <t>100</t>
  </si>
  <si>
    <t>%</t>
  </si>
  <si>
    <t>反映兑付精准率</t>
  </si>
  <si>
    <t>时效指标</t>
  </si>
  <si>
    <t>项目实施期限</t>
  </si>
  <si>
    <t>12</t>
  </si>
  <si>
    <t>月</t>
  </si>
  <si>
    <t>反映项目实施期限</t>
  </si>
  <si>
    <t>效益指标</t>
  </si>
  <si>
    <t>社会效益</t>
  </si>
  <si>
    <t>保障村（社区）、居民小组正常运转</t>
  </si>
  <si>
    <t>保障</t>
  </si>
  <si>
    <t>定性指标</t>
  </si>
  <si>
    <t>反映保障村（社区）、居民小组正常运转</t>
  </si>
  <si>
    <t>满意度指标</t>
  </si>
  <si>
    <t>服务对象满意度</t>
  </si>
  <si>
    <t>受益对象满意度</t>
  </si>
  <si>
    <t>&gt;=</t>
  </si>
  <si>
    <t>95</t>
  </si>
  <si>
    <t>反映受益对象满意度</t>
  </si>
  <si>
    <t>根据县级定额年初安排，通过测算，2025年我部门预算申报离退休人员党支部书记、委员补贴及党建工作经费0.812万元，具体资金测算为：离退休人员党支部书记、委员补贴：离退休党支部书记1人*0.01万元/人/月，小计：0.12万元；委员2人*0.008万元/人/月，小计：0.192万元。以上两项合计：0.312万元。离退休人员党支部党建工作经费主要用于：购买《金色时光》《中国老年报》等报刊杂志费0.20万元，彝族烟盒20个*65元/个，文艺队音响一台0.17万元，小计：0.50万元。通过组织党员参加理论学习班、党史学习班等培训活动，提高党员的理论水平和政治素质，增强党员的党性觉悟和忠诚度。通过组织党员参与志愿者活动、社区服务、慰问困难党员等社会服务项目，增强党员的社会责任感和奉献精神，展现党员的先锋模范作用等。</t>
  </si>
  <si>
    <t>离退休党支部书记补贴人数</t>
  </si>
  <si>
    <t>1.00</t>
  </si>
  <si>
    <t>反映获补贴人员的数量情况。</t>
  </si>
  <si>
    <t>离退休党支部委员补贴人数</t>
  </si>
  <si>
    <t>获补覆盖率</t>
  </si>
  <si>
    <t>获补覆盖率=实际获得补助人数（企业数）/申请符合标准人数（企业数）*100%</t>
  </si>
  <si>
    <t>党建工作开展时间</t>
  </si>
  <si>
    <t>反映预算部门开展项目时间情况。</t>
  </si>
  <si>
    <t>党组织的正常运转</t>
  </si>
  <si>
    <t>是/否</t>
  </si>
  <si>
    <t>反映预算部门资金保障情况。</t>
  </si>
  <si>
    <t>90</t>
  </si>
  <si>
    <t>反映服务对象的满意程度。</t>
  </si>
  <si>
    <t>根据县级定额年初安排，通过测算，2025年我部门预算申报机关事业单位小（二型）水库和小坝塘管护人员补助经费12.93万元，具体资金测算为：小（一型）水库补助标准6人*0.135万元/人/月，小计：9.72万元；小（二型）水库补助标准6人*0.01万元/人/月，小计：0.72万元；小坝塘补助标准34人*0.005万元/人/月，小计：2.04万元。小坝塘补助标准3人*0.15万元/人，小计：0.45万元。通过项目的实施，提高水库和小坝塘的安全性：通过加强巡查、维护和管理工作，及时发现和解决问题，减少事故的发生。管护人员的专业知识和技能能够有效应对突发情况，保障水库和小坝塘的安全运行。提高水资源利用效率：管护人员的巡查和管理工作能够及时发现和解决水库和小坝塘的漏水、渗漏等问题，减少水资源的浪费。同时，通过合理的调度和管理，提高水库和小坝塘的灌溉效率，促进农田灌溉的发展。保障农田灌溉需求：水库和小坝塘是农田灌溉的重要水源，通过加强对水库和小坝塘的巡查和维护，确保其正常运行和供水能力，能够满足农田灌溉的需求，促进农业生产的发展。</t>
  </si>
  <si>
    <t>小二型水库管理人员</t>
  </si>
  <si>
    <t>反映小二型水库管理人数</t>
  </si>
  <si>
    <t>小坝塘管理人员</t>
  </si>
  <si>
    <t>反映小坝塘管理人数</t>
  </si>
  <si>
    <t>小一型水库管理人员</t>
  </si>
  <si>
    <t>反映小一型水库管理人员数量</t>
  </si>
  <si>
    <t>资金兑付精准率</t>
  </si>
  <si>
    <t>反映资金兑付精准率</t>
  </si>
  <si>
    <t>管护人员工作效率</t>
  </si>
  <si>
    <t>提升</t>
  </si>
  <si>
    <t>反映管护人员工作效率</t>
  </si>
  <si>
    <t>我部门充分认识“农村困难党员关爱行动”对于实施党内人文关怀、夯实党在农村的执政基础、巩固党的执政地位，意义重大、影响深远。坚持把开展“农村困难党员关爱行动”作为贯彻落实的中央二十大精神的一项重要工作来抓，制定措施，精心组织。根据县级定额年初安排，通过测算，2025年我部门预算申报困难党员及关爱行动补助14.352万元，具体资金测算为：2025年预计补助对象从70周岁及以上农村困难老党员扩大到60周岁及以上农村困难老党员299人*0.048万元/人/年，小计：14.352万元。通过提供经济援助和关怀服务，帮助困难党员解决生活中的困难和问题，改善其生活条件。这包括提供基本生活物资、医疗救助、教育支持等，使困难党员能够过上更加稳定和幸福的生活。</t>
  </si>
  <si>
    <t>困难党员补助人数</t>
  </si>
  <si>
    <t>299</t>
  </si>
  <si>
    <t>反映预算部门开展项目补助覆盖数量情况</t>
  </si>
  <si>
    <t>补助发放准确率</t>
  </si>
  <si>
    <t>99</t>
  </si>
  <si>
    <t>反映补助资金发放精准率</t>
  </si>
  <si>
    <t>项目补助期限</t>
  </si>
  <si>
    <t>反映预算部门项目开展时间</t>
  </si>
  <si>
    <t>提供经济补助</t>
  </si>
  <si>
    <t>提供</t>
  </si>
  <si>
    <t>反映困难党员生活条件改善情况</t>
  </si>
  <si>
    <t>反映调查受益对象满意度</t>
  </si>
  <si>
    <t>为以习近平新时代中国特色社会主义思想为指导，深入贯彻落实习近平总书记关于“厕所革命”重要指示批示，坚持把农村“厕所革命”作为实施乡村振兴战略的具体举措，作为重要的民生工程、生态工程、文明工程来抓，因地制宜推进农村户厕所和行政村所在地村公厕无害化改造建设，全面提升农村厕所改建品质和管理质量，引导农民群众养成良好如厕和卫生习惯，切实增强农民群众的获得感和幸福感。项目资金来源于新平县人民政府关于农村人居环境整治和农村“厕所革命”有关事宜专题会议纪要下达管护资金11.5032万元。扬武镇公厕建设剩余资金0.60731万元。厕所管护资金共管账户结余利息0.208414万元，2020年省级厕所管护结余资金1.631万元，以上四项合计13.949924万元。资金主要用于：赵米克村藤子箐小组粪污收集处理建设尾款1.83万元；大开门行政村公厕防滑地砖铺设21㎡，大开门小组、桥头小组公厕设施损坏修复冲水箱17个，合计0.489万元；顺水村委会北之尼小组粪污收集处理建设8.14万元；写莫村委会月牙田小组氧化塘浇筑3.49万元。项目的实施，提高农村无害化卫生厕所使用率，增强群众卫生意识、改变群众生活习惯，提高健康水平，提高家庭生活质量，促进农村建设和发展。改善群众卫生习惯，避免疾病发生，减少医药费的支出。顺水村委会北之尼小组粪污污水收集资源化利用，可以有效灌溉26亩农田，月牙田小组氧化塘浇筑粪污污水收集有效灌溉30亩农田。粪污资源化利用可以提供高效的有机肥，提高农作物产量，减少购买化肥的支出，降低生产成本。集中收集粪污，消除粪便对环境的污染，保护环境。提升厕所环境卫生，减少蝇、蛆、虫卵，减轻水源污染。有利于保护土地资源的可持续利用。</t>
  </si>
  <si>
    <t>扬武镇辖区农村户厕数量</t>
  </si>
  <si>
    <t>4510</t>
  </si>
  <si>
    <t>座</t>
  </si>
  <si>
    <t>反映工程设计实现的功能数量或工程的相对独立单元的数量。</t>
  </si>
  <si>
    <t>修复冲水箱数量</t>
  </si>
  <si>
    <t>17</t>
  </si>
  <si>
    <t>个</t>
  </si>
  <si>
    <t>竣工验收合格率</t>
  </si>
  <si>
    <t>反映项目验收情况。
竣工验收合格率=（验收合格单元工程数量/完工单元工程总数）×100%。</t>
  </si>
  <si>
    <t>项目施工时间</t>
  </si>
  <si>
    <t>反映项目工程施工时间</t>
  </si>
  <si>
    <t>项目设施综合使用率</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</si>
  <si>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</si>
  <si>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</si>
  <si>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</si>
  <si>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根据国家、省市县对基层“三保”的要求，为坚持和加强党对农村工作的全面领导，支持基层政府保基本民生、保工资、保运转，以达到保障群众切身利益的基本要求，推动政府履职能力提升，确保党的路线、方针、政策和决策部署在基层得到全面贯彻落实，2025年行政单位公用经费纳入特定类项目预算管理。
合计预算资金1248000.00元，其中：1.集镇维护费，年标准：720000元/项，预算资金：720000元；2.物业管理费，年标准4400元/项，预算资金：4400元；3.党建工作经费，年标准：20000元/项，预算资金：80000元；4.邮电费，年标准：98000元/项，预算资金：98000元；5.差旅费，年标准：100000元/项，预算资金：70000元；6.水费，年标准：20000元/项，预算资金：20000元；7.电费，年标准：90600元/项，预算资金：90600元；8.会议费，年标准：80000元/项，预算资金：80000元；9.咨询费，年标准：30000元/项，预算资金：30000元；10.公务接待费，年标准：5000元/项，预算资金：5000元；11.维修（护）费，年标准：30000元/项，预算资金：30000元；12.疫情处置（就餐费），年标准：50000元/项，预算资金：50000元；坚持和加强党对农村工作的全面领导，支持基层政府保基本民生、保工资、保运转，以达到保障群众切身利益的基本要求，推动政府履职能力提升，确保党的路线、方针、政策和决策部署在基层得到全面贯彻落实。</t>
  </si>
  <si>
    <t>涉及行政单位</t>
  </si>
  <si>
    <t>反映涉及行政单位数量</t>
  </si>
  <si>
    <t>资金拨付及时率</t>
  </si>
  <si>
    <t>反映资金拨付及时率</t>
  </si>
  <si>
    <t>保障单位正常运转</t>
  </si>
  <si>
    <t>反映保障单位正常运转</t>
  </si>
  <si>
    <t>为弘扬民族民间文化，重点突出新平省级非遗文化“名片”，提高“扬武烟盒舞”知名度，依托扬武彝族民族文化旅游资源和交通大通道优势，以“烟盒舞文化活动”为载体，依托十月黄金周，以节造势，以势引人，巩固“烟盒舞之乡--扬武”文化旅游品牌，加快促进民族文化资源开发和民族团结示范镇建设。扬武镇将组织开展第十七届中国彝族民间烟盒舞文化节系列活动，具体开展内容及测算为：开幕式及文艺演出1场，测算单价：2.1万元；音乐晚会活动1场，测算单价：0.9万元；趣味活动6场，测算单价：0.04万元；舞台、灯光、LED大屏1项，测算单价：3.6万元等。通过项目的开展，弘扬民族民间文化，重点突出新平省级非遗文化“名片”， 提高“扬武烟盒舞”知名度，促进各民族交流、交往、交融，巩固民族团结进步示范镇建设成果。</t>
  </si>
  <si>
    <t>开幕式及文艺演出</t>
  </si>
  <si>
    <t>场</t>
  </si>
  <si>
    <t>反映预算部门（单位）开展工作的具体情况。完成率=实际完成指/目标值×100%。</t>
  </si>
  <si>
    <t>烟盒舞节趣味活动</t>
  </si>
  <si>
    <t>新媒体渠道覆盖率</t>
  </si>
  <si>
    <t>反映扬武镇旅游形象广告新媒体渠道的覆盖情况。
新媒体渠道覆盖率=覆盖的新媒体数/计划覆盖新媒体数*100%</t>
  </si>
  <si>
    <t>活动计划完成率</t>
  </si>
  <si>
    <t>反映项目开展活动计划完成情况。
计划完成率=在规定时间内宣传任务完成数/宣传任务计划数*100%</t>
  </si>
  <si>
    <t>扬武镇旅游形象知名度</t>
  </si>
  <si>
    <t>反映项目实施后有效提升本地旅游形象的可持续效果。</t>
  </si>
  <si>
    <t>游客满意度</t>
  </si>
  <si>
    <t>反映游客对扬武镇旅游的满意程度。
满意度=满意问卷数/调查问卷总数×100%</t>
  </si>
  <si>
    <t>根据县级定额年初安排，通过测算，2025年我部门机关事业单位死亡职工遗属生活困难补助3.9918万元，具体资金测算为：城城镇补助标准2人*0.0956万元/人/*12月，小计：2.2944万元；农村补助标准2人*0.0693万元/人/*12月，小计：1.6632万元。补发2024年提标部分补助0.342万元。通过提供补助，减轻因工死亡职工家属的经济负担，实现对他们的公平待遇。这有助于缩小贫富差距，促进社会的公平和谐发展。该项目的实施，保障因工死亡职工的家属的基本生活权益。包括提供经济援助，确保他们的基本生活需求得到满足，如生活费、子女教育费等。同时，提供必要的心理支持和社会关怀，帮助他们度过失去亲人的困难时期。</t>
  </si>
  <si>
    <t>机关事业单位职工遗属人数</t>
  </si>
  <si>
    <t>反映机关事业单位职工遗属数量</t>
  </si>
  <si>
    <t>资金发放准确率</t>
  </si>
  <si>
    <t>提供经济援助</t>
  </si>
  <si>
    <t>反映遗属及西部志愿者生活条件改善情况</t>
  </si>
  <si>
    <t>根据省委办公厅《关于加强全省新经济组织和新社会组织党的建设工作的意见（试行）》（云办发〔2009〕4号）和市委组织部《关于深化全市非公企业和社会组织党组织覆盖提升行动的通知》（玉组通〔2017〕20号）要求，由市县两级每年按“两新”组织党组织个数、党组织书记人数、党员人数核拨，2025年“两新”党建工作经费预算7000元。资金支出安排：购买办公室日常用品小计所需1960元，其中签字笔20盒*25元，笔记本58本*10元，党员徽章200枚*2元，党章60本*8元。扬武镇“两新”党委党员教育培训就餐费1期55人*80天/人，小计所需4400元；支部书记及委员业务培训就餐费1期8人*80天/人，小计所需640元。通过项目实施，推动“两新”组织党建工作不断推进，把生产经营（业务）骨干培养成党员、把党员培养成生产经营（业务）骨干、把生产经营（业务）骨干党员培养成管理人员，努力提高党员队伍综合素质，推动“两新”组织党建工作与重点工作双推进。</t>
  </si>
  <si>
    <t>培训参加人次</t>
  </si>
  <si>
    <t>&lt;=</t>
  </si>
  <si>
    <t>55</t>
  </si>
  <si>
    <t>人次</t>
  </si>
  <si>
    <t>反映预算部门（单位）组织开展各类培训的人次。</t>
  </si>
  <si>
    <t>云岭先锋杂志</t>
  </si>
  <si>
    <t>200</t>
  </si>
  <si>
    <t>枚</t>
  </si>
  <si>
    <t>培训出勤率</t>
  </si>
  <si>
    <t>反映预算部门（单位）组织开展各类培训中参训人员的出勤情况。
培训出勤率=（实际出勤学员数量/参加培训学员数量）*100%。</t>
  </si>
  <si>
    <t>项目实施时间</t>
  </si>
  <si>
    <t>反映开展项目工作时间。完成率=实际完成指/目标值×100%。</t>
  </si>
  <si>
    <t>党组织服务功能</t>
  </si>
  <si>
    <t>反映预算部门开展项目的社会效益。</t>
  </si>
  <si>
    <t>社会公众满意度</t>
  </si>
  <si>
    <t>反映项目实施后社会公众对项目实施的满意程度。满意度=满意问卷数/调查问卷总数×100%</t>
  </si>
  <si>
    <t>为深入贯彻落实中央、省市县关于耕地保护工作的决策部署，扬武镇严格落实耕地保护目标任务，严守耕地红线，完成2021-2022年耕地流出图斑整改994.25亩，补划基本农田1330.98亩，耕地流出形式得到有效遏制，进一步筑牢耕地保护红线。在耕地流出图斑整治过程中，产生了耕地流出图斑整改复耕、栽种农作物及机械台班等费用，坚决、全面、彻底完成耕地流出整改工作任务。产生了耕地流出整改复耕、栽种农作物等费用，由县级财力预算安排支出，合计97533元。其中主要用于：挖机台班320小时；人工63天；锄头11把；镰刀1把。通过整改措施，预计能够恢复大量流失的耕地，提升耕地面积。整改后的耕地质量将得到显著提升，土壤侵蚀和贫瘠化问题得到有效改善，有利于农作物的生长和产量的提高。</t>
  </si>
  <si>
    <t>挖机台班</t>
  </si>
  <si>
    <t>320</t>
  </si>
  <si>
    <t>小时</t>
  </si>
  <si>
    <t>玉米种子</t>
  </si>
  <si>
    <t>63</t>
  </si>
  <si>
    <t>复耕物资验收合格率</t>
  </si>
  <si>
    <t>98</t>
  </si>
  <si>
    <t>反映项目验收情况。采购验收合格率=（验收合格采购数量/完成采购总数）×100%。</t>
  </si>
  <si>
    <t>耕地流出问题整改</t>
  </si>
  <si>
    <t>通过整改措施，预计能够恢复大量流失的耕地，提升耕地面积。整改后的耕地质量将得到显著提升，土壤侵蚀和贫瘠化问题得到有效改善，有利于农作物的生长和产量的提高。</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</si>
  <si>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2025年村（社区）、小组干部补助及运转经费纳入特定类项目预算管理。
预算资金3682000元，明细如下：1.居民小组党支部书记补助，年标准：6000元/人，预算资金：450000元；2.居民小组长补助，年标准：6000元/人，预算资金：642000元；3.社区运转经费，年标准：50000元/项，预算资金：100000元；4.居民小组运转经费，年标准：1000元/项，预算资金：107000元；5.村委会运转经费，年标准：245000元/项，预算资金：245000元；6.社区正职补助，年标准：63200元/人，预算资金：126400元；7.社区副职补助，年标准：50200元/人，预算资金：301200元；8.村委会正职补助，年标准：63200元/人，预算资金：505600元；9.村委会副职补助，年标准：50200元/人，预算资金：1204800元。
通过项目的实施，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t>
  </si>
  <si>
    <t>村（社区）数量</t>
  </si>
  <si>
    <t>10</t>
  </si>
  <si>
    <t>反映社区数量</t>
  </si>
  <si>
    <t>居民小组党支部数量</t>
  </si>
  <si>
    <t>75</t>
  </si>
  <si>
    <t>反映居民小组党支部数量</t>
  </si>
  <si>
    <t>居民小组数量</t>
  </si>
  <si>
    <t>反映居民小组数量</t>
  </si>
  <si>
    <t>岗位补助兑付精准率</t>
  </si>
  <si>
    <t>反映岗位补助兑付精准率</t>
  </si>
  <si>
    <t>反映项目实施时间</t>
  </si>
  <si>
    <t>保障社区、居民小组正常运转</t>
  </si>
  <si>
    <t>反映保障社区、居民小组正常运转</t>
  </si>
  <si>
    <t>根据上级部门通知，上缴收支专户存款利息1634.12元。</t>
  </si>
  <si>
    <t>上缴利息资金项目</t>
  </si>
  <si>
    <t>项</t>
  </si>
  <si>
    <t>反映预算部门上缴存款利息情况。</t>
  </si>
  <si>
    <t>上缴准确率</t>
  </si>
  <si>
    <t>反映上缴存款利息资金准确情况</t>
  </si>
  <si>
    <t>工作开展时间</t>
  </si>
  <si>
    <t>7</t>
  </si>
  <si>
    <t>天</t>
  </si>
  <si>
    <t xml:space="preserve">反映项目按计划开展情况。
</t>
  </si>
  <si>
    <t>工作效率</t>
  </si>
  <si>
    <t>反映工作效率提升情况。</t>
  </si>
  <si>
    <t>反映受益对象满意度。</t>
  </si>
  <si>
    <t>根据新平彝族傣族自治县林业和草原局关于使用国家级中心测报点业务委托经费开展有害生物监测及防控技术培训的通知》（便笺〔2023〕37 号）、《国家森林病虫害预测预报补助项目资金管理办法（试行）》相关规定，扬武镇国家级中心测报点有害生物监测及防控技术培训业务委托经费10000.00元，以前年度使用4800元，剩余5200元预计在2025年度使用，具体安排如下：有害生物监测及防控技术培训、会议70人次，人均100元/天，计7000.00元，以前年度已支付1800元，2025年度计划支付剩余部分5200元，用于培训所需的师资、教材、场地和交通工具租用等方面支出，以及按规定开支的伙食补助费以及文件资料的印刷费等。该项目的实施，加强了国家森林病虫害预测预报补助项目资金的管理，规范资金使用范围，明确项目资金的申报程序，提高资金使用效益，保障国家林业有害生物预测预报业务的开展，全面提升应对突发性、危险性和重大林业生物灾害及时监测、准确预报和适时预警能力。</t>
  </si>
  <si>
    <t>70</t>
  </si>
  <si>
    <t>参训人员出勤率</t>
  </si>
  <si>
    <t>反映参训人员出勤率</t>
  </si>
  <si>
    <t>项目开展时间</t>
  </si>
  <si>
    <t>反映项目开展时间</t>
  </si>
  <si>
    <t>有害生物预测预报业务开展</t>
  </si>
  <si>
    <t>反映有害生物预测预报业务开展保障情况</t>
  </si>
  <si>
    <t>参训人员满意度</t>
  </si>
  <si>
    <t>反映参训人员满意度</t>
  </si>
  <si>
    <t>近年来，党委、政府高度重视教育，家校社会关心、支持教育发展合力不断凝聚，爱心企业上药控股（玉溪新平）有限公司积极践行社会责任感，捐赠扬武镇教育资助及奖励资金2万元，助力教育高质量发展。项目主要用于资助家庭经济困难或单亲、留守儿童。分为特困助学金和一般助学金，每人每学年仅享受一次资助。其中：特困助学金10人，每人每学年1000元，小计10000.00元。一般助学金25人，每人每学年400元，小计10000.00元。以上两项共计20000.00元。通过项目的实施，以“帮助学生顺利就读、助力学生全面发展”为目标，坚持“公平性、保障性、惠民性、发展性”原则，创新资助工作路径载体和方式方法，全面推进保障型资助向发展型资助转变，确保本镇经济困难家庭及留守儿童及时得到资助；强化服务意识，确保资金工作有效实施，构建奖补工作长效激励、保障机制。</t>
  </si>
  <si>
    <t>特困助学金补助数量</t>
  </si>
  <si>
    <t>反映应补尽补、应助尽助对象的人数（人次）情况。完成率=实际完成指/目标值×100%</t>
  </si>
  <si>
    <t>一般助学金补助数量</t>
  </si>
  <si>
    <t>25</t>
  </si>
  <si>
    <t>补助准确率</t>
  </si>
  <si>
    <t>反映补助发放准确情况。
补助准确率=补助发放额/应付额*100%</t>
  </si>
  <si>
    <t>反映预算部门项目开展时间。完成率=实际完成指/目标值×100%</t>
  </si>
  <si>
    <t>推进保障型资助向发展型资助转变</t>
  </si>
  <si>
    <t>通过项目的实施，以“帮助学生顺利就读、助力学生全面发展”为目标，坚持“公平性、保障性、惠民性、发展性”原则，创新资助工作路径载体和方式方法，全面推进保障型资助向发展型资助转变，确保本镇经济困难家庭及留守儿童及时得到资助；强化服务意识，确保资金工作有效实施，构建奖补工作长效激励、保障机制。</t>
  </si>
  <si>
    <t>补助对象满意度</t>
  </si>
  <si>
    <t>调查人群中对项目实施的满意度。满意度=满意问卷数/调查问卷总数×100%</t>
  </si>
  <si>
    <t xml:space="preserve">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0.12万元交通通讯补助经费的要求，我镇共有县乡人大代表60名，2025年我镇预算人大代表交通通讯补助经费7.20万元；按照市县对人大会议期间农村人大代表给予误工补贴的要求，2025年预算人大代表误工包干补助0.50万元。两项合计7.70万元。通过项目的实施，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
</t>
  </si>
  <si>
    <t>县镇人大代表数量</t>
  </si>
  <si>
    <t>60</t>
  </si>
  <si>
    <t>反映县镇人大代表数量</t>
  </si>
  <si>
    <t>资金兑付准确率</t>
  </si>
  <si>
    <t>反映资金兑付准确率</t>
  </si>
  <si>
    <t>保障人大代表正常开展工作</t>
  </si>
  <si>
    <t>反映部门（单位）人员对工资福利发放的满意程度。</t>
  </si>
  <si>
    <t>根据（云南省财政厅 云南省推进爱国卫生“7个专项行动”领导小组办公室关于下达爱国卫生“7个专项行动”补助资金的通知）（云财政〔2021〕55号）玉政办发〔2020〕17号 玉溪市人民政府办公室关于印发玉溪市推进爱国卫生文件要求集中开展为期一年半，以“清垃圾、扫厕所、勤洗手、净餐馆、常消毒、管集市、众参与”为主题的爱国卫生“7个专项行动”。我街道根据国家卫生县城复审及健康县城建设要求，对裸露垃圾全消除、公共厕所全达标、洗手设施全配套、公共场所清洁消毒全覆盖、餐饮服务环境卫生全改善、农贸市场环境卫生全提升、健康文明生活方式全参与。具体从环境卫生、公共卫生、食品卫生、人的卫生4个方面入手，旨在适应城市品质提升、美丽县城创建、健康云南建设以及人民群众对健康文明生活方式的新期待、新要求。我镇在收到新平县审计局拨入资金10.00万元后，将资金纳入预算管理，在年度执行中，通过预算指标控制单位资金支出，主要用于：龙潭小组水沟盖板及党员活动室屋顶修缮4.855238万元，龙潭大沙坝水沟建设0.82548万元，大开门社区农贸市场环境整治2.45万元，剩余1.852638万元主要用于解决扬武镇各村（社区）人居环境整治各类工程款支付。通过项目的实施，将爱国卫生“7个专项行动”与乡村振兴战略、人居环境整治、美丽县城、美丽乡村、美丽庭院建设相结合，进一步提升扬武集镇、大开门集镇人居环境，提升村容村貌，建立长效管护机制。</t>
  </si>
  <si>
    <t>安装党员活动室铝瓦顶面积</t>
  </si>
  <si>
    <t>96.06</t>
  </si>
  <si>
    <t>平方米</t>
  </si>
  <si>
    <t>农贸市场自来水管子改造（65管）数量</t>
  </si>
  <si>
    <t>根</t>
  </si>
  <si>
    <t>30</t>
  </si>
  <si>
    <t>一、目标概述：计划在春节和七一期间，对辖区内的困难党员进行慰问，以表达党组织的关心和帮助。通过制定明确的慰问计划和标准，确保所有困难党员都能感受到党的关怀和温暖。此目标旨在加强党组织与困难党员之间的联系，传递党的关怀，并帮助困难党员度过生活中的困境。
二、慰问对象：（一）年老体弱、疾病困扰的困难党员：对于那些因年老或疾病而无法自理的困难党员，我们将提供慰问金和慰问物品，以帮助他们改善生活质量；（二）家庭贫困、生活困难的困难党员：对于那些家庭经济状况较差、生活较为困难的党员，我们将了解其具体需求，并提供相应的帮助；（三）遭受自然灾害或其他意外事故导致生活困难的党员：对于那些因自然灾害或其他意外事故而陷入困境的党员，我们将及时提供慰问和救助，帮助他们度过难关。
三、资金测算：（一）春节期间，为每位困难党员发放500元的慰问金和一份慰问品：此标准是根据当地的经济发展水平和困难党员的实际需求而定的。慰问金和慰问物品的种类将根据实际情况而定，以确保困难党员的基本生活需求得到满足。七一期间，为每位困难党员发放500元的慰问金：与春节期间的标准相似，七一期间的慰问金将根据实际情况而定，以体现党的关怀和温暖。2025年春节慰问依据玉组电明〔2017〕1号文件、2024年春节慰问困难党员补助经费分配表，慰问名额为12人，慰问标准为620元/人，补助金额为7440元。2025年“七一”慰问依据新组发电〔2019〕4号文件、新平县2025年“七一”慰问困难党员资金分配表，慰问名额为12人，慰问标准为500元/人，补助金额为6000；春节、“七一”共计慰问金额为13440元。
四、预期目标：了解老党员的困难和需求，为老党员送去慰问金和节日的问候，使他们物质上得到帮助、精神上得到激励，同时拉近党组织和党员之间的距离,增强老党员对党组织的强烈归属感，凝聚了党心、民心。慰问组聆听老党员们矢志不渝跟党走的难忘经历，回顾党的百年光辉历程，学习他们不懈奋斗的创业精神和艰苦朴素的生活作风，进一步增强了党组织的向心力、凝聚力和号召力。</t>
  </si>
  <si>
    <t>春节慰问困难党员人数</t>
  </si>
  <si>
    <t>春节慰问农村困难老党员12人。</t>
  </si>
  <si>
    <t>七一慰问困难党员人数</t>
  </si>
  <si>
    <t>七一慰问农村困难老党员12人。</t>
  </si>
  <si>
    <t>慰问兑现准确率</t>
  </si>
  <si>
    <t>反映补助准确发放的情况。</t>
  </si>
  <si>
    <t>发放及时率</t>
  </si>
  <si>
    <t>反映发放单位及时发放补助资金的情况。</t>
  </si>
  <si>
    <t>反映补助促进受助对象生活状况改善的情况。</t>
  </si>
  <si>
    <t>反映获补助受益对象的满意程度。</t>
  </si>
  <si>
    <t>根据《新平县大开门社区大平地小组搬迁补偿安置方案（初稿）》、《扬武镇大开门片区综合开发事项责任清单(征求意见稿)》文件要求，计划12月完成建设大平地小组搬迁过渡期安置房并启动实施搬迁工作。此次搬迁安置共涉及大平地小组80余户，300多人。为顺利推进征地工作，新平彝族傣族自治县土地储备中心拨入征地工作经费 162000.00 元。
资金主要用于大开门大平地小组搬迁工作交通出行、就餐、办公用品采购等日常支出 162000.00 元。费用概算明细如下：1.其他交通费用 81000.00 元（其中：租赁费5000元1辆，租期6个月，小计30000.00元；8500元1辆，租期6个月，小计51000.00元）；3.办公耗材费50400.00 元（其中：碳粉红黄青黑各一支 480 元/支*24=11520元，A4纸150元*100=15000元，晒鼓2800元，笔记本5000元，碳素笔3600元，便利贴3600元，胶水840元，铅笔500元）；3.劳务派遣人员工资 30600.00 元（2550 元/人/月，1 人 1年）。项目的实施，推进大开门片区综合开发项目，实现大开门片区人居环境优化改善，推动大开门片区产城融合，促进新平产业延链、补链、强链，实现新平县工业经济倍增目标。</t>
  </si>
  <si>
    <t>租用公务用车</t>
  </si>
  <si>
    <t>1.0</t>
  </si>
  <si>
    <t>辆</t>
  </si>
  <si>
    <t>反映租用公务用车数量</t>
  </si>
  <si>
    <t>聘用劳务派遣人员</t>
  </si>
  <si>
    <t>反映聘用劳务派遣人员</t>
  </si>
  <si>
    <t>办公耗材验收合格率</t>
  </si>
  <si>
    <t>反映办公耗材验收合格率，合格率=验收合格数/采购耗材数*100%</t>
  </si>
  <si>
    <t>保障征地拆迁工作正常开展</t>
  </si>
  <si>
    <t>反映保障征地拆迁工作正常开展情况</t>
  </si>
  <si>
    <t>反映受益对象满意度，满意率=满意人数/问卷调查人数*100%</t>
  </si>
  <si>
    <t>为了切实维护辖区内铁路运行秩序，保障广大群众生命财产安全，我镇按照各级党委政府，精心部署、强化措施，集中扎实开展铁路护路各项工作。我镇在收到中国共产党新平彝族傣族自治县政法委员会拨入资金11.36万元，将资金纳入预算管理，在年度执行中，通过预算指标控制单位资金支出，资金主要用于：(一)铁路护路宣传、指示牌制作2万元。(二)铁路护路联防工作会议培训0.7万元。(三)铁路路域护路人员工资7.16万元。(四)铁路护路三项排查费1.5万元。通过项目的实施，铁路安全隐患得到显著降低，通过定期的铁路安全隐患大排查，能够及时发现并处理可能影响铁路运行安全的各类隐患，有效减少安全事故的发生；铁路沿线环境卫生显著改善，环境卫生大清理活动将有效清除铁路两侧的垃圾和杂草，减少火灾风险，提升铁路运行环境。重点人群管理得到加强，对精神障碍患者、留守老人、残障人士及儿童等重点人群的走访和管控，将降低这些人群对铁路安全的潜在威胁。铁路安全宣传深入人心，通过多种形式的宣传活动，提高铁路沿线居民的安全意识，形成全社会共同维护铁路安全的良好氛围。</t>
  </si>
  <si>
    <t>铁路管护公里数</t>
  </si>
  <si>
    <t>17.9</t>
  </si>
  <si>
    <t>公里</t>
  </si>
  <si>
    <t>反映预算部门项目涉及内容数量情况。完成率=实际完成指/目标值×100%</t>
  </si>
  <si>
    <t>铁路护路人员</t>
  </si>
  <si>
    <t>劳务费发放准确率</t>
  </si>
  <si>
    <t>反映劳务费准确发放的情况。
劳务费发放准确率=劳务费发放额/应付额*100%</t>
  </si>
  <si>
    <t>18</t>
  </si>
  <si>
    <t>保障铁路护路工作开展</t>
  </si>
  <si>
    <t>通过项目的实施，铁路安全隐患得到显著降低，通过定期的铁路安全隐患大排查，能够及时发现并处理可能影响铁路运行安全的各类隐患，有效减少安全事故的发生；铁路沿线环境卫生显著改善，环境卫生大清理活动将有效清除铁路两侧的垃圾和杂草，减少火灾风险，提升铁路运行环境。重点人群管理得到加强，对精神障碍患者、留守老人、残障人士及儿童等重点人群的走访和管控，将降低这些人群对铁路安全的潜在威胁。铁路安全宣传深入人心，通过多种形式的宣传活动，提高铁路沿线居民的安全意识，形成全社会共同维护铁路安全的良好氛围。</t>
  </si>
  <si>
    <t>根据《财政部 文化部（关于印发中央补助地方美术馆、公共图书馆、文化馆（站）免费开放专项资金管暂行办法》财教[2013]98号、《云南省财政厅 云南省文化厅（关于印发云南省美术馆 公共图书馆 文化馆（站）免费开放专项资管理暂行办法）》的通知（云财教[2014]36号）、玉溪市文化和旅游局关于做好2021年度文化工作者服务支持艰苦边远地区和基层一线专项实施工作的通知》《新平县文化和旅游局关于做好2021年度文化工作者服务支持艰苦边远地区和基层一线专项实施工作的通知》（新文旅发[2021]13号）文件精神，专项资金由中央财政设立，用于支持文化主管部门归口管理的地市级和县级美术馆、公共图书馆、文化馆以及乡镇综合文化站（以下简称“三馆一站”）免费开展基本公共文化服务。按照标准测算，将基本公共文化服务保障资金纳入财政预算，落实保障镇常住人口享有基本公共文化服务所需资金。2025年中央及省、市、县级免费开放资金分配我镇5.00万元，其中：中央下达4.00万元；省级配套0.70万元；市级配套0.12万元；县级配套0.18万元。资金使用计划：开展文艺演出及文化活动9场×0.20万元=1.80万元；文化文艺培训6期×0.20万元=1.20万元；购置道具、文化器材及设备等0.20万元；场馆维修（护）费0.70万元；水费0.40万元；电费0.40万元；用于宣传广告、海报、宣传手册等制作0.30万元。通过项目的实施，满足人民群众不断增长的文化需求，发挥公共文化设施的公益作用，切实保障人民群众的基本文化权益。所有免费开放场馆实现规章制度健全，服务内容明确，保障机制完善。健全文化站职能，不断完善向群众提供的免费基本文化服务项目，公共空间设施场地免费开放。所有免费开放场馆实现规章制度健全，服务内容明确，保障机制完善，设施利用率明显提高，形成扬武特色公共文化服务品牌。</t>
  </si>
  <si>
    <t>开展群众文化培训</t>
  </si>
  <si>
    <t>16</t>
  </si>
  <si>
    <t>期</t>
  </si>
  <si>
    <t>反映开展群众文化培训期数。</t>
  </si>
  <si>
    <t>开展群众文化活动</t>
  </si>
  <si>
    <t>9</t>
  </si>
  <si>
    <t>反映开展群众文化活动期数，</t>
  </si>
  <si>
    <t>文化培训参训率</t>
  </si>
  <si>
    <t>反映文化培训参训率，参训率=参训人数/应参训人数*100%</t>
  </si>
  <si>
    <t>工作日免费开放时长</t>
  </si>
  <si>
    <t>8</t>
  </si>
  <si>
    <t>反映工作日免费开放时长，每日时长应≥8小时</t>
  </si>
  <si>
    <t>群众精神文化需求</t>
  </si>
  <si>
    <t>满足人民群众不断增长的文化需求，发挥公共文化设施的公益作用，切实保障人民群众的基本文化权益。所有免费开放场馆实现规章制度健全，服务内容明确，保障机制完善。健全文化站职能，不断完善向群众提供的免费基本文化服务项目，公共空间设施场地免费开放。所有免费开放场馆实现规章制度健全，服务内容明确，保障机制完善，设施利用率明显提高，形成扬武特色公共文化服务品牌。</t>
  </si>
  <si>
    <t>反映受益对象满意度，满意度=满意人数/测评人数*100%</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</si>
  <si>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本年度我镇预算人大代表活动经费项目6.00万元。我部门按照工作实际情况测算，人大主席团2025年乡村振兴、社区建设、市政项目、社区集体经济发展、烤烟生产等项目调研视察活动项目，计划视察1次，50人*0.02万元，小计1.00万元；组织调研2次，60人*0.02万元，小计1.20万元；培训1期，60人*0.015万，小计0.90万元；会议1期，112人参会，安排参会人员和工作人员就餐，小计1.30万元；A4印刷用纸50件，单价0.015万元/件，小计：0.75万元。A3印刷用纸50件，单价0.015万元/件，小计：0.75万元；办公用品一批(按实际需求采买),预留0.10万元。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t>
  </si>
  <si>
    <t>县乡人大代表数量</t>
  </si>
  <si>
    <t>反映县乡人大代表数量</t>
  </si>
  <si>
    <t>开展视察、调研活动</t>
  </si>
  <si>
    <t>反映开展视察、调研活动</t>
  </si>
  <si>
    <t>活动出勤率</t>
  </si>
  <si>
    <t>反映活动出勤率</t>
  </si>
  <si>
    <t>人大代表履职能力</t>
  </si>
  <si>
    <t>反映人大代表履职能力提升情况</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</si>
  <si>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</si>
  <si>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</si>
  <si>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</si>
  <si>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</si>
  <si>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</si>
  <si>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</si>
  <si>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</si>
  <si>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</si>
  <si>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</si>
  <si>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</si>
  <si>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</si>
  <si>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</si>
  <si>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</si>
  <si>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</si>
  <si>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</si>
  <si>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台</t>
  </si>
  <si>
    <t>件</t>
  </si>
  <si>
    <t>组</t>
  </si>
  <si>
    <t>预算08表</t>
  </si>
  <si>
    <t>2025年部门政府购买服务预算表</t>
  </si>
  <si>
    <t>政府购买服务项目</t>
  </si>
  <si>
    <t>政府购买服务目录</t>
  </si>
  <si>
    <t>备注：本单位无此事项。</t>
  </si>
  <si>
    <t>预算09-1表</t>
  </si>
  <si>
    <t>2025年对下转移支付预算表</t>
  </si>
  <si>
    <t>单位名称（项目）</t>
  </si>
  <si>
    <t>乡镇、街道</t>
  </si>
  <si>
    <t>政府性基金</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</si>
  <si>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</si>
  <si>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</si>
  <si>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</si>
  <si>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</si>
  <si>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</si>
  <si>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</si>
  <si>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</si>
  <si>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</si>
  <si>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</si>
  <si>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</si>
  <si>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</si>
  <si>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设备</t>
  </si>
  <si>
    <t>A02021000 打印机</t>
  </si>
  <si>
    <t>打印机</t>
  </si>
  <si>
    <t>A02021004 A4彩色打印机</t>
  </si>
  <si>
    <t>彩色打印机</t>
  </si>
  <si>
    <t>家具和用具</t>
  </si>
  <si>
    <t>A05010599 其他柜类</t>
  </si>
  <si>
    <t>档案柜</t>
  </si>
  <si>
    <t>A05010502 文件柜</t>
  </si>
  <si>
    <t>文件柜</t>
  </si>
  <si>
    <t>A05010201 办公桌</t>
  </si>
  <si>
    <t>办公桌椅</t>
  </si>
  <si>
    <t>A05010202 会议桌</t>
  </si>
  <si>
    <t>会议桌</t>
  </si>
  <si>
    <t>A02021301 碎纸机</t>
  </si>
  <si>
    <t>碎纸机</t>
  </si>
  <si>
    <t>A02010105 台式计算机</t>
  </si>
  <si>
    <t>台式计算机</t>
  </si>
  <si>
    <t>图书柜</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</si>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</sst>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 numFmtId="182" formatCode="0.00_ "/>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宋体"/>
      <charset val="134"/>
      <scheme val="minor"/>
    </font>
    <font>
      <sz val="9"/>
      <color theme="1"/>
      <name val="宋体"/>
      <charset val="134"/>
    </font>
    <font>
      <b/>
      <sz val="23"/>
      <color rgb="FF000000"/>
      <name val="宋体"/>
      <charset val="134"/>
    </font>
    <font>
      <sz val="9"/>
      <color theme="1"/>
      <name val="宋体"/>
      <charset val="134"/>
      <scheme val="minor"/>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indexed="8"/>
      <name val="宋体"/>
      <charset val="0"/>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auto="1"/>
      </right>
      <top style="thin">
        <color rgb="FF000000"/>
      </top>
      <bottom style="thin">
        <color auto="1"/>
      </bottom>
      <diagonal/>
    </border>
    <border>
      <left/>
      <right style="thin">
        <color indexed="8"/>
      </right>
      <top/>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7" applyNumberFormat="0" applyFill="0" applyAlignment="0" applyProtection="0">
      <alignment vertical="center"/>
    </xf>
    <xf numFmtId="0" fontId="31" fillId="0" borderId="27" applyNumberFormat="0" applyFill="0" applyAlignment="0" applyProtection="0">
      <alignment vertical="center"/>
    </xf>
    <xf numFmtId="0" fontId="32" fillId="0" borderId="28" applyNumberFormat="0" applyFill="0" applyAlignment="0" applyProtection="0">
      <alignment vertical="center"/>
    </xf>
    <xf numFmtId="0" fontId="32" fillId="0" borderId="0" applyNumberFormat="0" applyFill="0" applyBorder="0" applyAlignment="0" applyProtection="0">
      <alignment vertical="center"/>
    </xf>
    <xf numFmtId="0" fontId="33" fillId="3" borderId="29" applyNumberFormat="0" applyAlignment="0" applyProtection="0">
      <alignment vertical="center"/>
    </xf>
    <xf numFmtId="0" fontId="34" fillId="4" borderId="30" applyNumberFormat="0" applyAlignment="0" applyProtection="0">
      <alignment vertical="center"/>
    </xf>
    <xf numFmtId="0" fontId="35" fillId="4" borderId="29" applyNumberFormat="0" applyAlignment="0" applyProtection="0">
      <alignment vertical="center"/>
    </xf>
    <xf numFmtId="0" fontId="36" fillId="5" borderId="31" applyNumberFormat="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261">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7" xfId="0" applyFont="1" applyFill="1" applyBorder="1" applyAlignment="1">
      <alignment horizontal="left" vertical="center" wrapText="1"/>
    </xf>
    <xf numFmtId="179" fontId="6" fillId="0" borderId="8" xfId="52" applyFont="1" applyBorder="1">
      <alignment horizontal="right" vertical="center"/>
    </xf>
    <xf numFmtId="179" fontId="6" fillId="0" borderId="9" xfId="52"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9" fontId="6" fillId="0" borderId="7" xfId="52" applyFont="1">
      <alignment horizontal="right" vertical="center"/>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6"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vertical="center"/>
    </xf>
    <xf numFmtId="0" fontId="1"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10" xfId="55" applyNumberFormat="1" applyBorder="1" applyAlignment="1">
      <alignment horizontal="left" vertical="center" wrapText="1"/>
    </xf>
    <xf numFmtId="0" fontId="10" fillId="0" borderId="11" xfId="55" applyNumberFormat="1" applyBorder="1" applyAlignment="1">
      <alignment horizontal="left" vertical="center" wrapText="1"/>
    </xf>
    <xf numFmtId="49" fontId="12" fillId="0" borderId="7" xfId="55" applyFont="1" applyAlignment="1">
      <alignment horizontal="center" vertical="center" wrapText="1"/>
    </xf>
    <xf numFmtId="49" fontId="13" fillId="0" borderId="7" xfId="55" applyFont="1" applyAlignment="1">
      <alignment horizontal="center" vertical="center" wrapText="1"/>
    </xf>
    <xf numFmtId="49" fontId="10" fillId="0" borderId="7" xfId="55" applyFont="1" applyAlignment="1">
      <alignment horizontal="center" vertical="center" wrapText="1"/>
    </xf>
    <xf numFmtId="49" fontId="10" fillId="0" borderId="7" xfId="55" applyFont="1" applyAlignment="1">
      <alignment horizontal="left" vertical="center" wrapText="1"/>
    </xf>
    <xf numFmtId="49" fontId="10" fillId="0" borderId="7" xfId="0" applyNumberFormat="1" applyFont="1" applyFill="1" applyBorder="1" applyAlignment="1">
      <alignment horizontal="left" vertical="center" wrapText="1"/>
    </xf>
    <xf numFmtId="179" fontId="10" fillId="0" borderId="7" xfId="0" applyNumberFormat="1" applyFont="1" applyFill="1" applyBorder="1" applyAlignment="1">
      <alignment horizontal="left" vertical="center" wrapText="1"/>
    </xf>
    <xf numFmtId="178" fontId="10" fillId="0" borderId="7" xfId="51" applyFont="1">
      <alignment horizontal="right" vertical="center"/>
    </xf>
    <xf numFmtId="179" fontId="10" fillId="0" borderId="7" xfId="52" applyFont="1" applyAlignment="1">
      <alignment horizontal="right" vertical="center" wrapText="1"/>
    </xf>
    <xf numFmtId="49" fontId="10" fillId="0" borderId="7" xfId="0" applyNumberFormat="1" applyFont="1" applyFill="1" applyBorder="1" applyAlignment="1">
      <alignment horizontal="right" vertical="center" wrapText="1"/>
    </xf>
    <xf numFmtId="179" fontId="10" fillId="0" borderId="7" xfId="52" applyFont="1">
      <alignment horizontal="right" vertical="center"/>
    </xf>
    <xf numFmtId="178" fontId="10" fillId="0" borderId="7" xfId="51">
      <alignment horizontal="right" vertical="center"/>
    </xf>
    <xf numFmtId="179" fontId="10" fillId="0" borderId="7" xfId="52">
      <alignment horizontal="right" vertical="center"/>
    </xf>
    <xf numFmtId="0" fontId="14"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4"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4" fontId="3" fillId="0" borderId="16"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179" fontId="10" fillId="0" borderId="7" xfId="0" applyNumberFormat="1" applyFont="1" applyFill="1" applyBorder="1" applyAlignment="1">
      <alignment horizontal="right" vertical="center" wrapText="1"/>
    </xf>
    <xf numFmtId="181" fontId="6" fillId="0" borderId="7" xfId="52" applyNumberFormat="1" applyFont="1">
      <alignment horizontal="right" vertical="center"/>
    </xf>
    <xf numFmtId="49" fontId="10" fillId="0" borderId="7" xfId="0" applyNumberFormat="1" applyFont="1" applyFill="1" applyBorder="1" applyAlignment="1">
      <alignment horizontal="center" vertical="center" wrapText="1"/>
    </xf>
    <xf numFmtId="179" fontId="10" fillId="0" borderId="7" xfId="0" applyNumberFormat="1" applyFont="1" applyFill="1" applyBorder="1" applyAlignment="1">
      <alignment horizontal="center" vertical="center" wrapText="1"/>
    </xf>
    <xf numFmtId="49" fontId="10" fillId="0" borderId="7" xfId="55">
      <alignment horizontal="left" vertical="center" wrapText="1"/>
    </xf>
    <xf numFmtId="0" fontId="3" fillId="0" borderId="16"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6" fillId="0" borderId="19" xfId="0" applyFont="1" applyFill="1" applyBorder="1" applyAlignment="1">
      <alignment horizontal="left" vertical="center" shrinkToFit="1"/>
    </xf>
    <xf numFmtId="0" fontId="16" fillId="0" borderId="20" xfId="0" applyFont="1" applyFill="1" applyBorder="1" applyAlignment="1">
      <alignment horizontal="left" vertical="center" shrinkToFit="1"/>
    </xf>
    <xf numFmtId="181" fontId="16" fillId="0" borderId="9" xfId="0" applyNumberFormat="1" applyFont="1" applyFill="1" applyBorder="1" applyAlignment="1">
      <alignment horizontal="right" vertical="center" shrinkToFit="1"/>
    </xf>
    <xf numFmtId="181" fontId="8" fillId="0" borderId="9" xfId="0" applyNumberFormat="1" applyFont="1" applyBorder="1"/>
    <xf numFmtId="181" fontId="3" fillId="0" borderId="9" xfId="0" applyNumberFormat="1" applyFont="1" applyBorder="1" applyAlignment="1">
      <alignment horizontal="right" vertical="center"/>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0" fillId="0" borderId="0" xfId="0" applyFill="1" applyBorder="1" applyAlignment="1">
      <alignment vertical="top"/>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179" fontId="5" fillId="0" borderId="7" xfId="52" applyFont="1" applyAlignment="1">
      <alignment horizontal="left" vertical="center" wrapText="1"/>
    </xf>
    <xf numFmtId="17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center" vertical="center" wrapText="1"/>
    </xf>
    <xf numFmtId="179" fontId="5" fillId="0" borderId="7" xfId="52" applyFont="1" applyAlignment="1">
      <alignment horizontal="right"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center" wrapText="1"/>
    </xf>
    <xf numFmtId="49" fontId="5" fillId="0" borderId="6" xfId="0" applyNumberFormat="1" applyFont="1" applyFill="1" applyBorder="1" applyAlignment="1">
      <alignment horizontal="center" vertical="center" wrapText="1"/>
    </xf>
    <xf numFmtId="49" fontId="5" fillId="0" borderId="6" xfId="0" applyNumberFormat="1" applyFont="1" applyFill="1" applyBorder="1" applyAlignment="1">
      <alignment horizontal="left" vertical="center" wrapText="1"/>
    </xf>
    <xf numFmtId="49" fontId="5" fillId="0" borderId="7" xfId="55" applyFont="1" applyBorder="1" applyAlignment="1">
      <alignment horizontal="center" vertical="center" wrapText="1"/>
    </xf>
    <xf numFmtId="49" fontId="5" fillId="0" borderId="7" xfId="55" applyFont="1" applyBorder="1" applyAlignment="1">
      <alignment horizontal="left" vertical="center" wrapText="1"/>
    </xf>
    <xf numFmtId="0" fontId="8" fillId="0" borderId="0" xfId="0" applyFont="1" applyFill="1" applyAlignment="1">
      <alignment vertical="center"/>
    </xf>
    <xf numFmtId="0" fontId="0" fillId="0" borderId="0" xfId="0" applyFill="1"/>
    <xf numFmtId="0" fontId="0" fillId="0" borderId="0" xfId="0" applyFill="1" applyAlignment="1">
      <alignment horizontal="center" vertical="center"/>
    </xf>
    <xf numFmtId="49" fontId="1" fillId="0" borderId="0" xfId="0" applyNumberFormat="1" applyFont="1" applyFill="1"/>
    <xf numFmtId="0" fontId="7" fillId="0" borderId="0" xfId="0" applyFont="1" applyFill="1" applyAlignment="1">
      <alignment horizontal="center" vertical="center"/>
    </xf>
    <xf numFmtId="0" fontId="3" fillId="0" borderId="0" xfId="0" applyFont="1" applyFill="1" applyAlignment="1" applyProtection="1">
      <alignment horizontal="left" vertical="center"/>
      <protection locked="0"/>
    </xf>
    <xf numFmtId="0" fontId="6" fillId="0" borderId="0" xfId="0" applyFont="1" applyFill="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4" fillId="0" borderId="0" xfId="0" applyFont="1" applyFill="1"/>
    <xf numFmtId="0" fontId="4" fillId="0" borderId="7" xfId="0" applyFont="1" applyFill="1" applyBorder="1" applyAlignment="1">
      <alignment horizontal="center" vertical="center"/>
    </xf>
    <xf numFmtId="0" fontId="17"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181" fontId="10" fillId="0" borderId="7" xfId="52" applyNumberFormat="1" applyFill="1">
      <alignment horizontal="right" vertical="center"/>
    </xf>
    <xf numFmtId="181" fontId="1" fillId="0" borderId="7" xfId="0" applyNumberFormat="1" applyFont="1" applyFill="1" applyBorder="1" applyAlignment="1">
      <alignment horizontal="center" vertical="center"/>
    </xf>
    <xf numFmtId="181" fontId="3" fillId="0" borderId="7" xfId="0" applyNumberFormat="1" applyFont="1" applyFill="1" applyBorder="1" applyAlignment="1" applyProtection="1">
      <alignment horizontal="right" vertical="center" wrapText="1"/>
      <protection locked="0"/>
    </xf>
    <xf numFmtId="0" fontId="1" fillId="0" borderId="0" xfId="0" applyFont="1" applyFill="1" applyAlignment="1">
      <alignment vertical="top"/>
    </xf>
    <xf numFmtId="0" fontId="1" fillId="0" borderId="0" xfId="0" applyFont="1" applyFill="1" applyAlignment="1">
      <alignment horizontal="right" vertical="center"/>
    </xf>
    <xf numFmtId="0" fontId="1" fillId="0" borderId="0" xfId="0" applyFont="1" applyFill="1" applyAlignment="1">
      <alignment horizontal="righ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181" fontId="1" fillId="0" borderId="0" xfId="0" applyNumberFormat="1" applyFont="1" applyFill="1" applyAlignment="1">
      <alignment horizontal="right" vertical="center"/>
    </xf>
    <xf numFmtId="181" fontId="1" fillId="0" borderId="7" xfId="0" applyNumberFormat="1" applyFont="1" applyFill="1" applyBorder="1" applyAlignment="1">
      <alignment horizontal="right" vertical="center"/>
    </xf>
    <xf numFmtId="181" fontId="1" fillId="0" borderId="21" xfId="0" applyNumberFormat="1" applyFont="1" applyFill="1" applyBorder="1" applyAlignment="1">
      <alignment horizontal="right" vertical="center"/>
    </xf>
    <xf numFmtId="181" fontId="10" fillId="0" borderId="7" xfId="52" applyNumberFormat="1" applyFill="1" applyAlignment="1">
      <alignment horizontal="right" vertical="center"/>
    </xf>
    <xf numFmtId="181" fontId="3" fillId="0" borderId="7" xfId="0" applyNumberFormat="1" applyFont="1" applyFill="1" applyBorder="1" applyAlignment="1" applyProtection="1">
      <alignment horizontal="right" vertical="center"/>
      <protection locked="0"/>
    </xf>
    <xf numFmtId="181" fontId="10" fillId="0" borderId="6" xfId="52" applyNumberFormat="1" applyFill="1" applyBorder="1" applyAlignment="1">
      <alignment horizontal="right" vertical="center"/>
    </xf>
    <xf numFmtId="49" fontId="8" fillId="0" borderId="9" xfId="57" applyNumberFormat="1" applyFont="1" applyFill="1" applyBorder="1" applyAlignment="1" applyProtection="1">
      <alignment horizontal="left" vertical="center"/>
    </xf>
    <xf numFmtId="0" fontId="5" fillId="0" borderId="9" xfId="0" applyFont="1" applyFill="1" applyBorder="1" applyAlignment="1">
      <alignment horizontal="left"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8" fillId="0" borderId="7" xfId="0" applyFont="1" applyBorder="1" applyAlignment="1">
      <alignment horizontal="center"/>
    </xf>
    <xf numFmtId="0" fontId="10" fillId="0" borderId="7" xfId="0" applyFont="1" applyFill="1" applyBorder="1" applyAlignment="1">
      <alignment horizontal="left" vertical="center" wrapText="1"/>
    </xf>
    <xf numFmtId="181" fontId="10" fillId="0" borderId="7" xfId="52" applyNumberFormat="1" applyAlignment="1">
      <alignment horizontal="right" vertical="center"/>
    </xf>
    <xf numFmtId="0" fontId="17" fillId="0" borderId="7" xfId="0" applyFont="1" applyBorder="1" applyAlignment="1">
      <alignment horizontal="center" vertical="center"/>
    </xf>
    <xf numFmtId="0" fontId="17" fillId="0" borderId="7" xfId="0" applyFont="1" applyBorder="1" applyAlignment="1">
      <alignment horizontal="center" vertical="center" wrapText="1"/>
    </xf>
    <xf numFmtId="181" fontId="10" fillId="0" borderId="7" xfId="0" applyNumberFormat="1" applyFont="1" applyFill="1" applyBorder="1" applyAlignment="1">
      <alignment horizontal="left" vertical="center" wrapText="1"/>
    </xf>
    <xf numFmtId="0" fontId="1" fillId="0" borderId="0" xfId="0" applyFont="1" applyAlignment="1">
      <alignment vertical="top"/>
    </xf>
    <xf numFmtId="181" fontId="6" fillId="0" borderId="7" xfId="52" applyNumberFormat="1" applyFont="1" applyAlignment="1">
      <alignment horizontal="right" vertical="center"/>
    </xf>
    <xf numFmtId="0" fontId="1" fillId="0" borderId="0" xfId="0" applyFont="1" applyAlignment="1">
      <alignment horizontal="center" wrapText="1"/>
    </xf>
    <xf numFmtId="0" fontId="19"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181" fontId="10" fillId="0" borderId="7" xfId="52" applyNumberFormat="1">
      <alignment horizontal="right" vertical="center"/>
    </xf>
    <xf numFmtId="10" fontId="0" fillId="0" borderId="0" xfId="0" applyNumberForma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5"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7" xfId="0" applyNumberFormat="1" applyFont="1" applyBorder="1" applyAlignment="1">
      <alignment horizontal="center" vertical="center"/>
    </xf>
    <xf numFmtId="181" fontId="16" fillId="0" borderId="20" xfId="0" applyNumberFormat="1" applyFont="1" applyFill="1" applyBorder="1" applyAlignment="1">
      <alignment horizontal="right" vertical="center" shrinkToFit="1"/>
    </xf>
    <xf numFmtId="181" fontId="6" fillId="0" borderId="1" xfId="52" applyNumberFormat="1" applyFont="1" applyBorder="1">
      <alignment horizontal="right" vertical="center"/>
    </xf>
    <xf numFmtId="181" fontId="16" fillId="0" borderId="22" xfId="0" applyNumberFormat="1" applyFont="1" applyFill="1" applyBorder="1" applyAlignment="1">
      <alignment horizontal="right" vertical="center" shrinkToFit="1"/>
    </xf>
    <xf numFmtId="181" fontId="6" fillId="0" borderId="9" xfId="52" applyNumberFormat="1" applyFont="1" applyBorder="1">
      <alignment horizontal="right" vertical="center"/>
    </xf>
    <xf numFmtId="4" fontId="3" fillId="0" borderId="2" xfId="0" applyNumberFormat="1" applyFont="1" applyBorder="1" applyAlignment="1">
      <alignment horizontal="center" vertical="center"/>
    </xf>
    <xf numFmtId="4" fontId="3" fillId="0" borderId="4" xfId="0" applyNumberFormat="1"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3" fillId="0" borderId="7" xfId="0" applyFont="1" applyBorder="1" applyAlignment="1">
      <alignment vertical="center"/>
    </xf>
    <xf numFmtId="0" fontId="10" fillId="0" borderId="7" xfId="0" applyFont="1" applyFill="1" applyBorder="1" applyAlignment="1">
      <alignment horizontal="left" vertical="center"/>
    </xf>
    <xf numFmtId="0" fontId="6" fillId="0" borderId="7" xfId="0" applyFont="1" applyBorder="1" applyAlignment="1">
      <alignment vertical="center"/>
    </xf>
    <xf numFmtId="181" fontId="3" fillId="0" borderId="7" xfId="0" applyNumberFormat="1" applyFont="1" applyBorder="1" applyAlignment="1" applyProtection="1">
      <alignment horizontal="right" vertical="center"/>
      <protection locked="0"/>
    </xf>
    <xf numFmtId="0" fontId="3" fillId="0" borderId="7" xfId="0" applyFont="1" applyBorder="1" applyAlignment="1">
      <alignment vertical="center"/>
    </xf>
    <xf numFmtId="181" fontId="23" fillId="0" borderId="7" xfId="0" applyNumberFormat="1" applyFont="1" applyBorder="1" applyAlignment="1">
      <alignment horizontal="right" vertical="center"/>
    </xf>
    <xf numFmtId="181" fontId="3" fillId="0" borderId="7" xfId="0" applyNumberFormat="1" applyFont="1" applyBorder="1" applyAlignment="1">
      <alignment horizontal="right" vertical="center"/>
    </xf>
    <xf numFmtId="0" fontId="6" fillId="0" borderId="7" xfId="0" applyFont="1" applyBorder="1" applyAlignment="1">
      <alignment horizontal="left" vertical="center"/>
    </xf>
    <xf numFmtId="0" fontId="23"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3" fillId="0" borderId="7" xfId="0" applyFont="1" applyBorder="1" applyAlignment="1">
      <alignment horizontal="center" vertical="center"/>
    </xf>
    <xf numFmtId="0" fontId="1" fillId="0" borderId="1" xfId="0" applyFont="1" applyBorder="1" applyAlignment="1">
      <alignment horizontal="center" vertical="center" wrapText="1"/>
    </xf>
    <xf numFmtId="182" fontId="0" fillId="0" borderId="0" xfId="0" applyNumberFormat="1"/>
    <xf numFmtId="181" fontId="16" fillId="0" borderId="23" xfId="0" applyNumberFormat="1" applyFont="1" applyFill="1" applyBorder="1" applyAlignment="1">
      <alignment horizontal="right" vertical="center" shrinkToFit="1"/>
    </xf>
    <xf numFmtId="179" fontId="6"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1" fillId="0" borderId="2" xfId="0" applyFont="1" applyBorder="1" applyAlignment="1">
      <alignment horizontal="center" vertical="center"/>
    </xf>
    <xf numFmtId="0" fontId="10" fillId="0" borderId="7" xfId="0" applyFont="1" applyFill="1" applyBorder="1" applyAlignment="1">
      <alignment horizontal="left" vertical="center" wrapText="1" indent="1"/>
    </xf>
    <xf numFmtId="0" fontId="10" fillId="0" borderId="7" xfId="0" applyFont="1" applyFill="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81" fontId="10" fillId="0" borderId="2" xfId="52" applyNumberFormat="1" applyBorder="1">
      <alignment horizontal="right" vertical="center"/>
    </xf>
    <xf numFmtId="181" fontId="0" fillId="0" borderId="8" xfId="0" applyNumberFormat="1" applyFill="1" applyBorder="1" applyAlignment="1">
      <alignment vertical="top"/>
    </xf>
    <xf numFmtId="181" fontId="0" fillId="0" borderId="9" xfId="0" applyNumberFormat="1" applyFill="1" applyBorder="1" applyAlignment="1">
      <alignment vertical="top"/>
    </xf>
    <xf numFmtId="181" fontId="0" fillId="0" borderId="24" xfId="0" applyNumberFormat="1" applyFill="1" applyBorder="1" applyAlignment="1">
      <alignment vertical="top"/>
    </xf>
    <xf numFmtId="181" fontId="0" fillId="0" borderId="25" xfId="0" applyNumberFormat="1" applyFill="1" applyBorder="1" applyAlignment="1">
      <alignment vertical="top"/>
    </xf>
    <xf numFmtId="0" fontId="7" fillId="0" borderId="0" xfId="0" applyFont="1" applyAlignment="1">
      <alignment horizontal="center" vertical="top"/>
    </xf>
    <xf numFmtId="0" fontId="3" fillId="0" borderId="6" xfId="0" applyFont="1" applyBorder="1" applyAlignment="1">
      <alignment horizontal="left" vertical="center"/>
    </xf>
    <xf numFmtId="0" fontId="23" fillId="0" borderId="6"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 fillId="0" borderId="6" xfId="0" applyFont="1" applyBorder="1" applyAlignment="1">
      <alignment horizontal="left" vertical="center"/>
    </xf>
    <xf numFmtId="0" fontId="23" fillId="0" borderId="6" xfId="0" applyFont="1" applyBorder="1" applyAlignment="1" applyProtection="1">
      <alignment horizontal="center" vertical="center"/>
      <protection locked="0"/>
    </xf>
    <xf numFmtId="181" fontId="23" fillId="0" borderId="7" xfId="0" applyNumberFormat="1" applyFont="1" applyBorder="1" applyAlignment="1" applyProtection="1">
      <alignment horizontal="right" vertical="center"/>
      <protection locked="0"/>
    </xf>
    <xf numFmtId="0" fontId="5" fillId="0" borderId="7" xfId="0" applyFont="1" applyFill="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6"/>
  <sheetViews>
    <sheetView showZeros="0" workbookViewId="0">
      <pane ySplit="1" topLeftCell="A2" activePane="bottomLeft" state="frozen"/>
      <selection/>
      <selection pane="bottomLeft" activeCell="D13" sqref="D13"/>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17" t="s">
        <v>0</v>
      </c>
    </row>
    <row r="3" ht="36" customHeight="1" spans="1:4">
      <c r="A3" s="58" t="s">
        <v>1</v>
      </c>
      <c r="B3" s="253"/>
      <c r="C3" s="253"/>
      <c r="D3" s="253"/>
    </row>
    <row r="4" ht="20.95" customHeight="1" spans="1:4">
      <c r="A4" s="107" t="s">
        <v>2</v>
      </c>
      <c r="B4" s="209"/>
      <c r="C4" s="209"/>
      <c r="D4" s="116"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220" t="s">
        <v>9</v>
      </c>
      <c r="B8" s="194">
        <v>27401071.2</v>
      </c>
      <c r="C8" s="212" t="str">
        <f>"一"&amp;"、"&amp;"一般公共服务支出"</f>
        <v>一、一般公共服务支出</v>
      </c>
      <c r="D8" s="194">
        <v>8856765.88</v>
      </c>
    </row>
    <row r="9" ht="25.4" customHeight="1" spans="1:4">
      <c r="A9" s="220" t="s">
        <v>10</v>
      </c>
      <c r="B9" s="194">
        <v>860000</v>
      </c>
      <c r="C9" s="212" t="str">
        <f>"二"&amp;"、"&amp;"国防支出"</f>
        <v>二、国防支出</v>
      </c>
      <c r="D9" s="194">
        <v>80000</v>
      </c>
    </row>
    <row r="10" ht="25.4" customHeight="1" spans="1:4">
      <c r="A10" s="220" t="s">
        <v>11</v>
      </c>
      <c r="B10" s="194"/>
      <c r="C10" s="212" t="str">
        <f>"三"&amp;"、"&amp;"教育支出"</f>
        <v>三、教育支出</v>
      </c>
      <c r="D10" s="194">
        <v>120000</v>
      </c>
    </row>
    <row r="11" ht="25.4" customHeight="1" spans="1:4">
      <c r="A11" s="220" t="s">
        <v>12</v>
      </c>
      <c r="B11" s="194"/>
      <c r="C11" s="212" t="str">
        <f>"四"&amp;"、"&amp;"文化旅游体育与传媒支出"</f>
        <v>四、文化旅游体育与传媒支出</v>
      </c>
      <c r="D11" s="194">
        <v>251800</v>
      </c>
    </row>
    <row r="12" ht="25.4" customHeight="1" spans="1:4">
      <c r="A12" s="220" t="s">
        <v>13</v>
      </c>
      <c r="B12" s="194">
        <v>771325.17</v>
      </c>
      <c r="C12" s="212" t="str">
        <f>"五"&amp;"、"&amp;"社会保障和就业支出"</f>
        <v>五、社会保障和就业支出</v>
      </c>
      <c r="D12" s="194">
        <v>1578625.35</v>
      </c>
    </row>
    <row r="13" ht="25.4" customHeight="1" spans="1:4">
      <c r="A13" s="220" t="s">
        <v>14</v>
      </c>
      <c r="B13" s="214"/>
      <c r="C13" s="212" t="str">
        <f>"六"&amp;"、"&amp;"卫生健康支出"</f>
        <v>六、卫生健康支出</v>
      </c>
      <c r="D13" s="194">
        <v>1159702.7</v>
      </c>
    </row>
    <row r="14" ht="25.4" customHeight="1" spans="1:4">
      <c r="A14" s="220" t="s">
        <v>15</v>
      </c>
      <c r="B14" s="214"/>
      <c r="C14" s="212" t="str">
        <f>"七"&amp;"、"&amp;"城乡社区支出"</f>
        <v>七、城乡社区支出</v>
      </c>
      <c r="D14" s="194">
        <v>992318.88</v>
      </c>
    </row>
    <row r="15" ht="25.4" customHeight="1" spans="1:4">
      <c r="A15" s="220" t="s">
        <v>16</v>
      </c>
      <c r="B15" s="214"/>
      <c r="C15" s="212" t="str">
        <f>"八"&amp;"、"&amp;"农林水支出"</f>
        <v>八、农林水支出</v>
      </c>
      <c r="D15" s="194">
        <v>12561992.56</v>
      </c>
    </row>
    <row r="16" ht="25.4" customHeight="1" spans="1:4">
      <c r="A16" s="254" t="s">
        <v>17</v>
      </c>
      <c r="B16" s="214"/>
      <c r="C16" s="212" t="str">
        <f>"九"&amp;"、"&amp;"交通运输支出"</f>
        <v>九、交通运输支出</v>
      </c>
      <c r="D16" s="194">
        <v>632762</v>
      </c>
    </row>
    <row r="17" ht="25.4" customHeight="1" spans="1:4">
      <c r="A17" s="254" t="s">
        <v>18</v>
      </c>
      <c r="B17" s="217"/>
      <c r="C17" s="212" t="str">
        <f>"十"&amp;"、"&amp;"自然资源海洋气象等支出"</f>
        <v>十、自然资源海洋气象等支出</v>
      </c>
      <c r="D17" s="194">
        <v>97533</v>
      </c>
    </row>
    <row r="18" ht="25.4" customHeight="1" spans="1:4">
      <c r="A18" s="254"/>
      <c r="B18" s="217"/>
      <c r="C18" s="212" t="str">
        <f>"十一"&amp;"、"&amp;"住房保障支出"</f>
        <v>十一、住房保障支出</v>
      </c>
      <c r="D18" s="194">
        <v>1840896</v>
      </c>
    </row>
    <row r="19" ht="25.4" customHeight="1" spans="1:4">
      <c r="A19" s="254"/>
      <c r="B19" s="217"/>
      <c r="C19" s="212" t="s">
        <v>19</v>
      </c>
      <c r="D19" s="194">
        <v>860000</v>
      </c>
    </row>
    <row r="20" ht="25.4" customHeight="1" spans="1:4">
      <c r="A20" s="255" t="s">
        <v>20</v>
      </c>
      <c r="B20" s="216">
        <f>SUM(B8:B19)</f>
        <v>29032396.37</v>
      </c>
      <c r="C20" s="221" t="s">
        <v>21</v>
      </c>
      <c r="D20" s="216">
        <f>SUM(D8:D19)</f>
        <v>29032396.37</v>
      </c>
    </row>
    <row r="21" ht="25.4" customHeight="1" spans="1:4">
      <c r="A21" s="256" t="s">
        <v>22</v>
      </c>
      <c r="B21" s="216"/>
      <c r="C21" s="257" t="s">
        <v>23</v>
      </c>
      <c r="D21" s="216"/>
    </row>
    <row r="22" ht="25.4" customHeight="1" spans="1:4">
      <c r="A22" s="258" t="s">
        <v>24</v>
      </c>
      <c r="B22" s="217"/>
      <c r="C22" s="218" t="s">
        <v>24</v>
      </c>
      <c r="D22" s="214"/>
    </row>
    <row r="23" ht="25.4" customHeight="1" spans="1:4">
      <c r="A23" s="258" t="s">
        <v>25</v>
      </c>
      <c r="B23" s="217"/>
      <c r="C23" s="218" t="s">
        <v>26</v>
      </c>
      <c r="D23" s="214"/>
    </row>
    <row r="24" ht="25.4" customHeight="1" spans="1:4">
      <c r="A24" s="259" t="s">
        <v>27</v>
      </c>
      <c r="B24" s="216">
        <v>29032396.37</v>
      </c>
      <c r="C24" s="221" t="s">
        <v>28</v>
      </c>
      <c r="D24" s="260">
        <v>29032396.37</v>
      </c>
    </row>
    <row r="26" customHeight="1" spans="2:2">
      <c r="B26" s="195"/>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2"/>
  <sheetViews>
    <sheetView showZeros="0" workbookViewId="0">
      <pane ySplit="1" topLeftCell="A2" activePane="bottomLeft" state="frozen"/>
      <selection/>
      <selection pane="bottomLeft" activeCell="E24" sqref="E24"/>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68" t="s">
        <v>760</v>
      </c>
    </row>
    <row r="3" ht="28.5" customHeight="1" spans="1:6">
      <c r="A3" s="30" t="s">
        <v>761</v>
      </c>
      <c r="B3" s="30"/>
      <c r="C3" s="30"/>
      <c r="D3" s="30"/>
      <c r="E3" s="30"/>
      <c r="F3" s="30"/>
    </row>
    <row r="4" ht="15.05" customHeight="1" spans="1:6">
      <c r="A4" s="118" t="str">
        <f>'部门财务收支预算总表01-1'!A4</f>
        <v>单位名称：新平彝族傣族自治县扬武镇人民政府</v>
      </c>
      <c r="B4" s="118"/>
      <c r="C4" s="119"/>
      <c r="D4" s="71"/>
      <c r="E4" s="71"/>
      <c r="F4" s="120" t="s">
        <v>3</v>
      </c>
    </row>
    <row r="5" ht="18.85" customHeight="1" spans="1:6">
      <c r="A5" s="10" t="s">
        <v>258</v>
      </c>
      <c r="B5" s="10" t="s">
        <v>59</v>
      </c>
      <c r="C5" s="10" t="s">
        <v>60</v>
      </c>
      <c r="D5" s="16" t="s">
        <v>762</v>
      </c>
      <c r="E5" s="76"/>
      <c r="F5" s="76"/>
    </row>
    <row r="6" ht="29.95" customHeight="1" spans="1:6">
      <c r="A6" s="19"/>
      <c r="B6" s="19"/>
      <c r="C6" s="19"/>
      <c r="D6" s="16" t="s">
        <v>33</v>
      </c>
      <c r="E6" s="76" t="s">
        <v>68</v>
      </c>
      <c r="F6" s="76" t="s">
        <v>69</v>
      </c>
    </row>
    <row r="7" ht="16.55" customHeight="1" spans="1:6">
      <c r="A7" s="76">
        <v>1</v>
      </c>
      <c r="B7" s="76">
        <v>2</v>
      </c>
      <c r="C7" s="76">
        <v>3</v>
      </c>
      <c r="D7" s="76">
        <v>4</v>
      </c>
      <c r="E7" s="76">
        <v>5</v>
      </c>
      <c r="F7" s="76">
        <v>6</v>
      </c>
    </row>
    <row r="8" customHeight="1" spans="1:6">
      <c r="A8" s="121" t="s">
        <v>52</v>
      </c>
      <c r="B8" s="121" t="s">
        <v>218</v>
      </c>
      <c r="C8" s="122" t="s">
        <v>67</v>
      </c>
      <c r="D8" s="123">
        <v>860000</v>
      </c>
      <c r="E8" s="124"/>
      <c r="F8" s="123">
        <v>860000</v>
      </c>
    </row>
    <row r="9" customHeight="1" spans="1:6">
      <c r="A9" s="121" t="s">
        <v>52</v>
      </c>
      <c r="B9" s="121" t="s">
        <v>219</v>
      </c>
      <c r="C9" s="122" t="s">
        <v>220</v>
      </c>
      <c r="D9" s="123">
        <v>860000</v>
      </c>
      <c r="E9" s="124"/>
      <c r="F9" s="123">
        <v>860000</v>
      </c>
    </row>
    <row r="10" customHeight="1" spans="1:6">
      <c r="A10" s="121" t="s">
        <v>52</v>
      </c>
      <c r="B10" s="121" t="s">
        <v>221</v>
      </c>
      <c r="C10" s="122" t="s">
        <v>222</v>
      </c>
      <c r="D10" s="123">
        <v>260000</v>
      </c>
      <c r="E10" s="124"/>
      <c r="F10" s="123">
        <v>260000</v>
      </c>
    </row>
    <row r="11" customHeight="1" spans="1:6">
      <c r="A11" s="121" t="s">
        <v>52</v>
      </c>
      <c r="B11" s="121" t="s">
        <v>223</v>
      </c>
      <c r="C11" s="122" t="s">
        <v>224</v>
      </c>
      <c r="D11" s="125">
        <v>600000</v>
      </c>
      <c r="E11" s="124"/>
      <c r="F11" s="125">
        <v>600000</v>
      </c>
    </row>
    <row r="12" ht="17.2" customHeight="1" spans="1:6">
      <c r="A12" s="126" t="s">
        <v>225</v>
      </c>
      <c r="B12" s="127"/>
      <c r="C12" s="127"/>
      <c r="D12" s="123">
        <v>860000</v>
      </c>
      <c r="E12" s="111"/>
      <c r="F12" s="123">
        <v>860000</v>
      </c>
    </row>
  </sheetData>
  <mergeCells count="7">
    <mergeCell ref="A3:F3"/>
    <mergeCell ref="A4:B4"/>
    <mergeCell ref="D5:F5"/>
    <mergeCell ref="A12:C12"/>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30"/>
  <sheetViews>
    <sheetView showZeros="0" workbookViewId="0">
      <pane ySplit="1" topLeftCell="A2" activePane="bottomLeft" state="frozen"/>
      <selection/>
      <selection pane="bottomLeft" activeCell="F18" sqref="F18"/>
    </sheetView>
  </sheetViews>
  <sheetFormatPr defaultColWidth="9.10833333333333" defaultRowHeight="14.25" customHeight="1"/>
  <cols>
    <col min="1" max="1" width="39.625" customWidth="1"/>
    <col min="2" max="2" width="26.625"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67"/>
      <c r="P2" s="67"/>
      <c r="Q2" s="116" t="s">
        <v>763</v>
      </c>
    </row>
    <row r="3" ht="27.85" customHeight="1" spans="1:17">
      <c r="A3" s="69" t="s">
        <v>764</v>
      </c>
      <c r="B3" s="30"/>
      <c r="C3" s="30"/>
      <c r="D3" s="30"/>
      <c r="E3" s="30"/>
      <c r="F3" s="30"/>
      <c r="G3" s="30"/>
      <c r="H3" s="30"/>
      <c r="I3" s="30"/>
      <c r="J3" s="30"/>
      <c r="K3" s="59"/>
      <c r="L3" s="30"/>
      <c r="M3" s="30"/>
      <c r="N3" s="30"/>
      <c r="O3" s="59"/>
      <c r="P3" s="59"/>
      <c r="Q3" s="30"/>
    </row>
    <row r="4" ht="18.85" customHeight="1" spans="1:17">
      <c r="A4" s="107" t="str">
        <f>'部门财务收支预算总表01-1'!A4</f>
        <v>单位名称：新平彝族傣族自治县扬武镇人民政府</v>
      </c>
      <c r="B4" s="7"/>
      <c r="C4" s="7"/>
      <c r="D4" s="7"/>
      <c r="E4" s="7"/>
      <c r="F4" s="7"/>
      <c r="G4" s="7"/>
      <c r="H4" s="7"/>
      <c r="I4" s="7"/>
      <c r="J4" s="7"/>
      <c r="O4" s="77"/>
      <c r="P4" s="77"/>
      <c r="Q4" s="117" t="s">
        <v>249</v>
      </c>
    </row>
    <row r="5" ht="15.75" customHeight="1" spans="1:17">
      <c r="A5" s="10" t="s">
        <v>765</v>
      </c>
      <c r="B5" s="83" t="s">
        <v>766</v>
      </c>
      <c r="C5" s="83" t="s">
        <v>767</v>
      </c>
      <c r="D5" s="83" t="s">
        <v>768</v>
      </c>
      <c r="E5" s="83" t="s">
        <v>769</v>
      </c>
      <c r="F5" s="83" t="s">
        <v>770</v>
      </c>
      <c r="G5" s="84" t="s">
        <v>265</v>
      </c>
      <c r="H5" s="84"/>
      <c r="I5" s="84"/>
      <c r="J5" s="84"/>
      <c r="K5" s="85"/>
      <c r="L5" s="84"/>
      <c r="M5" s="84"/>
      <c r="N5" s="84"/>
      <c r="O5" s="100"/>
      <c r="P5" s="85"/>
      <c r="Q5" s="101"/>
    </row>
    <row r="6" ht="17.2" customHeight="1" spans="1:17">
      <c r="A6" s="15"/>
      <c r="B6" s="86"/>
      <c r="C6" s="86"/>
      <c r="D6" s="86"/>
      <c r="E6" s="86"/>
      <c r="F6" s="86"/>
      <c r="G6" s="86" t="s">
        <v>33</v>
      </c>
      <c r="H6" s="86" t="s">
        <v>36</v>
      </c>
      <c r="I6" s="86" t="s">
        <v>771</v>
      </c>
      <c r="J6" s="86" t="s">
        <v>772</v>
      </c>
      <c r="K6" s="87" t="s">
        <v>773</v>
      </c>
      <c r="L6" s="102" t="s">
        <v>774</v>
      </c>
      <c r="M6" s="102"/>
      <c r="N6" s="102"/>
      <c r="O6" s="103"/>
      <c r="P6" s="104"/>
      <c r="Q6" s="88"/>
    </row>
    <row r="7" ht="54" customHeight="1" spans="1:17">
      <c r="A7" s="18"/>
      <c r="B7" s="88"/>
      <c r="C7" s="88"/>
      <c r="D7" s="88"/>
      <c r="E7" s="88"/>
      <c r="F7" s="88"/>
      <c r="G7" s="88"/>
      <c r="H7" s="88" t="s">
        <v>35</v>
      </c>
      <c r="I7" s="88"/>
      <c r="J7" s="88"/>
      <c r="K7" s="89"/>
      <c r="L7" s="88" t="s">
        <v>35</v>
      </c>
      <c r="M7" s="88" t="s">
        <v>46</v>
      </c>
      <c r="N7" s="88" t="s">
        <v>272</v>
      </c>
      <c r="O7" s="105" t="s">
        <v>42</v>
      </c>
      <c r="P7" s="89" t="s">
        <v>43</v>
      </c>
      <c r="Q7" s="88" t="s">
        <v>44</v>
      </c>
    </row>
    <row r="8" ht="15.05" customHeight="1" spans="1:17">
      <c r="A8" s="19">
        <v>1</v>
      </c>
      <c r="B8" s="108">
        <v>2</v>
      </c>
      <c r="C8" s="108">
        <v>3</v>
      </c>
      <c r="D8" s="108">
        <v>4</v>
      </c>
      <c r="E8" s="108">
        <v>5</v>
      </c>
      <c r="F8" s="108">
        <v>6</v>
      </c>
      <c r="G8" s="109">
        <v>7</v>
      </c>
      <c r="H8" s="109">
        <v>8</v>
      </c>
      <c r="I8" s="109">
        <v>9</v>
      </c>
      <c r="J8" s="109">
        <v>10</v>
      </c>
      <c r="K8" s="109">
        <v>11</v>
      </c>
      <c r="L8" s="109">
        <v>12</v>
      </c>
      <c r="M8" s="109">
        <v>13</v>
      </c>
      <c r="N8" s="109">
        <v>14</v>
      </c>
      <c r="O8" s="109">
        <v>15</v>
      </c>
      <c r="P8" s="109">
        <v>16</v>
      </c>
      <c r="Q8" s="109">
        <v>17</v>
      </c>
    </row>
    <row r="9" ht="20.95" customHeight="1" spans="1:17">
      <c r="A9" s="50" t="s">
        <v>52</v>
      </c>
      <c r="B9" s="50"/>
      <c r="C9" s="91"/>
      <c r="D9" s="110"/>
      <c r="E9" s="50"/>
      <c r="F9" s="111">
        <v>452888</v>
      </c>
      <c r="G9" s="111">
        <v>425988</v>
      </c>
      <c r="H9" s="111">
        <v>425988</v>
      </c>
      <c r="I9" s="111">
        <v>0</v>
      </c>
      <c r="J9" s="111">
        <v>0</v>
      </c>
      <c r="K9" s="111">
        <v>0</v>
      </c>
      <c r="L9" s="111">
        <v>26900</v>
      </c>
      <c r="M9" s="111">
        <v>0</v>
      </c>
      <c r="N9" s="111">
        <v>0</v>
      </c>
      <c r="O9" s="111">
        <v>0</v>
      </c>
      <c r="P9" s="111">
        <v>0</v>
      </c>
      <c r="Q9" s="111">
        <v>26900</v>
      </c>
    </row>
    <row r="10" ht="20.95" customHeight="1" spans="1:17">
      <c r="A10" s="50" t="str">
        <f>"        "&amp;"行政单位公用经费"</f>
        <v>        行政单位公用经费</v>
      </c>
      <c r="B10" s="50"/>
      <c r="C10" s="91"/>
      <c r="D10" s="110"/>
      <c r="E10" s="112"/>
      <c r="F10" s="111">
        <v>19000</v>
      </c>
      <c r="G10" s="111">
        <v>19000</v>
      </c>
      <c r="H10" s="111">
        <v>19000</v>
      </c>
      <c r="I10" s="111"/>
      <c r="J10" s="111"/>
      <c r="K10" s="111"/>
      <c r="L10" s="111"/>
      <c r="M10" s="111"/>
      <c r="N10" s="111"/>
      <c r="O10" s="111"/>
      <c r="P10" s="111"/>
      <c r="Q10" s="111"/>
    </row>
    <row r="11" ht="20.95" customHeight="1" spans="1:17">
      <c r="A11" s="50"/>
      <c r="B11" s="50" t="str">
        <f>"            "&amp;"打印机"</f>
        <v>            打印机</v>
      </c>
      <c r="C11" s="50" t="str">
        <f>"A02021002"&amp;"  "&amp;"A3彩色打印机"</f>
        <v>A02021002  A3彩色打印机</v>
      </c>
      <c r="D11" s="113" t="s">
        <v>775</v>
      </c>
      <c r="E11" s="112">
        <v>1</v>
      </c>
      <c r="F11" s="111">
        <v>19000</v>
      </c>
      <c r="G11" s="111">
        <v>19000</v>
      </c>
      <c r="H11" s="111">
        <v>19000</v>
      </c>
      <c r="I11" s="111"/>
      <c r="J11" s="111"/>
      <c r="K11" s="111"/>
      <c r="L11" s="111"/>
      <c r="M11" s="111"/>
      <c r="N11" s="111"/>
      <c r="O11" s="111"/>
      <c r="P11" s="111"/>
      <c r="Q11" s="111"/>
    </row>
    <row r="12" ht="20.95" customHeight="1" spans="1:17">
      <c r="A12" s="50" t="str">
        <f>"        "&amp;"一般公用运转经费"</f>
        <v>        一般公用运转经费</v>
      </c>
      <c r="B12" s="114"/>
      <c r="C12" s="114"/>
      <c r="D12" s="114"/>
      <c r="E12" s="114"/>
      <c r="F12" s="111">
        <v>61988</v>
      </c>
      <c r="G12" s="111">
        <v>61988</v>
      </c>
      <c r="H12" s="111">
        <v>61988</v>
      </c>
      <c r="I12" s="111"/>
      <c r="J12" s="111"/>
      <c r="K12" s="111"/>
      <c r="L12" s="111"/>
      <c r="M12" s="111"/>
      <c r="N12" s="111"/>
      <c r="O12" s="111"/>
      <c r="P12" s="111"/>
      <c r="Q12" s="111"/>
    </row>
    <row r="13" ht="20.95" customHeight="1" spans="1:17">
      <c r="A13" s="50"/>
      <c r="B13" s="50" t="str">
        <f>"            "&amp;"A3复印纸"</f>
        <v>            A3复印纸</v>
      </c>
      <c r="C13" s="50" t="str">
        <f>"A05040101"&amp;"  "&amp;"复印纸"</f>
        <v>A05040101  复印纸</v>
      </c>
      <c r="D13" s="113" t="s">
        <v>776</v>
      </c>
      <c r="E13" s="112">
        <v>133</v>
      </c>
      <c r="F13" s="111">
        <v>150</v>
      </c>
      <c r="G13" s="111">
        <v>150</v>
      </c>
      <c r="H13" s="111">
        <v>150</v>
      </c>
      <c r="I13" s="111"/>
      <c r="J13" s="111"/>
      <c r="K13" s="111"/>
      <c r="L13" s="111"/>
      <c r="M13" s="111"/>
      <c r="N13" s="111"/>
      <c r="O13" s="111"/>
      <c r="P13" s="111"/>
      <c r="Q13" s="111"/>
    </row>
    <row r="14" ht="20.95" customHeight="1" spans="1:17">
      <c r="A14" s="50"/>
      <c r="B14" s="50" t="str">
        <f>"            "&amp;"彩色打印机"</f>
        <v>            彩色打印机</v>
      </c>
      <c r="C14" s="50" t="str">
        <f>"A02021002"&amp;"  "&amp;"A3彩色打印机"</f>
        <v>A02021002  A3彩色打印机</v>
      </c>
      <c r="D14" s="113" t="s">
        <v>775</v>
      </c>
      <c r="E14" s="112">
        <v>1</v>
      </c>
      <c r="F14" s="111">
        <v>20000</v>
      </c>
      <c r="G14" s="111">
        <v>20000</v>
      </c>
      <c r="H14" s="111">
        <v>20000</v>
      </c>
      <c r="I14" s="111"/>
      <c r="J14" s="111"/>
      <c r="K14" s="111"/>
      <c r="L14" s="111"/>
      <c r="M14" s="111"/>
      <c r="N14" s="111"/>
      <c r="O14" s="111"/>
      <c r="P14" s="111"/>
      <c r="Q14" s="111"/>
    </row>
    <row r="15" ht="20.95" customHeight="1" spans="1:17">
      <c r="A15" s="50"/>
      <c r="B15" s="50" t="str">
        <f>"            "&amp;"档案柜"</f>
        <v>            档案柜</v>
      </c>
      <c r="C15" s="50" t="str">
        <f>"A05010502"&amp;"  "&amp;"文件柜"</f>
        <v>A05010502  文件柜</v>
      </c>
      <c r="D15" s="113" t="s">
        <v>777</v>
      </c>
      <c r="E15" s="112">
        <v>2</v>
      </c>
      <c r="F15" s="111">
        <v>1000</v>
      </c>
      <c r="G15" s="111">
        <v>1000</v>
      </c>
      <c r="H15" s="111">
        <v>1000</v>
      </c>
      <c r="I15" s="111"/>
      <c r="J15" s="111"/>
      <c r="K15" s="111"/>
      <c r="L15" s="111"/>
      <c r="M15" s="111"/>
      <c r="N15" s="111"/>
      <c r="O15" s="111"/>
      <c r="P15" s="111"/>
      <c r="Q15" s="111"/>
    </row>
    <row r="16" ht="20.95" customHeight="1" spans="1:17">
      <c r="A16" s="50"/>
      <c r="B16" s="50" t="str">
        <f>"            "&amp;"A4复印纸"</f>
        <v>            A4复印纸</v>
      </c>
      <c r="C16" s="50" t="str">
        <f>"A05040101"&amp;"  "&amp;"复印纸"</f>
        <v>A05040101  复印纸</v>
      </c>
      <c r="D16" s="113" t="s">
        <v>776</v>
      </c>
      <c r="E16" s="112">
        <v>86</v>
      </c>
      <c r="F16" s="111">
        <v>233</v>
      </c>
      <c r="G16" s="111">
        <v>233</v>
      </c>
      <c r="H16" s="111">
        <v>233</v>
      </c>
      <c r="I16" s="111"/>
      <c r="J16" s="111"/>
      <c r="K16" s="111"/>
      <c r="L16" s="111"/>
      <c r="M16" s="111"/>
      <c r="N16" s="111"/>
      <c r="O16" s="111"/>
      <c r="P16" s="111"/>
      <c r="Q16" s="111"/>
    </row>
    <row r="17" ht="20.95" customHeight="1" spans="1:17">
      <c r="A17" s="50" t="str">
        <f>"        "&amp;"公务用车运行维护经费"</f>
        <v>        公务用车运行维护经费</v>
      </c>
      <c r="B17" s="114"/>
      <c r="C17" s="114"/>
      <c r="D17" s="114"/>
      <c r="E17" s="114"/>
      <c r="F17" s="111">
        <v>345000</v>
      </c>
      <c r="G17" s="111">
        <v>345000</v>
      </c>
      <c r="H17" s="111">
        <v>345000</v>
      </c>
      <c r="I17" s="111"/>
      <c r="J17" s="111"/>
      <c r="K17" s="111"/>
      <c r="L17" s="111"/>
      <c r="M17" s="111"/>
      <c r="N17" s="111"/>
      <c r="O17" s="111"/>
      <c r="P17" s="111"/>
      <c r="Q17" s="111"/>
    </row>
    <row r="18" ht="20.95" customHeight="1" spans="1:17">
      <c r="A18" s="50"/>
      <c r="B18" s="50" t="str">
        <f>"            "&amp;"公务用车燃油费"</f>
        <v>            公务用车燃油费</v>
      </c>
      <c r="C18" s="50" t="str">
        <f>"C23120302"&amp;"  "&amp;"车辆加油、添加燃料服务"</f>
        <v>C23120302  车辆加油、添加燃料服务</v>
      </c>
      <c r="D18" s="113" t="s">
        <v>653</v>
      </c>
      <c r="E18" s="112">
        <v>1</v>
      </c>
      <c r="F18" s="111">
        <v>240000</v>
      </c>
      <c r="G18" s="111">
        <v>240000</v>
      </c>
      <c r="H18" s="111">
        <v>240000</v>
      </c>
      <c r="I18" s="111"/>
      <c r="J18" s="111"/>
      <c r="K18" s="111"/>
      <c r="L18" s="111"/>
      <c r="M18" s="111"/>
      <c r="N18" s="111"/>
      <c r="O18" s="111"/>
      <c r="P18" s="111"/>
      <c r="Q18" s="111"/>
    </row>
    <row r="19" ht="20.95" customHeight="1" spans="1:17">
      <c r="A19" s="50"/>
      <c r="B19" s="50" t="str">
        <f>"            "&amp;"机动车维护保养费"</f>
        <v>            机动车维护保养费</v>
      </c>
      <c r="C19" s="50" t="str">
        <f>"C23120301"&amp;"  "&amp;"车辆维修和保养服务"</f>
        <v>C23120301  车辆维修和保养服务</v>
      </c>
      <c r="D19" s="113" t="s">
        <v>653</v>
      </c>
      <c r="E19" s="112">
        <v>1</v>
      </c>
      <c r="F19" s="111">
        <v>60000</v>
      </c>
      <c r="G19" s="111">
        <v>60000</v>
      </c>
      <c r="H19" s="111">
        <v>60000</v>
      </c>
      <c r="I19" s="111"/>
      <c r="J19" s="111"/>
      <c r="K19" s="111"/>
      <c r="L19" s="111"/>
      <c r="M19" s="111"/>
      <c r="N19" s="111"/>
      <c r="O19" s="111"/>
      <c r="P19" s="111"/>
      <c r="Q19" s="111"/>
    </row>
    <row r="20" ht="20.95" customHeight="1" spans="1:17">
      <c r="A20" s="50"/>
      <c r="B20" s="50" t="str">
        <f>"            "&amp;"机动车保险服务"</f>
        <v>            机动车保险服务</v>
      </c>
      <c r="C20" s="50" t="str">
        <f>"C1804010201"&amp;"  "&amp;"机动车保险服务"</f>
        <v>C1804010201  机动车保险服务</v>
      </c>
      <c r="D20" s="113" t="s">
        <v>653</v>
      </c>
      <c r="E20" s="112">
        <v>1</v>
      </c>
      <c r="F20" s="111">
        <v>45000</v>
      </c>
      <c r="G20" s="111">
        <v>45000</v>
      </c>
      <c r="H20" s="111">
        <v>45000</v>
      </c>
      <c r="I20" s="111"/>
      <c r="J20" s="111"/>
      <c r="K20" s="111"/>
      <c r="L20" s="111"/>
      <c r="M20" s="111"/>
      <c r="N20" s="111"/>
      <c r="O20" s="111"/>
      <c r="P20" s="111"/>
      <c r="Q20" s="111"/>
    </row>
    <row r="21" ht="20.95" customHeight="1" spans="1:17">
      <c r="A21" s="50" t="str">
        <f>"        "&amp;"（单位资金）基层武装部规范化建设工作保障经费"</f>
        <v>        （单位资金）基层武装部规范化建设工作保障经费</v>
      </c>
      <c r="B21" s="114"/>
      <c r="C21" s="114"/>
      <c r="D21" s="114"/>
      <c r="E21" s="114"/>
      <c r="F21" s="111">
        <v>26900</v>
      </c>
      <c r="G21" s="111"/>
      <c r="H21" s="111"/>
      <c r="I21" s="111"/>
      <c r="J21" s="111"/>
      <c r="K21" s="111"/>
      <c r="L21" s="111">
        <v>26900</v>
      </c>
      <c r="M21" s="111"/>
      <c r="N21" s="111"/>
      <c r="O21" s="111"/>
      <c r="P21" s="111"/>
      <c r="Q21" s="111">
        <v>26900</v>
      </c>
    </row>
    <row r="22" ht="20.95" customHeight="1" spans="1:17">
      <c r="A22" s="50"/>
      <c r="B22" s="50" t="str">
        <f>"            "&amp;"文件柜"</f>
        <v>            文件柜</v>
      </c>
      <c r="C22" s="50" t="str">
        <f>"A05010599"&amp;"  "&amp;"其他柜类"</f>
        <v>A05010599  其他柜类</v>
      </c>
      <c r="D22" s="113" t="s">
        <v>777</v>
      </c>
      <c r="E22" s="112">
        <v>2</v>
      </c>
      <c r="F22" s="111">
        <v>1300</v>
      </c>
      <c r="G22" s="111"/>
      <c r="H22" s="111"/>
      <c r="I22" s="111"/>
      <c r="J22" s="111"/>
      <c r="K22" s="111"/>
      <c r="L22" s="111">
        <v>1300</v>
      </c>
      <c r="M22" s="111"/>
      <c r="N22" s="111"/>
      <c r="O22" s="111"/>
      <c r="P22" s="111"/>
      <c r="Q22" s="111">
        <v>1300</v>
      </c>
    </row>
    <row r="23" ht="20.95" customHeight="1" spans="1:17">
      <c r="A23" s="50"/>
      <c r="B23" s="50" t="str">
        <f>"            "&amp;"办公桌椅"</f>
        <v>            办公桌椅</v>
      </c>
      <c r="C23" s="50" t="str">
        <f>"A05010201"&amp;"  "&amp;"办公桌"</f>
        <v>A05010201  办公桌</v>
      </c>
      <c r="D23" s="113" t="s">
        <v>777</v>
      </c>
      <c r="E23" s="112">
        <v>1</v>
      </c>
      <c r="F23" s="111">
        <v>2000</v>
      </c>
      <c r="G23" s="111"/>
      <c r="H23" s="111"/>
      <c r="I23" s="111"/>
      <c r="J23" s="111"/>
      <c r="K23" s="111"/>
      <c r="L23" s="111">
        <v>2000</v>
      </c>
      <c r="M23" s="111"/>
      <c r="N23" s="111"/>
      <c r="O23" s="111"/>
      <c r="P23" s="111"/>
      <c r="Q23" s="111">
        <v>2000</v>
      </c>
    </row>
    <row r="24" ht="20.95" customHeight="1" spans="1:17">
      <c r="A24" s="50"/>
      <c r="B24" s="50" t="str">
        <f>"            "&amp;"会议桌"</f>
        <v>            会议桌</v>
      </c>
      <c r="C24" s="50" t="str">
        <f>"A05010202"&amp;"  "&amp;"会议桌"</f>
        <v>A05010202  会议桌</v>
      </c>
      <c r="D24" s="113" t="s">
        <v>777</v>
      </c>
      <c r="E24" s="112">
        <v>1</v>
      </c>
      <c r="F24" s="111">
        <v>2000</v>
      </c>
      <c r="G24" s="111"/>
      <c r="H24" s="111"/>
      <c r="I24" s="111"/>
      <c r="J24" s="111"/>
      <c r="K24" s="111"/>
      <c r="L24" s="111">
        <v>2000</v>
      </c>
      <c r="M24" s="111"/>
      <c r="N24" s="111"/>
      <c r="O24" s="111"/>
      <c r="P24" s="111"/>
      <c r="Q24" s="111">
        <v>2000</v>
      </c>
    </row>
    <row r="25" ht="20.95" customHeight="1" spans="1:17">
      <c r="A25" s="50"/>
      <c r="B25" s="50" t="str">
        <f>"            "&amp;"碎纸机"</f>
        <v>            碎纸机</v>
      </c>
      <c r="C25" s="50" t="str">
        <f>"A02021301"&amp;"  "&amp;"碎纸机"</f>
        <v>A02021301  碎纸机</v>
      </c>
      <c r="D25" s="113" t="s">
        <v>775</v>
      </c>
      <c r="E25" s="112">
        <v>1</v>
      </c>
      <c r="F25" s="111">
        <v>1300</v>
      </c>
      <c r="G25" s="111"/>
      <c r="H25" s="111"/>
      <c r="I25" s="111"/>
      <c r="J25" s="111"/>
      <c r="K25" s="111"/>
      <c r="L25" s="111">
        <v>1300</v>
      </c>
      <c r="M25" s="111"/>
      <c r="N25" s="111"/>
      <c r="O25" s="111"/>
      <c r="P25" s="111"/>
      <c r="Q25" s="111">
        <v>1300</v>
      </c>
    </row>
    <row r="26" ht="20.95" customHeight="1" spans="1:17">
      <c r="A26" s="50"/>
      <c r="B26" s="50" t="str">
        <f>"            "&amp;"文件柜"</f>
        <v>            文件柜</v>
      </c>
      <c r="C26" s="50" t="str">
        <f>"A05010502"&amp;"  "&amp;"文件柜"</f>
        <v>A05010502  文件柜</v>
      </c>
      <c r="D26" s="113" t="s">
        <v>777</v>
      </c>
      <c r="E26" s="112">
        <v>2</v>
      </c>
      <c r="F26" s="111">
        <v>2000</v>
      </c>
      <c r="G26" s="111"/>
      <c r="H26" s="111"/>
      <c r="I26" s="111"/>
      <c r="J26" s="111"/>
      <c r="K26" s="111"/>
      <c r="L26" s="111">
        <v>2000</v>
      </c>
      <c r="M26" s="111"/>
      <c r="N26" s="111"/>
      <c r="O26" s="111"/>
      <c r="P26" s="111"/>
      <c r="Q26" s="111">
        <v>2000</v>
      </c>
    </row>
    <row r="27" ht="20.95" customHeight="1" spans="1:17">
      <c r="A27" s="50"/>
      <c r="B27" s="50" t="str">
        <f>"            "&amp;"打印机"</f>
        <v>            打印机</v>
      </c>
      <c r="C27" s="50" t="str">
        <f>"A02021003"&amp;"  "&amp;"A4黑白打印机"</f>
        <v>A02021003  A4黑白打印机</v>
      </c>
      <c r="D27" s="113" t="s">
        <v>775</v>
      </c>
      <c r="E27" s="112">
        <v>1</v>
      </c>
      <c r="F27" s="111">
        <v>2000</v>
      </c>
      <c r="G27" s="111"/>
      <c r="H27" s="111"/>
      <c r="I27" s="111"/>
      <c r="J27" s="111"/>
      <c r="K27" s="111"/>
      <c r="L27" s="111">
        <v>2000</v>
      </c>
      <c r="M27" s="111"/>
      <c r="N27" s="111"/>
      <c r="O27" s="111"/>
      <c r="P27" s="111"/>
      <c r="Q27" s="111">
        <v>2000</v>
      </c>
    </row>
    <row r="28" ht="20.95" customHeight="1" spans="1:17">
      <c r="A28" s="50"/>
      <c r="B28" s="50" t="str">
        <f>"            "&amp;"台式计算机"</f>
        <v>            台式计算机</v>
      </c>
      <c r="C28" s="50" t="str">
        <f>"A02010105"&amp;"  "&amp;"台式计算机"</f>
        <v>A02010105  台式计算机</v>
      </c>
      <c r="D28" s="113" t="s">
        <v>775</v>
      </c>
      <c r="E28" s="112">
        <v>2</v>
      </c>
      <c r="F28" s="111">
        <v>6000</v>
      </c>
      <c r="G28" s="111"/>
      <c r="H28" s="111"/>
      <c r="I28" s="111"/>
      <c r="J28" s="111"/>
      <c r="K28" s="111"/>
      <c r="L28" s="111">
        <v>6000</v>
      </c>
      <c r="M28" s="111"/>
      <c r="N28" s="111"/>
      <c r="O28" s="111"/>
      <c r="P28" s="111"/>
      <c r="Q28" s="111">
        <v>6000</v>
      </c>
    </row>
    <row r="29" ht="20.95" customHeight="1" spans="1:17">
      <c r="A29" s="50"/>
      <c r="B29" s="50" t="str">
        <f>"            "&amp;"图书柜"</f>
        <v>            图书柜</v>
      </c>
      <c r="C29" s="50" t="str">
        <f>"A05010501"&amp;"  "&amp;"书柜"</f>
        <v>A05010501  书柜</v>
      </c>
      <c r="D29" s="113" t="s">
        <v>777</v>
      </c>
      <c r="E29" s="112">
        <v>1</v>
      </c>
      <c r="F29" s="111">
        <v>1000</v>
      </c>
      <c r="G29" s="111"/>
      <c r="H29" s="111"/>
      <c r="I29" s="111"/>
      <c r="J29" s="111"/>
      <c r="K29" s="111"/>
      <c r="L29" s="111">
        <v>1000</v>
      </c>
      <c r="M29" s="111"/>
      <c r="N29" s="111"/>
      <c r="O29" s="111"/>
      <c r="P29" s="111"/>
      <c r="Q29" s="111">
        <v>1000</v>
      </c>
    </row>
    <row r="30" ht="20.95" customHeight="1" spans="1:17">
      <c r="A30" s="93" t="s">
        <v>225</v>
      </c>
      <c r="B30" s="94"/>
      <c r="C30" s="94"/>
      <c r="D30" s="94"/>
      <c r="E30" s="115"/>
      <c r="F30" s="111">
        <v>452888</v>
      </c>
      <c r="G30" s="111">
        <v>425988</v>
      </c>
      <c r="H30" s="111">
        <v>425988</v>
      </c>
      <c r="I30" s="111">
        <v>0</v>
      </c>
      <c r="J30" s="111">
        <v>0</v>
      </c>
      <c r="K30" s="111">
        <v>0</v>
      </c>
      <c r="L30" s="111">
        <v>26900</v>
      </c>
      <c r="M30" s="111">
        <v>0</v>
      </c>
      <c r="N30" s="111">
        <v>0</v>
      </c>
      <c r="O30" s="111">
        <v>0</v>
      </c>
      <c r="P30" s="111">
        <v>0</v>
      </c>
      <c r="Q30" s="111">
        <v>26900</v>
      </c>
    </row>
  </sheetData>
  <mergeCells count="16">
    <mergeCell ref="A3:Q3"/>
    <mergeCell ref="A4:F4"/>
    <mergeCell ref="G5:Q5"/>
    <mergeCell ref="L6:Q6"/>
    <mergeCell ref="A30:E30"/>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pane ySplit="1" topLeftCell="A2" activePane="bottomLeft" state="frozen"/>
      <selection/>
      <selection pane="bottomLeft" activeCell="C25" sqref="C25"/>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9"/>
      <c r="B2" s="79"/>
      <c r="C2" s="79"/>
      <c r="D2" s="79"/>
      <c r="E2" s="79"/>
      <c r="F2" s="79"/>
      <c r="G2" s="79"/>
      <c r="H2" s="80"/>
      <c r="I2" s="79"/>
      <c r="J2" s="79"/>
      <c r="K2" s="79"/>
      <c r="L2" s="67"/>
      <c r="M2" s="96"/>
      <c r="N2" s="97" t="s">
        <v>778</v>
      </c>
    </row>
    <row r="3" ht="27.85" customHeight="1" spans="1:14">
      <c r="A3" s="69" t="s">
        <v>779</v>
      </c>
      <c r="B3" s="81"/>
      <c r="C3" s="81"/>
      <c r="D3" s="81"/>
      <c r="E3" s="81"/>
      <c r="F3" s="81"/>
      <c r="G3" s="81"/>
      <c r="H3" s="82"/>
      <c r="I3" s="81"/>
      <c r="J3" s="81"/>
      <c r="K3" s="81"/>
      <c r="L3" s="59"/>
      <c r="M3" s="82"/>
      <c r="N3" s="81"/>
    </row>
    <row r="4" ht="18.85" customHeight="1" spans="1:14">
      <c r="A4" s="70" t="str">
        <f>'部门财务收支预算总表01-1'!A4</f>
        <v>单位名称：新平彝族傣族自治县扬武镇人民政府</v>
      </c>
      <c r="B4" s="71"/>
      <c r="C4" s="71"/>
      <c r="D4" s="71"/>
      <c r="E4" s="71"/>
      <c r="F4" s="71"/>
      <c r="G4" s="71"/>
      <c r="H4" s="80"/>
      <c r="I4" s="79"/>
      <c r="J4" s="79"/>
      <c r="K4" s="79"/>
      <c r="L4" s="77"/>
      <c r="M4" s="98"/>
      <c r="N4" s="99" t="s">
        <v>249</v>
      </c>
    </row>
    <row r="5" ht="15.75" customHeight="1" spans="1:14">
      <c r="A5" s="10" t="s">
        <v>765</v>
      </c>
      <c r="B5" s="83" t="s">
        <v>780</v>
      </c>
      <c r="C5" s="83" t="s">
        <v>781</v>
      </c>
      <c r="D5" s="84" t="s">
        <v>265</v>
      </c>
      <c r="E5" s="84"/>
      <c r="F5" s="84"/>
      <c r="G5" s="84"/>
      <c r="H5" s="85"/>
      <c r="I5" s="84"/>
      <c r="J5" s="84"/>
      <c r="K5" s="84"/>
      <c r="L5" s="100"/>
      <c r="M5" s="85"/>
      <c r="N5" s="101"/>
    </row>
    <row r="6" ht="17.2" customHeight="1" spans="1:14">
      <c r="A6" s="15"/>
      <c r="B6" s="86"/>
      <c r="C6" s="86"/>
      <c r="D6" s="86" t="s">
        <v>33</v>
      </c>
      <c r="E6" s="86" t="s">
        <v>36</v>
      </c>
      <c r="F6" s="86" t="s">
        <v>771</v>
      </c>
      <c r="G6" s="86" t="s">
        <v>772</v>
      </c>
      <c r="H6" s="87" t="s">
        <v>773</v>
      </c>
      <c r="I6" s="102" t="s">
        <v>774</v>
      </c>
      <c r="J6" s="102"/>
      <c r="K6" s="102"/>
      <c r="L6" s="103"/>
      <c r="M6" s="104"/>
      <c r="N6" s="88"/>
    </row>
    <row r="7" ht="54" customHeight="1" spans="1:14">
      <c r="A7" s="18"/>
      <c r="B7" s="88"/>
      <c r="C7" s="88"/>
      <c r="D7" s="88"/>
      <c r="E7" s="88"/>
      <c r="F7" s="88"/>
      <c r="G7" s="88"/>
      <c r="H7" s="89"/>
      <c r="I7" s="88" t="s">
        <v>35</v>
      </c>
      <c r="J7" s="88" t="s">
        <v>46</v>
      </c>
      <c r="K7" s="88" t="s">
        <v>272</v>
      </c>
      <c r="L7" s="105" t="s">
        <v>42</v>
      </c>
      <c r="M7" s="89" t="s">
        <v>43</v>
      </c>
      <c r="N7" s="88" t="s">
        <v>44</v>
      </c>
    </row>
    <row r="8" ht="15.05" customHeight="1" spans="1:14">
      <c r="A8" s="18">
        <v>1</v>
      </c>
      <c r="B8" s="88">
        <v>2</v>
      </c>
      <c r="C8" s="88">
        <v>3</v>
      </c>
      <c r="D8" s="89">
        <v>4</v>
      </c>
      <c r="E8" s="89">
        <v>5</v>
      </c>
      <c r="F8" s="89">
        <v>6</v>
      </c>
      <c r="G8" s="89">
        <v>7</v>
      </c>
      <c r="H8" s="89">
        <v>8</v>
      </c>
      <c r="I8" s="89">
        <v>9</v>
      </c>
      <c r="J8" s="89">
        <v>10</v>
      </c>
      <c r="K8" s="89">
        <v>11</v>
      </c>
      <c r="L8" s="89">
        <v>12</v>
      </c>
      <c r="M8" s="89">
        <v>13</v>
      </c>
      <c r="N8" s="89">
        <v>14</v>
      </c>
    </row>
    <row r="9" ht="20.95" customHeight="1" spans="1:14">
      <c r="A9" s="90"/>
      <c r="B9" s="91"/>
      <c r="C9" s="91"/>
      <c r="D9" s="92"/>
      <c r="E9" s="92"/>
      <c r="F9" s="92"/>
      <c r="G9" s="92"/>
      <c r="H9" s="92"/>
      <c r="I9" s="92"/>
      <c r="J9" s="92"/>
      <c r="K9" s="92"/>
      <c r="L9" s="106"/>
      <c r="M9" s="92"/>
      <c r="N9" s="92"/>
    </row>
    <row r="10" ht="20.95" customHeight="1" spans="1:14">
      <c r="A10" s="90"/>
      <c r="B10" s="91"/>
      <c r="C10" s="91"/>
      <c r="D10" s="92"/>
      <c r="E10" s="92"/>
      <c r="F10" s="92"/>
      <c r="G10" s="92"/>
      <c r="H10" s="92"/>
      <c r="I10" s="92"/>
      <c r="J10" s="92"/>
      <c r="K10" s="92"/>
      <c r="L10" s="106"/>
      <c r="M10" s="92"/>
      <c r="N10" s="92"/>
    </row>
    <row r="11" ht="20.95" customHeight="1" spans="1:14">
      <c r="A11" s="93" t="s">
        <v>225</v>
      </c>
      <c r="B11" s="94"/>
      <c r="C11" s="95"/>
      <c r="D11" s="92"/>
      <c r="E11" s="92"/>
      <c r="F11" s="92"/>
      <c r="G11" s="92"/>
      <c r="H11" s="92"/>
      <c r="I11" s="92"/>
      <c r="J11" s="92"/>
      <c r="K11" s="92"/>
      <c r="L11" s="106"/>
      <c r="M11" s="92"/>
      <c r="N11" s="92"/>
    </row>
    <row r="12" customHeight="1" spans="1:1">
      <c r="A12" s="38" t="s">
        <v>782</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P10"/>
  <sheetViews>
    <sheetView showZeros="0" zoomScale="70" zoomScaleNormal="70" workbookViewId="0">
      <pane ySplit="1" topLeftCell="A2" activePane="bottomLeft" state="frozen"/>
      <selection/>
      <selection pane="bottomLeft" activeCell="H37" sqref="H37"/>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68"/>
      <c r="P2" s="67" t="s">
        <v>783</v>
      </c>
    </row>
    <row r="3" ht="27.85" customHeight="1" spans="1:16">
      <c r="A3" s="69" t="s">
        <v>784</v>
      </c>
      <c r="B3" s="30"/>
      <c r="C3" s="30"/>
      <c r="D3" s="30"/>
      <c r="E3" s="30"/>
      <c r="F3" s="30"/>
      <c r="G3" s="30"/>
      <c r="H3" s="30"/>
      <c r="I3" s="30"/>
      <c r="J3" s="30"/>
      <c r="K3" s="30"/>
      <c r="L3" s="30"/>
      <c r="M3" s="30"/>
      <c r="N3" s="30"/>
      <c r="O3" s="30"/>
      <c r="P3" s="30"/>
    </row>
    <row r="4" ht="18" customHeight="1" spans="1:16">
      <c r="A4" s="70" t="str">
        <f>'部门财务收支预算总表01-1'!A4</f>
        <v>单位名称：新平彝族傣族自治县扬武镇人民政府</v>
      </c>
      <c r="B4" s="71"/>
      <c r="C4" s="71"/>
      <c r="D4" s="72"/>
      <c r="P4" s="77" t="s">
        <v>249</v>
      </c>
    </row>
    <row r="5" ht="19.5" customHeight="1" spans="1:16">
      <c r="A5" s="16" t="s">
        <v>785</v>
      </c>
      <c r="B5" s="11" t="s">
        <v>265</v>
      </c>
      <c r="C5" s="12"/>
      <c r="D5" s="12"/>
      <c r="E5" s="73" t="s">
        <v>786</v>
      </c>
      <c r="F5" s="73"/>
      <c r="G5" s="73"/>
      <c r="H5" s="73"/>
      <c r="I5" s="73"/>
      <c r="J5" s="73"/>
      <c r="K5" s="73"/>
      <c r="L5" s="73"/>
      <c r="M5" s="73"/>
      <c r="N5" s="73"/>
      <c r="O5" s="73"/>
      <c r="P5" s="73"/>
    </row>
    <row r="6" ht="40.6" customHeight="1" spans="1:16">
      <c r="A6" s="19"/>
      <c r="B6" s="31" t="s">
        <v>33</v>
      </c>
      <c r="C6" s="10" t="s">
        <v>36</v>
      </c>
      <c r="D6" s="74" t="s">
        <v>787</v>
      </c>
      <c r="E6" s="75"/>
      <c r="F6" s="75"/>
      <c r="G6" s="75"/>
      <c r="H6" s="75"/>
      <c r="I6" s="75"/>
      <c r="J6" s="75"/>
      <c r="K6" s="75"/>
      <c r="L6" s="75"/>
      <c r="M6" s="75"/>
      <c r="N6" s="75"/>
      <c r="O6" s="75"/>
      <c r="P6" s="75"/>
    </row>
    <row r="7" ht="19.5" customHeight="1" spans="1:16">
      <c r="A7" s="76">
        <v>1</v>
      </c>
      <c r="B7" s="76">
        <v>2</v>
      </c>
      <c r="C7" s="76">
        <v>3</v>
      </c>
      <c r="D7" s="11">
        <v>4</v>
      </c>
      <c r="E7" s="76">
        <v>5</v>
      </c>
      <c r="F7" s="11">
        <v>6</v>
      </c>
      <c r="G7" s="76">
        <v>7</v>
      </c>
      <c r="H7" s="11">
        <v>8</v>
      </c>
      <c r="I7" s="76">
        <v>9</v>
      </c>
      <c r="J7" s="11">
        <v>10</v>
      </c>
      <c r="K7" s="76">
        <v>11</v>
      </c>
      <c r="L7" s="11">
        <v>12</v>
      </c>
      <c r="M7" s="76">
        <v>13</v>
      </c>
      <c r="N7" s="11">
        <v>14</v>
      </c>
      <c r="O7" s="76">
        <v>15</v>
      </c>
      <c r="P7" s="78">
        <v>16</v>
      </c>
    </row>
    <row r="8" ht="28.5" customHeight="1" spans="1:16">
      <c r="A8" s="32"/>
      <c r="B8" s="29"/>
      <c r="C8" s="29"/>
      <c r="D8" s="29"/>
      <c r="E8" s="29"/>
      <c r="F8" s="29"/>
      <c r="G8" s="29"/>
      <c r="H8" s="29"/>
      <c r="I8" s="29"/>
      <c r="J8" s="29"/>
      <c r="K8" s="29"/>
      <c r="L8" s="29"/>
      <c r="M8" s="29"/>
      <c r="N8" s="29"/>
      <c r="O8" s="29"/>
      <c r="P8" s="29"/>
    </row>
    <row r="9" ht="29.95" customHeight="1" spans="1:16">
      <c r="A9" s="32"/>
      <c r="B9" s="29"/>
      <c r="C9" s="29"/>
      <c r="D9" s="29"/>
      <c r="E9" s="29"/>
      <c r="F9" s="29"/>
      <c r="G9" s="29"/>
      <c r="H9" s="29"/>
      <c r="I9" s="29"/>
      <c r="J9" s="29"/>
      <c r="K9" s="29"/>
      <c r="L9" s="29"/>
      <c r="M9" s="29"/>
      <c r="N9" s="29"/>
      <c r="O9" s="29"/>
      <c r="P9" s="29"/>
    </row>
    <row r="10" customHeight="1" spans="1:1">
      <c r="A10" s="38" t="s">
        <v>782</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pane ySplit="1" topLeftCell="A2" activePane="bottomLeft" state="frozen"/>
      <selection/>
      <selection pane="bottomLeft" activeCell="G29" sqref="G2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67" t="s">
        <v>788</v>
      </c>
    </row>
    <row r="3" ht="28.5" customHeight="1" spans="1:10">
      <c r="A3" s="58" t="s">
        <v>789</v>
      </c>
      <c r="B3" s="30"/>
      <c r="C3" s="30"/>
      <c r="D3" s="30"/>
      <c r="E3" s="30"/>
      <c r="F3" s="59"/>
      <c r="G3" s="30"/>
      <c r="H3" s="59"/>
      <c r="I3" s="59"/>
      <c r="J3" s="30"/>
    </row>
    <row r="4" ht="17.2" customHeight="1" spans="1:1">
      <c r="A4" s="5" t="str">
        <f>'部门财务收支预算总表01-1'!A4</f>
        <v>单位名称：新平彝族傣族自治县扬武镇人民政府</v>
      </c>
    </row>
    <row r="5" ht="44.2" customHeight="1" spans="1:10">
      <c r="A5" s="60" t="s">
        <v>482</v>
      </c>
      <c r="B5" s="60" t="s">
        <v>483</v>
      </c>
      <c r="C5" s="60" t="s">
        <v>484</v>
      </c>
      <c r="D5" s="60" t="s">
        <v>485</v>
      </c>
      <c r="E5" s="60" t="s">
        <v>486</v>
      </c>
      <c r="F5" s="61" t="s">
        <v>487</v>
      </c>
      <c r="G5" s="60" t="s">
        <v>488</v>
      </c>
      <c r="H5" s="61" t="s">
        <v>489</v>
      </c>
      <c r="I5" s="61" t="s">
        <v>490</v>
      </c>
      <c r="J5" s="60" t="s">
        <v>491</v>
      </c>
    </row>
    <row r="6" ht="14.25" customHeight="1" spans="1:10">
      <c r="A6" s="60">
        <v>1</v>
      </c>
      <c r="B6" s="60">
        <v>2</v>
      </c>
      <c r="C6" s="60">
        <v>3</v>
      </c>
      <c r="D6" s="60">
        <v>4</v>
      </c>
      <c r="E6" s="60">
        <v>5</v>
      </c>
      <c r="F6" s="61">
        <v>6</v>
      </c>
      <c r="G6" s="60">
        <v>7</v>
      </c>
      <c r="H6" s="61">
        <v>8</v>
      </c>
      <c r="I6" s="61">
        <v>9</v>
      </c>
      <c r="J6" s="60">
        <v>10</v>
      </c>
    </row>
    <row r="7" ht="42.05" customHeight="1" spans="1:10">
      <c r="A7" s="62"/>
      <c r="B7" s="63"/>
      <c r="C7" s="63"/>
      <c r="D7" s="63"/>
      <c r="E7" s="64"/>
      <c r="F7" s="65"/>
      <c r="G7" s="64"/>
      <c r="H7" s="65"/>
      <c r="I7" s="65"/>
      <c r="J7" s="64"/>
    </row>
    <row r="8" ht="42.05" customHeight="1" spans="1:10">
      <c r="A8" s="62"/>
      <c r="B8" s="66"/>
      <c r="C8" s="66"/>
      <c r="D8" s="66"/>
      <c r="E8" s="62"/>
      <c r="F8" s="66"/>
      <c r="G8" s="62"/>
      <c r="H8" s="66"/>
      <c r="I8" s="66"/>
      <c r="J8" s="62"/>
    </row>
    <row r="9" customHeight="1" spans="1:1">
      <c r="A9" s="38" t="s">
        <v>782</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19"/>
  <sheetViews>
    <sheetView showZeros="0" workbookViewId="0">
      <pane ySplit="1" topLeftCell="A2" activePane="bottomLeft" state="frozen"/>
      <selection/>
      <selection pane="bottomLeft" activeCell="C13" sqref="C13"/>
    </sheetView>
  </sheetViews>
  <sheetFormatPr defaultColWidth="8.89166666666667" defaultRowHeight="15.05" customHeight="1" outlineLevelCol="7"/>
  <cols>
    <col min="1" max="1" width="32.125"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40"/>
      <c r="B1" s="40"/>
      <c r="C1" s="40"/>
      <c r="D1" s="40"/>
      <c r="E1" s="40"/>
      <c r="F1" s="40"/>
      <c r="G1" s="40"/>
      <c r="H1" s="40"/>
    </row>
    <row r="2" ht="18.85" customHeight="1" spans="1:8">
      <c r="A2" s="41"/>
      <c r="B2" s="41"/>
      <c r="C2" s="41"/>
      <c r="D2" s="41"/>
      <c r="E2" s="41"/>
      <c r="F2" s="41"/>
      <c r="G2" s="41"/>
      <c r="H2" s="42" t="s">
        <v>790</v>
      </c>
    </row>
    <row r="3" ht="30.6" customHeight="1" spans="1:8">
      <c r="A3" s="43" t="s">
        <v>791</v>
      </c>
      <c r="B3" s="43"/>
      <c r="C3" s="43"/>
      <c r="D3" s="43"/>
      <c r="E3" s="43"/>
      <c r="F3" s="43"/>
      <c r="G3" s="43"/>
      <c r="H3" s="43"/>
    </row>
    <row r="4" ht="18.85" customHeight="1" spans="1:8">
      <c r="A4" s="44" t="str">
        <f>'部门财务收支预算总表01-1'!A4</f>
        <v>单位名称：新平彝族傣族自治县扬武镇人民政府</v>
      </c>
      <c r="B4" s="45"/>
      <c r="C4" s="41"/>
      <c r="D4" s="41"/>
      <c r="E4" s="41"/>
      <c r="F4" s="41"/>
      <c r="G4" s="41"/>
      <c r="H4" s="41"/>
    </row>
    <row r="5" ht="18.85" customHeight="1" spans="1:8">
      <c r="A5" s="46" t="s">
        <v>258</v>
      </c>
      <c r="B5" s="46" t="s">
        <v>792</v>
      </c>
      <c r="C5" s="46" t="s">
        <v>793</v>
      </c>
      <c r="D5" s="46" t="s">
        <v>794</v>
      </c>
      <c r="E5" s="46" t="s">
        <v>795</v>
      </c>
      <c r="F5" s="46" t="s">
        <v>796</v>
      </c>
      <c r="G5" s="46"/>
      <c r="H5" s="46"/>
    </row>
    <row r="6" ht="18.85" customHeight="1" spans="1:8">
      <c r="A6" s="46"/>
      <c r="B6" s="46"/>
      <c r="C6" s="46"/>
      <c r="D6" s="46"/>
      <c r="E6" s="46"/>
      <c r="F6" s="46" t="s">
        <v>769</v>
      </c>
      <c r="G6" s="46" t="s">
        <v>797</v>
      </c>
      <c r="H6" s="46" t="s">
        <v>798</v>
      </c>
    </row>
    <row r="7" ht="18.85" customHeight="1" spans="1:8">
      <c r="A7" s="47" t="s">
        <v>241</v>
      </c>
      <c r="B7" s="47" t="s">
        <v>242</v>
      </c>
      <c r="C7" s="47" t="s">
        <v>243</v>
      </c>
      <c r="D7" s="47" t="s">
        <v>244</v>
      </c>
      <c r="E7" s="47" t="s">
        <v>245</v>
      </c>
      <c r="F7" s="47" t="s">
        <v>246</v>
      </c>
      <c r="G7" s="47" t="s">
        <v>658</v>
      </c>
      <c r="H7" s="47" t="s">
        <v>746</v>
      </c>
    </row>
    <row r="8" ht="20.15" customHeight="1" spans="1:8">
      <c r="A8" s="48" t="s">
        <v>52</v>
      </c>
      <c r="B8" s="49" t="s">
        <v>799</v>
      </c>
      <c r="C8" s="49" t="s">
        <v>800</v>
      </c>
      <c r="D8" s="50" t="s">
        <v>801</v>
      </c>
      <c r="E8" s="51" t="s">
        <v>775</v>
      </c>
      <c r="F8" s="52">
        <v>1</v>
      </c>
      <c r="G8" s="53">
        <v>19000</v>
      </c>
      <c r="H8" s="53">
        <v>19000</v>
      </c>
    </row>
    <row r="9" ht="20.15" customHeight="1" spans="1:8">
      <c r="A9" s="48" t="s">
        <v>52</v>
      </c>
      <c r="B9" s="49" t="s">
        <v>799</v>
      </c>
      <c r="C9" s="49" t="s">
        <v>802</v>
      </c>
      <c r="D9" s="50" t="s">
        <v>803</v>
      </c>
      <c r="E9" s="51" t="s">
        <v>775</v>
      </c>
      <c r="F9" s="52">
        <v>1</v>
      </c>
      <c r="G9" s="53">
        <v>20000</v>
      </c>
      <c r="H9" s="53">
        <v>20000</v>
      </c>
    </row>
    <row r="10" ht="20.15" customHeight="1" spans="1:8">
      <c r="A10" s="48" t="s">
        <v>52</v>
      </c>
      <c r="B10" s="49" t="s">
        <v>804</v>
      </c>
      <c r="C10" s="49" t="s">
        <v>805</v>
      </c>
      <c r="D10" s="50" t="s">
        <v>806</v>
      </c>
      <c r="E10" s="49" t="s">
        <v>777</v>
      </c>
      <c r="F10" s="52">
        <v>1</v>
      </c>
      <c r="G10" s="53">
        <v>1000</v>
      </c>
      <c r="H10" s="53">
        <v>1000</v>
      </c>
    </row>
    <row r="11" ht="20.15" customHeight="1" spans="1:8">
      <c r="A11" s="48" t="s">
        <v>52</v>
      </c>
      <c r="B11" s="49" t="s">
        <v>804</v>
      </c>
      <c r="C11" s="49" t="s">
        <v>807</v>
      </c>
      <c r="D11" s="50" t="s">
        <v>808</v>
      </c>
      <c r="E11" s="49" t="s">
        <v>777</v>
      </c>
      <c r="F11" s="54">
        <v>2</v>
      </c>
      <c r="G11" s="55">
        <v>650</v>
      </c>
      <c r="H11" s="53">
        <v>1300</v>
      </c>
    </row>
    <row r="12" ht="20.15" customHeight="1" spans="1:8">
      <c r="A12" s="48" t="s">
        <v>52</v>
      </c>
      <c r="B12" s="49" t="s">
        <v>804</v>
      </c>
      <c r="C12" s="49" t="s">
        <v>809</v>
      </c>
      <c r="D12" s="50" t="s">
        <v>810</v>
      </c>
      <c r="E12" s="49" t="s">
        <v>777</v>
      </c>
      <c r="F12" s="54">
        <v>1</v>
      </c>
      <c r="G12" s="53">
        <v>2000</v>
      </c>
      <c r="H12" s="53">
        <v>2000</v>
      </c>
    </row>
    <row r="13" ht="20.15" customHeight="1" spans="1:8">
      <c r="A13" s="48" t="s">
        <v>52</v>
      </c>
      <c r="B13" s="49" t="s">
        <v>804</v>
      </c>
      <c r="C13" s="49" t="s">
        <v>811</v>
      </c>
      <c r="D13" s="50" t="s">
        <v>812</v>
      </c>
      <c r="E13" s="49" t="s">
        <v>777</v>
      </c>
      <c r="F13" s="54">
        <v>1</v>
      </c>
      <c r="G13" s="53">
        <v>2000</v>
      </c>
      <c r="H13" s="53">
        <v>2000</v>
      </c>
    </row>
    <row r="14" ht="20.15" customHeight="1" spans="1:8">
      <c r="A14" s="48" t="s">
        <v>52</v>
      </c>
      <c r="B14" s="49" t="s">
        <v>799</v>
      </c>
      <c r="C14" s="49" t="s">
        <v>813</v>
      </c>
      <c r="D14" s="50" t="s">
        <v>814</v>
      </c>
      <c r="E14" s="51" t="s">
        <v>775</v>
      </c>
      <c r="F14" s="54">
        <v>1</v>
      </c>
      <c r="G14" s="53">
        <v>1300</v>
      </c>
      <c r="H14" s="53">
        <v>1300</v>
      </c>
    </row>
    <row r="15" ht="20.15" customHeight="1" spans="1:8">
      <c r="A15" s="48" t="s">
        <v>52</v>
      </c>
      <c r="B15" s="49" t="s">
        <v>804</v>
      </c>
      <c r="C15" s="49" t="s">
        <v>807</v>
      </c>
      <c r="D15" s="50" t="s">
        <v>808</v>
      </c>
      <c r="E15" s="49" t="s">
        <v>777</v>
      </c>
      <c r="F15" s="54">
        <v>2</v>
      </c>
      <c r="G15" s="53">
        <v>1000</v>
      </c>
      <c r="H15" s="53">
        <v>2000</v>
      </c>
    </row>
    <row r="16" ht="20.15" customHeight="1" spans="1:8">
      <c r="A16" s="48" t="s">
        <v>52</v>
      </c>
      <c r="B16" s="49" t="s">
        <v>799</v>
      </c>
      <c r="C16" s="49" t="s">
        <v>800</v>
      </c>
      <c r="D16" s="50" t="s">
        <v>801</v>
      </c>
      <c r="E16" s="51" t="s">
        <v>775</v>
      </c>
      <c r="F16" s="54">
        <v>1</v>
      </c>
      <c r="G16" s="53">
        <v>2000</v>
      </c>
      <c r="H16" s="53">
        <v>2000</v>
      </c>
    </row>
    <row r="17" ht="20.15" customHeight="1" spans="1:8">
      <c r="A17" s="48" t="s">
        <v>52</v>
      </c>
      <c r="B17" s="49" t="s">
        <v>799</v>
      </c>
      <c r="C17" s="49" t="s">
        <v>815</v>
      </c>
      <c r="D17" s="50" t="s">
        <v>816</v>
      </c>
      <c r="E17" s="51" t="s">
        <v>775</v>
      </c>
      <c r="F17" s="54">
        <v>2</v>
      </c>
      <c r="G17" s="55">
        <v>3000</v>
      </c>
      <c r="H17" s="53">
        <v>6000</v>
      </c>
    </row>
    <row r="18" ht="20.15" customHeight="1" spans="1:8">
      <c r="A18" s="48" t="s">
        <v>52</v>
      </c>
      <c r="B18" s="49" t="s">
        <v>804</v>
      </c>
      <c r="C18" s="49" t="s">
        <v>805</v>
      </c>
      <c r="D18" s="50" t="s">
        <v>817</v>
      </c>
      <c r="E18" s="49" t="s">
        <v>777</v>
      </c>
      <c r="F18" s="54">
        <v>1</v>
      </c>
      <c r="G18" s="53">
        <v>1000</v>
      </c>
      <c r="H18" s="53">
        <v>1000</v>
      </c>
    </row>
    <row r="19" ht="20.15" customHeight="1" spans="1:8">
      <c r="A19" s="46" t="s">
        <v>33</v>
      </c>
      <c r="B19" s="46"/>
      <c r="C19" s="46"/>
      <c r="D19" s="46"/>
      <c r="E19" s="46"/>
      <c r="F19" s="56"/>
      <c r="G19" s="57"/>
      <c r="H19" s="57">
        <f>SUM(H8:H18)</f>
        <v>57600</v>
      </c>
    </row>
  </sheetData>
  <mergeCells count="9">
    <mergeCell ref="A3:H3"/>
    <mergeCell ref="A4:B4"/>
    <mergeCell ref="F5:H5"/>
    <mergeCell ref="A19:E1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workbookViewId="0">
      <pane ySplit="1" topLeftCell="A2" activePane="bottomLeft" state="frozen"/>
      <selection/>
      <selection pane="bottomLeft" activeCell="E19" sqref="E19"/>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818</v>
      </c>
    </row>
    <row r="3" ht="27.85" customHeight="1" spans="1:11">
      <c r="A3" s="30" t="s">
        <v>819</v>
      </c>
      <c r="B3" s="30"/>
      <c r="C3" s="30"/>
      <c r="D3" s="30"/>
      <c r="E3" s="30"/>
      <c r="F3" s="30"/>
      <c r="G3" s="30"/>
      <c r="H3" s="30"/>
      <c r="I3" s="30"/>
      <c r="J3" s="30"/>
      <c r="K3" s="30"/>
    </row>
    <row r="4" ht="13.6" customHeight="1" spans="1:11">
      <c r="A4" s="5" t="str">
        <f>'部门财务收支预算总表01-1'!A4</f>
        <v>单位名称：新平彝族傣族自治县扬武镇人民政府</v>
      </c>
      <c r="B4" s="6"/>
      <c r="C4" s="6"/>
      <c r="D4" s="6"/>
      <c r="E4" s="6"/>
      <c r="F4" s="6"/>
      <c r="G4" s="6"/>
      <c r="H4" s="7"/>
      <c r="I4" s="7"/>
      <c r="J4" s="7"/>
      <c r="K4" s="8" t="s">
        <v>249</v>
      </c>
    </row>
    <row r="5" ht="21.8" customHeight="1" spans="1:11">
      <c r="A5" s="9" t="s">
        <v>351</v>
      </c>
      <c r="B5" s="9" t="s">
        <v>260</v>
      </c>
      <c r="C5" s="9" t="s">
        <v>352</v>
      </c>
      <c r="D5" s="10" t="s">
        <v>261</v>
      </c>
      <c r="E5" s="10" t="s">
        <v>262</v>
      </c>
      <c r="F5" s="10" t="s">
        <v>263</v>
      </c>
      <c r="G5" s="10" t="s">
        <v>264</v>
      </c>
      <c r="H5" s="16" t="s">
        <v>33</v>
      </c>
      <c r="I5" s="11" t="s">
        <v>820</v>
      </c>
      <c r="J5" s="12"/>
      <c r="K5" s="13"/>
    </row>
    <row r="6" ht="21.8" customHeight="1" spans="1:11">
      <c r="A6" s="14"/>
      <c r="B6" s="14"/>
      <c r="C6" s="14"/>
      <c r="D6" s="15"/>
      <c r="E6" s="15"/>
      <c r="F6" s="15"/>
      <c r="G6" s="15"/>
      <c r="H6" s="31"/>
      <c r="I6" s="10" t="s">
        <v>36</v>
      </c>
      <c r="J6" s="10" t="s">
        <v>37</v>
      </c>
      <c r="K6" s="10" t="s">
        <v>38</v>
      </c>
    </row>
    <row r="7" ht="40.6" customHeight="1" spans="1:11">
      <c r="A7" s="17"/>
      <c r="B7" s="17"/>
      <c r="C7" s="17"/>
      <c r="D7" s="18"/>
      <c r="E7" s="18"/>
      <c r="F7" s="18"/>
      <c r="G7" s="18"/>
      <c r="H7" s="19"/>
      <c r="I7" s="18" t="s">
        <v>35</v>
      </c>
      <c r="J7" s="18"/>
      <c r="K7" s="18"/>
    </row>
    <row r="8" ht="15.05" customHeight="1" spans="1:11">
      <c r="A8" s="20">
        <v>1</v>
      </c>
      <c r="B8" s="20">
        <v>2</v>
      </c>
      <c r="C8" s="20">
        <v>3</v>
      </c>
      <c r="D8" s="20">
        <v>4</v>
      </c>
      <c r="E8" s="20">
        <v>5</v>
      </c>
      <c r="F8" s="20">
        <v>6</v>
      </c>
      <c r="G8" s="20">
        <v>7</v>
      </c>
      <c r="H8" s="20">
        <v>8</v>
      </c>
      <c r="I8" s="20">
        <v>9</v>
      </c>
      <c r="J8" s="39">
        <v>10</v>
      </c>
      <c r="K8" s="39">
        <v>11</v>
      </c>
    </row>
    <row r="9" ht="30.6" customHeight="1" spans="1:11">
      <c r="A9" s="32"/>
      <c r="B9" s="33"/>
      <c r="C9" s="32"/>
      <c r="D9" s="32"/>
      <c r="E9" s="32"/>
      <c r="F9" s="32"/>
      <c r="G9" s="32"/>
      <c r="H9" s="34"/>
      <c r="I9" s="34"/>
      <c r="J9" s="34"/>
      <c r="K9" s="34"/>
    </row>
    <row r="10" ht="30.6" customHeight="1" spans="1:11">
      <c r="A10" s="33"/>
      <c r="B10" s="33"/>
      <c r="C10" s="33"/>
      <c r="D10" s="33"/>
      <c r="E10" s="33"/>
      <c r="F10" s="33"/>
      <c r="G10" s="33"/>
      <c r="H10" s="34"/>
      <c r="I10" s="34"/>
      <c r="J10" s="34"/>
      <c r="K10" s="34"/>
    </row>
    <row r="11" ht="18.85" customHeight="1" spans="1:11">
      <c r="A11" s="35" t="s">
        <v>225</v>
      </c>
      <c r="B11" s="36"/>
      <c r="C11" s="36"/>
      <c r="D11" s="36"/>
      <c r="E11" s="36"/>
      <c r="F11" s="36"/>
      <c r="G11" s="37"/>
      <c r="H11" s="34"/>
      <c r="I11" s="34"/>
      <c r="J11" s="34"/>
      <c r="K11" s="34"/>
    </row>
    <row r="12" customHeight="1" spans="2:2">
      <c r="B12" s="38" t="s">
        <v>782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55"/>
  <sheetViews>
    <sheetView showZeros="0" workbookViewId="0">
      <pane ySplit="1" topLeftCell="A42" activePane="bottomLeft" state="frozen"/>
      <selection/>
      <selection pane="bottomLeft" activeCell="E60" sqref="E60"/>
    </sheetView>
  </sheetViews>
  <sheetFormatPr defaultColWidth="9.10833333333333" defaultRowHeight="14.25" customHeight="1" outlineLevelCol="6"/>
  <cols>
    <col min="1" max="1" width="37.7833333333333" customWidth="1"/>
    <col min="2" max="2" width="28" customWidth="1"/>
    <col min="3" max="3" width="46.375" customWidth="1"/>
    <col min="4" max="4" width="17" customWidth="1"/>
    <col min="5" max="7" width="27" customWidth="1"/>
  </cols>
  <sheetData>
    <row r="1" customHeight="1" spans="1:7">
      <c r="A1" s="1"/>
      <c r="B1" s="1"/>
      <c r="C1" s="1"/>
      <c r="D1" s="1"/>
      <c r="E1" s="1"/>
      <c r="F1" s="1"/>
      <c r="G1" s="1"/>
    </row>
    <row r="2" ht="13.6" customHeight="1" spans="4:7">
      <c r="D2" s="2"/>
      <c r="G2" s="3" t="s">
        <v>821</v>
      </c>
    </row>
    <row r="3" ht="27.85" customHeight="1" spans="1:7">
      <c r="A3" s="4" t="s">
        <v>822</v>
      </c>
      <c r="B3" s="4"/>
      <c r="C3" s="4"/>
      <c r="D3" s="4"/>
      <c r="E3" s="4"/>
      <c r="F3" s="4"/>
      <c r="G3" s="4"/>
    </row>
    <row r="4" ht="13.6" customHeight="1" spans="1:7">
      <c r="A4" s="5" t="str">
        <f>'部门财务收支预算总表01-1'!A4</f>
        <v>单位名称：新平彝族傣族自治县扬武镇人民政府</v>
      </c>
      <c r="B4" s="6"/>
      <c r="C4" s="6"/>
      <c r="D4" s="6"/>
      <c r="E4" s="7"/>
      <c r="F4" s="7"/>
      <c r="G4" s="8" t="s">
        <v>249</v>
      </c>
    </row>
    <row r="5" ht="21.8" customHeight="1" spans="1:7">
      <c r="A5" s="9" t="s">
        <v>352</v>
      </c>
      <c r="B5" s="9" t="s">
        <v>351</v>
      </c>
      <c r="C5" s="9" t="s">
        <v>260</v>
      </c>
      <c r="D5" s="10" t="s">
        <v>823</v>
      </c>
      <c r="E5" s="11" t="s">
        <v>36</v>
      </c>
      <c r="F5" s="12"/>
      <c r="G5" s="13"/>
    </row>
    <row r="6" ht="21.8" customHeight="1" spans="1:7">
      <c r="A6" s="14"/>
      <c r="B6" s="14"/>
      <c r="C6" s="14"/>
      <c r="D6" s="15"/>
      <c r="E6" s="16" t="s">
        <v>824</v>
      </c>
      <c r="F6" s="10" t="s">
        <v>825</v>
      </c>
      <c r="G6" s="10" t="s">
        <v>826</v>
      </c>
    </row>
    <row r="7" ht="40.6" customHeight="1" spans="1:7">
      <c r="A7" s="17"/>
      <c r="B7" s="17"/>
      <c r="C7" s="17"/>
      <c r="D7" s="18"/>
      <c r="E7" s="19"/>
      <c r="F7" s="18" t="s">
        <v>35</v>
      </c>
      <c r="G7" s="18"/>
    </row>
    <row r="8" ht="15.05" customHeight="1" spans="1:7">
      <c r="A8" s="20">
        <v>1</v>
      </c>
      <c r="B8" s="20">
        <v>2</v>
      </c>
      <c r="C8" s="20">
        <v>3</v>
      </c>
      <c r="D8" s="20">
        <v>4</v>
      </c>
      <c r="E8" s="20">
        <v>5</v>
      </c>
      <c r="F8" s="20">
        <v>6</v>
      </c>
      <c r="G8" s="20">
        <v>7</v>
      </c>
    </row>
    <row r="9" ht="29.95" customHeight="1" spans="1:7">
      <c r="A9" s="21" t="s">
        <v>52</v>
      </c>
      <c r="B9" s="22" t="s">
        <v>356</v>
      </c>
      <c r="C9" s="23" t="s">
        <v>355</v>
      </c>
      <c r="D9" s="21" t="s">
        <v>827</v>
      </c>
      <c r="E9" s="24">
        <v>2362000</v>
      </c>
      <c r="F9" s="24">
        <v>2362000</v>
      </c>
      <c r="G9" s="24">
        <v>2362000</v>
      </c>
    </row>
    <row r="10" ht="29.95" customHeight="1" spans="1:7">
      <c r="A10" s="22" t="s">
        <v>52</v>
      </c>
      <c r="B10" s="22" t="s">
        <v>356</v>
      </c>
      <c r="C10" s="22" t="s">
        <v>358</v>
      </c>
      <c r="D10" s="21" t="s">
        <v>827</v>
      </c>
      <c r="E10" s="25">
        <v>8120</v>
      </c>
      <c r="F10" s="25">
        <v>8120</v>
      </c>
      <c r="G10" s="25">
        <v>8120</v>
      </c>
    </row>
    <row r="11" ht="29.95" customHeight="1" spans="1:7">
      <c r="A11" s="22" t="s">
        <v>52</v>
      </c>
      <c r="B11" s="22" t="s">
        <v>356</v>
      </c>
      <c r="C11" s="22" t="s">
        <v>362</v>
      </c>
      <c r="D11" s="21" t="s">
        <v>827</v>
      </c>
      <c r="E11" s="25">
        <v>124800</v>
      </c>
      <c r="F11" s="25">
        <v>124800</v>
      </c>
      <c r="G11" s="25">
        <v>124800</v>
      </c>
    </row>
    <row r="12" ht="29.95" customHeight="1" spans="1:7">
      <c r="A12" s="22" t="s">
        <v>52</v>
      </c>
      <c r="B12" s="22" t="s">
        <v>356</v>
      </c>
      <c r="C12" s="22" t="s">
        <v>365</v>
      </c>
      <c r="D12" s="21" t="s">
        <v>827</v>
      </c>
      <c r="E12" s="25">
        <v>107640</v>
      </c>
      <c r="F12" s="25">
        <v>107640</v>
      </c>
      <c r="G12" s="25">
        <v>107640</v>
      </c>
    </row>
    <row r="13" ht="29.95" customHeight="1" spans="1:7">
      <c r="A13" s="22" t="s">
        <v>52</v>
      </c>
      <c r="B13" s="22" t="s">
        <v>356</v>
      </c>
      <c r="C13" s="22" t="s">
        <v>367</v>
      </c>
      <c r="D13" s="21" t="s">
        <v>827</v>
      </c>
      <c r="E13" s="25">
        <v>3002.67</v>
      </c>
      <c r="F13" s="25">
        <v>3002.67</v>
      </c>
      <c r="G13" s="25">
        <v>3002.67</v>
      </c>
    </row>
    <row r="14" ht="29.95" customHeight="1" spans="1:7">
      <c r="A14" s="22" t="s">
        <v>52</v>
      </c>
      <c r="B14" s="22" t="s">
        <v>359</v>
      </c>
      <c r="C14" s="22" t="s">
        <v>370</v>
      </c>
      <c r="D14" s="21" t="s">
        <v>827</v>
      </c>
      <c r="E14" s="25">
        <v>1248000</v>
      </c>
      <c r="F14" s="25">
        <v>1248000</v>
      </c>
      <c r="G14" s="25">
        <v>1248000</v>
      </c>
    </row>
    <row r="15" ht="29.95" customHeight="1" spans="1:7">
      <c r="A15" s="22" t="s">
        <v>52</v>
      </c>
      <c r="B15" s="22" t="s">
        <v>359</v>
      </c>
      <c r="C15" s="22" t="s">
        <v>382</v>
      </c>
      <c r="D15" s="21" t="s">
        <v>827</v>
      </c>
      <c r="E15" s="25">
        <v>250000</v>
      </c>
      <c r="F15" s="25">
        <v>250000</v>
      </c>
      <c r="G15" s="25">
        <v>250000</v>
      </c>
    </row>
    <row r="16" ht="29.95" customHeight="1" spans="1:7">
      <c r="A16" s="22" t="s">
        <v>52</v>
      </c>
      <c r="B16" s="22" t="s">
        <v>359</v>
      </c>
      <c r="C16" s="22" t="s">
        <v>385</v>
      </c>
      <c r="D16" s="21" t="s">
        <v>827</v>
      </c>
      <c r="E16" s="25">
        <v>39918</v>
      </c>
      <c r="F16" s="25">
        <v>39918</v>
      </c>
      <c r="G16" s="25">
        <v>39918</v>
      </c>
    </row>
    <row r="17" ht="29.95" customHeight="1" spans="1:7">
      <c r="A17" s="22" t="s">
        <v>52</v>
      </c>
      <c r="B17" s="22" t="s">
        <v>359</v>
      </c>
      <c r="C17" s="22" t="s">
        <v>388</v>
      </c>
      <c r="D17" s="21" t="s">
        <v>827</v>
      </c>
      <c r="E17" s="25">
        <v>226600</v>
      </c>
      <c r="F17" s="25">
        <v>226600</v>
      </c>
      <c r="G17" s="25">
        <v>226600</v>
      </c>
    </row>
    <row r="18" ht="29.95" customHeight="1" spans="1:7">
      <c r="A18" s="22" t="s">
        <v>52</v>
      </c>
      <c r="B18" s="22" t="s">
        <v>359</v>
      </c>
      <c r="C18" s="22" t="s">
        <v>390</v>
      </c>
      <c r="D18" s="21" t="s">
        <v>827</v>
      </c>
      <c r="E18" s="25">
        <v>7000</v>
      </c>
      <c r="F18" s="25">
        <v>7000</v>
      </c>
      <c r="G18" s="25">
        <v>7000</v>
      </c>
    </row>
    <row r="19" ht="29.95" customHeight="1" spans="1:7">
      <c r="A19" s="22" t="s">
        <v>52</v>
      </c>
      <c r="B19" s="22" t="s">
        <v>359</v>
      </c>
      <c r="C19" s="22" t="s">
        <v>393</v>
      </c>
      <c r="D19" s="21" t="s">
        <v>827</v>
      </c>
      <c r="E19" s="25">
        <v>97533</v>
      </c>
      <c r="F19" s="25">
        <v>97533</v>
      </c>
      <c r="G19" s="25">
        <v>97533</v>
      </c>
    </row>
    <row r="20" ht="29.95" customHeight="1" spans="1:7">
      <c r="A20" s="22" t="s">
        <v>52</v>
      </c>
      <c r="B20" s="22" t="s">
        <v>359</v>
      </c>
      <c r="C20" s="22" t="s">
        <v>396</v>
      </c>
      <c r="D20" s="21" t="s">
        <v>827</v>
      </c>
      <c r="E20" s="25">
        <v>3682000</v>
      </c>
      <c r="F20" s="25">
        <v>3682000</v>
      </c>
      <c r="G20" s="25">
        <v>3682000</v>
      </c>
    </row>
    <row r="21" ht="29.95" customHeight="1" spans="1:7">
      <c r="A21" s="22" t="s">
        <v>52</v>
      </c>
      <c r="B21" s="22" t="s">
        <v>356</v>
      </c>
      <c r="C21" s="22" t="s">
        <v>398</v>
      </c>
      <c r="D21" s="21" t="s">
        <v>827</v>
      </c>
      <c r="E21" s="25">
        <v>1634.12</v>
      </c>
      <c r="F21" s="25">
        <v>1634.12</v>
      </c>
      <c r="G21" s="25">
        <v>1634.12</v>
      </c>
    </row>
    <row r="22" ht="29.95" customHeight="1" spans="1:7">
      <c r="A22" s="22" t="s">
        <v>52</v>
      </c>
      <c r="B22" s="22" t="s">
        <v>359</v>
      </c>
      <c r="C22" s="22" t="s">
        <v>400</v>
      </c>
      <c r="D22" s="21" t="s">
        <v>827</v>
      </c>
      <c r="E22" s="25">
        <v>5200</v>
      </c>
      <c r="F22" s="25">
        <v>5200</v>
      </c>
      <c r="G22" s="25">
        <v>5200</v>
      </c>
    </row>
    <row r="23" ht="29.95" customHeight="1" spans="1:7">
      <c r="A23" s="22" t="s">
        <v>52</v>
      </c>
      <c r="B23" s="22" t="s">
        <v>359</v>
      </c>
      <c r="C23" s="22" t="s">
        <v>404</v>
      </c>
      <c r="D23" s="21" t="s">
        <v>827</v>
      </c>
      <c r="E23" s="25">
        <v>120000</v>
      </c>
      <c r="F23" s="25">
        <v>120000</v>
      </c>
      <c r="G23" s="25">
        <v>120000</v>
      </c>
    </row>
    <row r="24" ht="29.95" customHeight="1" spans="1:7">
      <c r="A24" s="22" t="s">
        <v>52</v>
      </c>
      <c r="B24" s="22" t="s">
        <v>359</v>
      </c>
      <c r="C24" s="22" t="s">
        <v>406</v>
      </c>
      <c r="D24" s="21" t="s">
        <v>827</v>
      </c>
      <c r="E24" s="25">
        <v>77000</v>
      </c>
      <c r="F24" s="25">
        <v>77000</v>
      </c>
      <c r="G24" s="25">
        <v>77000</v>
      </c>
    </row>
    <row r="25" ht="29.95" customHeight="1" spans="1:7">
      <c r="A25" s="22" t="s">
        <v>52</v>
      </c>
      <c r="B25" s="22" t="s">
        <v>359</v>
      </c>
      <c r="C25" s="22" t="s">
        <v>409</v>
      </c>
      <c r="D25" s="21" t="s">
        <v>827</v>
      </c>
      <c r="E25" s="25">
        <v>18526.38</v>
      </c>
      <c r="F25" s="25">
        <v>18526.38</v>
      </c>
      <c r="G25" s="25">
        <v>18526.38</v>
      </c>
    </row>
    <row r="26" ht="29.95" customHeight="1" spans="1:7">
      <c r="A26" s="22" t="s">
        <v>52</v>
      </c>
      <c r="B26" s="22" t="s">
        <v>359</v>
      </c>
      <c r="C26" s="22" t="s">
        <v>412</v>
      </c>
      <c r="D26" s="21" t="s">
        <v>827</v>
      </c>
      <c r="E26" s="25">
        <v>13440</v>
      </c>
      <c r="F26" s="25">
        <v>13440</v>
      </c>
      <c r="G26" s="25">
        <v>13440</v>
      </c>
    </row>
    <row r="27" ht="29.95" customHeight="1" spans="1:7">
      <c r="A27" s="22" t="s">
        <v>52</v>
      </c>
      <c r="B27" s="22" t="s">
        <v>359</v>
      </c>
      <c r="C27" s="22" t="s">
        <v>414</v>
      </c>
      <c r="D27" s="21" t="s">
        <v>827</v>
      </c>
      <c r="E27" s="25">
        <v>162000</v>
      </c>
      <c r="F27" s="25">
        <v>162000</v>
      </c>
      <c r="G27" s="25">
        <v>162000</v>
      </c>
    </row>
    <row r="28" ht="29.95" customHeight="1" spans="1:7">
      <c r="A28" s="22" t="s">
        <v>52</v>
      </c>
      <c r="B28" s="22" t="s">
        <v>359</v>
      </c>
      <c r="C28" s="22" t="s">
        <v>417</v>
      </c>
      <c r="D28" s="21" t="s">
        <v>827</v>
      </c>
      <c r="E28" s="25">
        <v>130962</v>
      </c>
      <c r="F28" s="25">
        <v>130962</v>
      </c>
      <c r="G28" s="25">
        <v>130962</v>
      </c>
    </row>
    <row r="29" ht="29.95" customHeight="1" spans="1:7">
      <c r="A29" s="22" t="s">
        <v>52</v>
      </c>
      <c r="B29" s="22" t="s">
        <v>359</v>
      </c>
      <c r="C29" s="22" t="s">
        <v>420</v>
      </c>
      <c r="D29" s="21" t="s">
        <v>827</v>
      </c>
      <c r="E29" s="25">
        <v>1800</v>
      </c>
      <c r="F29" s="25">
        <v>1800</v>
      </c>
      <c r="G29" s="25">
        <v>1800</v>
      </c>
    </row>
    <row r="30" ht="29.95" customHeight="1" spans="1:7">
      <c r="A30" s="22" t="s">
        <v>52</v>
      </c>
      <c r="B30" s="22" t="s">
        <v>359</v>
      </c>
      <c r="C30" s="22" t="s">
        <v>424</v>
      </c>
      <c r="D30" s="21" t="s">
        <v>827</v>
      </c>
      <c r="E30" s="25">
        <v>80000</v>
      </c>
      <c r="F30" s="25">
        <v>80000</v>
      </c>
      <c r="G30" s="25">
        <v>80000</v>
      </c>
    </row>
    <row r="31" ht="29.95" customHeight="1" spans="1:7">
      <c r="A31" s="22" t="s">
        <v>52</v>
      </c>
      <c r="B31" s="22" t="s">
        <v>359</v>
      </c>
      <c r="C31" s="22" t="s">
        <v>426</v>
      </c>
      <c r="D31" s="21" t="s">
        <v>827</v>
      </c>
      <c r="E31" s="25">
        <v>60000</v>
      </c>
      <c r="F31" s="25">
        <v>60000</v>
      </c>
      <c r="G31" s="25">
        <v>60000</v>
      </c>
    </row>
    <row r="32" ht="29.95" customHeight="1" spans="1:7">
      <c r="A32" s="22" t="s">
        <v>52</v>
      </c>
      <c r="B32" s="22" t="s">
        <v>359</v>
      </c>
      <c r="C32" s="22" t="s">
        <v>428</v>
      </c>
      <c r="D32" s="21" t="s">
        <v>827</v>
      </c>
      <c r="E32" s="25">
        <v>8000</v>
      </c>
      <c r="F32" s="25"/>
      <c r="G32" s="25"/>
    </row>
    <row r="33" ht="29.95" customHeight="1" spans="1:7">
      <c r="A33" s="22" t="s">
        <v>52</v>
      </c>
      <c r="B33" s="22" t="s">
        <v>359</v>
      </c>
      <c r="C33" s="22" t="s">
        <v>430</v>
      </c>
      <c r="D33" s="21" t="s">
        <v>827</v>
      </c>
      <c r="E33" s="25">
        <v>80000</v>
      </c>
      <c r="F33" s="25"/>
      <c r="G33" s="25"/>
    </row>
    <row r="34" ht="29.95" customHeight="1" spans="1:7">
      <c r="A34" s="22" t="s">
        <v>52</v>
      </c>
      <c r="B34" s="22" t="s">
        <v>359</v>
      </c>
      <c r="C34" s="22" t="s">
        <v>433</v>
      </c>
      <c r="D34" s="21" t="s">
        <v>827</v>
      </c>
      <c r="E34" s="25">
        <v>38000</v>
      </c>
      <c r="F34" s="25"/>
      <c r="G34" s="25"/>
    </row>
    <row r="35" ht="29.95" customHeight="1" spans="1:7">
      <c r="A35" s="22" t="s">
        <v>52</v>
      </c>
      <c r="B35" s="22" t="s">
        <v>359</v>
      </c>
      <c r="C35" s="22" t="s">
        <v>435</v>
      </c>
      <c r="D35" s="21" t="s">
        <v>827</v>
      </c>
      <c r="E35" s="25">
        <v>16800</v>
      </c>
      <c r="F35" s="25"/>
      <c r="G35" s="25"/>
    </row>
    <row r="36" ht="29.95" customHeight="1" spans="1:7">
      <c r="A36" s="22" t="s">
        <v>52</v>
      </c>
      <c r="B36" s="22" t="s">
        <v>359</v>
      </c>
      <c r="C36" s="22" t="s">
        <v>437</v>
      </c>
      <c r="D36" s="21" t="s">
        <v>827</v>
      </c>
      <c r="E36" s="25">
        <v>40000</v>
      </c>
      <c r="F36" s="25"/>
      <c r="G36" s="25"/>
    </row>
    <row r="37" ht="29.95" customHeight="1" spans="1:7">
      <c r="A37" s="22" t="s">
        <v>52</v>
      </c>
      <c r="B37" s="22" t="s">
        <v>359</v>
      </c>
      <c r="C37" s="22" t="s">
        <v>440</v>
      </c>
      <c r="D37" s="21" t="s">
        <v>827</v>
      </c>
      <c r="E37" s="25">
        <v>700000</v>
      </c>
      <c r="F37" s="25"/>
      <c r="G37" s="25"/>
    </row>
    <row r="38" ht="29.95" customHeight="1" spans="1:7">
      <c r="A38" s="22" t="s">
        <v>52</v>
      </c>
      <c r="B38" s="22" t="s">
        <v>359</v>
      </c>
      <c r="C38" s="22" t="s">
        <v>443</v>
      </c>
      <c r="D38" s="21" t="s">
        <v>827</v>
      </c>
      <c r="E38" s="25">
        <v>20360</v>
      </c>
      <c r="F38" s="25"/>
      <c r="G38" s="25"/>
    </row>
    <row r="39" ht="29.95" customHeight="1" spans="1:7">
      <c r="A39" s="22" t="s">
        <v>52</v>
      </c>
      <c r="B39" s="22" t="s">
        <v>359</v>
      </c>
      <c r="C39" s="22" t="s">
        <v>358</v>
      </c>
      <c r="D39" s="21" t="s">
        <v>827</v>
      </c>
      <c r="E39" s="25">
        <v>3120</v>
      </c>
      <c r="F39" s="25"/>
      <c r="G39" s="25"/>
    </row>
    <row r="40" ht="29.95" customHeight="1" spans="1:7">
      <c r="A40" s="22" t="s">
        <v>52</v>
      </c>
      <c r="B40" s="22" t="s">
        <v>359</v>
      </c>
      <c r="C40" s="22" t="s">
        <v>445</v>
      </c>
      <c r="D40" s="21" t="s">
        <v>827</v>
      </c>
      <c r="E40" s="25">
        <v>50000</v>
      </c>
      <c r="F40" s="25"/>
      <c r="G40" s="25"/>
    </row>
    <row r="41" ht="29.95" customHeight="1" spans="1:7">
      <c r="A41" s="22" t="s">
        <v>52</v>
      </c>
      <c r="B41" s="22" t="s">
        <v>359</v>
      </c>
      <c r="C41" s="22" t="s">
        <v>447</v>
      </c>
      <c r="D41" s="21" t="s">
        <v>827</v>
      </c>
      <c r="E41" s="25">
        <v>30000</v>
      </c>
      <c r="F41" s="25"/>
      <c r="G41" s="25"/>
    </row>
    <row r="42" ht="29.95" customHeight="1" spans="1:7">
      <c r="A42" s="22" t="s">
        <v>52</v>
      </c>
      <c r="B42" s="22" t="s">
        <v>356</v>
      </c>
      <c r="C42" s="22" t="s">
        <v>355</v>
      </c>
      <c r="D42" s="21" t="s">
        <v>827</v>
      </c>
      <c r="E42" s="25">
        <v>9000</v>
      </c>
      <c r="F42" s="25"/>
      <c r="G42" s="25"/>
    </row>
    <row r="43" ht="29.95" customHeight="1" spans="1:7">
      <c r="A43" s="22" t="s">
        <v>52</v>
      </c>
      <c r="B43" s="22" t="s">
        <v>356</v>
      </c>
      <c r="C43" s="22" t="s">
        <v>450</v>
      </c>
      <c r="D43" s="21" t="s">
        <v>827</v>
      </c>
      <c r="E43" s="25">
        <v>853340.24</v>
      </c>
      <c r="F43" s="25"/>
      <c r="G43" s="25"/>
    </row>
    <row r="44" ht="29.95" customHeight="1" spans="1:7">
      <c r="A44" s="22" t="s">
        <v>52</v>
      </c>
      <c r="B44" s="22" t="s">
        <v>356</v>
      </c>
      <c r="C44" s="22" t="s">
        <v>453</v>
      </c>
      <c r="D44" s="21" t="s">
        <v>827</v>
      </c>
      <c r="E44" s="25">
        <v>13492.4</v>
      </c>
      <c r="F44" s="25"/>
      <c r="G44" s="25"/>
    </row>
    <row r="45" ht="29.95" customHeight="1" spans="1:7">
      <c r="A45" s="22" t="s">
        <v>52</v>
      </c>
      <c r="B45" s="22" t="s">
        <v>359</v>
      </c>
      <c r="C45" s="22" t="s">
        <v>455</v>
      </c>
      <c r="D45" s="21" t="s">
        <v>827</v>
      </c>
      <c r="E45" s="25">
        <v>35500</v>
      </c>
      <c r="F45" s="25"/>
      <c r="G45" s="25"/>
    </row>
    <row r="46" ht="29.95" customHeight="1" spans="1:7">
      <c r="A46" s="22" t="s">
        <v>52</v>
      </c>
      <c r="B46" s="22" t="s">
        <v>359</v>
      </c>
      <c r="C46" s="22" t="s">
        <v>457</v>
      </c>
      <c r="D46" s="21" t="s">
        <v>827</v>
      </c>
      <c r="E46" s="25">
        <v>365000</v>
      </c>
      <c r="F46" s="25"/>
      <c r="G46" s="25"/>
    </row>
    <row r="47" ht="29.95" customHeight="1" spans="1:7">
      <c r="A47" s="22" t="s">
        <v>52</v>
      </c>
      <c r="B47" s="22" t="s">
        <v>359</v>
      </c>
      <c r="C47" s="22" t="s">
        <v>460</v>
      </c>
      <c r="D47" s="21" t="s">
        <v>827</v>
      </c>
      <c r="E47" s="25">
        <v>50000</v>
      </c>
      <c r="F47" s="25"/>
      <c r="G47" s="25"/>
    </row>
    <row r="48" ht="29.95" customHeight="1" spans="1:7">
      <c r="A48" s="22" t="s">
        <v>52</v>
      </c>
      <c r="B48" s="22" t="s">
        <v>359</v>
      </c>
      <c r="C48" s="22" t="s">
        <v>463</v>
      </c>
      <c r="D48" s="21" t="s">
        <v>827</v>
      </c>
      <c r="E48" s="25">
        <v>450000</v>
      </c>
      <c r="F48" s="25"/>
      <c r="G48" s="25"/>
    </row>
    <row r="49" ht="29.95" customHeight="1" spans="1:7">
      <c r="A49" s="22" t="s">
        <v>52</v>
      </c>
      <c r="B49" s="22" t="s">
        <v>359</v>
      </c>
      <c r="C49" s="22" t="s">
        <v>465</v>
      </c>
      <c r="D49" s="21" t="s">
        <v>827</v>
      </c>
      <c r="E49" s="25">
        <v>580000</v>
      </c>
      <c r="F49" s="25"/>
      <c r="G49" s="25"/>
    </row>
    <row r="50" ht="29.95" customHeight="1" spans="1:7">
      <c r="A50" s="22" t="s">
        <v>52</v>
      </c>
      <c r="B50" s="22" t="s">
        <v>359</v>
      </c>
      <c r="C50" s="22" t="s">
        <v>467</v>
      </c>
      <c r="D50" s="21" t="s">
        <v>827</v>
      </c>
      <c r="E50" s="25">
        <v>501800</v>
      </c>
      <c r="F50" s="25"/>
      <c r="G50" s="25"/>
    </row>
    <row r="51" ht="29.95" customHeight="1" spans="1:7">
      <c r="A51" s="22" t="s">
        <v>52</v>
      </c>
      <c r="B51" s="22" t="s">
        <v>359</v>
      </c>
      <c r="C51" s="22" t="s">
        <v>470</v>
      </c>
      <c r="D51" s="21" t="s">
        <v>827</v>
      </c>
      <c r="E51" s="25">
        <v>160000</v>
      </c>
      <c r="F51" s="25"/>
      <c r="G51" s="25"/>
    </row>
    <row r="52" ht="29.95" customHeight="1" spans="1:7">
      <c r="A52" s="22" t="s">
        <v>52</v>
      </c>
      <c r="B52" s="22" t="s">
        <v>356</v>
      </c>
      <c r="C52" s="22" t="s">
        <v>473</v>
      </c>
      <c r="D52" s="21" t="s">
        <v>827</v>
      </c>
      <c r="E52" s="25">
        <v>100000</v>
      </c>
      <c r="F52" s="25"/>
      <c r="G52" s="25"/>
    </row>
    <row r="53" ht="29.95" customHeight="1" spans="1:7">
      <c r="A53" s="22" t="s">
        <v>52</v>
      </c>
      <c r="B53" s="22" t="s">
        <v>356</v>
      </c>
      <c r="C53" s="22" t="s">
        <v>475</v>
      </c>
      <c r="D53" s="21" t="s">
        <v>827</v>
      </c>
      <c r="E53" s="25">
        <v>400000</v>
      </c>
      <c r="F53" s="25"/>
      <c r="G53" s="25"/>
    </row>
    <row r="54" ht="29.95" customHeight="1" spans="1:7">
      <c r="A54" s="22" t="s">
        <v>52</v>
      </c>
      <c r="B54" s="22" t="s">
        <v>356</v>
      </c>
      <c r="C54" s="22" t="s">
        <v>478</v>
      </c>
      <c r="D54" s="21" t="s">
        <v>827</v>
      </c>
      <c r="E54" s="25">
        <v>200000</v>
      </c>
      <c r="F54" s="25"/>
      <c r="G54" s="25"/>
    </row>
    <row r="55" ht="18.85" customHeight="1" spans="1:7">
      <c r="A55" s="26" t="s">
        <v>33</v>
      </c>
      <c r="B55" s="27" t="s">
        <v>74</v>
      </c>
      <c r="C55" s="27"/>
      <c r="D55" s="28"/>
      <c r="E55" s="29">
        <v>13531588.81</v>
      </c>
      <c r="F55" s="29">
        <v>8827176.17</v>
      </c>
      <c r="G55" s="29">
        <v>8827176.17</v>
      </c>
    </row>
  </sheetData>
  <mergeCells count="11">
    <mergeCell ref="A3:G3"/>
    <mergeCell ref="A4:D4"/>
    <mergeCell ref="E5:G5"/>
    <mergeCell ref="A55:D55"/>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4"/>
  <sheetViews>
    <sheetView showZeros="0" workbookViewId="0">
      <pane ySplit="1" topLeftCell="A2" activePane="bottomLeft" state="frozen"/>
      <selection/>
      <selection pane="bottomLeft" activeCell="D24" sqref="D24"/>
    </sheetView>
  </sheetViews>
  <sheetFormatPr defaultColWidth="8" defaultRowHeight="14.25" customHeight="1"/>
  <cols>
    <col min="1" max="1" width="21.1083333333333" customWidth="1"/>
    <col min="2" max="2" width="35.875"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225"/>
      <c r="J2" s="238"/>
      <c r="R2" s="3" t="s">
        <v>29</v>
      </c>
    </row>
    <row r="3" ht="36" customHeight="1" spans="1:19">
      <c r="A3" s="226" t="s">
        <v>30</v>
      </c>
      <c r="B3" s="30"/>
      <c r="C3" s="30"/>
      <c r="D3" s="30"/>
      <c r="E3" s="30"/>
      <c r="F3" s="30"/>
      <c r="G3" s="30"/>
      <c r="H3" s="30"/>
      <c r="I3" s="30"/>
      <c r="J3" s="59"/>
      <c r="K3" s="30"/>
      <c r="L3" s="30"/>
      <c r="M3" s="30"/>
      <c r="N3" s="30"/>
      <c r="O3" s="30"/>
      <c r="P3" s="30"/>
      <c r="Q3" s="30"/>
      <c r="R3" s="30"/>
      <c r="S3" s="30"/>
    </row>
    <row r="4" ht="20.3" customHeight="1" spans="1:19">
      <c r="A4" s="107" t="str">
        <f>'部门财务收支预算总表01-1'!A4</f>
        <v>单位名称：新平彝族傣族自治县扬武镇人民政府</v>
      </c>
      <c r="B4" s="7"/>
      <c r="C4" s="7"/>
      <c r="D4" s="7"/>
      <c r="E4" s="7"/>
      <c r="F4" s="7"/>
      <c r="G4" s="7"/>
      <c r="H4" s="7"/>
      <c r="I4" s="7"/>
      <c r="J4" s="239"/>
      <c r="K4" s="7"/>
      <c r="L4" s="7"/>
      <c r="M4" s="7"/>
      <c r="N4" s="8"/>
      <c r="O4" s="8"/>
      <c r="P4" s="8"/>
      <c r="Q4" s="8"/>
      <c r="R4" s="8" t="s">
        <v>3</v>
      </c>
      <c r="S4" s="8" t="s">
        <v>3</v>
      </c>
    </row>
    <row r="5" ht="18.85" customHeight="1" spans="1:19">
      <c r="A5" s="227" t="s">
        <v>31</v>
      </c>
      <c r="B5" s="228" t="s">
        <v>32</v>
      </c>
      <c r="C5" s="228" t="s">
        <v>33</v>
      </c>
      <c r="D5" s="229" t="s">
        <v>34</v>
      </c>
      <c r="E5" s="230"/>
      <c r="F5" s="230"/>
      <c r="G5" s="230"/>
      <c r="H5" s="230"/>
      <c r="I5" s="230"/>
      <c r="J5" s="240"/>
      <c r="K5" s="230"/>
      <c r="L5" s="230"/>
      <c r="M5" s="230"/>
      <c r="N5" s="241"/>
      <c r="O5" s="241" t="s">
        <v>22</v>
      </c>
      <c r="P5" s="241"/>
      <c r="Q5" s="241"/>
      <c r="R5" s="241"/>
      <c r="S5" s="241"/>
    </row>
    <row r="6" ht="18" customHeight="1" spans="1:19">
      <c r="A6" s="231"/>
      <c r="B6" s="232"/>
      <c r="C6" s="232"/>
      <c r="D6" s="232" t="s">
        <v>35</v>
      </c>
      <c r="E6" s="232" t="s">
        <v>36</v>
      </c>
      <c r="F6" s="232" t="s">
        <v>37</v>
      </c>
      <c r="G6" s="232" t="s">
        <v>38</v>
      </c>
      <c r="H6" s="232" t="s">
        <v>39</v>
      </c>
      <c r="I6" s="242" t="s">
        <v>40</v>
      </c>
      <c r="J6" s="243"/>
      <c r="K6" s="242" t="s">
        <v>41</v>
      </c>
      <c r="L6" s="242" t="s">
        <v>42</v>
      </c>
      <c r="M6" s="242" t="s">
        <v>43</v>
      </c>
      <c r="N6" s="244" t="s">
        <v>44</v>
      </c>
      <c r="O6" s="245" t="s">
        <v>35</v>
      </c>
      <c r="P6" s="245" t="s">
        <v>36</v>
      </c>
      <c r="Q6" s="245" t="s">
        <v>37</v>
      </c>
      <c r="R6" s="245" t="s">
        <v>38</v>
      </c>
      <c r="S6" s="245" t="s">
        <v>45</v>
      </c>
    </row>
    <row r="7" ht="29.3" customHeight="1" spans="1:19">
      <c r="A7" s="233"/>
      <c r="B7" s="234"/>
      <c r="C7" s="234"/>
      <c r="D7" s="234"/>
      <c r="E7" s="234"/>
      <c r="F7" s="234"/>
      <c r="G7" s="234"/>
      <c r="H7" s="234"/>
      <c r="I7" s="246" t="s">
        <v>35</v>
      </c>
      <c r="J7" s="246" t="s">
        <v>46</v>
      </c>
      <c r="K7" s="246" t="s">
        <v>41</v>
      </c>
      <c r="L7" s="246" t="s">
        <v>42</v>
      </c>
      <c r="M7" s="246" t="s">
        <v>43</v>
      </c>
      <c r="N7" s="246" t="s">
        <v>44</v>
      </c>
      <c r="O7" s="246"/>
      <c r="P7" s="246"/>
      <c r="Q7" s="246"/>
      <c r="R7" s="246"/>
      <c r="S7" s="246"/>
    </row>
    <row r="8" ht="16.55" customHeight="1" spans="1:19">
      <c r="A8" s="235">
        <v>1</v>
      </c>
      <c r="B8" s="20">
        <v>2</v>
      </c>
      <c r="C8" s="20">
        <v>3</v>
      </c>
      <c r="D8" s="20">
        <v>4</v>
      </c>
      <c r="E8" s="235">
        <v>5</v>
      </c>
      <c r="F8" s="20">
        <v>6</v>
      </c>
      <c r="G8" s="20">
        <v>7</v>
      </c>
      <c r="H8" s="235">
        <v>8</v>
      </c>
      <c r="I8" s="20">
        <v>9</v>
      </c>
      <c r="J8" s="39">
        <v>10</v>
      </c>
      <c r="K8" s="39">
        <v>11</v>
      </c>
      <c r="L8" s="247">
        <v>12</v>
      </c>
      <c r="M8" s="39">
        <v>13</v>
      </c>
      <c r="N8" s="39">
        <v>14</v>
      </c>
      <c r="O8" s="39">
        <v>15</v>
      </c>
      <c r="P8" s="39">
        <v>16</v>
      </c>
      <c r="Q8" s="39">
        <v>17</v>
      </c>
      <c r="R8" s="39">
        <v>18</v>
      </c>
      <c r="S8" s="39">
        <v>19</v>
      </c>
    </row>
    <row r="9" s="128" customFormat="1" ht="20.25" customHeight="1" spans="1:19">
      <c r="A9" s="183" t="s">
        <v>47</v>
      </c>
      <c r="B9" s="183" t="s">
        <v>48</v>
      </c>
      <c r="C9" s="194">
        <v>29032396.37</v>
      </c>
      <c r="D9" s="194">
        <v>28261071.2</v>
      </c>
      <c r="E9" s="194">
        <v>28261071.2</v>
      </c>
      <c r="F9" s="194"/>
      <c r="G9" s="194"/>
      <c r="H9" s="194"/>
      <c r="I9" s="248">
        <v>771325.17</v>
      </c>
      <c r="J9" s="249"/>
      <c r="K9" s="249"/>
      <c r="L9" s="249"/>
      <c r="M9" s="249"/>
      <c r="N9" s="248">
        <v>771325.17</v>
      </c>
      <c r="O9" s="249"/>
      <c r="P9" s="249"/>
      <c r="Q9" s="249"/>
      <c r="R9" s="249"/>
      <c r="S9" s="251"/>
    </row>
    <row r="10" s="128" customFormat="1" ht="20.25" customHeight="1" spans="1:19">
      <c r="A10" s="236" t="s">
        <v>49</v>
      </c>
      <c r="B10" s="236" t="s">
        <v>50</v>
      </c>
      <c r="C10" s="194">
        <v>2147754.34</v>
      </c>
      <c r="D10" s="194">
        <v>2147754.34</v>
      </c>
      <c r="E10" s="194">
        <v>2147754.34</v>
      </c>
      <c r="F10" s="194"/>
      <c r="G10" s="194"/>
      <c r="H10" s="194"/>
      <c r="I10" s="248"/>
      <c r="J10" s="250"/>
      <c r="K10" s="250"/>
      <c r="L10" s="250"/>
      <c r="M10" s="250"/>
      <c r="N10" s="248"/>
      <c r="O10" s="250"/>
      <c r="P10" s="250"/>
      <c r="Q10" s="250"/>
      <c r="R10" s="250"/>
      <c r="S10" s="252"/>
    </row>
    <row r="11" s="128" customFormat="1" ht="20.25" customHeight="1" spans="1:19">
      <c r="A11" s="236" t="s">
        <v>51</v>
      </c>
      <c r="B11" s="236" t="s">
        <v>52</v>
      </c>
      <c r="C11" s="194">
        <v>19981568.68</v>
      </c>
      <c r="D11" s="194">
        <v>19210243.51</v>
      </c>
      <c r="E11" s="194">
        <v>18350243.51</v>
      </c>
      <c r="F11" s="202">
        <v>860000</v>
      </c>
      <c r="G11" s="194"/>
      <c r="H11" s="194"/>
      <c r="I11" s="248">
        <v>771325.17</v>
      </c>
      <c r="J11" s="250"/>
      <c r="K11" s="250"/>
      <c r="L11" s="250"/>
      <c r="M11" s="250"/>
      <c r="N11" s="248">
        <v>771325.17</v>
      </c>
      <c r="O11" s="250"/>
      <c r="P11" s="250"/>
      <c r="Q11" s="250"/>
      <c r="R11" s="250"/>
      <c r="S11" s="252"/>
    </row>
    <row r="12" s="128" customFormat="1" ht="20.25" customHeight="1" spans="1:19">
      <c r="A12" s="236" t="s">
        <v>53</v>
      </c>
      <c r="B12" s="236" t="s">
        <v>54</v>
      </c>
      <c r="C12" s="194">
        <v>1256580.72</v>
      </c>
      <c r="D12" s="194">
        <v>1256580.72</v>
      </c>
      <c r="E12" s="194">
        <v>1256580.72</v>
      </c>
      <c r="F12" s="194"/>
      <c r="G12" s="194"/>
      <c r="H12" s="194"/>
      <c r="I12" s="248"/>
      <c r="J12" s="250"/>
      <c r="K12" s="250"/>
      <c r="L12" s="250"/>
      <c r="M12" s="250"/>
      <c r="N12" s="248"/>
      <c r="O12" s="250"/>
      <c r="P12" s="250"/>
      <c r="Q12" s="250"/>
      <c r="R12" s="250"/>
      <c r="S12" s="252"/>
    </row>
    <row r="13" s="128" customFormat="1" ht="20.25" customHeight="1" spans="1:19">
      <c r="A13" s="236" t="s">
        <v>55</v>
      </c>
      <c r="B13" s="236" t="s">
        <v>56</v>
      </c>
      <c r="C13" s="194">
        <v>5646492.63</v>
      </c>
      <c r="D13" s="194">
        <v>5646492.63</v>
      </c>
      <c r="E13" s="194">
        <v>5646492.63</v>
      </c>
      <c r="F13" s="194"/>
      <c r="G13" s="194"/>
      <c r="H13" s="194"/>
      <c r="I13" s="248"/>
      <c r="J13" s="250"/>
      <c r="K13" s="250"/>
      <c r="L13" s="250"/>
      <c r="M13" s="250"/>
      <c r="N13" s="248"/>
      <c r="O13" s="250"/>
      <c r="P13" s="250"/>
      <c r="Q13" s="250"/>
      <c r="R13" s="250"/>
      <c r="S13" s="252"/>
    </row>
    <row r="14" s="128" customFormat="1" ht="20.25" customHeight="1" spans="1:19">
      <c r="A14" s="237" t="s">
        <v>33</v>
      </c>
      <c r="B14" s="237"/>
      <c r="C14" s="194">
        <f>C10+C11+C12+C13</f>
        <v>29032396.37</v>
      </c>
      <c r="D14" s="194">
        <f>D10+D11+D12+D13</f>
        <v>28261071.2</v>
      </c>
      <c r="E14" s="194">
        <f>E10+E11+E12+E13</f>
        <v>27401071.2</v>
      </c>
      <c r="F14" s="194"/>
      <c r="G14" s="194"/>
      <c r="H14" s="194"/>
      <c r="I14" s="248">
        <v>771325.17</v>
      </c>
      <c r="J14" s="250"/>
      <c r="K14" s="250"/>
      <c r="L14" s="250"/>
      <c r="M14" s="250"/>
      <c r="N14" s="248">
        <v>771325.17</v>
      </c>
      <c r="O14" s="250"/>
      <c r="P14" s="250"/>
      <c r="Q14" s="250"/>
      <c r="R14" s="250"/>
      <c r="S14" s="252"/>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89"/>
  <sheetViews>
    <sheetView showZeros="0" workbookViewId="0">
      <pane ySplit="1" topLeftCell="A2" activePane="bottomLeft" state="frozen"/>
      <selection/>
      <selection pane="bottomLeft" activeCell="O87" sqref="C8:O87"/>
    </sheetView>
  </sheetViews>
  <sheetFormatPr defaultColWidth="9.10833333333333" defaultRowHeight="14.25" customHeight="1"/>
  <cols>
    <col min="1" max="1" width="14.2166666666667" customWidth="1"/>
    <col min="2" max="2" width="32.55" customWidth="1"/>
    <col min="3" max="6" width="18.8916666666667" customWidth="1"/>
    <col min="7" max="7" width="20.125"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68" t="s">
        <v>57</v>
      </c>
    </row>
    <row r="3" ht="28.5" customHeight="1" spans="1:15">
      <c r="A3" s="30" t="s">
        <v>58</v>
      </c>
      <c r="B3" s="30"/>
      <c r="C3" s="30"/>
      <c r="D3" s="30"/>
      <c r="E3" s="30"/>
      <c r="F3" s="30"/>
      <c r="G3" s="30"/>
      <c r="H3" s="30"/>
      <c r="I3" s="30"/>
      <c r="J3" s="30"/>
      <c r="K3" s="30"/>
      <c r="L3" s="30"/>
      <c r="M3" s="30"/>
      <c r="N3" s="30"/>
      <c r="O3" s="30"/>
    </row>
    <row r="4" ht="15.05" customHeight="1" spans="1:15">
      <c r="A4" s="118" t="str">
        <f>'部门财务收支预算总表01-1'!A4</f>
        <v>单位名称：新平彝族傣族自治县扬武镇人民政府</v>
      </c>
      <c r="B4" s="119"/>
      <c r="C4" s="71"/>
      <c r="D4" s="71"/>
      <c r="E4" s="71"/>
      <c r="F4" s="71"/>
      <c r="G4" s="7"/>
      <c r="H4" s="71"/>
      <c r="I4" s="71"/>
      <c r="J4" s="7"/>
      <c r="K4" s="71"/>
      <c r="L4" s="71"/>
      <c r="M4" s="7"/>
      <c r="N4" s="7"/>
      <c r="O4" s="120" t="s">
        <v>3</v>
      </c>
    </row>
    <row r="5" ht="18.85" customHeight="1" spans="1:15">
      <c r="A5" s="10" t="s">
        <v>59</v>
      </c>
      <c r="B5" s="10" t="s">
        <v>60</v>
      </c>
      <c r="C5" s="16" t="s">
        <v>33</v>
      </c>
      <c r="D5" s="76" t="s">
        <v>36</v>
      </c>
      <c r="E5" s="76"/>
      <c r="F5" s="76"/>
      <c r="G5" s="222" t="s">
        <v>37</v>
      </c>
      <c r="H5" s="10" t="s">
        <v>38</v>
      </c>
      <c r="I5" s="10" t="s">
        <v>61</v>
      </c>
      <c r="J5" s="11" t="s">
        <v>62</v>
      </c>
      <c r="K5" s="84" t="s">
        <v>63</v>
      </c>
      <c r="L5" s="84" t="s">
        <v>64</v>
      </c>
      <c r="M5" s="84" t="s">
        <v>65</v>
      </c>
      <c r="N5" s="84" t="s">
        <v>66</v>
      </c>
      <c r="O5" s="101" t="s">
        <v>67</v>
      </c>
    </row>
    <row r="6" ht="29.95" customHeight="1" spans="1:15">
      <c r="A6" s="19"/>
      <c r="B6" s="19"/>
      <c r="C6" s="19"/>
      <c r="D6" s="76" t="s">
        <v>35</v>
      </c>
      <c r="E6" s="76" t="s">
        <v>68</v>
      </c>
      <c r="F6" s="76" t="s">
        <v>69</v>
      </c>
      <c r="G6" s="19"/>
      <c r="H6" s="19"/>
      <c r="I6" s="19"/>
      <c r="J6" s="76" t="s">
        <v>35</v>
      </c>
      <c r="K6" s="105" t="s">
        <v>63</v>
      </c>
      <c r="L6" s="105" t="s">
        <v>64</v>
      </c>
      <c r="M6" s="105" t="s">
        <v>65</v>
      </c>
      <c r="N6" s="105" t="s">
        <v>66</v>
      </c>
      <c r="O6" s="105" t="s">
        <v>67</v>
      </c>
    </row>
    <row r="7" ht="16.55" customHeight="1" spans="1:15">
      <c r="A7" s="76">
        <v>1</v>
      </c>
      <c r="B7" s="76">
        <v>2</v>
      </c>
      <c r="C7" s="76">
        <v>3</v>
      </c>
      <c r="D7" s="76">
        <v>4</v>
      </c>
      <c r="E7" s="76">
        <v>5</v>
      </c>
      <c r="F7" s="76">
        <v>6</v>
      </c>
      <c r="G7" s="76">
        <v>7</v>
      </c>
      <c r="H7" s="61">
        <v>8</v>
      </c>
      <c r="I7" s="61">
        <v>9</v>
      </c>
      <c r="J7" s="61">
        <v>10</v>
      </c>
      <c r="K7" s="61">
        <v>11</v>
      </c>
      <c r="L7" s="61">
        <v>12</v>
      </c>
      <c r="M7" s="61">
        <v>13</v>
      </c>
      <c r="N7" s="61">
        <v>14</v>
      </c>
      <c r="O7" s="76">
        <v>15</v>
      </c>
    </row>
    <row r="8" ht="20.3" customHeight="1" spans="1:15">
      <c r="A8" s="121" t="s">
        <v>70</v>
      </c>
      <c r="B8" s="122" t="s">
        <v>71</v>
      </c>
      <c r="C8" s="202">
        <v>8856765.88</v>
      </c>
      <c r="D8" s="202">
        <f>E8+F8</f>
        <v>8855131.76</v>
      </c>
      <c r="E8" s="202">
        <v>6121051.76</v>
      </c>
      <c r="F8" s="202">
        <v>2734080</v>
      </c>
      <c r="G8" s="214"/>
      <c r="H8" s="217"/>
      <c r="I8" s="217"/>
      <c r="J8" s="202">
        <v>1634.12</v>
      </c>
      <c r="K8" s="217"/>
      <c r="L8" s="217"/>
      <c r="M8" s="214"/>
      <c r="N8" s="217"/>
      <c r="O8" s="202">
        <v>1634.12</v>
      </c>
    </row>
    <row r="9" ht="17.2" customHeight="1" spans="1:15">
      <c r="A9" s="121" t="s">
        <v>72</v>
      </c>
      <c r="B9" s="122" t="s">
        <v>73</v>
      </c>
      <c r="C9" s="202">
        <v>145000</v>
      </c>
      <c r="D9" s="202">
        <f>E9+F9</f>
        <v>145000</v>
      </c>
      <c r="E9" s="202"/>
      <c r="F9" s="202">
        <v>145000</v>
      </c>
      <c r="G9" s="214"/>
      <c r="H9" s="217"/>
      <c r="I9" s="217"/>
      <c r="J9" s="202" t="s">
        <v>74</v>
      </c>
      <c r="K9" s="217"/>
      <c r="L9" s="217"/>
      <c r="M9" s="214"/>
      <c r="N9" s="217"/>
      <c r="O9" s="202" t="s">
        <v>74</v>
      </c>
    </row>
    <row r="10" ht="17.2" customHeight="1" spans="1:15">
      <c r="A10" s="121" t="s">
        <v>75</v>
      </c>
      <c r="B10" s="122" t="s">
        <v>76</v>
      </c>
      <c r="C10" s="202">
        <v>145000</v>
      </c>
      <c r="D10" s="202">
        <f t="shared" ref="D10:D41" si="0">E10+F10</f>
        <v>145000</v>
      </c>
      <c r="E10" s="202"/>
      <c r="F10" s="202">
        <v>145000</v>
      </c>
      <c r="G10" s="214"/>
      <c r="H10" s="217"/>
      <c r="I10" s="217"/>
      <c r="J10" s="202" t="s">
        <v>74</v>
      </c>
      <c r="K10" s="217"/>
      <c r="L10" s="217"/>
      <c r="M10" s="214"/>
      <c r="N10" s="217"/>
      <c r="O10" s="202" t="s">
        <v>74</v>
      </c>
    </row>
    <row r="11" ht="17.2" customHeight="1" spans="1:15">
      <c r="A11" s="121" t="s">
        <v>77</v>
      </c>
      <c r="B11" s="122" t="s">
        <v>78</v>
      </c>
      <c r="C11" s="202">
        <v>118000</v>
      </c>
      <c r="D11" s="202">
        <f t="shared" si="0"/>
        <v>118000</v>
      </c>
      <c r="E11" s="202"/>
      <c r="F11" s="202">
        <v>118000</v>
      </c>
      <c r="G11" s="214"/>
      <c r="H11" s="217"/>
      <c r="I11" s="217"/>
      <c r="J11" s="202" t="s">
        <v>74</v>
      </c>
      <c r="K11" s="217"/>
      <c r="L11" s="217"/>
      <c r="M11" s="214"/>
      <c r="N11" s="217"/>
      <c r="O11" s="202" t="s">
        <v>74</v>
      </c>
    </row>
    <row r="12" ht="17.2" customHeight="1" spans="1:15">
      <c r="A12" s="121" t="s">
        <v>79</v>
      </c>
      <c r="B12" s="122" t="s">
        <v>80</v>
      </c>
      <c r="C12" s="202">
        <v>118000</v>
      </c>
      <c r="D12" s="202">
        <f t="shared" si="0"/>
        <v>118000</v>
      </c>
      <c r="E12" s="202"/>
      <c r="F12" s="202">
        <v>118000</v>
      </c>
      <c r="G12" s="214"/>
      <c r="H12" s="217"/>
      <c r="I12" s="217"/>
      <c r="J12" s="202" t="s">
        <v>74</v>
      </c>
      <c r="K12" s="217"/>
      <c r="L12" s="217"/>
      <c r="M12" s="214"/>
      <c r="N12" s="217"/>
      <c r="O12" s="202" t="s">
        <v>74</v>
      </c>
    </row>
    <row r="13" ht="17.2" customHeight="1" spans="1:15">
      <c r="A13" s="121" t="s">
        <v>81</v>
      </c>
      <c r="B13" s="122" t="s">
        <v>82</v>
      </c>
      <c r="C13" s="202">
        <v>6183659.52</v>
      </c>
      <c r="D13" s="202">
        <f t="shared" si="0"/>
        <v>6182025.4</v>
      </c>
      <c r="E13" s="202">
        <v>4690625.4</v>
      </c>
      <c r="F13" s="202">
        <v>1491400</v>
      </c>
      <c r="G13" s="214"/>
      <c r="H13" s="217"/>
      <c r="I13" s="217"/>
      <c r="J13" s="202">
        <v>1634.12</v>
      </c>
      <c r="K13" s="217"/>
      <c r="L13" s="217"/>
      <c r="M13" s="214"/>
      <c r="N13" s="217"/>
      <c r="O13" s="202">
        <v>1634.12</v>
      </c>
    </row>
    <row r="14" ht="17.2" customHeight="1" spans="1:15">
      <c r="A14" s="121" t="s">
        <v>83</v>
      </c>
      <c r="B14" s="122" t="s">
        <v>84</v>
      </c>
      <c r="C14" s="202">
        <v>5949659.52</v>
      </c>
      <c r="D14" s="202">
        <f t="shared" si="0"/>
        <v>5948025.4</v>
      </c>
      <c r="E14" s="202">
        <v>4456625.4</v>
      </c>
      <c r="F14" s="202">
        <v>1491400</v>
      </c>
      <c r="G14" s="214"/>
      <c r="H14" s="217"/>
      <c r="I14" s="217"/>
      <c r="J14" s="202">
        <v>1634.12</v>
      </c>
      <c r="K14" s="217"/>
      <c r="L14" s="217"/>
      <c r="M14" s="214"/>
      <c r="N14" s="217"/>
      <c r="O14" s="202">
        <v>1634.12</v>
      </c>
    </row>
    <row r="15" ht="17.2" customHeight="1" spans="1:15">
      <c r="A15" s="121" t="s">
        <v>85</v>
      </c>
      <c r="B15" s="122" t="s">
        <v>86</v>
      </c>
      <c r="C15" s="202">
        <v>234000</v>
      </c>
      <c r="D15" s="202">
        <f t="shared" si="0"/>
        <v>234000</v>
      </c>
      <c r="E15" s="202">
        <v>234000</v>
      </c>
      <c r="F15" s="202"/>
      <c r="G15" s="214"/>
      <c r="H15" s="217"/>
      <c r="I15" s="217"/>
      <c r="J15" s="202" t="s">
        <v>74</v>
      </c>
      <c r="K15" s="217"/>
      <c r="L15" s="217"/>
      <c r="M15" s="214"/>
      <c r="N15" s="217"/>
      <c r="O15" s="202" t="s">
        <v>74</v>
      </c>
    </row>
    <row r="16" ht="17.2" customHeight="1" spans="1:15">
      <c r="A16" s="121" t="s">
        <v>87</v>
      </c>
      <c r="B16" s="122" t="s">
        <v>88</v>
      </c>
      <c r="C16" s="202">
        <v>40000</v>
      </c>
      <c r="D16" s="202">
        <f t="shared" si="0"/>
        <v>40000</v>
      </c>
      <c r="E16" s="202"/>
      <c r="F16" s="202">
        <v>40000</v>
      </c>
      <c r="G16" s="214"/>
      <c r="H16" s="217"/>
      <c r="I16" s="217"/>
      <c r="J16" s="202" t="s">
        <v>74</v>
      </c>
      <c r="K16" s="217"/>
      <c r="L16" s="217"/>
      <c r="M16" s="214"/>
      <c r="N16" s="217"/>
      <c r="O16" s="202" t="s">
        <v>74</v>
      </c>
    </row>
    <row r="17" ht="17.2" customHeight="1" spans="1:15">
      <c r="A17" s="121" t="s">
        <v>89</v>
      </c>
      <c r="B17" s="122" t="s">
        <v>90</v>
      </c>
      <c r="C17" s="202">
        <v>40000</v>
      </c>
      <c r="D17" s="202">
        <f t="shared" si="0"/>
        <v>40000</v>
      </c>
      <c r="E17" s="202"/>
      <c r="F17" s="202">
        <v>40000</v>
      </c>
      <c r="G17" s="214"/>
      <c r="H17" s="217"/>
      <c r="I17" s="217"/>
      <c r="J17" s="202" t="s">
        <v>74</v>
      </c>
      <c r="K17" s="217"/>
      <c r="L17" s="217"/>
      <c r="M17" s="214"/>
      <c r="N17" s="217"/>
      <c r="O17" s="202" t="s">
        <v>74</v>
      </c>
    </row>
    <row r="18" ht="17.2" customHeight="1" spans="1:15">
      <c r="A18" s="121" t="s">
        <v>91</v>
      </c>
      <c r="B18" s="122" t="s">
        <v>92</v>
      </c>
      <c r="C18" s="202">
        <v>700000</v>
      </c>
      <c r="D18" s="202">
        <f t="shared" si="0"/>
        <v>700000</v>
      </c>
      <c r="E18" s="202"/>
      <c r="F18" s="202">
        <v>700000</v>
      </c>
      <c r="G18" s="214"/>
      <c r="H18" s="217"/>
      <c r="I18" s="217"/>
      <c r="J18" s="202" t="s">
        <v>74</v>
      </c>
      <c r="K18" s="217"/>
      <c r="L18" s="217"/>
      <c r="M18" s="214"/>
      <c r="N18" s="217"/>
      <c r="O18" s="202" t="s">
        <v>74</v>
      </c>
    </row>
    <row r="19" ht="17.2" customHeight="1" spans="1:15">
      <c r="A19" s="121" t="s">
        <v>93</v>
      </c>
      <c r="B19" s="122" t="s">
        <v>94</v>
      </c>
      <c r="C19" s="202">
        <v>700000</v>
      </c>
      <c r="D19" s="202">
        <f t="shared" si="0"/>
        <v>700000</v>
      </c>
      <c r="E19" s="202"/>
      <c r="F19" s="202">
        <v>700000</v>
      </c>
      <c r="G19" s="214"/>
      <c r="H19" s="217"/>
      <c r="I19" s="217"/>
      <c r="J19" s="202" t="s">
        <v>74</v>
      </c>
      <c r="K19" s="217"/>
      <c r="L19" s="217"/>
      <c r="M19" s="214"/>
      <c r="N19" s="217"/>
      <c r="O19" s="202" t="s">
        <v>74</v>
      </c>
    </row>
    <row r="20" ht="17.2" customHeight="1" spans="1:15">
      <c r="A20" s="121" t="s">
        <v>95</v>
      </c>
      <c r="B20" s="122" t="s">
        <v>96</v>
      </c>
      <c r="C20" s="202">
        <v>209680</v>
      </c>
      <c r="D20" s="202">
        <f t="shared" si="0"/>
        <v>209680</v>
      </c>
      <c r="E20" s="202"/>
      <c r="F20" s="202">
        <v>209680</v>
      </c>
      <c r="G20" s="214"/>
      <c r="H20" s="217"/>
      <c r="I20" s="217"/>
      <c r="J20" s="202" t="s">
        <v>74</v>
      </c>
      <c r="K20" s="217"/>
      <c r="L20" s="217"/>
      <c r="M20" s="214"/>
      <c r="N20" s="217"/>
      <c r="O20" s="202" t="s">
        <v>74</v>
      </c>
    </row>
    <row r="21" ht="17.2" customHeight="1" spans="1:15">
      <c r="A21" s="121" t="s">
        <v>97</v>
      </c>
      <c r="B21" s="122" t="s">
        <v>80</v>
      </c>
      <c r="C21" s="202">
        <v>27360</v>
      </c>
      <c r="D21" s="202">
        <f t="shared" si="0"/>
        <v>27360</v>
      </c>
      <c r="E21" s="202"/>
      <c r="F21" s="202">
        <v>27360</v>
      </c>
      <c r="G21" s="214"/>
      <c r="H21" s="217"/>
      <c r="I21" s="217"/>
      <c r="J21" s="202" t="s">
        <v>74</v>
      </c>
      <c r="K21" s="217"/>
      <c r="L21" s="217"/>
      <c r="M21" s="214"/>
      <c r="N21" s="217"/>
      <c r="O21" s="202" t="s">
        <v>74</v>
      </c>
    </row>
    <row r="22" ht="17.2" customHeight="1" spans="1:15">
      <c r="A22" s="121" t="s">
        <v>98</v>
      </c>
      <c r="B22" s="122" t="s">
        <v>99</v>
      </c>
      <c r="C22" s="202">
        <v>182320</v>
      </c>
      <c r="D22" s="202">
        <f t="shared" si="0"/>
        <v>182320</v>
      </c>
      <c r="E22" s="202"/>
      <c r="F22" s="202">
        <v>182320</v>
      </c>
      <c r="G22" s="214"/>
      <c r="H22" s="217"/>
      <c r="I22" s="217"/>
      <c r="J22" s="202" t="s">
        <v>74</v>
      </c>
      <c r="K22" s="217"/>
      <c r="L22" s="217"/>
      <c r="M22" s="214"/>
      <c r="N22" s="217"/>
      <c r="O22" s="202" t="s">
        <v>74</v>
      </c>
    </row>
    <row r="23" ht="17.2" customHeight="1" spans="1:15">
      <c r="A23" s="121" t="s">
        <v>100</v>
      </c>
      <c r="B23" s="122" t="s">
        <v>101</v>
      </c>
      <c r="C23" s="202">
        <v>30000</v>
      </c>
      <c r="D23" s="202">
        <f t="shared" si="0"/>
        <v>30000</v>
      </c>
      <c r="E23" s="202"/>
      <c r="F23" s="202">
        <v>30000</v>
      </c>
      <c r="G23" s="214"/>
      <c r="H23" s="217"/>
      <c r="I23" s="217"/>
      <c r="J23" s="202" t="s">
        <v>74</v>
      </c>
      <c r="K23" s="217"/>
      <c r="L23" s="217"/>
      <c r="M23" s="214"/>
      <c r="N23" s="217"/>
      <c r="O23" s="202" t="s">
        <v>74</v>
      </c>
    </row>
    <row r="24" ht="17.2" customHeight="1" spans="1:15">
      <c r="A24" s="121" t="s">
        <v>102</v>
      </c>
      <c r="B24" s="122" t="s">
        <v>103</v>
      </c>
      <c r="C24" s="202">
        <v>30000</v>
      </c>
      <c r="D24" s="202">
        <f t="shared" si="0"/>
        <v>30000</v>
      </c>
      <c r="E24" s="202"/>
      <c r="F24" s="202">
        <v>30000</v>
      </c>
      <c r="G24" s="214"/>
      <c r="H24" s="217"/>
      <c r="I24" s="217"/>
      <c r="J24" s="202" t="s">
        <v>74</v>
      </c>
      <c r="K24" s="217"/>
      <c r="L24" s="217"/>
      <c r="M24" s="214"/>
      <c r="N24" s="217"/>
      <c r="O24" s="202" t="s">
        <v>74</v>
      </c>
    </row>
    <row r="25" ht="17.2" customHeight="1" spans="1:15">
      <c r="A25" s="121" t="s">
        <v>104</v>
      </c>
      <c r="B25" s="122" t="s">
        <v>105</v>
      </c>
      <c r="C25" s="202">
        <v>1430426.36</v>
      </c>
      <c r="D25" s="202">
        <f t="shared" si="0"/>
        <v>1430426.36</v>
      </c>
      <c r="E25" s="202">
        <v>1430426.36</v>
      </c>
      <c r="F25" s="202"/>
      <c r="G25" s="214"/>
      <c r="H25" s="217"/>
      <c r="I25" s="217"/>
      <c r="J25" s="202" t="s">
        <v>74</v>
      </c>
      <c r="K25" s="217"/>
      <c r="L25" s="217"/>
      <c r="M25" s="214"/>
      <c r="N25" s="217"/>
      <c r="O25" s="202" t="s">
        <v>74</v>
      </c>
    </row>
    <row r="26" ht="17.2" customHeight="1" spans="1:15">
      <c r="A26" s="121" t="s">
        <v>106</v>
      </c>
      <c r="B26" s="122" t="s">
        <v>86</v>
      </c>
      <c r="C26" s="202">
        <v>1430426.36</v>
      </c>
      <c r="D26" s="202">
        <f t="shared" si="0"/>
        <v>1430426.36</v>
      </c>
      <c r="E26" s="202">
        <v>1430426.36</v>
      </c>
      <c r="F26" s="202"/>
      <c r="G26" s="214"/>
      <c r="H26" s="217"/>
      <c r="I26" s="217"/>
      <c r="J26" s="202" t="s">
        <v>74</v>
      </c>
      <c r="K26" s="217"/>
      <c r="L26" s="217"/>
      <c r="M26" s="214"/>
      <c r="N26" s="217"/>
      <c r="O26" s="202" t="s">
        <v>74</v>
      </c>
    </row>
    <row r="27" ht="17.2" customHeight="1" spans="1:15">
      <c r="A27" s="121" t="s">
        <v>107</v>
      </c>
      <c r="B27" s="122" t="s">
        <v>108</v>
      </c>
      <c r="C27" s="202">
        <v>80000</v>
      </c>
      <c r="D27" s="202">
        <f t="shared" si="0"/>
        <v>0</v>
      </c>
      <c r="E27" s="202"/>
      <c r="F27" s="202"/>
      <c r="G27" s="214"/>
      <c r="H27" s="217"/>
      <c r="I27" s="217"/>
      <c r="J27" s="202">
        <v>80000</v>
      </c>
      <c r="K27" s="217"/>
      <c r="L27" s="217"/>
      <c r="M27" s="214"/>
      <c r="N27" s="217"/>
      <c r="O27" s="202">
        <v>80000</v>
      </c>
    </row>
    <row r="28" ht="17.2" customHeight="1" spans="1:15">
      <c r="A28" s="121" t="s">
        <v>109</v>
      </c>
      <c r="B28" s="122" t="s">
        <v>110</v>
      </c>
      <c r="C28" s="202">
        <v>80000</v>
      </c>
      <c r="D28" s="202">
        <f t="shared" si="0"/>
        <v>0</v>
      </c>
      <c r="E28" s="202"/>
      <c r="F28" s="202"/>
      <c r="G28" s="214"/>
      <c r="H28" s="217"/>
      <c r="I28" s="217"/>
      <c r="J28" s="202">
        <v>80000</v>
      </c>
      <c r="K28" s="217"/>
      <c r="L28" s="217"/>
      <c r="M28" s="214"/>
      <c r="N28" s="217"/>
      <c r="O28" s="202">
        <v>80000</v>
      </c>
    </row>
    <row r="29" ht="17.2" customHeight="1" spans="1:15">
      <c r="A29" s="121" t="s">
        <v>111</v>
      </c>
      <c r="B29" s="122" t="s">
        <v>112</v>
      </c>
      <c r="C29" s="202">
        <v>80000</v>
      </c>
      <c r="D29" s="202">
        <f t="shared" si="0"/>
        <v>0</v>
      </c>
      <c r="E29" s="202"/>
      <c r="F29" s="202"/>
      <c r="G29" s="214"/>
      <c r="H29" s="217"/>
      <c r="I29" s="217"/>
      <c r="J29" s="202">
        <v>80000</v>
      </c>
      <c r="K29" s="217"/>
      <c r="L29" s="217"/>
      <c r="M29" s="214"/>
      <c r="N29" s="217"/>
      <c r="O29" s="202">
        <v>80000</v>
      </c>
    </row>
    <row r="30" ht="17.2" customHeight="1" spans="1:15">
      <c r="A30" s="121" t="s">
        <v>113</v>
      </c>
      <c r="B30" s="122" t="s">
        <v>114</v>
      </c>
      <c r="C30" s="202">
        <v>120000</v>
      </c>
      <c r="D30" s="202">
        <f t="shared" si="0"/>
        <v>0</v>
      </c>
      <c r="E30" s="202"/>
      <c r="F30" s="202"/>
      <c r="G30" s="214"/>
      <c r="H30" s="217"/>
      <c r="I30" s="217"/>
      <c r="J30" s="202">
        <v>120000</v>
      </c>
      <c r="K30" s="217"/>
      <c r="L30" s="217"/>
      <c r="M30" s="214"/>
      <c r="N30" s="217"/>
      <c r="O30" s="202">
        <v>120000</v>
      </c>
    </row>
    <row r="31" ht="17.2" customHeight="1" spans="1:15">
      <c r="A31" s="121" t="s">
        <v>115</v>
      </c>
      <c r="B31" s="122" t="s">
        <v>116</v>
      </c>
      <c r="C31" s="202">
        <v>120000</v>
      </c>
      <c r="D31" s="202">
        <f t="shared" si="0"/>
        <v>0</v>
      </c>
      <c r="E31" s="202"/>
      <c r="F31" s="202"/>
      <c r="G31" s="214"/>
      <c r="H31" s="217"/>
      <c r="I31" s="217"/>
      <c r="J31" s="202">
        <v>120000</v>
      </c>
      <c r="K31" s="217"/>
      <c r="L31" s="217"/>
      <c r="M31" s="214"/>
      <c r="N31" s="217"/>
      <c r="O31" s="202">
        <v>120000</v>
      </c>
    </row>
    <row r="32" ht="17.2" customHeight="1" spans="1:15">
      <c r="A32" s="121" t="s">
        <v>117</v>
      </c>
      <c r="B32" s="122" t="s">
        <v>118</v>
      </c>
      <c r="C32" s="202">
        <v>120000</v>
      </c>
      <c r="D32" s="202">
        <f t="shared" si="0"/>
        <v>0</v>
      </c>
      <c r="E32" s="202"/>
      <c r="F32" s="202"/>
      <c r="G32" s="214"/>
      <c r="H32" s="217"/>
      <c r="I32" s="217"/>
      <c r="J32" s="202">
        <v>120000</v>
      </c>
      <c r="K32" s="217"/>
      <c r="L32" s="217"/>
      <c r="M32" s="214"/>
      <c r="N32" s="217"/>
      <c r="O32" s="202">
        <v>120000</v>
      </c>
    </row>
    <row r="33" ht="17.2" customHeight="1" spans="1:15">
      <c r="A33" s="121" t="s">
        <v>119</v>
      </c>
      <c r="B33" s="122" t="s">
        <v>120</v>
      </c>
      <c r="C33" s="202">
        <v>251800</v>
      </c>
      <c r="D33" s="202">
        <f t="shared" si="0"/>
        <v>1800</v>
      </c>
      <c r="E33" s="202"/>
      <c r="F33" s="202">
        <v>1800</v>
      </c>
      <c r="G33" s="214"/>
      <c r="H33" s="217"/>
      <c r="I33" s="217"/>
      <c r="J33" s="202">
        <v>250000</v>
      </c>
      <c r="K33" s="217"/>
      <c r="L33" s="217"/>
      <c r="M33" s="214"/>
      <c r="N33" s="217"/>
      <c r="O33" s="202">
        <v>250000</v>
      </c>
    </row>
    <row r="34" ht="17.2" customHeight="1" spans="1:15">
      <c r="A34" s="121" t="s">
        <v>121</v>
      </c>
      <c r="B34" s="122" t="s">
        <v>122</v>
      </c>
      <c r="C34" s="202">
        <v>251800</v>
      </c>
      <c r="D34" s="202">
        <f t="shared" si="0"/>
        <v>1800</v>
      </c>
      <c r="E34" s="202"/>
      <c r="F34" s="202">
        <v>1800</v>
      </c>
      <c r="G34" s="214"/>
      <c r="H34" s="217"/>
      <c r="I34" s="217"/>
      <c r="J34" s="202">
        <v>250000</v>
      </c>
      <c r="K34" s="217"/>
      <c r="L34" s="217"/>
      <c r="M34" s="214"/>
      <c r="N34" s="217"/>
      <c r="O34" s="202">
        <v>250000</v>
      </c>
    </row>
    <row r="35" ht="17.2" customHeight="1" spans="1:15">
      <c r="A35" s="121" t="s">
        <v>123</v>
      </c>
      <c r="B35" s="122" t="s">
        <v>124</v>
      </c>
      <c r="C35" s="202">
        <v>1800</v>
      </c>
      <c r="D35" s="202">
        <f t="shared" si="0"/>
        <v>1800</v>
      </c>
      <c r="E35" s="202"/>
      <c r="F35" s="202">
        <v>1800</v>
      </c>
      <c r="G35" s="214"/>
      <c r="H35" s="217"/>
      <c r="I35" s="217"/>
      <c r="J35" s="202" t="s">
        <v>74</v>
      </c>
      <c r="K35" s="217"/>
      <c r="L35" s="217"/>
      <c r="M35" s="214"/>
      <c r="N35" s="217"/>
      <c r="O35" s="202" t="s">
        <v>74</v>
      </c>
    </row>
    <row r="36" ht="17.2" customHeight="1" spans="1:15">
      <c r="A36" s="121" t="s">
        <v>125</v>
      </c>
      <c r="B36" s="122" t="s">
        <v>126</v>
      </c>
      <c r="C36" s="202">
        <v>250000</v>
      </c>
      <c r="D36" s="202">
        <f t="shared" si="0"/>
        <v>0</v>
      </c>
      <c r="E36" s="202"/>
      <c r="F36" s="202"/>
      <c r="G36" s="214"/>
      <c r="H36" s="217"/>
      <c r="I36" s="217"/>
      <c r="J36" s="202">
        <v>250000</v>
      </c>
      <c r="K36" s="217"/>
      <c r="L36" s="217"/>
      <c r="M36" s="214"/>
      <c r="N36" s="217"/>
      <c r="O36" s="202">
        <v>250000</v>
      </c>
    </row>
    <row r="37" ht="17.2" customHeight="1" spans="1:15">
      <c r="A37" s="121" t="s">
        <v>127</v>
      </c>
      <c r="B37" s="122" t="s">
        <v>128</v>
      </c>
      <c r="C37" s="202">
        <v>1578625.35</v>
      </c>
      <c r="D37" s="202">
        <f t="shared" si="0"/>
        <v>1578625.35</v>
      </c>
      <c r="E37" s="202">
        <v>1538707.35</v>
      </c>
      <c r="F37" s="202">
        <v>39918</v>
      </c>
      <c r="G37" s="214"/>
      <c r="H37" s="217"/>
      <c r="I37" s="217"/>
      <c r="J37" s="202" t="s">
        <v>74</v>
      </c>
      <c r="K37" s="217"/>
      <c r="L37" s="217"/>
      <c r="M37" s="214"/>
      <c r="N37" s="217"/>
      <c r="O37" s="202" t="s">
        <v>74</v>
      </c>
    </row>
    <row r="38" ht="17.2" customHeight="1" spans="1:15">
      <c r="A38" s="121" t="s">
        <v>129</v>
      </c>
      <c r="B38" s="122" t="s">
        <v>130</v>
      </c>
      <c r="C38" s="202">
        <v>1538707.35</v>
      </c>
      <c r="D38" s="202">
        <f t="shared" si="0"/>
        <v>1538707.35</v>
      </c>
      <c r="E38" s="202">
        <v>1538707.35</v>
      </c>
      <c r="F38" s="202"/>
      <c r="G38" s="214"/>
      <c r="H38" s="217"/>
      <c r="I38" s="217"/>
      <c r="J38" s="202" t="s">
        <v>74</v>
      </c>
      <c r="K38" s="217"/>
      <c r="L38" s="217"/>
      <c r="M38" s="214"/>
      <c r="N38" s="217"/>
      <c r="O38" s="202" t="s">
        <v>74</v>
      </c>
    </row>
    <row r="39" ht="17.2" customHeight="1" spans="1:15">
      <c r="A39" s="121" t="s">
        <v>131</v>
      </c>
      <c r="B39" s="122" t="s">
        <v>132</v>
      </c>
      <c r="C39" s="202">
        <v>58500</v>
      </c>
      <c r="D39" s="202">
        <f t="shared" si="0"/>
        <v>58500</v>
      </c>
      <c r="E39" s="202">
        <v>58500</v>
      </c>
      <c r="F39" s="202"/>
      <c r="G39" s="214"/>
      <c r="H39" s="217"/>
      <c r="I39" s="217"/>
      <c r="J39" s="202" t="s">
        <v>74</v>
      </c>
      <c r="K39" s="217"/>
      <c r="L39" s="217"/>
      <c r="M39" s="214"/>
      <c r="N39" s="217"/>
      <c r="O39" s="202" t="s">
        <v>74</v>
      </c>
    </row>
    <row r="40" ht="17.2" customHeight="1" spans="1:15">
      <c r="A40" s="121" t="s">
        <v>133</v>
      </c>
      <c r="B40" s="122" t="s">
        <v>134</v>
      </c>
      <c r="C40" s="202">
        <v>59100</v>
      </c>
      <c r="D40" s="202">
        <f t="shared" si="0"/>
        <v>59100</v>
      </c>
      <c r="E40" s="202">
        <v>59100</v>
      </c>
      <c r="F40" s="202"/>
      <c r="G40" s="214"/>
      <c r="H40" s="217"/>
      <c r="I40" s="217"/>
      <c r="J40" s="202" t="s">
        <v>74</v>
      </c>
      <c r="K40" s="217"/>
      <c r="L40" s="217"/>
      <c r="M40" s="214"/>
      <c r="N40" s="217"/>
      <c r="O40" s="202" t="s">
        <v>74</v>
      </c>
    </row>
    <row r="41" ht="17.2" customHeight="1" spans="1:15">
      <c r="A41" s="121" t="s">
        <v>135</v>
      </c>
      <c r="B41" s="122" t="s">
        <v>136</v>
      </c>
      <c r="C41" s="202">
        <v>1421107.35</v>
      </c>
      <c r="D41" s="202">
        <f t="shared" si="0"/>
        <v>1421107.35</v>
      </c>
      <c r="E41" s="202">
        <v>1421107.35</v>
      </c>
      <c r="F41" s="202"/>
      <c r="G41" s="214"/>
      <c r="H41" s="217"/>
      <c r="I41" s="217"/>
      <c r="J41" s="202" t="s">
        <v>74</v>
      </c>
      <c r="K41" s="217"/>
      <c r="L41" s="217"/>
      <c r="M41" s="214"/>
      <c r="N41" s="217"/>
      <c r="O41" s="202" t="s">
        <v>74</v>
      </c>
    </row>
    <row r="42" ht="17.2" customHeight="1" spans="1:15">
      <c r="A42" s="121" t="s">
        <v>137</v>
      </c>
      <c r="B42" s="122" t="s">
        <v>138</v>
      </c>
      <c r="C42" s="202">
        <v>39918</v>
      </c>
      <c r="D42" s="202">
        <f t="shared" ref="D42:D86" si="1">E42+F42</f>
        <v>39918</v>
      </c>
      <c r="E42" s="202"/>
      <c r="F42" s="202">
        <v>39918</v>
      </c>
      <c r="G42" s="214"/>
      <c r="H42" s="217"/>
      <c r="I42" s="217"/>
      <c r="J42" s="202" t="s">
        <v>74</v>
      </c>
      <c r="K42" s="217"/>
      <c r="L42" s="217"/>
      <c r="M42" s="214"/>
      <c r="N42" s="217"/>
      <c r="O42" s="202" t="s">
        <v>74</v>
      </c>
    </row>
    <row r="43" ht="17.2" customHeight="1" spans="1:15">
      <c r="A43" s="121" t="s">
        <v>139</v>
      </c>
      <c r="B43" s="122" t="s">
        <v>140</v>
      </c>
      <c r="C43" s="202">
        <v>39918</v>
      </c>
      <c r="D43" s="202">
        <f t="shared" si="1"/>
        <v>39918</v>
      </c>
      <c r="E43" s="202"/>
      <c r="F43" s="202">
        <v>39918</v>
      </c>
      <c r="G43" s="214"/>
      <c r="H43" s="217"/>
      <c r="I43" s="217"/>
      <c r="J43" s="202" t="s">
        <v>74</v>
      </c>
      <c r="K43" s="217"/>
      <c r="L43" s="217"/>
      <c r="M43" s="214"/>
      <c r="N43" s="217"/>
      <c r="O43" s="202" t="s">
        <v>74</v>
      </c>
    </row>
    <row r="44" ht="17.2" customHeight="1" spans="1:15">
      <c r="A44" s="121" t="s">
        <v>141</v>
      </c>
      <c r="B44" s="122" t="s">
        <v>142</v>
      </c>
      <c r="C44" s="202">
        <v>1159702.7</v>
      </c>
      <c r="D44" s="202">
        <f t="shared" si="1"/>
        <v>1141176.32</v>
      </c>
      <c r="E44" s="202">
        <v>1132176.32</v>
      </c>
      <c r="F44" s="202">
        <v>9000</v>
      </c>
      <c r="G44" s="214"/>
      <c r="H44" s="217"/>
      <c r="I44" s="217"/>
      <c r="J44" s="202">
        <v>18526.38</v>
      </c>
      <c r="K44" s="217"/>
      <c r="L44" s="217"/>
      <c r="M44" s="214"/>
      <c r="N44" s="217"/>
      <c r="O44" s="202">
        <v>18526.38</v>
      </c>
    </row>
    <row r="45" ht="17.2" customHeight="1" spans="1:15">
      <c r="A45" s="121" t="s">
        <v>143</v>
      </c>
      <c r="B45" s="122" t="s">
        <v>144</v>
      </c>
      <c r="C45" s="202">
        <v>18526.38</v>
      </c>
      <c r="D45" s="202">
        <f t="shared" si="1"/>
        <v>0</v>
      </c>
      <c r="E45" s="202"/>
      <c r="F45" s="202"/>
      <c r="G45" s="214"/>
      <c r="H45" s="217"/>
      <c r="I45" s="217"/>
      <c r="J45" s="202">
        <v>18526.38</v>
      </c>
      <c r="K45" s="217"/>
      <c r="L45" s="217"/>
      <c r="M45" s="214"/>
      <c r="N45" s="217"/>
      <c r="O45" s="202">
        <v>18526.38</v>
      </c>
    </row>
    <row r="46" ht="17.2" customHeight="1" spans="1:15">
      <c r="A46" s="121" t="s">
        <v>145</v>
      </c>
      <c r="B46" s="122" t="s">
        <v>146</v>
      </c>
      <c r="C46" s="202">
        <v>18526.38</v>
      </c>
      <c r="D46" s="202">
        <f t="shared" si="1"/>
        <v>0</v>
      </c>
      <c r="E46" s="202"/>
      <c r="F46" s="202"/>
      <c r="G46" s="214"/>
      <c r="H46" s="217"/>
      <c r="I46" s="217"/>
      <c r="J46" s="202">
        <v>18526.38</v>
      </c>
      <c r="K46" s="217"/>
      <c r="L46" s="217"/>
      <c r="M46" s="214"/>
      <c r="N46" s="217"/>
      <c r="O46" s="202">
        <v>18526.38</v>
      </c>
    </row>
    <row r="47" ht="17.2" customHeight="1" spans="1:15">
      <c r="A47" s="121" t="s">
        <v>147</v>
      </c>
      <c r="B47" s="122" t="s">
        <v>148</v>
      </c>
      <c r="C47" s="202">
        <v>1132176.32</v>
      </c>
      <c r="D47" s="202">
        <f t="shared" si="1"/>
        <v>1132176.32</v>
      </c>
      <c r="E47" s="202">
        <v>1132176.32</v>
      </c>
      <c r="F47" s="202"/>
      <c r="G47" s="214"/>
      <c r="H47" s="217"/>
      <c r="I47" s="217"/>
      <c r="J47" s="202" t="s">
        <v>74</v>
      </c>
      <c r="K47" s="217"/>
      <c r="L47" s="217"/>
      <c r="M47" s="214"/>
      <c r="N47" s="217"/>
      <c r="O47" s="202" t="s">
        <v>74</v>
      </c>
    </row>
    <row r="48" ht="17.2" customHeight="1" spans="1:15">
      <c r="A48" s="121" t="s">
        <v>149</v>
      </c>
      <c r="B48" s="122" t="s">
        <v>150</v>
      </c>
      <c r="C48" s="202">
        <v>14826</v>
      </c>
      <c r="D48" s="202">
        <f t="shared" si="1"/>
        <v>14826</v>
      </c>
      <c r="E48" s="202">
        <v>14826</v>
      </c>
      <c r="F48" s="202"/>
      <c r="G48" s="214"/>
      <c r="H48" s="217"/>
      <c r="I48" s="217"/>
      <c r="J48" s="202"/>
      <c r="K48" s="217"/>
      <c r="L48" s="217"/>
      <c r="M48" s="214"/>
      <c r="N48" s="217"/>
      <c r="O48" s="202"/>
    </row>
    <row r="49" ht="17.2" customHeight="1" spans="1:15">
      <c r="A49" s="121" t="s">
        <v>151</v>
      </c>
      <c r="B49" s="122" t="s">
        <v>152</v>
      </c>
      <c r="C49" s="202">
        <v>679107.32</v>
      </c>
      <c r="D49" s="202">
        <f t="shared" si="1"/>
        <v>679107.32</v>
      </c>
      <c r="E49" s="202">
        <v>679107.32</v>
      </c>
      <c r="F49" s="202"/>
      <c r="G49" s="214"/>
      <c r="H49" s="217"/>
      <c r="I49" s="217"/>
      <c r="J49" s="202"/>
      <c r="K49" s="217"/>
      <c r="L49" s="217"/>
      <c r="M49" s="214"/>
      <c r="N49" s="217"/>
      <c r="O49" s="202"/>
    </row>
    <row r="50" ht="17.2" customHeight="1" spans="1:15">
      <c r="A50" s="121" t="s">
        <v>153</v>
      </c>
      <c r="B50" s="122" t="s">
        <v>154</v>
      </c>
      <c r="C50" s="202">
        <v>414443.04</v>
      </c>
      <c r="D50" s="202">
        <f t="shared" si="1"/>
        <v>414443.04</v>
      </c>
      <c r="E50" s="202">
        <v>414443.04</v>
      </c>
      <c r="F50" s="202"/>
      <c r="G50" s="214"/>
      <c r="H50" s="217"/>
      <c r="I50" s="217"/>
      <c r="J50" s="202"/>
      <c r="K50" s="217"/>
      <c r="L50" s="217"/>
      <c r="M50" s="214"/>
      <c r="N50" s="217"/>
      <c r="O50" s="202"/>
    </row>
    <row r="51" ht="17.2" customHeight="1" spans="1:15">
      <c r="A51" s="121" t="s">
        <v>155</v>
      </c>
      <c r="B51" s="122" t="s">
        <v>156</v>
      </c>
      <c r="C51" s="202">
        <v>23799.96</v>
      </c>
      <c r="D51" s="202">
        <f t="shared" si="1"/>
        <v>23799.96</v>
      </c>
      <c r="E51" s="202">
        <v>23799.96</v>
      </c>
      <c r="F51" s="202"/>
      <c r="G51" s="214"/>
      <c r="H51" s="217"/>
      <c r="I51" s="217"/>
      <c r="J51" s="202"/>
      <c r="K51" s="217"/>
      <c r="L51" s="217"/>
      <c r="M51" s="214"/>
      <c r="N51" s="217"/>
      <c r="O51" s="202"/>
    </row>
    <row r="52" ht="17.2" customHeight="1" spans="1:15">
      <c r="A52" s="121" t="s">
        <v>157</v>
      </c>
      <c r="B52" s="122" t="s">
        <v>158</v>
      </c>
      <c r="C52" s="202">
        <v>9000</v>
      </c>
      <c r="D52" s="202">
        <f t="shared" si="1"/>
        <v>9000</v>
      </c>
      <c r="E52" s="202"/>
      <c r="F52" s="202">
        <v>9000</v>
      </c>
      <c r="G52" s="214"/>
      <c r="H52" s="217"/>
      <c r="I52" s="217"/>
      <c r="J52" s="202"/>
      <c r="K52" s="217"/>
      <c r="L52" s="217"/>
      <c r="M52" s="214"/>
      <c r="N52" s="217"/>
      <c r="O52" s="202"/>
    </row>
    <row r="53" ht="17.2" customHeight="1" spans="1:15">
      <c r="A53" s="121" t="s">
        <v>159</v>
      </c>
      <c r="B53" s="122" t="s">
        <v>160</v>
      </c>
      <c r="C53" s="202">
        <v>9000</v>
      </c>
      <c r="D53" s="202">
        <f t="shared" si="1"/>
        <v>9000</v>
      </c>
      <c r="E53" s="202"/>
      <c r="F53" s="202">
        <v>9000</v>
      </c>
      <c r="G53" s="214"/>
      <c r="H53" s="217"/>
      <c r="I53" s="217"/>
      <c r="J53" s="202"/>
      <c r="K53" s="217"/>
      <c r="L53" s="217"/>
      <c r="M53" s="214"/>
      <c r="N53" s="217"/>
      <c r="O53" s="202"/>
    </row>
    <row r="54" ht="17.2" customHeight="1" spans="1:15">
      <c r="A54" s="121" t="s">
        <v>161</v>
      </c>
      <c r="B54" s="122" t="s">
        <v>162</v>
      </c>
      <c r="C54" s="202">
        <v>992318.88</v>
      </c>
      <c r="D54" s="202">
        <f t="shared" si="1"/>
        <v>992318.88</v>
      </c>
      <c r="E54" s="202">
        <v>992318.88</v>
      </c>
      <c r="F54" s="202"/>
      <c r="G54" s="214"/>
      <c r="H54" s="217"/>
      <c r="I54" s="217"/>
      <c r="J54" s="202"/>
      <c r="K54" s="217"/>
      <c r="L54" s="217"/>
      <c r="M54" s="214"/>
      <c r="N54" s="217"/>
      <c r="O54" s="202"/>
    </row>
    <row r="55" ht="17.2" customHeight="1" spans="1:15">
      <c r="A55" s="121" t="s">
        <v>163</v>
      </c>
      <c r="B55" s="122" t="s">
        <v>164</v>
      </c>
      <c r="C55" s="202">
        <v>992318.88</v>
      </c>
      <c r="D55" s="202">
        <f t="shared" si="1"/>
        <v>992318.88</v>
      </c>
      <c r="E55" s="202">
        <v>992318.88</v>
      </c>
      <c r="F55" s="202"/>
      <c r="G55" s="214"/>
      <c r="H55" s="217"/>
      <c r="I55" s="217"/>
      <c r="J55" s="202"/>
      <c r="K55" s="217"/>
      <c r="L55" s="217"/>
      <c r="M55" s="214"/>
      <c r="N55" s="217"/>
      <c r="O55" s="202"/>
    </row>
    <row r="56" ht="17.2" customHeight="1" spans="1:15">
      <c r="A56" s="121" t="s">
        <v>165</v>
      </c>
      <c r="B56" s="122" t="s">
        <v>166</v>
      </c>
      <c r="C56" s="202">
        <v>992318.88</v>
      </c>
      <c r="D56" s="202">
        <f t="shared" si="1"/>
        <v>992318.88</v>
      </c>
      <c r="E56" s="202">
        <v>992318.88</v>
      </c>
      <c r="F56" s="202"/>
      <c r="G56" s="214"/>
      <c r="H56" s="217"/>
      <c r="I56" s="217"/>
      <c r="J56" s="202"/>
      <c r="K56" s="217"/>
      <c r="L56" s="217"/>
      <c r="M56" s="214"/>
      <c r="N56" s="217"/>
      <c r="O56" s="202"/>
    </row>
    <row r="57" ht="17.2" customHeight="1" spans="1:15">
      <c r="A57" s="121" t="s">
        <v>167</v>
      </c>
      <c r="B57" s="122" t="s">
        <v>168</v>
      </c>
      <c r="C57" s="202">
        <v>12561992.56</v>
      </c>
      <c r="D57" s="202">
        <f t="shared" si="1"/>
        <v>12391789.89</v>
      </c>
      <c r="E57" s="202">
        <v>3875657.25</v>
      </c>
      <c r="F57" s="202">
        <v>8516132.64</v>
      </c>
      <c r="G57" s="214"/>
      <c r="H57" s="217"/>
      <c r="I57" s="217"/>
      <c r="J57" s="202">
        <v>170202.67</v>
      </c>
      <c r="K57" s="217"/>
      <c r="L57" s="217"/>
      <c r="M57" s="214"/>
      <c r="N57" s="217"/>
      <c r="O57" s="202">
        <v>170202.67</v>
      </c>
    </row>
    <row r="58" ht="17.2" customHeight="1" spans="1:15">
      <c r="A58" s="121" t="s">
        <v>169</v>
      </c>
      <c r="B58" s="122" t="s">
        <v>170</v>
      </c>
      <c r="C58" s="202">
        <v>3796584.75</v>
      </c>
      <c r="D58" s="202">
        <f t="shared" si="1"/>
        <v>3793582.08</v>
      </c>
      <c r="E58" s="202">
        <v>3793582.08</v>
      </c>
      <c r="F58" s="202"/>
      <c r="G58" s="214"/>
      <c r="H58" s="217"/>
      <c r="I58" s="217"/>
      <c r="J58" s="202">
        <v>3002.67</v>
      </c>
      <c r="K58" s="217"/>
      <c r="L58" s="217"/>
      <c r="M58" s="214"/>
      <c r="N58" s="217"/>
      <c r="O58" s="202">
        <v>3002.67</v>
      </c>
    </row>
    <row r="59" ht="17.2" customHeight="1" spans="1:15">
      <c r="A59" s="121" t="s">
        <v>171</v>
      </c>
      <c r="B59" s="122" t="s">
        <v>86</v>
      </c>
      <c r="C59" s="202">
        <v>3793582.08</v>
      </c>
      <c r="D59" s="202">
        <f t="shared" si="1"/>
        <v>3793582.08</v>
      </c>
      <c r="E59" s="202">
        <v>3793582.08</v>
      </c>
      <c r="F59" s="202"/>
      <c r="G59" s="214"/>
      <c r="H59" s="217"/>
      <c r="I59" s="217"/>
      <c r="J59" s="202"/>
      <c r="K59" s="217"/>
      <c r="L59" s="217"/>
      <c r="M59" s="214"/>
      <c r="N59" s="217"/>
      <c r="O59" s="202"/>
    </row>
    <row r="60" ht="17.2" customHeight="1" spans="1:15">
      <c r="A60" s="121" t="s">
        <v>172</v>
      </c>
      <c r="B60" s="122" t="s">
        <v>173</v>
      </c>
      <c r="C60" s="202">
        <v>3002.67</v>
      </c>
      <c r="D60" s="202">
        <f t="shared" si="1"/>
        <v>0</v>
      </c>
      <c r="E60" s="202"/>
      <c r="F60" s="202"/>
      <c r="G60" s="214"/>
      <c r="H60" s="217"/>
      <c r="I60" s="217"/>
      <c r="J60" s="202">
        <v>3002.67</v>
      </c>
      <c r="K60" s="217"/>
      <c r="L60" s="217"/>
      <c r="M60" s="214"/>
      <c r="N60" s="217"/>
      <c r="O60" s="202">
        <v>3002.67</v>
      </c>
    </row>
    <row r="61" ht="17.2" customHeight="1" spans="1:15">
      <c r="A61" s="121" t="s">
        <v>174</v>
      </c>
      <c r="B61" s="122" t="s">
        <v>175</v>
      </c>
      <c r="C61" s="202">
        <v>907532.64</v>
      </c>
      <c r="D61" s="202">
        <f t="shared" si="1"/>
        <v>902332.64</v>
      </c>
      <c r="E61" s="202"/>
      <c r="F61" s="202">
        <v>902332.64</v>
      </c>
      <c r="G61" s="214"/>
      <c r="H61" s="217"/>
      <c r="I61" s="217"/>
      <c r="J61" s="202">
        <v>5200</v>
      </c>
      <c r="K61" s="217"/>
      <c r="L61" s="217"/>
      <c r="M61" s="214"/>
      <c r="N61" s="217"/>
      <c r="O61" s="202">
        <v>5200</v>
      </c>
    </row>
    <row r="62" ht="17.2" customHeight="1" spans="1:15">
      <c r="A62" s="121" t="s">
        <v>176</v>
      </c>
      <c r="B62" s="122" t="s">
        <v>177</v>
      </c>
      <c r="C62" s="202">
        <v>853340.24</v>
      </c>
      <c r="D62" s="202">
        <f t="shared" si="1"/>
        <v>853340.24</v>
      </c>
      <c r="E62" s="202"/>
      <c r="F62" s="202">
        <v>853340.24</v>
      </c>
      <c r="G62" s="214"/>
      <c r="H62" s="217"/>
      <c r="I62" s="217"/>
      <c r="J62" s="202"/>
      <c r="K62" s="217"/>
      <c r="L62" s="217"/>
      <c r="M62" s="214"/>
      <c r="N62" s="217"/>
      <c r="O62" s="202"/>
    </row>
    <row r="63" ht="17.2" customHeight="1" spans="1:15">
      <c r="A63" s="121" t="s">
        <v>178</v>
      </c>
      <c r="B63" s="122" t="s">
        <v>179</v>
      </c>
      <c r="C63" s="202">
        <v>54192.4</v>
      </c>
      <c r="D63" s="202">
        <f t="shared" si="1"/>
        <v>48992.4</v>
      </c>
      <c r="E63" s="202"/>
      <c r="F63" s="202">
        <v>48992.4</v>
      </c>
      <c r="G63" s="214"/>
      <c r="H63" s="217"/>
      <c r="I63" s="217"/>
      <c r="J63" s="202">
        <v>5200</v>
      </c>
      <c r="K63" s="217"/>
      <c r="L63" s="217"/>
      <c r="M63" s="214"/>
      <c r="N63" s="217"/>
      <c r="O63" s="202">
        <v>5200</v>
      </c>
    </row>
    <row r="64" ht="17.2" customHeight="1" spans="1:15">
      <c r="A64" s="121" t="s">
        <v>180</v>
      </c>
      <c r="B64" s="122" t="s">
        <v>181</v>
      </c>
      <c r="C64" s="202">
        <v>489800</v>
      </c>
      <c r="D64" s="202">
        <f t="shared" si="1"/>
        <v>489800</v>
      </c>
      <c r="E64" s="202"/>
      <c r="F64" s="202">
        <v>489800</v>
      </c>
      <c r="G64" s="214"/>
      <c r="H64" s="217"/>
      <c r="I64" s="217"/>
      <c r="J64" s="202"/>
      <c r="K64" s="217"/>
      <c r="L64" s="217"/>
      <c r="M64" s="214"/>
      <c r="N64" s="217"/>
      <c r="O64" s="202"/>
    </row>
    <row r="65" ht="17.2" customHeight="1" spans="1:15">
      <c r="A65" s="121" t="s">
        <v>182</v>
      </c>
      <c r="B65" s="122" t="s">
        <v>183</v>
      </c>
      <c r="C65" s="202">
        <v>124800</v>
      </c>
      <c r="D65" s="202">
        <f t="shared" si="1"/>
        <v>124800</v>
      </c>
      <c r="E65" s="202"/>
      <c r="F65" s="202">
        <v>124800</v>
      </c>
      <c r="G65" s="214"/>
      <c r="H65" s="217"/>
      <c r="I65" s="217"/>
      <c r="J65" s="202"/>
      <c r="K65" s="217"/>
      <c r="L65" s="217"/>
      <c r="M65" s="214"/>
      <c r="N65" s="217"/>
      <c r="O65" s="202"/>
    </row>
    <row r="66" ht="17.2" customHeight="1" spans="1:15">
      <c r="A66" s="121" t="s">
        <v>184</v>
      </c>
      <c r="B66" s="122" t="s">
        <v>185</v>
      </c>
      <c r="C66" s="202">
        <v>365000</v>
      </c>
      <c r="D66" s="202">
        <f t="shared" si="1"/>
        <v>365000</v>
      </c>
      <c r="E66" s="202"/>
      <c r="F66" s="202">
        <v>365000</v>
      </c>
      <c r="G66" s="214"/>
      <c r="H66" s="217"/>
      <c r="I66" s="217"/>
      <c r="J66" s="202"/>
      <c r="K66" s="217"/>
      <c r="L66" s="217"/>
      <c r="M66" s="214"/>
      <c r="N66" s="217"/>
      <c r="O66" s="202"/>
    </row>
    <row r="67" ht="17.2" customHeight="1" spans="1:15">
      <c r="A67" s="121" t="s">
        <v>186</v>
      </c>
      <c r="B67" s="122" t="s">
        <v>187</v>
      </c>
      <c r="C67" s="202">
        <v>162000</v>
      </c>
      <c r="D67" s="202">
        <f t="shared" si="1"/>
        <v>0</v>
      </c>
      <c r="E67" s="202"/>
      <c r="F67" s="202"/>
      <c r="G67" s="214"/>
      <c r="H67" s="217"/>
      <c r="I67" s="217"/>
      <c r="J67" s="202">
        <v>162000</v>
      </c>
      <c r="K67" s="217"/>
      <c r="L67" s="217"/>
      <c r="M67" s="214"/>
      <c r="N67" s="217"/>
      <c r="O67" s="202">
        <v>162000</v>
      </c>
    </row>
    <row r="68" ht="17.2" customHeight="1" spans="1:15">
      <c r="A68" s="121" t="s">
        <v>188</v>
      </c>
      <c r="B68" s="122" t="s">
        <v>189</v>
      </c>
      <c r="C68" s="202">
        <v>162000</v>
      </c>
      <c r="D68" s="202">
        <f t="shared" si="1"/>
        <v>0</v>
      </c>
      <c r="E68" s="202"/>
      <c r="F68" s="202"/>
      <c r="G68" s="214"/>
      <c r="H68" s="217"/>
      <c r="I68" s="217"/>
      <c r="J68" s="202">
        <v>162000</v>
      </c>
      <c r="K68" s="217"/>
      <c r="L68" s="217"/>
      <c r="M68" s="214"/>
      <c r="N68" s="217"/>
      <c r="O68" s="202">
        <v>162000</v>
      </c>
    </row>
    <row r="69" ht="17.2" customHeight="1" spans="1:15">
      <c r="A69" s="121" t="s">
        <v>190</v>
      </c>
      <c r="B69" s="122" t="s">
        <v>191</v>
      </c>
      <c r="C69" s="202">
        <v>7206075.17</v>
      </c>
      <c r="D69" s="202">
        <f t="shared" si="1"/>
        <v>7206075.17</v>
      </c>
      <c r="E69" s="202">
        <v>82075.17</v>
      </c>
      <c r="F69" s="202">
        <v>7124000</v>
      </c>
      <c r="G69" s="214"/>
      <c r="H69" s="217"/>
      <c r="I69" s="217"/>
      <c r="J69" s="202"/>
      <c r="K69" s="217"/>
      <c r="L69" s="217"/>
      <c r="M69" s="214"/>
      <c r="N69" s="217"/>
      <c r="O69" s="202"/>
    </row>
    <row r="70" ht="17.2" customHeight="1" spans="1:15">
      <c r="A70" s="121" t="s">
        <v>192</v>
      </c>
      <c r="B70" s="122" t="s">
        <v>193</v>
      </c>
      <c r="C70" s="202">
        <v>1080000</v>
      </c>
      <c r="D70" s="202">
        <f t="shared" si="1"/>
        <v>1080000</v>
      </c>
      <c r="E70" s="202"/>
      <c r="F70" s="202">
        <v>1080000</v>
      </c>
      <c r="G70" s="214"/>
      <c r="H70" s="217"/>
      <c r="I70" s="217"/>
      <c r="J70" s="202"/>
      <c r="K70" s="217"/>
      <c r="L70" s="217"/>
      <c r="M70" s="214"/>
      <c r="N70" s="217"/>
      <c r="O70" s="202"/>
    </row>
    <row r="71" ht="17.2" customHeight="1" spans="1:15">
      <c r="A71" s="121" t="s">
        <v>194</v>
      </c>
      <c r="B71" s="122" t="s">
        <v>195</v>
      </c>
      <c r="C71" s="202">
        <v>6126075.17</v>
      </c>
      <c r="D71" s="202">
        <f t="shared" si="1"/>
        <v>6126075.17</v>
      </c>
      <c r="E71" s="202">
        <v>82075.17</v>
      </c>
      <c r="F71" s="202">
        <v>6044000</v>
      </c>
      <c r="G71" s="214"/>
      <c r="H71" s="217"/>
      <c r="I71" s="217"/>
      <c r="J71" s="202"/>
      <c r="K71" s="217"/>
      <c r="L71" s="217"/>
      <c r="M71" s="214"/>
      <c r="N71" s="217"/>
      <c r="O71" s="202"/>
    </row>
    <row r="72" ht="17.2" customHeight="1" spans="1:15">
      <c r="A72" s="121" t="s">
        <v>196</v>
      </c>
      <c r="B72" s="122" t="s">
        <v>197</v>
      </c>
      <c r="C72" s="202">
        <v>632762</v>
      </c>
      <c r="D72" s="202">
        <f t="shared" si="1"/>
        <v>501800</v>
      </c>
      <c r="E72" s="202"/>
      <c r="F72" s="202">
        <v>501800</v>
      </c>
      <c r="G72" s="214"/>
      <c r="H72" s="217"/>
      <c r="I72" s="217"/>
      <c r="J72" s="202">
        <v>130962</v>
      </c>
      <c r="K72" s="217"/>
      <c r="L72" s="217"/>
      <c r="M72" s="214"/>
      <c r="N72" s="217"/>
      <c r="O72" s="202">
        <v>130962</v>
      </c>
    </row>
    <row r="73" ht="17.2" customHeight="1" spans="1:15">
      <c r="A73" s="121" t="s">
        <v>198</v>
      </c>
      <c r="B73" s="122" t="s">
        <v>199</v>
      </c>
      <c r="C73" s="202">
        <v>501800</v>
      </c>
      <c r="D73" s="202">
        <f t="shared" si="1"/>
        <v>501800</v>
      </c>
      <c r="E73" s="202"/>
      <c r="F73" s="202">
        <v>501800</v>
      </c>
      <c r="G73" s="214"/>
      <c r="H73" s="217"/>
      <c r="I73" s="217"/>
      <c r="J73" s="202"/>
      <c r="K73" s="217"/>
      <c r="L73" s="217"/>
      <c r="M73" s="214"/>
      <c r="N73" s="217"/>
      <c r="O73" s="202"/>
    </row>
    <row r="74" ht="17.2" customHeight="1" spans="1:15">
      <c r="A74" s="121" t="s">
        <v>200</v>
      </c>
      <c r="B74" s="122" t="s">
        <v>201</v>
      </c>
      <c r="C74" s="202">
        <v>501800</v>
      </c>
      <c r="D74" s="202">
        <f t="shared" si="1"/>
        <v>501800</v>
      </c>
      <c r="E74" s="202"/>
      <c r="F74" s="202">
        <v>501800</v>
      </c>
      <c r="G74" s="214"/>
      <c r="H74" s="217"/>
      <c r="I74" s="217"/>
      <c r="J74" s="202"/>
      <c r="K74" s="217"/>
      <c r="L74" s="217"/>
      <c r="M74" s="214"/>
      <c r="N74" s="217"/>
      <c r="O74" s="202"/>
    </row>
    <row r="75" ht="17.2" customHeight="1" spans="1:15">
      <c r="A75" s="121" t="s">
        <v>202</v>
      </c>
      <c r="B75" s="122" t="s">
        <v>203</v>
      </c>
      <c r="C75" s="202">
        <v>130962</v>
      </c>
      <c r="D75" s="202">
        <f t="shared" si="1"/>
        <v>0</v>
      </c>
      <c r="E75" s="202"/>
      <c r="F75" s="202"/>
      <c r="G75" s="214"/>
      <c r="H75" s="217"/>
      <c r="I75" s="217"/>
      <c r="J75" s="202">
        <v>130962</v>
      </c>
      <c r="K75" s="217"/>
      <c r="L75" s="217"/>
      <c r="M75" s="214"/>
      <c r="N75" s="217"/>
      <c r="O75" s="202">
        <v>130962</v>
      </c>
    </row>
    <row r="76" ht="17.2" customHeight="1" spans="1:15">
      <c r="A76" s="121" t="s">
        <v>204</v>
      </c>
      <c r="B76" s="122" t="s">
        <v>205</v>
      </c>
      <c r="C76" s="202">
        <v>130962</v>
      </c>
      <c r="D76" s="202">
        <f t="shared" si="1"/>
        <v>0</v>
      </c>
      <c r="E76" s="202"/>
      <c r="F76" s="202"/>
      <c r="G76" s="214"/>
      <c r="H76" s="217"/>
      <c r="I76" s="217"/>
      <c r="J76" s="202">
        <v>130962</v>
      </c>
      <c r="K76" s="217"/>
      <c r="L76" s="217"/>
      <c r="M76" s="214"/>
      <c r="N76" s="217"/>
      <c r="O76" s="202">
        <v>130962</v>
      </c>
    </row>
    <row r="77" ht="17.2" customHeight="1" spans="1:15">
      <c r="A77" s="121" t="s">
        <v>206</v>
      </c>
      <c r="B77" s="122" t="s">
        <v>207</v>
      </c>
      <c r="C77" s="202">
        <v>97533</v>
      </c>
      <c r="D77" s="202">
        <f t="shared" si="1"/>
        <v>97533</v>
      </c>
      <c r="E77" s="202"/>
      <c r="F77" s="202">
        <v>97533</v>
      </c>
      <c r="G77" s="214"/>
      <c r="H77" s="217"/>
      <c r="I77" s="217"/>
      <c r="J77" s="202"/>
      <c r="K77" s="217"/>
      <c r="L77" s="217"/>
      <c r="M77" s="214"/>
      <c r="N77" s="217"/>
      <c r="O77" s="202"/>
    </row>
    <row r="78" ht="17.2" customHeight="1" spans="1:15">
      <c r="A78" s="121" t="s">
        <v>208</v>
      </c>
      <c r="B78" s="122" t="s">
        <v>209</v>
      </c>
      <c r="C78" s="202">
        <v>97533</v>
      </c>
      <c r="D78" s="202">
        <f t="shared" si="1"/>
        <v>97533</v>
      </c>
      <c r="E78" s="202"/>
      <c r="F78" s="202">
        <v>97533</v>
      </c>
      <c r="G78" s="214"/>
      <c r="H78" s="217"/>
      <c r="I78" s="217"/>
      <c r="J78" s="202"/>
      <c r="K78" s="217"/>
      <c r="L78" s="217"/>
      <c r="M78" s="214"/>
      <c r="N78" s="217"/>
      <c r="O78" s="202"/>
    </row>
    <row r="79" ht="17.2" customHeight="1" spans="1:15">
      <c r="A79" s="121" t="s">
        <v>210</v>
      </c>
      <c r="B79" s="122" t="s">
        <v>211</v>
      </c>
      <c r="C79" s="202">
        <v>97533</v>
      </c>
      <c r="D79" s="202">
        <f t="shared" si="1"/>
        <v>97533</v>
      </c>
      <c r="E79" s="202"/>
      <c r="F79" s="202">
        <v>97533</v>
      </c>
      <c r="G79" s="214"/>
      <c r="H79" s="217"/>
      <c r="I79" s="217"/>
      <c r="J79" s="202"/>
      <c r="K79" s="217"/>
      <c r="L79" s="217"/>
      <c r="M79" s="214"/>
      <c r="N79" s="217"/>
      <c r="O79" s="202"/>
    </row>
    <row r="80" ht="17.2" customHeight="1" spans="1:15">
      <c r="A80" s="121" t="s">
        <v>212</v>
      </c>
      <c r="B80" s="122" t="s">
        <v>213</v>
      </c>
      <c r="C80" s="202">
        <v>1840896</v>
      </c>
      <c r="D80" s="202">
        <f t="shared" si="1"/>
        <v>1840896</v>
      </c>
      <c r="E80" s="202">
        <v>1840896</v>
      </c>
      <c r="F80" s="202"/>
      <c r="G80" s="214"/>
      <c r="H80" s="217"/>
      <c r="I80" s="217"/>
      <c r="J80" s="202"/>
      <c r="K80" s="217"/>
      <c r="L80" s="217"/>
      <c r="M80" s="214"/>
      <c r="N80" s="217"/>
      <c r="O80" s="202"/>
    </row>
    <row r="81" ht="17.2" customHeight="1" spans="1:15">
      <c r="A81" s="121" t="s">
        <v>214</v>
      </c>
      <c r="B81" s="122" t="s">
        <v>215</v>
      </c>
      <c r="C81" s="202">
        <v>1840896</v>
      </c>
      <c r="D81" s="202">
        <f t="shared" si="1"/>
        <v>1840896</v>
      </c>
      <c r="E81" s="202">
        <v>1840896</v>
      </c>
      <c r="F81" s="202"/>
      <c r="G81" s="214"/>
      <c r="H81" s="217"/>
      <c r="I81" s="217"/>
      <c r="J81" s="202"/>
      <c r="K81" s="217"/>
      <c r="L81" s="217"/>
      <c r="M81" s="214"/>
      <c r="N81" s="217"/>
      <c r="O81" s="202"/>
    </row>
    <row r="82" ht="17.2" customHeight="1" spans="1:15">
      <c r="A82" s="121" t="s">
        <v>216</v>
      </c>
      <c r="B82" s="122" t="s">
        <v>217</v>
      </c>
      <c r="C82" s="202">
        <v>1840896</v>
      </c>
      <c r="D82" s="202">
        <f t="shared" si="1"/>
        <v>1840896</v>
      </c>
      <c r="E82" s="202">
        <v>1840896</v>
      </c>
      <c r="F82" s="202"/>
      <c r="G82" s="214"/>
      <c r="H82" s="217"/>
      <c r="I82" s="217"/>
      <c r="J82" s="202"/>
      <c r="K82" s="217"/>
      <c r="L82" s="217"/>
      <c r="M82" s="214"/>
      <c r="N82" s="217"/>
      <c r="O82" s="202"/>
    </row>
    <row r="83" ht="17.2" customHeight="1" spans="1:15">
      <c r="A83" s="121" t="s">
        <v>218</v>
      </c>
      <c r="B83" s="122" t="s">
        <v>67</v>
      </c>
      <c r="C83" s="202">
        <v>860000</v>
      </c>
      <c r="D83" s="202"/>
      <c r="E83" s="202"/>
      <c r="F83" s="202"/>
      <c r="G83" s="202">
        <v>860000</v>
      </c>
      <c r="H83" s="217"/>
      <c r="I83" s="217"/>
      <c r="J83" s="202"/>
      <c r="K83" s="217"/>
      <c r="L83" s="217"/>
      <c r="M83" s="214"/>
      <c r="N83" s="217"/>
      <c r="O83" s="202"/>
    </row>
    <row r="84" ht="17.2" customHeight="1" spans="1:15">
      <c r="A84" s="121" t="s">
        <v>219</v>
      </c>
      <c r="B84" s="122" t="s">
        <v>220</v>
      </c>
      <c r="C84" s="202">
        <v>860000</v>
      </c>
      <c r="D84" s="202"/>
      <c r="E84" s="202"/>
      <c r="F84" s="202"/>
      <c r="G84" s="202">
        <v>860000</v>
      </c>
      <c r="H84" s="217"/>
      <c r="I84" s="217"/>
      <c r="J84" s="202"/>
      <c r="K84" s="217"/>
      <c r="L84" s="217"/>
      <c r="M84" s="214"/>
      <c r="N84" s="217"/>
      <c r="O84" s="202"/>
    </row>
    <row r="85" ht="17.2" customHeight="1" spans="1:15">
      <c r="A85" s="121" t="s">
        <v>221</v>
      </c>
      <c r="B85" s="122" t="s">
        <v>222</v>
      </c>
      <c r="C85" s="202">
        <v>260000</v>
      </c>
      <c r="D85" s="202"/>
      <c r="E85" s="202"/>
      <c r="F85" s="202"/>
      <c r="G85" s="202">
        <v>260000</v>
      </c>
      <c r="H85" s="217"/>
      <c r="I85" s="217"/>
      <c r="J85" s="202"/>
      <c r="K85" s="217"/>
      <c r="L85" s="217"/>
      <c r="M85" s="214"/>
      <c r="N85" s="217"/>
      <c r="O85" s="202"/>
    </row>
    <row r="86" ht="17.2" customHeight="1" spans="1:15">
      <c r="A86" s="121" t="s">
        <v>223</v>
      </c>
      <c r="B86" s="122" t="s">
        <v>224</v>
      </c>
      <c r="C86" s="217">
        <v>600000</v>
      </c>
      <c r="D86" s="217"/>
      <c r="E86" s="217"/>
      <c r="F86" s="217"/>
      <c r="G86" s="217">
        <v>600000</v>
      </c>
      <c r="H86" s="217"/>
      <c r="I86" s="217"/>
      <c r="J86" s="204"/>
      <c r="K86" s="217"/>
      <c r="L86" s="217"/>
      <c r="M86" s="214"/>
      <c r="N86" s="217"/>
      <c r="O86" s="204"/>
    </row>
    <row r="87" ht="17.2" customHeight="1" spans="1:15">
      <c r="A87" s="206" t="s">
        <v>225</v>
      </c>
      <c r="B87" s="207"/>
      <c r="C87" s="217">
        <f>C83+C80+C77+C72+C57+C54+C44+C37+C33+C30+C27+C8</f>
        <v>29032396.37</v>
      </c>
      <c r="D87" s="217">
        <f t="shared" ref="D87:N87" si="2">D83+D80+D77+D72+D57+D54+D44+D37+D33+D30+D27+D8</f>
        <v>27401071.2</v>
      </c>
      <c r="E87" s="217">
        <f t="shared" si="2"/>
        <v>15500807.56</v>
      </c>
      <c r="F87" s="217">
        <f t="shared" si="2"/>
        <v>11900263.64</v>
      </c>
      <c r="G87" s="202">
        <v>860000</v>
      </c>
      <c r="H87" s="217"/>
      <c r="I87" s="217">
        <f t="shared" si="2"/>
        <v>0</v>
      </c>
      <c r="J87" s="224">
        <v>771325.17</v>
      </c>
      <c r="K87" s="217">
        <f t="shared" si="2"/>
        <v>0</v>
      </c>
      <c r="L87" s="217">
        <f t="shared" si="2"/>
        <v>0</v>
      </c>
      <c r="M87" s="217">
        <f t="shared" si="2"/>
        <v>0</v>
      </c>
      <c r="N87" s="217">
        <f t="shared" si="2"/>
        <v>0</v>
      </c>
      <c r="O87" s="224">
        <v>771325.17</v>
      </c>
    </row>
    <row r="88" customHeight="1" spans="6:6">
      <c r="F88" s="223"/>
    </row>
    <row r="89" customHeight="1" spans="5:6">
      <c r="E89" s="195"/>
      <c r="F89" s="195"/>
    </row>
  </sheetData>
  <mergeCells count="11">
    <mergeCell ref="A3:O3"/>
    <mergeCell ref="A4:L4"/>
    <mergeCell ref="D5:F5"/>
    <mergeCell ref="J5:O5"/>
    <mergeCell ref="A87:B87"/>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23"/>
  <sheetViews>
    <sheetView showZeros="0" workbookViewId="0">
      <pane ySplit="1" topLeftCell="A2" activePane="bottomLeft" state="frozen"/>
      <selection/>
      <selection pane="bottomLeft" activeCell="B18" sqref="B18"/>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16" t="s">
        <v>226</v>
      </c>
    </row>
    <row r="3" ht="31.6" customHeight="1" spans="1:4">
      <c r="A3" s="58" t="s">
        <v>227</v>
      </c>
      <c r="B3" s="208"/>
      <c r="C3" s="208"/>
      <c r="D3" s="208"/>
    </row>
    <row r="4" ht="17.2" customHeight="1" spans="1:4">
      <c r="A4" s="5" t="str">
        <f>'部门财务收支预算总表01-1'!A4</f>
        <v>单位名称：新平彝族傣族自治县扬武镇人民政府</v>
      </c>
      <c r="B4" s="209"/>
      <c r="C4" s="209"/>
      <c r="D4" s="117" t="s">
        <v>3</v>
      </c>
    </row>
    <row r="5" ht="24.75" customHeight="1" spans="1:4">
      <c r="A5" s="11" t="s">
        <v>4</v>
      </c>
      <c r="B5" s="13"/>
      <c r="C5" s="11" t="s">
        <v>5</v>
      </c>
      <c r="D5" s="13"/>
    </row>
    <row r="6" ht="15.75" customHeight="1" spans="1:4">
      <c r="A6" s="16" t="s">
        <v>6</v>
      </c>
      <c r="B6" s="210" t="s">
        <v>7</v>
      </c>
      <c r="C6" s="16" t="s">
        <v>228</v>
      </c>
      <c r="D6" s="210" t="s">
        <v>7</v>
      </c>
    </row>
    <row r="7" ht="14.1" customHeight="1" spans="1:4">
      <c r="A7" s="19"/>
      <c r="B7" s="18"/>
      <c r="C7" s="19"/>
      <c r="D7" s="18"/>
    </row>
    <row r="8" ht="29.15" customHeight="1" spans="1:4">
      <c r="A8" s="211" t="s">
        <v>229</v>
      </c>
      <c r="B8" s="194">
        <v>28261071.2</v>
      </c>
      <c r="C8" s="212" t="str">
        <f>"一"&amp;"、"&amp;"一般公共服务支出"</f>
        <v>一、一般公共服务支出</v>
      </c>
      <c r="D8" s="194">
        <v>8855131.76</v>
      </c>
    </row>
    <row r="9" ht="29.15" customHeight="1" spans="1:4">
      <c r="A9" s="213" t="s">
        <v>230</v>
      </c>
      <c r="B9" s="194">
        <v>27401071.2</v>
      </c>
      <c r="C9" s="212" t="str">
        <f>"二"&amp;"、"&amp;"国防支出"</f>
        <v>二、国防支出</v>
      </c>
      <c r="D9" s="194">
        <v>80000</v>
      </c>
    </row>
    <row r="10" ht="29.15" customHeight="1" spans="1:4">
      <c r="A10" s="213" t="s">
        <v>231</v>
      </c>
      <c r="B10" s="194">
        <v>860000</v>
      </c>
      <c r="C10" s="212" t="str">
        <f>"三"&amp;"、"&amp;"教育支出"</f>
        <v>三、教育支出</v>
      </c>
      <c r="D10" s="194">
        <v>120000</v>
      </c>
    </row>
    <row r="11" ht="29.15" customHeight="1" spans="1:4">
      <c r="A11" s="213" t="s">
        <v>232</v>
      </c>
      <c r="B11" s="214"/>
      <c r="C11" s="212" t="str">
        <f>"四"&amp;"、"&amp;"文化旅游体育与传媒支出"</f>
        <v>四、文化旅游体育与传媒支出</v>
      </c>
      <c r="D11" s="194">
        <v>1800</v>
      </c>
    </row>
    <row r="12" ht="29.15" customHeight="1" spans="1:4">
      <c r="A12" s="215" t="s">
        <v>233</v>
      </c>
      <c r="B12" s="216"/>
      <c r="C12" s="212" t="str">
        <f>"五"&amp;"、"&amp;"社会保障和就业支出"</f>
        <v>五、社会保障和就业支出</v>
      </c>
      <c r="D12" s="194">
        <v>1578625.35</v>
      </c>
    </row>
    <row r="13" ht="29.15" customHeight="1" spans="1:4">
      <c r="A13" s="213" t="s">
        <v>230</v>
      </c>
      <c r="B13" s="217"/>
      <c r="C13" s="212" t="str">
        <f>"六"&amp;"、"&amp;"卫生健康支出"</f>
        <v>六、卫生健康支出</v>
      </c>
      <c r="D13" s="194">
        <v>1141176.32</v>
      </c>
    </row>
    <row r="14" ht="29.15" customHeight="1" spans="1:4">
      <c r="A14" s="218" t="s">
        <v>231</v>
      </c>
      <c r="B14" s="217"/>
      <c r="C14" s="212" t="str">
        <f>"七"&amp;"、"&amp;"城乡社区支出"</f>
        <v>七、城乡社区支出</v>
      </c>
      <c r="D14" s="194">
        <v>992318.88</v>
      </c>
    </row>
    <row r="15" ht="29.15" customHeight="1" spans="1:4">
      <c r="A15" s="218" t="s">
        <v>232</v>
      </c>
      <c r="B15" s="216"/>
      <c r="C15" s="212" t="str">
        <f>"八"&amp;"、"&amp;"农林水支出"</f>
        <v>八、农林水支出</v>
      </c>
      <c r="D15" s="194">
        <v>12391789.89</v>
      </c>
    </row>
    <row r="16" ht="29.15" customHeight="1" spans="1:4">
      <c r="A16" s="218"/>
      <c r="B16" s="216"/>
      <c r="C16" s="212" t="str">
        <f>"九"&amp;"、"&amp;"交通运输支出"</f>
        <v>九、交通运输支出</v>
      </c>
      <c r="D16" s="194">
        <v>501800</v>
      </c>
    </row>
    <row r="17" ht="29.15" customHeight="1" spans="1:4">
      <c r="A17" s="218"/>
      <c r="B17" s="216"/>
      <c r="C17" s="212" t="str">
        <f>"十"&amp;"、"&amp;"自然资源海洋气象等支出"</f>
        <v>十、自然资源海洋气象等支出</v>
      </c>
      <c r="D17" s="194">
        <v>97533</v>
      </c>
    </row>
    <row r="18" ht="29.15" customHeight="1" spans="1:4">
      <c r="A18" s="218"/>
      <c r="B18" s="216"/>
      <c r="C18" s="212" t="str">
        <f>"十一"&amp;"、"&amp;"住房保障支出"</f>
        <v>十一、住房保障支出</v>
      </c>
      <c r="D18" s="194">
        <v>1840896</v>
      </c>
    </row>
    <row r="19" ht="29.15" customHeight="1" spans="1:4">
      <c r="A19" s="218"/>
      <c r="B19" s="216"/>
      <c r="C19" s="212" t="s">
        <v>19</v>
      </c>
      <c r="D19" s="194">
        <v>860000</v>
      </c>
    </row>
    <row r="20" ht="29.15" customHeight="1" spans="1:4">
      <c r="A20" s="219"/>
      <c r="B20" s="216"/>
      <c r="C20" s="220" t="s">
        <v>234</v>
      </c>
      <c r="D20" s="216"/>
    </row>
    <row r="21" ht="29.15" customHeight="1" spans="1:4">
      <c r="A21" s="219" t="s">
        <v>235</v>
      </c>
      <c r="B21" s="216">
        <v>28261071.2</v>
      </c>
      <c r="C21" s="221" t="s">
        <v>28</v>
      </c>
      <c r="D21" s="216">
        <f>SUM(D8:D20)</f>
        <v>28461071.2</v>
      </c>
    </row>
    <row r="23" customHeight="1" spans="2:2">
      <c r="B23" s="195"/>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I69"/>
  <sheetViews>
    <sheetView showZeros="0" workbookViewId="0">
      <pane ySplit="1" topLeftCell="A2" activePane="bottomLeft" state="frozen"/>
      <selection/>
      <selection pane="bottomLeft" activeCell="D20" sqref="D20"/>
    </sheetView>
  </sheetViews>
  <sheetFormatPr defaultColWidth="9.10833333333333" defaultRowHeight="14.25" customHeight="1"/>
  <cols>
    <col min="1" max="1" width="20.1083333333333" customWidth="1"/>
    <col min="2" max="2" width="37.3333333333333" customWidth="1"/>
    <col min="3" max="3" width="24.2166666666667" customWidth="1"/>
    <col min="4" max="6" width="25" customWidth="1"/>
    <col min="7" max="7" width="24.2166666666667" customWidth="1"/>
    <col min="9" max="9" width="13.75"/>
  </cols>
  <sheetData>
    <row r="1" customHeight="1" spans="1:7">
      <c r="A1" s="1"/>
      <c r="B1" s="1"/>
      <c r="C1" s="1"/>
      <c r="D1" s="1"/>
      <c r="E1" s="1"/>
      <c r="F1" s="1"/>
      <c r="G1" s="1"/>
    </row>
    <row r="2" ht="11.95" customHeight="1" spans="4:7">
      <c r="D2" s="188"/>
      <c r="F2" s="68"/>
      <c r="G2" s="68" t="s">
        <v>236</v>
      </c>
    </row>
    <row r="3" ht="38.95" customHeight="1" spans="1:7">
      <c r="A3" s="4" t="s">
        <v>237</v>
      </c>
      <c r="B3" s="4"/>
      <c r="C3" s="4"/>
      <c r="D3" s="4"/>
      <c r="E3" s="4"/>
      <c r="F3" s="4"/>
      <c r="G3" s="4"/>
    </row>
    <row r="4" ht="18" customHeight="1" spans="1:7">
      <c r="A4" s="5" t="str">
        <f>'部门财务收支预算总表01-1'!A4</f>
        <v>单位名称：新平彝族傣族自治县扬武镇人民政府</v>
      </c>
      <c r="F4" s="120"/>
      <c r="G4" s="120" t="s">
        <v>3</v>
      </c>
    </row>
    <row r="5" ht="20.3" customHeight="1" spans="1:7">
      <c r="A5" s="196" t="s">
        <v>238</v>
      </c>
      <c r="B5" s="197"/>
      <c r="C5" s="198" t="s">
        <v>33</v>
      </c>
      <c r="D5" s="12" t="s">
        <v>68</v>
      </c>
      <c r="E5" s="12"/>
      <c r="F5" s="13"/>
      <c r="G5" s="198" t="s">
        <v>69</v>
      </c>
    </row>
    <row r="6" ht="20.3" customHeight="1" spans="1:7">
      <c r="A6" s="199" t="s">
        <v>59</v>
      </c>
      <c r="B6" s="200" t="s">
        <v>60</v>
      </c>
      <c r="C6" s="108"/>
      <c r="D6" s="108" t="s">
        <v>35</v>
      </c>
      <c r="E6" s="108" t="s">
        <v>239</v>
      </c>
      <c r="F6" s="108" t="s">
        <v>240</v>
      </c>
      <c r="G6" s="108"/>
    </row>
    <row r="7" ht="13.6" customHeight="1" spans="1:7">
      <c r="A7" s="201" t="s">
        <v>241</v>
      </c>
      <c r="B7" s="201" t="s">
        <v>242</v>
      </c>
      <c r="C7" s="201" t="s">
        <v>243</v>
      </c>
      <c r="D7" s="76"/>
      <c r="E7" s="201" t="s">
        <v>244</v>
      </c>
      <c r="F7" s="201" t="s">
        <v>245</v>
      </c>
      <c r="G7" s="201" t="s">
        <v>246</v>
      </c>
    </row>
    <row r="8" ht="18" customHeight="1" spans="1:7">
      <c r="A8" s="121" t="s">
        <v>70</v>
      </c>
      <c r="B8" s="122" t="s">
        <v>71</v>
      </c>
      <c r="C8" s="202">
        <f>D8+G8</f>
        <v>8855131.76</v>
      </c>
      <c r="D8" s="202">
        <v>6121051.76</v>
      </c>
      <c r="E8" s="111">
        <f>E9+E11+E13+E16+E18+E20+E23+E25</f>
        <v>5025551.76</v>
      </c>
      <c r="F8" s="111">
        <f>F9+F11+F13+F16+F18+F20+F23+F25</f>
        <v>1095500</v>
      </c>
      <c r="G8" s="202">
        <v>2734080</v>
      </c>
    </row>
    <row r="9" ht="18" customHeight="1" spans="1:7">
      <c r="A9" s="121" t="s">
        <v>72</v>
      </c>
      <c r="B9" s="122" t="s">
        <v>73</v>
      </c>
      <c r="C9" s="202">
        <f t="shared" ref="C9:C40" si="0">D9+G9</f>
        <v>145000</v>
      </c>
      <c r="D9" s="202"/>
      <c r="E9" s="111"/>
      <c r="F9" s="111"/>
      <c r="G9" s="202">
        <v>145000</v>
      </c>
    </row>
    <row r="10" ht="18" customHeight="1" spans="1:7">
      <c r="A10" s="121" t="s">
        <v>75</v>
      </c>
      <c r="B10" s="122" t="s">
        <v>76</v>
      </c>
      <c r="C10" s="202">
        <f t="shared" si="0"/>
        <v>145000</v>
      </c>
      <c r="D10" s="202"/>
      <c r="E10" s="111"/>
      <c r="F10" s="111"/>
      <c r="G10" s="202">
        <v>145000</v>
      </c>
    </row>
    <row r="11" ht="18" customHeight="1" spans="1:7">
      <c r="A11" s="121" t="s">
        <v>77</v>
      </c>
      <c r="B11" s="122" t="s">
        <v>78</v>
      </c>
      <c r="C11" s="202">
        <f t="shared" si="0"/>
        <v>118000</v>
      </c>
      <c r="D11" s="202"/>
      <c r="E11" s="111"/>
      <c r="F11" s="111"/>
      <c r="G11" s="202">
        <v>118000</v>
      </c>
    </row>
    <row r="12" ht="18" customHeight="1" spans="1:7">
      <c r="A12" s="121" t="s">
        <v>79</v>
      </c>
      <c r="B12" s="122" t="s">
        <v>80</v>
      </c>
      <c r="C12" s="202">
        <f t="shared" si="0"/>
        <v>118000</v>
      </c>
      <c r="D12" s="202"/>
      <c r="E12" s="111"/>
      <c r="F12" s="111"/>
      <c r="G12" s="202">
        <v>118000</v>
      </c>
    </row>
    <row r="13" ht="18" customHeight="1" spans="1:7">
      <c r="A13" s="121" t="s">
        <v>81</v>
      </c>
      <c r="B13" s="122" t="s">
        <v>82</v>
      </c>
      <c r="C13" s="202">
        <f t="shared" si="0"/>
        <v>6182025.4</v>
      </c>
      <c r="D13" s="202">
        <v>4690625.4</v>
      </c>
      <c r="E13" s="111">
        <f>E14+E15</f>
        <v>3625025.4</v>
      </c>
      <c r="F13" s="111">
        <f>F14+F15</f>
        <v>1065600</v>
      </c>
      <c r="G13" s="202">
        <v>1491400</v>
      </c>
    </row>
    <row r="14" ht="18" customHeight="1" spans="1:9">
      <c r="A14" s="121" t="s">
        <v>83</v>
      </c>
      <c r="B14" s="122" t="s">
        <v>84</v>
      </c>
      <c r="C14" s="202">
        <f t="shared" si="0"/>
        <v>5948025.4</v>
      </c>
      <c r="D14" s="202">
        <v>4456625.4</v>
      </c>
      <c r="E14" s="202">
        <v>3625025.4</v>
      </c>
      <c r="F14" s="202">
        <v>831600</v>
      </c>
      <c r="G14" s="202">
        <v>1491400</v>
      </c>
      <c r="H14"/>
      <c r="I14" s="195"/>
    </row>
    <row r="15" ht="18" customHeight="1" spans="1:7">
      <c r="A15" s="121" t="s">
        <v>85</v>
      </c>
      <c r="B15" s="122" t="s">
        <v>86</v>
      </c>
      <c r="C15" s="202">
        <f t="shared" si="0"/>
        <v>234000</v>
      </c>
      <c r="D15" s="202">
        <v>234000</v>
      </c>
      <c r="E15" s="202"/>
      <c r="F15" s="202">
        <v>234000</v>
      </c>
      <c r="G15" s="202"/>
    </row>
    <row r="16" ht="18" customHeight="1" spans="1:7">
      <c r="A16" s="121" t="s">
        <v>87</v>
      </c>
      <c r="B16" s="122" t="s">
        <v>88</v>
      </c>
      <c r="C16" s="202">
        <f t="shared" si="0"/>
        <v>40000</v>
      </c>
      <c r="D16" s="202"/>
      <c r="E16" s="111"/>
      <c r="F16" s="111"/>
      <c r="G16" s="202">
        <v>40000</v>
      </c>
    </row>
    <row r="17" ht="18" customHeight="1" spans="1:7">
      <c r="A17" s="121" t="s">
        <v>89</v>
      </c>
      <c r="B17" s="122" t="s">
        <v>90</v>
      </c>
      <c r="C17" s="202">
        <f t="shared" si="0"/>
        <v>40000</v>
      </c>
      <c r="D17" s="202"/>
      <c r="E17" s="111"/>
      <c r="F17" s="111"/>
      <c r="G17" s="202">
        <v>40000</v>
      </c>
    </row>
    <row r="18" ht="18" customHeight="1" spans="1:7">
      <c r="A18" s="121" t="s">
        <v>91</v>
      </c>
      <c r="B18" s="122" t="s">
        <v>92</v>
      </c>
      <c r="C18" s="202">
        <f t="shared" si="0"/>
        <v>700000</v>
      </c>
      <c r="D18" s="202"/>
      <c r="E18" s="111"/>
      <c r="F18" s="111"/>
      <c r="G18" s="202">
        <v>700000</v>
      </c>
    </row>
    <row r="19" ht="18" customHeight="1" spans="1:7">
      <c r="A19" s="121" t="s">
        <v>93</v>
      </c>
      <c r="B19" s="122" t="s">
        <v>94</v>
      </c>
      <c r="C19" s="202">
        <f t="shared" si="0"/>
        <v>700000</v>
      </c>
      <c r="D19" s="202"/>
      <c r="E19" s="111"/>
      <c r="F19" s="111"/>
      <c r="G19" s="202">
        <v>700000</v>
      </c>
    </row>
    <row r="20" ht="18" customHeight="1" spans="1:7">
      <c r="A20" s="121" t="s">
        <v>95</v>
      </c>
      <c r="B20" s="122" t="s">
        <v>96</v>
      </c>
      <c r="C20" s="202">
        <f t="shared" si="0"/>
        <v>209680</v>
      </c>
      <c r="D20" s="202"/>
      <c r="E20" s="111"/>
      <c r="F20" s="111"/>
      <c r="G20" s="202">
        <v>209680</v>
      </c>
    </row>
    <row r="21" ht="18" customHeight="1" spans="1:7">
      <c r="A21" s="121" t="s">
        <v>97</v>
      </c>
      <c r="B21" s="122" t="s">
        <v>80</v>
      </c>
      <c r="C21" s="202">
        <f t="shared" si="0"/>
        <v>27360</v>
      </c>
      <c r="D21" s="202"/>
      <c r="E21" s="111"/>
      <c r="F21" s="111"/>
      <c r="G21" s="202">
        <v>27360</v>
      </c>
    </row>
    <row r="22" ht="18" customHeight="1" spans="1:7">
      <c r="A22" s="121" t="s">
        <v>98</v>
      </c>
      <c r="B22" s="122" t="s">
        <v>99</v>
      </c>
      <c r="C22" s="202">
        <f t="shared" si="0"/>
        <v>182320</v>
      </c>
      <c r="D22" s="202"/>
      <c r="E22" s="111"/>
      <c r="F22" s="111"/>
      <c r="G22" s="202">
        <v>182320</v>
      </c>
    </row>
    <row r="23" ht="18" customHeight="1" spans="1:7">
      <c r="A23" s="121" t="s">
        <v>100</v>
      </c>
      <c r="B23" s="122" t="s">
        <v>101</v>
      </c>
      <c r="C23" s="202">
        <f t="shared" si="0"/>
        <v>30000</v>
      </c>
      <c r="D23" s="202"/>
      <c r="E23" s="111"/>
      <c r="F23" s="111"/>
      <c r="G23" s="202">
        <v>30000</v>
      </c>
    </row>
    <row r="24" ht="18" customHeight="1" spans="1:7">
      <c r="A24" s="121" t="s">
        <v>102</v>
      </c>
      <c r="B24" s="122" t="s">
        <v>103</v>
      </c>
      <c r="C24" s="202">
        <f t="shared" si="0"/>
        <v>30000</v>
      </c>
      <c r="D24" s="202"/>
      <c r="E24" s="111"/>
      <c r="F24" s="111"/>
      <c r="G24" s="202">
        <v>30000</v>
      </c>
    </row>
    <row r="25" ht="18" customHeight="1" spans="1:7">
      <c r="A25" s="121" t="s">
        <v>104</v>
      </c>
      <c r="B25" s="122" t="s">
        <v>105</v>
      </c>
      <c r="C25" s="202">
        <f t="shared" si="0"/>
        <v>1430426.36</v>
      </c>
      <c r="D25" s="202">
        <v>1430426.36</v>
      </c>
      <c r="E25" s="202">
        <v>1400526.36</v>
      </c>
      <c r="F25" s="202">
        <v>29900</v>
      </c>
      <c r="G25" s="202"/>
    </row>
    <row r="26" ht="18" customHeight="1" spans="1:7">
      <c r="A26" s="121" t="s">
        <v>106</v>
      </c>
      <c r="B26" s="122" t="s">
        <v>86</v>
      </c>
      <c r="C26" s="202">
        <f t="shared" si="0"/>
        <v>1430426.36</v>
      </c>
      <c r="D26" s="202">
        <v>1430426.36</v>
      </c>
      <c r="E26" s="202">
        <v>1400526.36</v>
      </c>
      <c r="F26" s="202">
        <v>29900</v>
      </c>
      <c r="G26" s="202"/>
    </row>
    <row r="27" ht="18" customHeight="1" spans="1:7">
      <c r="A27" s="121" t="s">
        <v>119</v>
      </c>
      <c r="B27" s="122" t="s">
        <v>120</v>
      </c>
      <c r="C27" s="202">
        <f t="shared" si="0"/>
        <v>1800</v>
      </c>
      <c r="D27" s="202"/>
      <c r="E27" s="111"/>
      <c r="F27" s="111"/>
      <c r="G27" s="202">
        <v>1800</v>
      </c>
    </row>
    <row r="28" ht="18" customHeight="1" spans="1:7">
      <c r="A28" s="121" t="s">
        <v>121</v>
      </c>
      <c r="B28" s="122" t="s">
        <v>122</v>
      </c>
      <c r="C28" s="202">
        <f t="shared" si="0"/>
        <v>1800</v>
      </c>
      <c r="D28" s="202"/>
      <c r="E28" s="111"/>
      <c r="F28" s="111"/>
      <c r="G28" s="202">
        <v>1800</v>
      </c>
    </row>
    <row r="29" ht="18" customHeight="1" spans="1:7">
      <c r="A29" s="121" t="s">
        <v>123</v>
      </c>
      <c r="B29" s="122" t="s">
        <v>124</v>
      </c>
      <c r="C29" s="202">
        <f t="shared" si="0"/>
        <v>1800</v>
      </c>
      <c r="D29" s="202"/>
      <c r="E29" s="111"/>
      <c r="F29" s="111"/>
      <c r="G29" s="202">
        <v>1800</v>
      </c>
    </row>
    <row r="30" ht="18" customHeight="1" spans="1:7">
      <c r="A30" s="121" t="s">
        <v>127</v>
      </c>
      <c r="B30" s="122" t="s">
        <v>128</v>
      </c>
      <c r="C30" s="202">
        <f t="shared" si="0"/>
        <v>1578625.35</v>
      </c>
      <c r="D30" s="202">
        <v>1538707.35</v>
      </c>
      <c r="E30" s="202">
        <v>1421107.35</v>
      </c>
      <c r="F30" s="202">
        <v>117600</v>
      </c>
      <c r="G30" s="202">
        <v>39918</v>
      </c>
    </row>
    <row r="31" ht="18" customHeight="1" spans="1:7">
      <c r="A31" s="121" t="s">
        <v>129</v>
      </c>
      <c r="B31" s="122" t="s">
        <v>130</v>
      </c>
      <c r="C31" s="202">
        <f t="shared" si="0"/>
        <v>1538707.35</v>
      </c>
      <c r="D31" s="202">
        <v>1538707.35</v>
      </c>
      <c r="E31" s="202">
        <v>1421107.35</v>
      </c>
      <c r="F31" s="202">
        <f>F32+F33</f>
        <v>117600</v>
      </c>
      <c r="G31" s="202"/>
    </row>
    <row r="32" ht="18" customHeight="1" spans="1:7">
      <c r="A32" s="121" t="s">
        <v>131</v>
      </c>
      <c r="B32" s="122" t="s">
        <v>132</v>
      </c>
      <c r="C32" s="202">
        <f t="shared" si="0"/>
        <v>58500</v>
      </c>
      <c r="D32" s="202">
        <v>58500</v>
      </c>
      <c r="E32" s="111"/>
      <c r="F32" s="202">
        <v>58500</v>
      </c>
      <c r="G32" s="202"/>
    </row>
    <row r="33" ht="18" customHeight="1" spans="1:7">
      <c r="A33" s="121" t="s">
        <v>133</v>
      </c>
      <c r="B33" s="122" t="s">
        <v>134</v>
      </c>
      <c r="C33" s="202">
        <f t="shared" si="0"/>
        <v>59100</v>
      </c>
      <c r="D33" s="202">
        <v>59100</v>
      </c>
      <c r="E33" s="111"/>
      <c r="F33" s="202">
        <v>59100</v>
      </c>
      <c r="G33" s="202"/>
    </row>
    <row r="34" ht="18" customHeight="1" spans="1:7">
      <c r="A34" s="121" t="s">
        <v>135</v>
      </c>
      <c r="B34" s="122" t="s">
        <v>136</v>
      </c>
      <c r="C34" s="202">
        <f t="shared" si="0"/>
        <v>1421107.35</v>
      </c>
      <c r="D34" s="202">
        <v>1421107.35</v>
      </c>
      <c r="E34" s="202">
        <v>1421107.35</v>
      </c>
      <c r="F34" s="111"/>
      <c r="G34" s="202"/>
    </row>
    <row r="35" ht="18" customHeight="1" spans="1:7">
      <c r="A35" s="121" t="s">
        <v>137</v>
      </c>
      <c r="B35" s="122" t="s">
        <v>138</v>
      </c>
      <c r="C35" s="202">
        <f t="shared" si="0"/>
        <v>39918</v>
      </c>
      <c r="D35" s="202"/>
      <c r="E35" s="111"/>
      <c r="F35" s="111"/>
      <c r="G35" s="202">
        <v>39918</v>
      </c>
    </row>
    <row r="36" ht="18" customHeight="1" spans="1:7">
      <c r="A36" s="121" t="s">
        <v>139</v>
      </c>
      <c r="B36" s="122" t="s">
        <v>140</v>
      </c>
      <c r="C36" s="202">
        <f t="shared" si="0"/>
        <v>39918</v>
      </c>
      <c r="D36" s="202"/>
      <c r="E36" s="111"/>
      <c r="F36" s="111"/>
      <c r="G36" s="202">
        <v>39918</v>
      </c>
    </row>
    <row r="37" ht="18" customHeight="1" spans="1:7">
      <c r="A37" s="121" t="s">
        <v>141</v>
      </c>
      <c r="B37" s="122" t="s">
        <v>142</v>
      </c>
      <c r="C37" s="202">
        <f t="shared" si="0"/>
        <v>1141176.32</v>
      </c>
      <c r="D37" s="202">
        <v>1132176.32</v>
      </c>
      <c r="E37" s="202">
        <v>1132176.32</v>
      </c>
      <c r="F37" s="111"/>
      <c r="G37" s="202">
        <v>9000</v>
      </c>
    </row>
    <row r="38" ht="18" customHeight="1" spans="1:7">
      <c r="A38" s="121" t="s">
        <v>147</v>
      </c>
      <c r="B38" s="122" t="s">
        <v>148</v>
      </c>
      <c r="C38" s="202">
        <f t="shared" si="0"/>
        <v>1132176.32</v>
      </c>
      <c r="D38" s="202">
        <v>1132176.32</v>
      </c>
      <c r="E38" s="202">
        <v>1132176.32</v>
      </c>
      <c r="F38" s="111"/>
      <c r="G38" s="202"/>
    </row>
    <row r="39" ht="18" customHeight="1" spans="1:7">
      <c r="A39" s="121" t="s">
        <v>149</v>
      </c>
      <c r="B39" s="122" t="s">
        <v>150</v>
      </c>
      <c r="C39" s="202">
        <f t="shared" si="0"/>
        <v>14826</v>
      </c>
      <c r="D39" s="202">
        <v>14826</v>
      </c>
      <c r="E39" s="202">
        <v>14826</v>
      </c>
      <c r="F39" s="111"/>
      <c r="G39" s="202"/>
    </row>
    <row r="40" ht="18" customHeight="1" spans="1:7">
      <c r="A40" s="121" t="s">
        <v>151</v>
      </c>
      <c r="B40" s="122" t="s">
        <v>152</v>
      </c>
      <c r="C40" s="202">
        <f t="shared" si="0"/>
        <v>679107.32</v>
      </c>
      <c r="D40" s="202">
        <v>679107.32</v>
      </c>
      <c r="E40" s="202">
        <v>679107.32</v>
      </c>
      <c r="F40" s="111"/>
      <c r="G40" s="202"/>
    </row>
    <row r="41" ht="18" customHeight="1" spans="1:7">
      <c r="A41" s="121" t="s">
        <v>153</v>
      </c>
      <c r="B41" s="122" t="s">
        <v>154</v>
      </c>
      <c r="C41" s="202">
        <f t="shared" ref="C41:C72" si="1">D41+G41</f>
        <v>414443.04</v>
      </c>
      <c r="D41" s="202">
        <v>414443.04</v>
      </c>
      <c r="E41" s="202">
        <v>414443.04</v>
      </c>
      <c r="F41" s="111"/>
      <c r="G41" s="202"/>
    </row>
    <row r="42" ht="18" customHeight="1" spans="1:7">
      <c r="A42" s="121" t="s">
        <v>155</v>
      </c>
      <c r="B42" s="122" t="s">
        <v>156</v>
      </c>
      <c r="C42" s="202">
        <f t="shared" si="1"/>
        <v>23799.96</v>
      </c>
      <c r="D42" s="202">
        <v>23799.96</v>
      </c>
      <c r="E42" s="202">
        <v>23799.96</v>
      </c>
      <c r="F42" s="111"/>
      <c r="G42" s="202"/>
    </row>
    <row r="43" ht="18" customHeight="1" spans="1:7">
      <c r="A43" s="121" t="s">
        <v>157</v>
      </c>
      <c r="B43" s="122" t="s">
        <v>158</v>
      </c>
      <c r="C43" s="202">
        <f t="shared" si="1"/>
        <v>9000</v>
      </c>
      <c r="D43" s="202"/>
      <c r="E43" s="111"/>
      <c r="F43" s="111"/>
      <c r="G43" s="202">
        <v>9000</v>
      </c>
    </row>
    <row r="44" ht="18" customHeight="1" spans="1:7">
      <c r="A44" s="121" t="s">
        <v>159</v>
      </c>
      <c r="B44" s="122" t="s">
        <v>160</v>
      </c>
      <c r="C44" s="202">
        <f t="shared" si="1"/>
        <v>9000</v>
      </c>
      <c r="D44" s="202"/>
      <c r="E44" s="111"/>
      <c r="F44" s="111"/>
      <c r="G44" s="202">
        <v>9000</v>
      </c>
    </row>
    <row r="45" ht="18" customHeight="1" spans="1:7">
      <c r="A45" s="121" t="s">
        <v>161</v>
      </c>
      <c r="B45" s="122" t="s">
        <v>162</v>
      </c>
      <c r="C45" s="202">
        <f t="shared" si="1"/>
        <v>992318.88</v>
      </c>
      <c r="D45" s="202">
        <v>992318.88</v>
      </c>
      <c r="E45" s="202">
        <v>971618.88</v>
      </c>
      <c r="F45" s="202">
        <v>20700</v>
      </c>
      <c r="G45" s="202"/>
    </row>
    <row r="46" ht="18" customHeight="1" spans="1:7">
      <c r="A46" s="121" t="s">
        <v>163</v>
      </c>
      <c r="B46" s="122" t="s">
        <v>164</v>
      </c>
      <c r="C46" s="202">
        <f t="shared" si="1"/>
        <v>992318.88</v>
      </c>
      <c r="D46" s="202">
        <v>992318.88</v>
      </c>
      <c r="E46" s="202">
        <v>971618.88</v>
      </c>
      <c r="F46" s="202">
        <v>20700</v>
      </c>
      <c r="G46" s="202"/>
    </row>
    <row r="47" ht="18" customHeight="1" spans="1:7">
      <c r="A47" s="121" t="s">
        <v>165</v>
      </c>
      <c r="B47" s="122" t="s">
        <v>166</v>
      </c>
      <c r="C47" s="202">
        <f t="shared" si="1"/>
        <v>992318.88</v>
      </c>
      <c r="D47" s="202">
        <v>992318.88</v>
      </c>
      <c r="E47" s="202">
        <v>971618.88</v>
      </c>
      <c r="F47" s="202">
        <v>20700</v>
      </c>
      <c r="G47" s="202"/>
    </row>
    <row r="48" ht="18" customHeight="1" spans="1:7">
      <c r="A48" s="121" t="s">
        <v>167</v>
      </c>
      <c r="B48" s="122" t="s">
        <v>168</v>
      </c>
      <c r="C48" s="202">
        <f t="shared" si="1"/>
        <v>12391789.89</v>
      </c>
      <c r="D48" s="202">
        <v>3875657.25</v>
      </c>
      <c r="E48" s="202">
        <f>E49+E51+E54+E57</f>
        <v>3724582.08</v>
      </c>
      <c r="F48" s="202">
        <f>F49+F51+F54+F57</f>
        <v>151075.17</v>
      </c>
      <c r="G48" s="202">
        <v>8516132.64</v>
      </c>
    </row>
    <row r="49" ht="18" customHeight="1" spans="1:7">
      <c r="A49" s="121" t="s">
        <v>169</v>
      </c>
      <c r="B49" s="122" t="s">
        <v>170</v>
      </c>
      <c r="C49" s="202">
        <f t="shared" si="1"/>
        <v>3793582.08</v>
      </c>
      <c r="D49" s="202">
        <v>3793582.08</v>
      </c>
      <c r="E49" s="202">
        <v>3724582.08</v>
      </c>
      <c r="F49" s="202">
        <v>69000</v>
      </c>
      <c r="G49" s="202"/>
    </row>
    <row r="50" ht="18" customHeight="1" spans="1:7">
      <c r="A50" s="121" t="s">
        <v>171</v>
      </c>
      <c r="B50" s="122" t="s">
        <v>86</v>
      </c>
      <c r="C50" s="202">
        <f t="shared" si="1"/>
        <v>3793582.08</v>
      </c>
      <c r="D50" s="202">
        <v>3793582.08</v>
      </c>
      <c r="E50" s="202">
        <v>3724582.08</v>
      </c>
      <c r="F50" s="202">
        <v>69000</v>
      </c>
      <c r="G50" s="202"/>
    </row>
    <row r="51" ht="18" customHeight="1" spans="1:7">
      <c r="A51" s="121" t="s">
        <v>174</v>
      </c>
      <c r="B51" s="122" t="s">
        <v>175</v>
      </c>
      <c r="C51" s="202">
        <f t="shared" si="1"/>
        <v>902332.64</v>
      </c>
      <c r="D51" s="202"/>
      <c r="E51" s="111"/>
      <c r="F51" s="111"/>
      <c r="G51" s="202">
        <v>902332.64</v>
      </c>
    </row>
    <row r="52" ht="18" customHeight="1" spans="1:7">
      <c r="A52" s="121" t="s">
        <v>176</v>
      </c>
      <c r="B52" s="122" t="s">
        <v>177</v>
      </c>
      <c r="C52" s="202">
        <f t="shared" si="1"/>
        <v>853340.24</v>
      </c>
      <c r="D52" s="202"/>
      <c r="E52" s="111"/>
      <c r="F52" s="111"/>
      <c r="G52" s="202">
        <v>853340.24</v>
      </c>
    </row>
    <row r="53" ht="18" customHeight="1" spans="1:7">
      <c r="A53" s="121" t="s">
        <v>178</v>
      </c>
      <c r="B53" s="122" t="s">
        <v>179</v>
      </c>
      <c r="C53" s="202">
        <f t="shared" si="1"/>
        <v>48992.4</v>
      </c>
      <c r="D53" s="202"/>
      <c r="E53" s="111"/>
      <c r="F53" s="111"/>
      <c r="G53" s="202">
        <v>48992.4</v>
      </c>
    </row>
    <row r="54" ht="18" customHeight="1" spans="1:7">
      <c r="A54" s="121" t="s">
        <v>180</v>
      </c>
      <c r="B54" s="122" t="s">
        <v>181</v>
      </c>
      <c r="C54" s="202">
        <f t="shared" si="1"/>
        <v>489800</v>
      </c>
      <c r="D54" s="202"/>
      <c r="E54" s="111"/>
      <c r="F54" s="111"/>
      <c r="G54" s="202">
        <v>489800</v>
      </c>
    </row>
    <row r="55" ht="18" customHeight="1" spans="1:7">
      <c r="A55" s="121" t="s">
        <v>182</v>
      </c>
      <c r="B55" s="122" t="s">
        <v>183</v>
      </c>
      <c r="C55" s="202">
        <f t="shared" si="1"/>
        <v>124800</v>
      </c>
      <c r="D55" s="202"/>
      <c r="E55" s="111"/>
      <c r="F55" s="111"/>
      <c r="G55" s="202">
        <v>124800</v>
      </c>
    </row>
    <row r="56" ht="18" customHeight="1" spans="1:7">
      <c r="A56" s="121" t="s">
        <v>184</v>
      </c>
      <c r="B56" s="122" t="s">
        <v>185</v>
      </c>
      <c r="C56" s="202">
        <f t="shared" si="1"/>
        <v>365000</v>
      </c>
      <c r="D56" s="202"/>
      <c r="E56" s="111"/>
      <c r="F56" s="111"/>
      <c r="G56" s="202">
        <v>365000</v>
      </c>
    </row>
    <row r="57" ht="18" customHeight="1" spans="1:7">
      <c r="A57" s="121" t="s">
        <v>190</v>
      </c>
      <c r="B57" s="122" t="s">
        <v>191</v>
      </c>
      <c r="C57" s="202">
        <f t="shared" si="1"/>
        <v>7206075.17</v>
      </c>
      <c r="D57" s="202">
        <v>82075.17</v>
      </c>
      <c r="E57" s="111"/>
      <c r="F57" s="202">
        <v>82075.17</v>
      </c>
      <c r="G57" s="202">
        <v>7124000</v>
      </c>
    </row>
    <row r="58" ht="18" customHeight="1" spans="1:7">
      <c r="A58" s="121" t="s">
        <v>192</v>
      </c>
      <c r="B58" s="122" t="s">
        <v>193</v>
      </c>
      <c r="C58" s="202">
        <f t="shared" si="1"/>
        <v>1080000</v>
      </c>
      <c r="D58" s="202"/>
      <c r="E58" s="111"/>
      <c r="F58" s="111"/>
      <c r="G58" s="202">
        <v>1080000</v>
      </c>
    </row>
    <row r="59" ht="18" customHeight="1" spans="1:7">
      <c r="A59" s="121" t="s">
        <v>194</v>
      </c>
      <c r="B59" s="122" t="s">
        <v>195</v>
      </c>
      <c r="C59" s="202">
        <f t="shared" si="1"/>
        <v>6126075.17</v>
      </c>
      <c r="D59" s="202">
        <v>82075.17</v>
      </c>
      <c r="E59" s="202"/>
      <c r="F59" s="202">
        <v>82075.17</v>
      </c>
      <c r="G59" s="202">
        <v>6044000</v>
      </c>
    </row>
    <row r="60" ht="18" customHeight="1" spans="1:7">
      <c r="A60" s="121" t="s">
        <v>196</v>
      </c>
      <c r="B60" s="122" t="s">
        <v>197</v>
      </c>
      <c r="C60" s="202">
        <f t="shared" si="1"/>
        <v>501800</v>
      </c>
      <c r="D60" s="202"/>
      <c r="E60" s="111"/>
      <c r="F60" s="111"/>
      <c r="G60" s="202">
        <v>501800</v>
      </c>
    </row>
    <row r="61" ht="18" customHeight="1" spans="1:7">
      <c r="A61" s="121" t="s">
        <v>198</v>
      </c>
      <c r="B61" s="122" t="s">
        <v>199</v>
      </c>
      <c r="C61" s="202">
        <f t="shared" si="1"/>
        <v>501800</v>
      </c>
      <c r="D61" s="202"/>
      <c r="E61" s="203"/>
      <c r="F61" s="203"/>
      <c r="G61" s="204">
        <v>501800</v>
      </c>
    </row>
    <row r="62" ht="18" customHeight="1" spans="1:7">
      <c r="A62" s="121" t="s">
        <v>200</v>
      </c>
      <c r="B62" s="122" t="s">
        <v>201</v>
      </c>
      <c r="C62" s="202">
        <f t="shared" si="1"/>
        <v>501800</v>
      </c>
      <c r="D62" s="202"/>
      <c r="E62" s="205"/>
      <c r="F62" s="205"/>
      <c r="G62" s="123">
        <v>501800</v>
      </c>
    </row>
    <row r="63" ht="18" customHeight="1" spans="1:7">
      <c r="A63" s="121" t="s">
        <v>206</v>
      </c>
      <c r="B63" s="122" t="s">
        <v>207</v>
      </c>
      <c r="C63" s="202">
        <f t="shared" si="1"/>
        <v>97533</v>
      </c>
      <c r="D63" s="202"/>
      <c r="E63" s="124"/>
      <c r="F63" s="124"/>
      <c r="G63" s="123">
        <v>97533</v>
      </c>
    </row>
    <row r="64" ht="18" customHeight="1" spans="1:7">
      <c r="A64" s="121" t="s">
        <v>208</v>
      </c>
      <c r="B64" s="122" t="s">
        <v>209</v>
      </c>
      <c r="C64" s="202">
        <f t="shared" si="1"/>
        <v>97533</v>
      </c>
      <c r="D64" s="202"/>
      <c r="E64" s="124"/>
      <c r="F64" s="124"/>
      <c r="G64" s="123">
        <v>97533</v>
      </c>
    </row>
    <row r="65" ht="18" customHeight="1" spans="1:7">
      <c r="A65" s="121" t="s">
        <v>210</v>
      </c>
      <c r="B65" s="122" t="s">
        <v>211</v>
      </c>
      <c r="C65" s="202">
        <f t="shared" si="1"/>
        <v>97533</v>
      </c>
      <c r="D65" s="202"/>
      <c r="E65" s="124"/>
      <c r="F65" s="124"/>
      <c r="G65" s="123">
        <v>97533</v>
      </c>
    </row>
    <row r="66" ht="18" customHeight="1" spans="1:7">
      <c r="A66" s="121" t="s">
        <v>212</v>
      </c>
      <c r="B66" s="122" t="s">
        <v>213</v>
      </c>
      <c r="C66" s="202">
        <f t="shared" si="1"/>
        <v>1840896</v>
      </c>
      <c r="D66" s="202">
        <v>1840896</v>
      </c>
      <c r="E66" s="202">
        <v>1840896</v>
      </c>
      <c r="F66" s="124"/>
      <c r="G66" s="123"/>
    </row>
    <row r="67" ht="18" customHeight="1" spans="1:7">
      <c r="A67" s="121" t="s">
        <v>214</v>
      </c>
      <c r="B67" s="122" t="s">
        <v>215</v>
      </c>
      <c r="C67" s="202">
        <f t="shared" si="1"/>
        <v>1840896</v>
      </c>
      <c r="D67" s="202">
        <v>1840896</v>
      </c>
      <c r="E67" s="202">
        <v>1840896</v>
      </c>
      <c r="F67" s="124"/>
      <c r="G67" s="123"/>
    </row>
    <row r="68" ht="18" customHeight="1" spans="1:7">
      <c r="A68" s="121" t="s">
        <v>216</v>
      </c>
      <c r="B68" s="122" t="s">
        <v>217</v>
      </c>
      <c r="C68" s="202">
        <f t="shared" si="1"/>
        <v>1840896</v>
      </c>
      <c r="D68" s="202">
        <v>1840896</v>
      </c>
      <c r="E68" s="202">
        <v>1840896</v>
      </c>
      <c r="F68" s="124"/>
      <c r="G68" s="123"/>
    </row>
    <row r="69" customHeight="1" spans="1:7">
      <c r="A69" s="206" t="s">
        <v>225</v>
      </c>
      <c r="B69" s="207"/>
      <c r="C69" s="202">
        <f>C8+C27+C30+C37+C45+C48+C60+C63+C66</f>
        <v>27401071.2</v>
      </c>
      <c r="D69" s="202">
        <f>D8+D27+D30+D37+D45+D48+D60+D63+D66</f>
        <v>15500807.56</v>
      </c>
      <c r="E69" s="202">
        <f>E8+E27+E30+E37+E45+E48+E60+E63+E66</f>
        <v>14115932.39</v>
      </c>
      <c r="F69" s="202">
        <f>F8+F27+F30+F37+F45+F48+F60+F63+F66</f>
        <v>1384875.17</v>
      </c>
      <c r="G69" s="202">
        <f>G8+G27+G30+G37+G45+G48+G60+G63+G66</f>
        <v>11900263.64</v>
      </c>
    </row>
  </sheetData>
  <autoFilter xmlns:etc="http://www.wps.cn/officeDocument/2017/etCustomData" ref="A6:G70" etc:filterBottomFollowUsedRange="0">
    <extLst/>
  </autoFilter>
  <mergeCells count="7">
    <mergeCell ref="A3:G3"/>
    <mergeCell ref="A4:E4"/>
    <mergeCell ref="A5:B5"/>
    <mergeCell ref="D5:F5"/>
    <mergeCell ref="A69:B69"/>
    <mergeCell ref="C5:C6"/>
    <mergeCell ref="G5:G6"/>
  </mergeCells>
  <pageMargins left="0.75" right="0.75" top="1" bottom="1" header="0.5" footer="0.5"/>
  <pageSetup paperSize="9" scale="3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10"/>
  <sheetViews>
    <sheetView showZeros="0" workbookViewId="0">
      <pane ySplit="1" topLeftCell="A2" activePane="bottomLeft" state="frozen"/>
      <selection/>
      <selection pane="bottomLeft" activeCell="C19" sqref="C19"/>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90"/>
      <c r="B2" s="190"/>
      <c r="C2" s="79"/>
      <c r="F2" s="72" t="s">
        <v>247</v>
      </c>
    </row>
    <row r="3" ht="25.55" customHeight="1" spans="1:6">
      <c r="A3" s="191" t="s">
        <v>248</v>
      </c>
      <c r="B3" s="191"/>
      <c r="C3" s="191"/>
      <c r="D3" s="191"/>
      <c r="E3" s="191"/>
      <c r="F3" s="191"/>
    </row>
    <row r="4" ht="15.75" customHeight="1" spans="1:6">
      <c r="A4" s="5" t="str">
        <f>'部门财务收支预算总表01-1'!A4</f>
        <v>单位名称：新平彝族傣族自治县扬武镇人民政府</v>
      </c>
      <c r="B4" s="190"/>
      <c r="C4" s="79"/>
      <c r="F4" s="72" t="s">
        <v>249</v>
      </c>
    </row>
    <row r="5" ht="19.5" customHeight="1" spans="1:6">
      <c r="A5" s="10" t="s">
        <v>250</v>
      </c>
      <c r="B5" s="16" t="s">
        <v>251</v>
      </c>
      <c r="C5" s="11" t="s">
        <v>252</v>
      </c>
      <c r="D5" s="12"/>
      <c r="E5" s="13"/>
      <c r="F5" s="16" t="s">
        <v>253</v>
      </c>
    </row>
    <row r="6" ht="19.5" customHeight="1" spans="1:6">
      <c r="A6" s="18"/>
      <c r="B6" s="19"/>
      <c r="C6" s="76" t="s">
        <v>35</v>
      </c>
      <c r="D6" s="76" t="s">
        <v>254</v>
      </c>
      <c r="E6" s="76" t="s">
        <v>255</v>
      </c>
      <c r="F6" s="19"/>
    </row>
    <row r="7" ht="18.85" customHeight="1" spans="1:6">
      <c r="A7" s="192">
        <v>1</v>
      </c>
      <c r="B7" s="192">
        <v>2</v>
      </c>
      <c r="C7" s="193">
        <v>3</v>
      </c>
      <c r="D7" s="192">
        <v>4</v>
      </c>
      <c r="E7" s="192">
        <v>5</v>
      </c>
      <c r="F7" s="192">
        <v>6</v>
      </c>
    </row>
    <row r="8" ht="18.85" customHeight="1" spans="1:6">
      <c r="A8" s="194">
        <v>510456</v>
      </c>
      <c r="B8" s="194"/>
      <c r="C8" s="194">
        <v>505456</v>
      </c>
      <c r="D8" s="194"/>
      <c r="E8" s="194">
        <v>505456</v>
      </c>
      <c r="F8" s="194">
        <v>5000</v>
      </c>
    </row>
    <row r="10" customHeight="1" spans="1:6">
      <c r="A10" s="195"/>
      <c r="B10" s="195"/>
      <c r="C10" s="195"/>
      <c r="D10" s="195"/>
      <c r="E10" s="195"/>
      <c r="F10" s="195"/>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83"/>
  <sheetViews>
    <sheetView showZeros="0" workbookViewId="0">
      <pane ySplit="1" topLeftCell="A2" activePane="bottomLeft" state="frozen"/>
      <selection/>
      <selection pane="bottomLeft" activeCell="H19" sqref="H19"/>
    </sheetView>
  </sheetViews>
  <sheetFormatPr defaultColWidth="9.10833333333333" defaultRowHeight="14.25" customHeight="1"/>
  <cols>
    <col min="1" max="1" width="33.625" customWidth="1"/>
    <col min="2" max="3" width="18.625" customWidth="1"/>
    <col min="4" max="4" width="11.875" customWidth="1"/>
    <col min="5" max="5" width="24.625" customWidth="1"/>
    <col min="6" max="6" width="11.875" customWidth="1"/>
    <col min="7" max="7" width="21.625" customWidth="1"/>
    <col min="8" max="9" width="11.25" customWidth="1"/>
    <col min="10"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88"/>
      <c r="W2" s="68" t="s">
        <v>256</v>
      </c>
    </row>
    <row r="3" ht="27.85" customHeight="1" spans="1:23">
      <c r="A3" s="30" t="s">
        <v>257</v>
      </c>
      <c r="B3" s="30"/>
      <c r="C3" s="30"/>
      <c r="D3" s="30"/>
      <c r="E3" s="30"/>
      <c r="F3" s="30"/>
      <c r="G3" s="30"/>
      <c r="H3" s="30"/>
      <c r="I3" s="30"/>
      <c r="J3" s="30"/>
      <c r="K3" s="30"/>
      <c r="L3" s="30"/>
      <c r="M3" s="30"/>
      <c r="N3" s="30"/>
      <c r="O3" s="30"/>
      <c r="P3" s="30"/>
      <c r="Q3" s="30"/>
      <c r="R3" s="30"/>
      <c r="S3" s="30"/>
      <c r="T3" s="30"/>
      <c r="U3" s="30"/>
      <c r="V3" s="30"/>
      <c r="W3" s="30"/>
    </row>
    <row r="4" ht="13.6" customHeight="1" spans="1:23">
      <c r="A4" s="5" t="str">
        <f>'部门财务收支预算总表01-1'!A4</f>
        <v>单位名称：新平彝族傣族自治县扬武镇人民政府</v>
      </c>
      <c r="B4" s="6"/>
      <c r="C4" s="6"/>
      <c r="D4" s="6"/>
      <c r="E4" s="6"/>
      <c r="F4" s="6"/>
      <c r="G4" s="6"/>
      <c r="H4" s="7"/>
      <c r="I4" s="7"/>
      <c r="J4" s="7"/>
      <c r="K4" s="7"/>
      <c r="L4" s="7"/>
      <c r="M4" s="7"/>
      <c r="N4" s="7"/>
      <c r="O4" s="7"/>
      <c r="P4" s="7"/>
      <c r="Q4" s="7"/>
      <c r="U4" s="188"/>
      <c r="W4" s="120" t="s">
        <v>249</v>
      </c>
    </row>
    <row r="5" ht="21.8" customHeight="1" spans="1:23">
      <c r="A5" s="9" t="s">
        <v>258</v>
      </c>
      <c r="B5" s="9" t="s">
        <v>259</v>
      </c>
      <c r="C5" s="9" t="s">
        <v>260</v>
      </c>
      <c r="D5" s="10" t="s">
        <v>261</v>
      </c>
      <c r="E5" s="10" t="s">
        <v>262</v>
      </c>
      <c r="F5" s="10" t="s">
        <v>263</v>
      </c>
      <c r="G5" s="10" t="s">
        <v>264</v>
      </c>
      <c r="H5" s="76" t="s">
        <v>265</v>
      </c>
      <c r="I5" s="76"/>
      <c r="J5" s="76"/>
      <c r="K5" s="76"/>
      <c r="L5" s="185"/>
      <c r="M5" s="185"/>
      <c r="N5" s="185"/>
      <c r="O5" s="185"/>
      <c r="P5" s="185"/>
      <c r="Q5" s="60"/>
      <c r="R5" s="76"/>
      <c r="S5" s="76"/>
      <c r="T5" s="76"/>
      <c r="U5" s="76"/>
      <c r="V5" s="76"/>
      <c r="W5" s="76"/>
    </row>
    <row r="6" ht="21.8" customHeight="1" spans="1:23">
      <c r="A6" s="14"/>
      <c r="B6" s="14"/>
      <c r="C6" s="14"/>
      <c r="D6" s="15"/>
      <c r="E6" s="15"/>
      <c r="F6" s="15"/>
      <c r="G6" s="15"/>
      <c r="H6" s="76" t="s">
        <v>33</v>
      </c>
      <c r="I6" s="60" t="s">
        <v>36</v>
      </c>
      <c r="J6" s="60"/>
      <c r="K6" s="60"/>
      <c r="L6" s="185"/>
      <c r="M6" s="185"/>
      <c r="N6" s="185" t="s">
        <v>266</v>
      </c>
      <c r="O6" s="185"/>
      <c r="P6" s="185"/>
      <c r="Q6" s="60" t="s">
        <v>39</v>
      </c>
      <c r="R6" s="76" t="s">
        <v>62</v>
      </c>
      <c r="S6" s="60"/>
      <c r="T6" s="60"/>
      <c r="U6" s="60"/>
      <c r="V6" s="60"/>
      <c r="W6" s="60"/>
    </row>
    <row r="7" ht="15.05" customHeight="1" spans="1:23">
      <c r="A7" s="17"/>
      <c r="B7" s="17"/>
      <c r="C7" s="17"/>
      <c r="D7" s="18"/>
      <c r="E7" s="18"/>
      <c r="F7" s="18"/>
      <c r="G7" s="18"/>
      <c r="H7" s="76"/>
      <c r="I7" s="60" t="s">
        <v>267</v>
      </c>
      <c r="J7" s="60" t="s">
        <v>268</v>
      </c>
      <c r="K7" s="60" t="s">
        <v>269</v>
      </c>
      <c r="L7" s="186" t="s">
        <v>270</v>
      </c>
      <c r="M7" s="186" t="s">
        <v>271</v>
      </c>
      <c r="N7" s="186" t="s">
        <v>36</v>
      </c>
      <c r="O7" s="186" t="s">
        <v>37</v>
      </c>
      <c r="P7" s="186" t="s">
        <v>38</v>
      </c>
      <c r="Q7" s="60"/>
      <c r="R7" s="60" t="s">
        <v>35</v>
      </c>
      <c r="S7" s="60" t="s">
        <v>46</v>
      </c>
      <c r="T7" s="60" t="s">
        <v>272</v>
      </c>
      <c r="U7" s="60" t="s">
        <v>42</v>
      </c>
      <c r="V7" s="60" t="s">
        <v>43</v>
      </c>
      <c r="W7" s="60" t="s">
        <v>44</v>
      </c>
    </row>
    <row r="8" ht="27.85" customHeight="1" spans="1:23">
      <c r="A8" s="17"/>
      <c r="B8" s="17"/>
      <c r="C8" s="17"/>
      <c r="D8" s="18"/>
      <c r="E8" s="18"/>
      <c r="F8" s="18"/>
      <c r="G8" s="18"/>
      <c r="H8" s="76"/>
      <c r="I8" s="60"/>
      <c r="J8" s="60"/>
      <c r="K8" s="60"/>
      <c r="L8" s="186"/>
      <c r="M8" s="186"/>
      <c r="N8" s="186"/>
      <c r="O8" s="186"/>
      <c r="P8" s="186"/>
      <c r="Q8" s="60"/>
      <c r="R8" s="60"/>
      <c r="S8" s="60"/>
      <c r="T8" s="60"/>
      <c r="U8" s="60"/>
      <c r="V8" s="60"/>
      <c r="W8" s="60"/>
    </row>
    <row r="9" ht="15.05" customHeight="1" spans="1:23">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row>
    <row r="10" ht="22" customHeight="1" spans="1:23">
      <c r="A10" s="183" t="s">
        <v>50</v>
      </c>
      <c r="B10" s="183" t="s">
        <v>273</v>
      </c>
      <c r="C10" s="183" t="s">
        <v>274</v>
      </c>
      <c r="D10" s="183">
        <v>2013650</v>
      </c>
      <c r="E10" s="183" t="s">
        <v>275</v>
      </c>
      <c r="F10" s="183">
        <v>30101</v>
      </c>
      <c r="G10" s="183" t="s">
        <v>276</v>
      </c>
      <c r="H10" s="184">
        <v>430152</v>
      </c>
      <c r="I10" s="184"/>
      <c r="J10" s="111"/>
      <c r="K10" s="111"/>
      <c r="L10" s="184">
        <v>430152</v>
      </c>
      <c r="M10" s="111"/>
      <c r="N10" s="111"/>
      <c r="O10" s="111"/>
      <c r="P10" s="111"/>
      <c r="Q10" s="111"/>
      <c r="R10" s="111"/>
      <c r="S10" s="111"/>
      <c r="T10" s="111"/>
      <c r="U10" s="111"/>
      <c r="V10" s="111"/>
      <c r="W10" s="111"/>
    </row>
    <row r="11" ht="22" customHeight="1" spans="1:23">
      <c r="A11" s="183" t="s">
        <v>50</v>
      </c>
      <c r="B11" s="183" t="s">
        <v>273</v>
      </c>
      <c r="C11" s="183" t="s">
        <v>274</v>
      </c>
      <c r="D11" s="183">
        <v>2013650</v>
      </c>
      <c r="E11" s="183" t="s">
        <v>275</v>
      </c>
      <c r="F11" s="183">
        <v>30102</v>
      </c>
      <c r="G11" s="183" t="s">
        <v>277</v>
      </c>
      <c r="H11" s="184">
        <v>60060</v>
      </c>
      <c r="I11" s="184"/>
      <c r="J11" s="111"/>
      <c r="K11" s="111"/>
      <c r="L11" s="184">
        <v>60060</v>
      </c>
      <c r="M11" s="111"/>
      <c r="N11" s="111"/>
      <c r="O11" s="111"/>
      <c r="P11" s="111"/>
      <c r="Q11" s="111"/>
      <c r="R11" s="111"/>
      <c r="S11" s="111"/>
      <c r="T11" s="111"/>
      <c r="U11" s="111"/>
      <c r="V11" s="111"/>
      <c r="W11" s="111"/>
    </row>
    <row r="12" ht="22" customHeight="1" spans="1:23">
      <c r="A12" s="183" t="s">
        <v>50</v>
      </c>
      <c r="B12" s="183" t="s">
        <v>273</v>
      </c>
      <c r="C12" s="183" t="s">
        <v>274</v>
      </c>
      <c r="D12" s="183">
        <v>2013650</v>
      </c>
      <c r="E12" s="183" t="s">
        <v>275</v>
      </c>
      <c r="F12" s="183">
        <v>30102</v>
      </c>
      <c r="G12" s="183" t="s">
        <v>277</v>
      </c>
      <c r="H12" s="184">
        <v>78000</v>
      </c>
      <c r="I12" s="184"/>
      <c r="J12" s="111"/>
      <c r="K12" s="111"/>
      <c r="L12" s="184">
        <v>78000</v>
      </c>
      <c r="M12" s="111"/>
      <c r="N12" s="111"/>
      <c r="O12" s="111"/>
      <c r="P12" s="111"/>
      <c r="Q12" s="111"/>
      <c r="R12" s="111"/>
      <c r="S12" s="111"/>
      <c r="T12" s="111"/>
      <c r="U12" s="111"/>
      <c r="V12" s="111"/>
      <c r="W12" s="111"/>
    </row>
    <row r="13" ht="22" customHeight="1" spans="1:23">
      <c r="A13" s="183" t="s">
        <v>50</v>
      </c>
      <c r="B13" s="183" t="s">
        <v>273</v>
      </c>
      <c r="C13" s="183" t="s">
        <v>274</v>
      </c>
      <c r="D13" s="183">
        <v>2013650</v>
      </c>
      <c r="E13" s="183" t="s">
        <v>275</v>
      </c>
      <c r="F13" s="183">
        <v>30107</v>
      </c>
      <c r="G13" s="183" t="s">
        <v>278</v>
      </c>
      <c r="H13" s="184">
        <v>390000</v>
      </c>
      <c r="I13" s="184"/>
      <c r="J13" s="111"/>
      <c r="K13" s="111"/>
      <c r="L13" s="184">
        <v>390000</v>
      </c>
      <c r="M13" s="111"/>
      <c r="N13" s="111"/>
      <c r="O13" s="111"/>
      <c r="P13" s="111"/>
      <c r="Q13" s="111"/>
      <c r="R13" s="111"/>
      <c r="S13" s="111"/>
      <c r="T13" s="111"/>
      <c r="U13" s="111"/>
      <c r="V13" s="111"/>
      <c r="W13" s="111"/>
    </row>
    <row r="14" ht="22" customHeight="1" spans="1:23">
      <c r="A14" s="183" t="s">
        <v>50</v>
      </c>
      <c r="B14" s="183" t="s">
        <v>273</v>
      </c>
      <c r="C14" s="183" t="s">
        <v>274</v>
      </c>
      <c r="D14" s="183">
        <v>2013650</v>
      </c>
      <c r="E14" s="183" t="s">
        <v>275</v>
      </c>
      <c r="F14" s="183">
        <v>30107</v>
      </c>
      <c r="G14" s="183" t="s">
        <v>278</v>
      </c>
      <c r="H14" s="184">
        <v>198480</v>
      </c>
      <c r="I14" s="184"/>
      <c r="J14" s="111"/>
      <c r="K14" s="111"/>
      <c r="L14" s="184">
        <v>198480</v>
      </c>
      <c r="M14" s="111"/>
      <c r="N14" s="111"/>
      <c r="O14" s="111"/>
      <c r="P14" s="111"/>
      <c r="Q14" s="111"/>
      <c r="R14" s="111"/>
      <c r="S14" s="111"/>
      <c r="T14" s="111"/>
      <c r="U14" s="111"/>
      <c r="V14" s="111"/>
      <c r="W14" s="111"/>
    </row>
    <row r="15" ht="22" customHeight="1" spans="1:23">
      <c r="A15" s="183" t="s">
        <v>50</v>
      </c>
      <c r="B15" s="183" t="s">
        <v>279</v>
      </c>
      <c r="C15" s="183" t="s">
        <v>280</v>
      </c>
      <c r="D15" s="183">
        <v>2013650</v>
      </c>
      <c r="E15" s="183" t="s">
        <v>275</v>
      </c>
      <c r="F15" s="183">
        <v>30229</v>
      </c>
      <c r="G15" s="183" t="s">
        <v>281</v>
      </c>
      <c r="H15" s="184">
        <v>9100</v>
      </c>
      <c r="I15" s="184"/>
      <c r="J15" s="111"/>
      <c r="K15" s="111"/>
      <c r="L15" s="184">
        <v>9100</v>
      </c>
      <c r="M15" s="111"/>
      <c r="N15" s="111"/>
      <c r="O15" s="111"/>
      <c r="P15" s="111"/>
      <c r="Q15" s="111"/>
      <c r="R15" s="111"/>
      <c r="S15" s="111"/>
      <c r="T15" s="111"/>
      <c r="U15" s="111"/>
      <c r="V15" s="111"/>
      <c r="W15" s="111"/>
    </row>
    <row r="16" ht="22" customHeight="1" spans="1:23">
      <c r="A16" s="183" t="s">
        <v>50</v>
      </c>
      <c r="B16" s="183" t="s">
        <v>282</v>
      </c>
      <c r="C16" s="183" t="s">
        <v>283</v>
      </c>
      <c r="D16" s="183">
        <v>2013650</v>
      </c>
      <c r="E16" s="183" t="s">
        <v>275</v>
      </c>
      <c r="F16" s="183">
        <v>30112</v>
      </c>
      <c r="G16" s="183" t="s">
        <v>284</v>
      </c>
      <c r="H16" s="184">
        <v>9834.36</v>
      </c>
      <c r="I16" s="184"/>
      <c r="J16" s="111"/>
      <c r="K16" s="111"/>
      <c r="L16" s="184">
        <v>9834.36</v>
      </c>
      <c r="M16" s="111"/>
      <c r="N16" s="111"/>
      <c r="O16" s="111"/>
      <c r="P16" s="111"/>
      <c r="Q16" s="111"/>
      <c r="R16" s="111"/>
      <c r="S16" s="111"/>
      <c r="T16" s="111"/>
      <c r="U16" s="111"/>
      <c r="V16" s="111"/>
      <c r="W16" s="111"/>
    </row>
    <row r="17" ht="22" customHeight="1" spans="1:23">
      <c r="A17" s="183" t="s">
        <v>50</v>
      </c>
      <c r="B17" s="183" t="s">
        <v>285</v>
      </c>
      <c r="C17" s="183" t="s">
        <v>286</v>
      </c>
      <c r="D17" s="183">
        <v>2013650</v>
      </c>
      <c r="E17" s="183" t="s">
        <v>275</v>
      </c>
      <c r="F17" s="183">
        <v>30107</v>
      </c>
      <c r="G17" s="183" t="s">
        <v>278</v>
      </c>
      <c r="H17" s="184">
        <v>78000</v>
      </c>
      <c r="I17" s="184"/>
      <c r="J17" s="111"/>
      <c r="K17" s="111"/>
      <c r="L17" s="184">
        <v>78000</v>
      </c>
      <c r="M17" s="111"/>
      <c r="N17" s="111"/>
      <c r="O17" s="111"/>
      <c r="P17" s="111"/>
      <c r="Q17" s="111"/>
      <c r="R17" s="111"/>
      <c r="S17" s="111"/>
      <c r="T17" s="111"/>
      <c r="U17" s="111"/>
      <c r="V17" s="111"/>
      <c r="W17" s="111"/>
    </row>
    <row r="18" ht="22" customHeight="1" spans="1:23">
      <c r="A18" s="183" t="s">
        <v>50</v>
      </c>
      <c r="B18" s="183" t="s">
        <v>285</v>
      </c>
      <c r="C18" s="183" t="s">
        <v>286</v>
      </c>
      <c r="D18" s="183">
        <v>2013650</v>
      </c>
      <c r="E18" s="183" t="s">
        <v>275</v>
      </c>
      <c r="F18" s="183">
        <v>30107</v>
      </c>
      <c r="G18" s="183" t="s">
        <v>278</v>
      </c>
      <c r="H18" s="184">
        <v>156000</v>
      </c>
      <c r="I18" s="184"/>
      <c r="J18" s="111"/>
      <c r="K18" s="111"/>
      <c r="L18" s="184">
        <v>156000</v>
      </c>
      <c r="M18" s="111"/>
      <c r="N18" s="111"/>
      <c r="O18" s="111"/>
      <c r="P18" s="111"/>
      <c r="Q18" s="111"/>
      <c r="R18" s="111"/>
      <c r="S18" s="111"/>
      <c r="T18" s="111"/>
      <c r="U18" s="111"/>
      <c r="V18" s="111"/>
      <c r="W18" s="111"/>
    </row>
    <row r="19" ht="22" customHeight="1" spans="1:23">
      <c r="A19" s="183" t="s">
        <v>50</v>
      </c>
      <c r="B19" s="183" t="s">
        <v>287</v>
      </c>
      <c r="C19" s="183" t="s">
        <v>288</v>
      </c>
      <c r="D19" s="183">
        <v>2013650</v>
      </c>
      <c r="E19" s="183" t="s">
        <v>275</v>
      </c>
      <c r="F19" s="183">
        <v>30228</v>
      </c>
      <c r="G19" s="183" t="s">
        <v>288</v>
      </c>
      <c r="H19" s="184">
        <v>20800</v>
      </c>
      <c r="I19" s="184"/>
      <c r="J19" s="111"/>
      <c r="K19" s="111"/>
      <c r="L19" s="184">
        <v>20800</v>
      </c>
      <c r="M19" s="111"/>
      <c r="N19" s="111"/>
      <c r="O19" s="111"/>
      <c r="P19" s="111"/>
      <c r="Q19" s="111"/>
      <c r="R19" s="111"/>
      <c r="S19" s="111"/>
      <c r="T19" s="111"/>
      <c r="U19" s="111"/>
      <c r="V19" s="111"/>
      <c r="W19" s="111"/>
    </row>
    <row r="20" ht="22" customHeight="1" spans="1:23">
      <c r="A20" s="183" t="s">
        <v>50</v>
      </c>
      <c r="B20" s="183" t="s">
        <v>282</v>
      </c>
      <c r="C20" s="183" t="s">
        <v>283</v>
      </c>
      <c r="D20" s="183">
        <v>2080505</v>
      </c>
      <c r="E20" s="183" t="s">
        <v>289</v>
      </c>
      <c r="F20" s="183">
        <v>30108</v>
      </c>
      <c r="G20" s="183" t="s">
        <v>290</v>
      </c>
      <c r="H20" s="184">
        <v>238040.1</v>
      </c>
      <c r="I20" s="184"/>
      <c r="J20" s="111"/>
      <c r="K20" s="111"/>
      <c r="L20" s="184">
        <v>238040.1</v>
      </c>
      <c r="M20" s="111"/>
      <c r="N20" s="111"/>
      <c r="O20" s="111"/>
      <c r="P20" s="111"/>
      <c r="Q20" s="111"/>
      <c r="R20" s="111"/>
      <c r="S20" s="111"/>
      <c r="T20" s="111"/>
      <c r="U20" s="111"/>
      <c r="V20" s="111"/>
      <c r="W20" s="111"/>
    </row>
    <row r="21" ht="22" customHeight="1" spans="1:23">
      <c r="A21" s="183" t="s">
        <v>50</v>
      </c>
      <c r="B21" s="183" t="s">
        <v>291</v>
      </c>
      <c r="C21" s="183" t="s">
        <v>292</v>
      </c>
      <c r="D21" s="183">
        <v>2101102</v>
      </c>
      <c r="E21" s="183" t="s">
        <v>293</v>
      </c>
      <c r="F21" s="183">
        <v>30110</v>
      </c>
      <c r="G21" s="183" t="s">
        <v>294</v>
      </c>
      <c r="H21" s="184">
        <v>4589</v>
      </c>
      <c r="I21" s="184"/>
      <c r="J21" s="111"/>
      <c r="K21" s="111"/>
      <c r="L21" s="184">
        <v>4589</v>
      </c>
      <c r="M21" s="111"/>
      <c r="N21" s="111"/>
      <c r="O21" s="111"/>
      <c r="P21" s="111"/>
      <c r="Q21" s="111"/>
      <c r="R21" s="111"/>
      <c r="S21" s="111"/>
      <c r="T21" s="111"/>
      <c r="U21" s="111"/>
      <c r="V21" s="111"/>
      <c r="W21" s="111"/>
    </row>
    <row r="22" ht="22" customHeight="1" spans="1:23">
      <c r="A22" s="183" t="s">
        <v>50</v>
      </c>
      <c r="B22" s="183" t="s">
        <v>282</v>
      </c>
      <c r="C22" s="183" t="s">
        <v>283</v>
      </c>
      <c r="D22" s="183">
        <v>2101102</v>
      </c>
      <c r="E22" s="183" t="s">
        <v>293</v>
      </c>
      <c r="F22" s="183">
        <v>30110</v>
      </c>
      <c r="G22" s="183" t="s">
        <v>294</v>
      </c>
      <c r="H22" s="184">
        <v>116606.28</v>
      </c>
      <c r="I22" s="184"/>
      <c r="J22" s="111"/>
      <c r="K22" s="111"/>
      <c r="L22" s="184">
        <v>116606.28</v>
      </c>
      <c r="M22" s="111"/>
      <c r="N22" s="111"/>
      <c r="O22" s="111"/>
      <c r="P22" s="111"/>
      <c r="Q22" s="111"/>
      <c r="R22" s="111"/>
      <c r="S22" s="111"/>
      <c r="T22" s="111"/>
      <c r="U22" s="111"/>
      <c r="V22" s="111"/>
      <c r="W22" s="111"/>
    </row>
    <row r="23" ht="22" customHeight="1" spans="1:23">
      <c r="A23" s="183" t="s">
        <v>50</v>
      </c>
      <c r="B23" s="183" t="s">
        <v>282</v>
      </c>
      <c r="C23" s="183" t="s">
        <v>283</v>
      </c>
      <c r="D23" s="183">
        <v>2101103</v>
      </c>
      <c r="E23" s="183" t="s">
        <v>295</v>
      </c>
      <c r="F23" s="183">
        <v>30111</v>
      </c>
      <c r="G23" s="183" t="s">
        <v>296</v>
      </c>
      <c r="H23" s="184">
        <v>83719.44</v>
      </c>
      <c r="I23" s="184"/>
      <c r="J23" s="111"/>
      <c r="K23" s="111"/>
      <c r="L23" s="184">
        <v>83719.44</v>
      </c>
      <c r="M23" s="111"/>
      <c r="N23" s="111"/>
      <c r="O23" s="111"/>
      <c r="P23" s="111"/>
      <c r="Q23" s="111"/>
      <c r="R23" s="111"/>
      <c r="S23" s="111"/>
      <c r="T23" s="111"/>
      <c r="U23" s="111"/>
      <c r="V23" s="111"/>
      <c r="W23" s="111"/>
    </row>
    <row r="24" ht="22" customHeight="1" spans="1:23">
      <c r="A24" s="183" t="s">
        <v>50</v>
      </c>
      <c r="B24" s="183" t="s">
        <v>282</v>
      </c>
      <c r="C24" s="183" t="s">
        <v>283</v>
      </c>
      <c r="D24" s="183">
        <v>2101199</v>
      </c>
      <c r="E24" s="183" t="s">
        <v>297</v>
      </c>
      <c r="F24" s="183">
        <v>30112</v>
      </c>
      <c r="G24" s="183" t="s">
        <v>284</v>
      </c>
      <c r="H24" s="184">
        <v>4337.16</v>
      </c>
      <c r="I24" s="184"/>
      <c r="J24" s="111"/>
      <c r="K24" s="111"/>
      <c r="L24" s="184">
        <v>4337.16</v>
      </c>
      <c r="M24" s="111"/>
      <c r="N24" s="111"/>
      <c r="O24" s="111"/>
      <c r="P24" s="111"/>
      <c r="Q24" s="111"/>
      <c r="R24" s="111"/>
      <c r="S24" s="111"/>
      <c r="T24" s="111"/>
      <c r="U24" s="111"/>
      <c r="V24" s="111"/>
      <c r="W24" s="111"/>
    </row>
    <row r="25" ht="22" customHeight="1" spans="1:23">
      <c r="A25" s="183" t="s">
        <v>50</v>
      </c>
      <c r="B25" s="183" t="s">
        <v>298</v>
      </c>
      <c r="C25" s="183" t="s">
        <v>299</v>
      </c>
      <c r="D25" s="183">
        <v>2210201</v>
      </c>
      <c r="E25" s="183" t="s">
        <v>299</v>
      </c>
      <c r="F25" s="183">
        <v>30113</v>
      </c>
      <c r="G25" s="183" t="s">
        <v>299</v>
      </c>
      <c r="H25" s="184">
        <v>270036</v>
      </c>
      <c r="I25" s="184"/>
      <c r="J25" s="111"/>
      <c r="K25" s="111"/>
      <c r="L25" s="184">
        <v>270036</v>
      </c>
      <c r="M25" s="111"/>
      <c r="N25" s="111"/>
      <c r="O25" s="111"/>
      <c r="P25" s="111"/>
      <c r="Q25" s="111"/>
      <c r="R25" s="111"/>
      <c r="S25" s="111"/>
      <c r="T25" s="111"/>
      <c r="U25" s="111"/>
      <c r="V25" s="111"/>
      <c r="W25" s="111"/>
    </row>
    <row r="26" ht="22" customHeight="1" spans="1:23">
      <c r="A26" s="183" t="s">
        <v>56</v>
      </c>
      <c r="B26" s="183" t="s">
        <v>300</v>
      </c>
      <c r="C26" s="183" t="s">
        <v>283</v>
      </c>
      <c r="D26" s="183">
        <v>2101103</v>
      </c>
      <c r="E26" s="183" t="s">
        <v>295</v>
      </c>
      <c r="F26" s="183">
        <v>30111</v>
      </c>
      <c r="G26" s="183" t="s">
        <v>296</v>
      </c>
      <c r="H26" s="184">
        <v>173285.28</v>
      </c>
      <c r="I26" s="184"/>
      <c r="J26" s="111"/>
      <c r="K26" s="111"/>
      <c r="L26" s="184">
        <v>173285.28</v>
      </c>
      <c r="M26" s="111"/>
      <c r="N26" s="111"/>
      <c r="O26" s="111"/>
      <c r="P26" s="111"/>
      <c r="Q26" s="111"/>
      <c r="R26" s="111"/>
      <c r="S26" s="111"/>
      <c r="T26" s="111"/>
      <c r="U26" s="111"/>
      <c r="V26" s="111"/>
      <c r="W26" s="111"/>
    </row>
    <row r="27" ht="22" customHeight="1" spans="1:23">
      <c r="A27" s="183" t="s">
        <v>56</v>
      </c>
      <c r="B27" s="183" t="s">
        <v>300</v>
      </c>
      <c r="C27" s="183" t="s">
        <v>283</v>
      </c>
      <c r="D27" s="183">
        <v>2080505</v>
      </c>
      <c r="E27" s="183" t="s">
        <v>289</v>
      </c>
      <c r="F27" s="183">
        <v>30108</v>
      </c>
      <c r="G27" s="183" t="s">
        <v>290</v>
      </c>
      <c r="H27" s="184">
        <v>650456.55</v>
      </c>
      <c r="I27" s="184"/>
      <c r="J27" s="111"/>
      <c r="K27" s="111"/>
      <c r="L27" s="184">
        <v>650456.55</v>
      </c>
      <c r="M27" s="111"/>
      <c r="N27" s="111"/>
      <c r="O27" s="111"/>
      <c r="P27" s="111"/>
      <c r="Q27" s="111"/>
      <c r="R27" s="111"/>
      <c r="S27" s="111"/>
      <c r="T27" s="111"/>
      <c r="U27" s="111"/>
      <c r="V27" s="111"/>
      <c r="W27" s="111"/>
    </row>
    <row r="28" ht="22" customHeight="1" spans="1:23">
      <c r="A28" s="183" t="s">
        <v>56</v>
      </c>
      <c r="B28" s="183" t="s">
        <v>300</v>
      </c>
      <c r="C28" s="183" t="s">
        <v>283</v>
      </c>
      <c r="D28" s="183">
        <v>2101102</v>
      </c>
      <c r="E28" s="183" t="s">
        <v>293</v>
      </c>
      <c r="F28" s="183">
        <v>30110</v>
      </c>
      <c r="G28" s="183" t="s">
        <v>294</v>
      </c>
      <c r="H28" s="184">
        <v>287820.84</v>
      </c>
      <c r="I28" s="184"/>
      <c r="J28" s="111"/>
      <c r="K28" s="111"/>
      <c r="L28" s="184">
        <v>287820.84</v>
      </c>
      <c r="M28" s="111"/>
      <c r="N28" s="111"/>
      <c r="O28" s="111"/>
      <c r="P28" s="111"/>
      <c r="Q28" s="111"/>
      <c r="R28" s="111"/>
      <c r="S28" s="111"/>
      <c r="T28" s="111"/>
      <c r="U28" s="111"/>
      <c r="V28" s="111"/>
      <c r="W28" s="111"/>
    </row>
    <row r="29" ht="22" customHeight="1" spans="1:23">
      <c r="A29" s="183" t="s">
        <v>56</v>
      </c>
      <c r="B29" s="183" t="s">
        <v>300</v>
      </c>
      <c r="C29" s="183" t="s">
        <v>283</v>
      </c>
      <c r="D29" s="183">
        <v>2130104</v>
      </c>
      <c r="E29" s="183" t="s">
        <v>275</v>
      </c>
      <c r="F29" s="183">
        <v>30112</v>
      </c>
      <c r="G29" s="183" t="s">
        <v>284</v>
      </c>
      <c r="H29" s="184">
        <v>24274.08</v>
      </c>
      <c r="I29" s="184"/>
      <c r="J29" s="111"/>
      <c r="K29" s="111"/>
      <c r="L29" s="184">
        <v>24274.08</v>
      </c>
      <c r="M29" s="111"/>
      <c r="N29" s="111"/>
      <c r="O29" s="111"/>
      <c r="P29" s="111"/>
      <c r="Q29" s="111"/>
      <c r="R29" s="111"/>
      <c r="S29" s="111"/>
      <c r="T29" s="111"/>
      <c r="U29" s="111"/>
      <c r="V29" s="111"/>
      <c r="W29" s="111"/>
    </row>
    <row r="30" ht="22" customHeight="1" spans="1:23">
      <c r="A30" s="183" t="s">
        <v>56</v>
      </c>
      <c r="B30" s="183" t="s">
        <v>300</v>
      </c>
      <c r="C30" s="183" t="s">
        <v>283</v>
      </c>
      <c r="D30" s="183">
        <v>2101199</v>
      </c>
      <c r="E30" s="183" t="s">
        <v>297</v>
      </c>
      <c r="F30" s="183">
        <v>30112</v>
      </c>
      <c r="G30" s="183" t="s">
        <v>284</v>
      </c>
      <c r="H30" s="184">
        <v>13439.88</v>
      </c>
      <c r="I30" s="184"/>
      <c r="J30" s="111"/>
      <c r="K30" s="111"/>
      <c r="L30" s="184">
        <v>13439.88</v>
      </c>
      <c r="M30" s="111"/>
      <c r="N30" s="111"/>
      <c r="O30" s="111"/>
      <c r="P30" s="111"/>
      <c r="Q30" s="111"/>
      <c r="R30" s="111"/>
      <c r="S30" s="111"/>
      <c r="T30" s="111"/>
      <c r="U30" s="111"/>
      <c r="V30" s="111"/>
      <c r="W30" s="111"/>
    </row>
    <row r="31" ht="22" customHeight="1" spans="1:23">
      <c r="A31" s="183" t="s">
        <v>56</v>
      </c>
      <c r="B31" s="183" t="s">
        <v>301</v>
      </c>
      <c r="C31" s="183" t="s">
        <v>286</v>
      </c>
      <c r="D31" s="183">
        <v>2130104</v>
      </c>
      <c r="E31" s="183" t="s">
        <v>275</v>
      </c>
      <c r="F31" s="183">
        <v>30107</v>
      </c>
      <c r="G31" s="183" t="s">
        <v>278</v>
      </c>
      <c r="H31" s="184">
        <v>180000</v>
      </c>
      <c r="I31" s="184"/>
      <c r="J31" s="111"/>
      <c r="K31" s="111"/>
      <c r="L31" s="184">
        <v>180000</v>
      </c>
      <c r="M31" s="111"/>
      <c r="N31" s="111"/>
      <c r="O31" s="111"/>
      <c r="P31" s="111"/>
      <c r="Q31" s="111"/>
      <c r="R31" s="111"/>
      <c r="S31" s="111"/>
      <c r="T31" s="111"/>
      <c r="U31" s="111"/>
      <c r="V31" s="111"/>
      <c r="W31" s="111"/>
    </row>
    <row r="32" ht="22" customHeight="1" spans="1:23">
      <c r="A32" s="183" t="s">
        <v>56</v>
      </c>
      <c r="B32" s="183" t="s">
        <v>301</v>
      </c>
      <c r="C32" s="183" t="s">
        <v>286</v>
      </c>
      <c r="D32" s="183">
        <v>2130104</v>
      </c>
      <c r="E32" s="183" t="s">
        <v>275</v>
      </c>
      <c r="F32" s="183">
        <v>30107</v>
      </c>
      <c r="G32" s="183" t="s">
        <v>278</v>
      </c>
      <c r="H32" s="184">
        <v>360000</v>
      </c>
      <c r="I32" s="184"/>
      <c r="J32" s="111"/>
      <c r="K32" s="111"/>
      <c r="L32" s="184">
        <v>360000</v>
      </c>
      <c r="M32" s="111"/>
      <c r="N32" s="111"/>
      <c r="O32" s="111"/>
      <c r="P32" s="111"/>
      <c r="Q32" s="111"/>
      <c r="R32" s="111"/>
      <c r="S32" s="111"/>
      <c r="T32" s="111"/>
      <c r="U32" s="111"/>
      <c r="V32" s="111"/>
      <c r="W32" s="111"/>
    </row>
    <row r="33" ht="22" customHeight="1" spans="1:23">
      <c r="A33" s="183" t="s">
        <v>56</v>
      </c>
      <c r="B33" s="183" t="s">
        <v>302</v>
      </c>
      <c r="C33" s="183" t="s">
        <v>280</v>
      </c>
      <c r="D33" s="183">
        <v>2130104</v>
      </c>
      <c r="E33" s="183" t="s">
        <v>275</v>
      </c>
      <c r="F33" s="183">
        <v>30229</v>
      </c>
      <c r="G33" s="183" t="s">
        <v>281</v>
      </c>
      <c r="H33" s="184">
        <v>21000</v>
      </c>
      <c r="I33" s="184"/>
      <c r="J33" s="111"/>
      <c r="K33" s="111"/>
      <c r="L33" s="184">
        <v>21000</v>
      </c>
      <c r="M33" s="111"/>
      <c r="N33" s="111"/>
      <c r="O33" s="111"/>
      <c r="P33" s="111"/>
      <c r="Q33" s="111"/>
      <c r="R33" s="111"/>
      <c r="S33" s="111"/>
      <c r="T33" s="111"/>
      <c r="U33" s="111"/>
      <c r="V33" s="111"/>
      <c r="W33" s="111"/>
    </row>
    <row r="34" ht="22" customHeight="1" spans="1:23">
      <c r="A34" s="183" t="s">
        <v>56</v>
      </c>
      <c r="B34" s="183" t="s">
        <v>303</v>
      </c>
      <c r="C34" s="183" t="s">
        <v>299</v>
      </c>
      <c r="D34" s="183">
        <v>2210201</v>
      </c>
      <c r="E34" s="183" t="s">
        <v>299</v>
      </c>
      <c r="F34" s="183">
        <v>30113</v>
      </c>
      <c r="G34" s="183" t="s">
        <v>299</v>
      </c>
      <c r="H34" s="184">
        <v>717318</v>
      </c>
      <c r="I34" s="184"/>
      <c r="J34" s="111"/>
      <c r="K34" s="111"/>
      <c r="L34" s="184">
        <v>717318</v>
      </c>
      <c r="M34" s="111"/>
      <c r="N34" s="111"/>
      <c r="O34" s="111"/>
      <c r="P34" s="111"/>
      <c r="Q34" s="111"/>
      <c r="R34" s="111"/>
      <c r="S34" s="111"/>
      <c r="T34" s="111"/>
      <c r="U34" s="111"/>
      <c r="V34" s="111"/>
      <c r="W34" s="111"/>
    </row>
    <row r="35" ht="22" customHeight="1" spans="1:23">
      <c r="A35" s="183" t="s">
        <v>56</v>
      </c>
      <c r="B35" s="183" t="s">
        <v>304</v>
      </c>
      <c r="C35" s="183" t="s">
        <v>288</v>
      </c>
      <c r="D35" s="183">
        <v>2130104</v>
      </c>
      <c r="E35" s="183" t="s">
        <v>275</v>
      </c>
      <c r="F35" s="183">
        <v>30228</v>
      </c>
      <c r="G35" s="183" t="s">
        <v>288</v>
      </c>
      <c r="H35" s="184">
        <v>48000</v>
      </c>
      <c r="I35" s="184"/>
      <c r="J35" s="111"/>
      <c r="K35" s="111"/>
      <c r="L35" s="184">
        <v>48000</v>
      </c>
      <c r="M35" s="111"/>
      <c r="N35" s="111"/>
      <c r="O35" s="111"/>
      <c r="P35" s="111"/>
      <c r="Q35" s="111"/>
      <c r="R35" s="111"/>
      <c r="S35" s="111"/>
      <c r="T35" s="111"/>
      <c r="U35" s="111"/>
      <c r="V35" s="111"/>
      <c r="W35" s="111"/>
    </row>
    <row r="36" ht="22" customHeight="1" spans="1:23">
      <c r="A36" s="183" t="s">
        <v>56</v>
      </c>
      <c r="B36" s="183" t="s">
        <v>305</v>
      </c>
      <c r="C36" s="183" t="s">
        <v>274</v>
      </c>
      <c r="D36" s="183">
        <v>2130104</v>
      </c>
      <c r="E36" s="183" t="s">
        <v>275</v>
      </c>
      <c r="F36" s="183">
        <v>30101</v>
      </c>
      <c r="G36" s="183" t="s">
        <v>276</v>
      </c>
      <c r="H36" s="184">
        <v>1388640</v>
      </c>
      <c r="I36" s="184"/>
      <c r="J36" s="111"/>
      <c r="K36" s="111"/>
      <c r="L36" s="184">
        <v>1388640</v>
      </c>
      <c r="M36" s="111"/>
      <c r="N36" s="111"/>
      <c r="O36" s="111"/>
      <c r="P36" s="111"/>
      <c r="Q36" s="111"/>
      <c r="R36" s="111"/>
      <c r="S36" s="111"/>
      <c r="T36" s="111"/>
      <c r="U36" s="111"/>
      <c r="V36" s="111"/>
      <c r="W36" s="111"/>
    </row>
    <row r="37" ht="22" customHeight="1" spans="1:23">
      <c r="A37" s="183" t="s">
        <v>56</v>
      </c>
      <c r="B37" s="183" t="s">
        <v>305</v>
      </c>
      <c r="C37" s="183" t="s">
        <v>274</v>
      </c>
      <c r="D37" s="183">
        <v>2130104</v>
      </c>
      <c r="E37" s="183" t="s">
        <v>275</v>
      </c>
      <c r="F37" s="183">
        <v>30102</v>
      </c>
      <c r="G37" s="183" t="s">
        <v>277</v>
      </c>
      <c r="H37" s="184">
        <v>201348</v>
      </c>
      <c r="I37" s="184"/>
      <c r="J37" s="111"/>
      <c r="K37" s="111"/>
      <c r="L37" s="184">
        <v>201348</v>
      </c>
      <c r="M37" s="111"/>
      <c r="N37" s="111"/>
      <c r="O37" s="111"/>
      <c r="P37" s="111"/>
      <c r="Q37" s="111"/>
      <c r="R37" s="111"/>
      <c r="S37" s="111"/>
      <c r="T37" s="111"/>
      <c r="U37" s="111"/>
      <c r="V37" s="111"/>
      <c r="W37" s="111"/>
    </row>
    <row r="38" ht="22" customHeight="1" spans="1:23">
      <c r="A38" s="183" t="s">
        <v>56</v>
      </c>
      <c r="B38" s="183" t="s">
        <v>305</v>
      </c>
      <c r="C38" s="183" t="s">
        <v>274</v>
      </c>
      <c r="D38" s="183">
        <v>2130104</v>
      </c>
      <c r="E38" s="183" t="s">
        <v>275</v>
      </c>
      <c r="F38" s="183">
        <v>30102</v>
      </c>
      <c r="G38" s="183" t="s">
        <v>277</v>
      </c>
      <c r="H38" s="184">
        <v>180000</v>
      </c>
      <c r="I38" s="184"/>
      <c r="J38" s="111"/>
      <c r="K38" s="111"/>
      <c r="L38" s="184">
        <v>180000</v>
      </c>
      <c r="M38" s="111"/>
      <c r="N38" s="111"/>
      <c r="O38" s="111"/>
      <c r="P38" s="111"/>
      <c r="Q38" s="111"/>
      <c r="R38" s="111"/>
      <c r="S38" s="111"/>
      <c r="T38" s="111"/>
      <c r="U38" s="111"/>
      <c r="V38" s="111"/>
      <c r="W38" s="111"/>
    </row>
    <row r="39" ht="22" customHeight="1" spans="1:23">
      <c r="A39" s="183" t="s">
        <v>56</v>
      </c>
      <c r="B39" s="183" t="s">
        <v>305</v>
      </c>
      <c r="C39" s="183" t="s">
        <v>274</v>
      </c>
      <c r="D39" s="183">
        <v>2130104</v>
      </c>
      <c r="E39" s="183" t="s">
        <v>275</v>
      </c>
      <c r="F39" s="183">
        <v>30107</v>
      </c>
      <c r="G39" s="183" t="s">
        <v>278</v>
      </c>
      <c r="H39" s="184">
        <v>900000</v>
      </c>
      <c r="I39" s="184"/>
      <c r="J39" s="111"/>
      <c r="K39" s="111"/>
      <c r="L39" s="184">
        <v>900000</v>
      </c>
      <c r="M39" s="111"/>
      <c r="N39" s="111"/>
      <c r="O39" s="111"/>
      <c r="P39" s="111"/>
      <c r="Q39" s="111"/>
      <c r="R39" s="111"/>
      <c r="S39" s="111"/>
      <c r="T39" s="111"/>
      <c r="U39" s="111"/>
      <c r="V39" s="111"/>
      <c r="W39" s="111"/>
    </row>
    <row r="40" ht="22" customHeight="1" spans="1:23">
      <c r="A40" s="183" t="s">
        <v>56</v>
      </c>
      <c r="B40" s="183" t="s">
        <v>305</v>
      </c>
      <c r="C40" s="183" t="s">
        <v>274</v>
      </c>
      <c r="D40" s="183">
        <v>2130104</v>
      </c>
      <c r="E40" s="183" t="s">
        <v>275</v>
      </c>
      <c r="F40" s="183">
        <v>30107</v>
      </c>
      <c r="G40" s="183" t="s">
        <v>278</v>
      </c>
      <c r="H40" s="184">
        <v>490320</v>
      </c>
      <c r="I40" s="184"/>
      <c r="J40" s="111"/>
      <c r="K40" s="111"/>
      <c r="L40" s="184">
        <v>490320</v>
      </c>
      <c r="M40" s="111"/>
      <c r="N40" s="111"/>
      <c r="O40" s="111"/>
      <c r="P40" s="111"/>
      <c r="Q40" s="111"/>
      <c r="R40" s="111"/>
      <c r="S40" s="111"/>
      <c r="T40" s="111"/>
      <c r="U40" s="111"/>
      <c r="V40" s="111"/>
      <c r="W40" s="111"/>
    </row>
    <row r="41" ht="22" customHeight="1" spans="1:23">
      <c r="A41" s="183" t="s">
        <v>56</v>
      </c>
      <c r="B41" s="183" t="s">
        <v>306</v>
      </c>
      <c r="C41" s="183" t="s">
        <v>292</v>
      </c>
      <c r="D41" s="183">
        <v>2101102</v>
      </c>
      <c r="E41" s="183" t="s">
        <v>293</v>
      </c>
      <c r="F41" s="183">
        <v>30110</v>
      </c>
      <c r="G41" s="183" t="s">
        <v>294</v>
      </c>
      <c r="H41" s="184">
        <v>10590</v>
      </c>
      <c r="I41" s="184"/>
      <c r="J41" s="111"/>
      <c r="K41" s="111"/>
      <c r="L41" s="184">
        <v>10590</v>
      </c>
      <c r="M41" s="111"/>
      <c r="N41" s="111"/>
      <c r="O41" s="111"/>
      <c r="P41" s="111"/>
      <c r="Q41" s="111"/>
      <c r="R41" s="111"/>
      <c r="S41" s="111"/>
      <c r="T41" s="111"/>
      <c r="U41" s="111"/>
      <c r="V41" s="111"/>
      <c r="W41" s="111"/>
    </row>
    <row r="42" ht="22" customHeight="1" spans="1:23">
      <c r="A42" s="183" t="s">
        <v>52</v>
      </c>
      <c r="B42" s="183" t="s">
        <v>307</v>
      </c>
      <c r="C42" s="183" t="s">
        <v>308</v>
      </c>
      <c r="D42" s="183">
        <v>2010301</v>
      </c>
      <c r="E42" s="183" t="s">
        <v>309</v>
      </c>
      <c r="F42" s="183">
        <v>30101</v>
      </c>
      <c r="G42" s="183" t="s">
        <v>276</v>
      </c>
      <c r="H42" s="184">
        <v>1054272</v>
      </c>
      <c r="I42" s="184"/>
      <c r="J42" s="187"/>
      <c r="K42" s="111"/>
      <c r="L42" s="184">
        <v>1054272</v>
      </c>
      <c r="M42" s="111"/>
      <c r="N42" s="111"/>
      <c r="O42" s="111"/>
      <c r="P42" s="111"/>
      <c r="Q42" s="111"/>
      <c r="R42" s="111"/>
      <c r="S42" s="111"/>
      <c r="T42" s="111"/>
      <c r="U42" s="111"/>
      <c r="V42" s="111"/>
      <c r="W42" s="111"/>
    </row>
    <row r="43" ht="22" customHeight="1" spans="1:23">
      <c r="A43" s="183" t="s">
        <v>52</v>
      </c>
      <c r="B43" s="183" t="s">
        <v>307</v>
      </c>
      <c r="C43" s="183" t="s">
        <v>308</v>
      </c>
      <c r="D43" s="183">
        <v>2010301</v>
      </c>
      <c r="E43" s="183" t="s">
        <v>309</v>
      </c>
      <c r="F43" s="183">
        <v>30102</v>
      </c>
      <c r="G43" s="183" t="s">
        <v>277</v>
      </c>
      <c r="H43" s="184">
        <v>1580640</v>
      </c>
      <c r="I43" s="184"/>
      <c r="J43" s="187"/>
      <c r="K43" s="111"/>
      <c r="L43" s="184">
        <v>1580640</v>
      </c>
      <c r="M43" s="111"/>
      <c r="N43" s="111"/>
      <c r="O43" s="111"/>
      <c r="P43" s="111"/>
      <c r="Q43" s="111"/>
      <c r="R43" s="111"/>
      <c r="S43" s="111"/>
      <c r="T43" s="111"/>
      <c r="U43" s="111"/>
      <c r="V43" s="111"/>
      <c r="W43" s="111"/>
    </row>
    <row r="44" ht="22" customHeight="1" spans="1:23">
      <c r="A44" s="183" t="s">
        <v>52</v>
      </c>
      <c r="B44" s="183" t="s">
        <v>307</v>
      </c>
      <c r="C44" s="183" t="s">
        <v>308</v>
      </c>
      <c r="D44" s="183">
        <v>2010301</v>
      </c>
      <c r="E44" s="183" t="s">
        <v>309</v>
      </c>
      <c r="F44" s="183">
        <v>30102</v>
      </c>
      <c r="G44" s="183" t="s">
        <v>277</v>
      </c>
      <c r="H44" s="184">
        <v>150000</v>
      </c>
      <c r="I44" s="184"/>
      <c r="J44" s="187"/>
      <c r="K44" s="111"/>
      <c r="L44" s="184">
        <v>150000</v>
      </c>
      <c r="M44" s="111"/>
      <c r="N44" s="111"/>
      <c r="O44" s="111"/>
      <c r="P44" s="111"/>
      <c r="Q44" s="111"/>
      <c r="R44" s="111"/>
      <c r="S44" s="111"/>
      <c r="T44" s="111"/>
      <c r="U44" s="111"/>
      <c r="V44" s="111"/>
      <c r="W44" s="111"/>
    </row>
    <row r="45" ht="22" customHeight="1" spans="1:23">
      <c r="A45" s="183" t="s">
        <v>52</v>
      </c>
      <c r="B45" s="183" t="s">
        <v>310</v>
      </c>
      <c r="C45" s="183" t="s">
        <v>292</v>
      </c>
      <c r="D45" s="183">
        <v>2101102</v>
      </c>
      <c r="E45" s="183" t="s">
        <v>293</v>
      </c>
      <c r="F45" s="183">
        <v>30110</v>
      </c>
      <c r="G45" s="183" t="s">
        <v>294</v>
      </c>
      <c r="H45" s="184">
        <v>6354</v>
      </c>
      <c r="I45" s="184"/>
      <c r="J45" s="187"/>
      <c r="K45" s="111"/>
      <c r="L45" s="184">
        <v>6354</v>
      </c>
      <c r="M45" s="111"/>
      <c r="N45" s="111"/>
      <c r="O45" s="111"/>
      <c r="P45" s="111"/>
      <c r="Q45" s="111"/>
      <c r="R45" s="111"/>
      <c r="S45" s="111"/>
      <c r="T45" s="111"/>
      <c r="U45" s="111"/>
      <c r="V45" s="111"/>
      <c r="W45" s="111"/>
    </row>
    <row r="46" ht="22" customHeight="1" spans="1:23">
      <c r="A46" s="183" t="s">
        <v>52</v>
      </c>
      <c r="B46" s="183" t="s">
        <v>310</v>
      </c>
      <c r="C46" s="183" t="s">
        <v>292</v>
      </c>
      <c r="D46" s="183">
        <v>2101101</v>
      </c>
      <c r="E46" s="183" t="s">
        <v>311</v>
      </c>
      <c r="F46" s="183">
        <v>30110</v>
      </c>
      <c r="G46" s="183" t="s">
        <v>294</v>
      </c>
      <c r="H46" s="184">
        <v>14826</v>
      </c>
      <c r="I46" s="184"/>
      <c r="J46" s="187"/>
      <c r="K46" s="111"/>
      <c r="L46" s="184">
        <v>14826</v>
      </c>
      <c r="M46" s="111"/>
      <c r="N46" s="111"/>
      <c r="O46" s="111"/>
      <c r="P46" s="111"/>
      <c r="Q46" s="111"/>
      <c r="R46" s="111"/>
      <c r="S46" s="111"/>
      <c r="T46" s="111"/>
      <c r="U46" s="111"/>
      <c r="V46" s="111"/>
      <c r="W46" s="111"/>
    </row>
    <row r="47" ht="22" customHeight="1" spans="1:23">
      <c r="A47" s="183" t="s">
        <v>52</v>
      </c>
      <c r="B47" s="183" t="s">
        <v>312</v>
      </c>
      <c r="C47" s="183" t="s">
        <v>313</v>
      </c>
      <c r="D47" s="183">
        <v>2010301</v>
      </c>
      <c r="E47" s="183" t="s">
        <v>309</v>
      </c>
      <c r="F47" s="183">
        <v>30199</v>
      </c>
      <c r="G47" s="183" t="s">
        <v>314</v>
      </c>
      <c r="H47" s="184">
        <v>428400</v>
      </c>
      <c r="I47" s="184"/>
      <c r="J47" s="187"/>
      <c r="K47" s="111"/>
      <c r="L47" s="184">
        <v>428400</v>
      </c>
      <c r="M47" s="111"/>
      <c r="N47" s="111"/>
      <c r="O47" s="111"/>
      <c r="P47" s="111"/>
      <c r="Q47" s="111"/>
      <c r="R47" s="111"/>
      <c r="S47" s="111"/>
      <c r="T47" s="111"/>
      <c r="U47" s="111"/>
      <c r="V47" s="111"/>
      <c r="W47" s="111"/>
    </row>
    <row r="48" ht="22" customHeight="1" spans="1:23">
      <c r="A48" s="183" t="s">
        <v>52</v>
      </c>
      <c r="B48" s="183" t="s">
        <v>315</v>
      </c>
      <c r="C48" s="183" t="s">
        <v>283</v>
      </c>
      <c r="D48" s="183">
        <v>2101102</v>
      </c>
      <c r="E48" s="183" t="s">
        <v>293</v>
      </c>
      <c r="F48" s="183">
        <v>30110</v>
      </c>
      <c r="G48" s="183" t="s">
        <v>294</v>
      </c>
      <c r="H48" s="184">
        <v>221194.68</v>
      </c>
      <c r="I48" s="184"/>
      <c r="J48" s="187"/>
      <c r="K48" s="111"/>
      <c r="L48" s="184">
        <v>221194.68</v>
      </c>
      <c r="M48" s="111"/>
      <c r="N48" s="111"/>
      <c r="O48" s="111"/>
      <c r="P48" s="111"/>
      <c r="Q48" s="111"/>
      <c r="R48" s="111"/>
      <c r="S48" s="111"/>
      <c r="T48" s="111"/>
      <c r="U48" s="111"/>
      <c r="V48" s="111"/>
      <c r="W48" s="111"/>
    </row>
    <row r="49" ht="22" customHeight="1" spans="1:23">
      <c r="A49" s="183" t="s">
        <v>52</v>
      </c>
      <c r="B49" s="183" t="s">
        <v>315</v>
      </c>
      <c r="C49" s="183" t="s">
        <v>283</v>
      </c>
      <c r="D49" s="183">
        <v>2010301</v>
      </c>
      <c r="E49" s="183" t="s">
        <v>309</v>
      </c>
      <c r="F49" s="183">
        <v>30112</v>
      </c>
      <c r="G49" s="183" t="s">
        <v>284</v>
      </c>
      <c r="H49" s="184">
        <v>749.4</v>
      </c>
      <c r="I49" s="184"/>
      <c r="J49" s="187"/>
      <c r="K49" s="111"/>
      <c r="L49" s="184">
        <v>749.4</v>
      </c>
      <c r="M49" s="111"/>
      <c r="N49" s="111"/>
      <c r="O49" s="111"/>
      <c r="P49" s="111"/>
      <c r="Q49" s="111"/>
      <c r="R49" s="111"/>
      <c r="S49" s="111"/>
      <c r="T49" s="111"/>
      <c r="U49" s="111"/>
      <c r="V49" s="111"/>
      <c r="W49" s="111"/>
    </row>
    <row r="50" ht="22" customHeight="1" spans="1:23">
      <c r="A50" s="183" t="s">
        <v>52</v>
      </c>
      <c r="B50" s="183" t="s">
        <v>315</v>
      </c>
      <c r="C50" s="183" t="s">
        <v>283</v>
      </c>
      <c r="D50" s="183">
        <v>2101103</v>
      </c>
      <c r="E50" s="183" t="s">
        <v>295</v>
      </c>
      <c r="F50" s="183">
        <v>30111</v>
      </c>
      <c r="G50" s="183" t="s">
        <v>296</v>
      </c>
      <c r="H50" s="184">
        <v>143535.96</v>
      </c>
      <c r="I50" s="184"/>
      <c r="J50" s="187"/>
      <c r="K50" s="111"/>
      <c r="L50" s="184">
        <v>143535.96</v>
      </c>
      <c r="M50" s="111"/>
      <c r="N50" s="111"/>
      <c r="O50" s="111"/>
      <c r="P50" s="111"/>
      <c r="Q50" s="111"/>
      <c r="R50" s="111"/>
      <c r="S50" s="111"/>
      <c r="T50" s="111"/>
      <c r="U50" s="111"/>
      <c r="V50" s="111"/>
      <c r="W50" s="111"/>
    </row>
    <row r="51" ht="22" customHeight="1" spans="1:23">
      <c r="A51" s="183" t="s">
        <v>52</v>
      </c>
      <c r="B51" s="183" t="s">
        <v>315</v>
      </c>
      <c r="C51" s="183" t="s">
        <v>283</v>
      </c>
      <c r="D51" s="183">
        <v>2080505</v>
      </c>
      <c r="E51" s="183" t="s">
        <v>289</v>
      </c>
      <c r="F51" s="183">
        <v>30108</v>
      </c>
      <c r="G51" s="183" t="s">
        <v>290</v>
      </c>
      <c r="H51" s="184">
        <v>491909.1</v>
      </c>
      <c r="I51" s="184"/>
      <c r="J51" s="187"/>
      <c r="K51" s="111"/>
      <c r="L51" s="184">
        <v>491909.1</v>
      </c>
      <c r="M51" s="111"/>
      <c r="N51" s="111"/>
      <c r="O51" s="111"/>
      <c r="P51" s="111"/>
      <c r="Q51" s="111"/>
      <c r="R51" s="111"/>
      <c r="S51" s="111"/>
      <c r="T51" s="111"/>
      <c r="U51" s="111"/>
      <c r="V51" s="111"/>
      <c r="W51" s="111"/>
    </row>
    <row r="52" ht="22" customHeight="1" spans="1:23">
      <c r="A52" s="183" t="s">
        <v>52</v>
      </c>
      <c r="B52" s="183" t="s">
        <v>315</v>
      </c>
      <c r="C52" s="183" t="s">
        <v>283</v>
      </c>
      <c r="D52" s="183">
        <v>2101199</v>
      </c>
      <c r="E52" s="183" t="s">
        <v>297</v>
      </c>
      <c r="F52" s="183">
        <v>30112</v>
      </c>
      <c r="G52" s="183" t="s">
        <v>284</v>
      </c>
      <c r="H52" s="184">
        <v>5329.56</v>
      </c>
      <c r="I52" s="184"/>
      <c r="J52" s="187"/>
      <c r="K52" s="111"/>
      <c r="L52" s="184">
        <v>5329.56</v>
      </c>
      <c r="M52" s="111"/>
      <c r="N52" s="111"/>
      <c r="O52" s="111"/>
      <c r="P52" s="111"/>
      <c r="Q52" s="111"/>
      <c r="R52" s="111"/>
      <c r="S52" s="111"/>
      <c r="T52" s="111"/>
      <c r="U52" s="111"/>
      <c r="V52" s="111"/>
      <c r="W52" s="111"/>
    </row>
    <row r="53" ht="22" customHeight="1" spans="1:23">
      <c r="A53" s="183" t="s">
        <v>52</v>
      </c>
      <c r="B53" s="183" t="s">
        <v>316</v>
      </c>
      <c r="C53" s="183" t="s">
        <v>317</v>
      </c>
      <c r="D53" s="183">
        <v>2130705</v>
      </c>
      <c r="E53" s="183" t="s">
        <v>318</v>
      </c>
      <c r="F53" s="183">
        <v>30305</v>
      </c>
      <c r="G53" s="183" t="s">
        <v>319</v>
      </c>
      <c r="H53" s="184">
        <v>82075.17</v>
      </c>
      <c r="I53" s="184"/>
      <c r="J53" s="187"/>
      <c r="K53" s="111"/>
      <c r="L53" s="184">
        <v>82075.17</v>
      </c>
      <c r="M53" s="111"/>
      <c r="N53" s="111"/>
      <c r="O53" s="111"/>
      <c r="P53" s="111"/>
      <c r="Q53" s="111"/>
      <c r="R53" s="111"/>
      <c r="S53" s="111"/>
      <c r="T53" s="111"/>
      <c r="U53" s="111"/>
      <c r="V53" s="111"/>
      <c r="W53" s="111"/>
    </row>
    <row r="54" ht="22" customHeight="1" spans="1:23">
      <c r="A54" s="183" t="s">
        <v>52</v>
      </c>
      <c r="B54" s="183" t="s">
        <v>320</v>
      </c>
      <c r="C54" s="183" t="s">
        <v>280</v>
      </c>
      <c r="D54" s="183">
        <v>2010301</v>
      </c>
      <c r="E54" s="183" t="s">
        <v>309</v>
      </c>
      <c r="F54" s="183">
        <v>30229</v>
      </c>
      <c r="G54" s="183" t="s">
        <v>281</v>
      </c>
      <c r="H54" s="184">
        <v>18200</v>
      </c>
      <c r="I54" s="184"/>
      <c r="J54" s="187"/>
      <c r="K54" s="111"/>
      <c r="L54" s="184">
        <v>18200</v>
      </c>
      <c r="M54" s="111"/>
      <c r="N54" s="111"/>
      <c r="O54" s="111"/>
      <c r="P54" s="111"/>
      <c r="Q54" s="111"/>
      <c r="R54" s="111"/>
      <c r="S54" s="111"/>
      <c r="T54" s="111"/>
      <c r="U54" s="111"/>
      <c r="V54" s="111"/>
      <c r="W54" s="111"/>
    </row>
    <row r="55" ht="22" customHeight="1" spans="1:23">
      <c r="A55" s="183" t="s">
        <v>52</v>
      </c>
      <c r="B55" s="183" t="s">
        <v>321</v>
      </c>
      <c r="C55" s="183" t="s">
        <v>322</v>
      </c>
      <c r="D55" s="183">
        <v>2080501</v>
      </c>
      <c r="E55" s="183" t="s">
        <v>323</v>
      </c>
      <c r="F55" s="183">
        <v>30201</v>
      </c>
      <c r="G55" s="183" t="s">
        <v>324</v>
      </c>
      <c r="H55" s="184">
        <v>58500</v>
      </c>
      <c r="I55" s="184"/>
      <c r="J55" s="187"/>
      <c r="K55" s="111"/>
      <c r="L55" s="184">
        <v>58500</v>
      </c>
      <c r="M55" s="111"/>
      <c r="N55" s="111"/>
      <c r="O55" s="111"/>
      <c r="P55" s="111"/>
      <c r="Q55" s="111"/>
      <c r="R55" s="111"/>
      <c r="S55" s="111"/>
      <c r="T55" s="111"/>
      <c r="U55" s="111"/>
      <c r="V55" s="111"/>
      <c r="W55" s="111"/>
    </row>
    <row r="56" ht="22" customHeight="1" spans="1:23">
      <c r="A56" s="183" t="s">
        <v>52</v>
      </c>
      <c r="B56" s="183" t="s">
        <v>321</v>
      </c>
      <c r="C56" s="183" t="s">
        <v>322</v>
      </c>
      <c r="D56" s="183">
        <v>2080502</v>
      </c>
      <c r="E56" s="183" t="s">
        <v>325</v>
      </c>
      <c r="F56" s="183">
        <v>30201</v>
      </c>
      <c r="G56" s="183" t="s">
        <v>324</v>
      </c>
      <c r="H56" s="184">
        <v>59100</v>
      </c>
      <c r="I56" s="184"/>
      <c r="J56" s="187"/>
      <c r="K56" s="111"/>
      <c r="L56" s="184">
        <v>59100</v>
      </c>
      <c r="M56" s="111"/>
      <c r="N56" s="111"/>
      <c r="O56" s="111"/>
      <c r="P56" s="111"/>
      <c r="Q56" s="111"/>
      <c r="R56" s="111"/>
      <c r="S56" s="111"/>
      <c r="T56" s="111"/>
      <c r="U56" s="111"/>
      <c r="V56" s="111"/>
      <c r="W56" s="111"/>
    </row>
    <row r="57" ht="22" customHeight="1" spans="1:23">
      <c r="A57" s="183" t="s">
        <v>52</v>
      </c>
      <c r="B57" s="183" t="s">
        <v>326</v>
      </c>
      <c r="C57" s="183" t="s">
        <v>327</v>
      </c>
      <c r="D57" s="183">
        <v>2010301</v>
      </c>
      <c r="E57" s="183" t="s">
        <v>309</v>
      </c>
      <c r="F57" s="183">
        <v>31002</v>
      </c>
      <c r="G57" s="183" t="s">
        <v>328</v>
      </c>
      <c r="H57" s="184">
        <v>22000</v>
      </c>
      <c r="I57" s="184"/>
      <c r="J57" s="187"/>
      <c r="K57" s="111"/>
      <c r="L57" s="184">
        <v>22000</v>
      </c>
      <c r="M57" s="111"/>
      <c r="N57" s="111"/>
      <c r="O57" s="111"/>
      <c r="P57" s="111"/>
      <c r="Q57" s="111"/>
      <c r="R57" s="111"/>
      <c r="S57" s="111"/>
      <c r="T57" s="111"/>
      <c r="U57" s="111"/>
      <c r="V57" s="111"/>
      <c r="W57" s="111"/>
    </row>
    <row r="58" ht="22" customHeight="1" spans="1:23">
      <c r="A58" s="183" t="s">
        <v>52</v>
      </c>
      <c r="B58" s="183" t="s">
        <v>326</v>
      </c>
      <c r="C58" s="183" t="s">
        <v>327</v>
      </c>
      <c r="D58" s="183">
        <v>2010301</v>
      </c>
      <c r="E58" s="183" t="s">
        <v>309</v>
      </c>
      <c r="F58" s="183">
        <v>30201</v>
      </c>
      <c r="G58" s="183" t="s">
        <v>324</v>
      </c>
      <c r="H58" s="184">
        <v>55300</v>
      </c>
      <c r="I58" s="184"/>
      <c r="J58" s="187"/>
      <c r="K58" s="111"/>
      <c r="L58" s="184">
        <v>55300</v>
      </c>
      <c r="M58" s="111"/>
      <c r="N58" s="111"/>
      <c r="O58" s="111"/>
      <c r="P58" s="111"/>
      <c r="Q58" s="111"/>
      <c r="R58" s="111"/>
      <c r="S58" s="111"/>
      <c r="T58" s="111"/>
      <c r="U58" s="111"/>
      <c r="V58" s="111"/>
      <c r="W58" s="111"/>
    </row>
    <row r="59" ht="22" customHeight="1" spans="1:23">
      <c r="A59" s="183" t="s">
        <v>52</v>
      </c>
      <c r="B59" s="183" t="s">
        <v>326</v>
      </c>
      <c r="C59" s="183" t="s">
        <v>327</v>
      </c>
      <c r="D59" s="183">
        <v>2010350</v>
      </c>
      <c r="E59" s="183" t="s">
        <v>275</v>
      </c>
      <c r="F59" s="183">
        <v>30201</v>
      </c>
      <c r="G59" s="183" t="s">
        <v>324</v>
      </c>
      <c r="H59" s="184">
        <v>234000</v>
      </c>
      <c r="I59" s="184"/>
      <c r="J59" s="187"/>
      <c r="K59" s="111"/>
      <c r="L59" s="184">
        <v>234000</v>
      </c>
      <c r="M59" s="111"/>
      <c r="N59" s="111"/>
      <c r="O59" s="111"/>
      <c r="P59" s="111"/>
      <c r="Q59" s="111"/>
      <c r="R59" s="111"/>
      <c r="S59" s="111"/>
      <c r="T59" s="111"/>
      <c r="U59" s="111"/>
      <c r="V59" s="111"/>
      <c r="W59" s="111"/>
    </row>
    <row r="60" ht="22" customHeight="1" spans="1:23">
      <c r="A60" s="183" t="s">
        <v>52</v>
      </c>
      <c r="B60" s="183" t="s">
        <v>326</v>
      </c>
      <c r="C60" s="183" t="s">
        <v>327</v>
      </c>
      <c r="D60" s="183">
        <v>2010301</v>
      </c>
      <c r="E60" s="183" t="s">
        <v>309</v>
      </c>
      <c r="F60" s="183">
        <v>30216</v>
      </c>
      <c r="G60" s="183" t="s">
        <v>329</v>
      </c>
      <c r="H60" s="184">
        <v>45000</v>
      </c>
      <c r="I60" s="184"/>
      <c r="J60" s="187"/>
      <c r="K60" s="111"/>
      <c r="L60" s="184">
        <v>45000</v>
      </c>
      <c r="M60" s="111"/>
      <c r="N60" s="111"/>
      <c r="O60" s="111"/>
      <c r="P60" s="111"/>
      <c r="Q60" s="111"/>
      <c r="R60" s="111"/>
      <c r="S60" s="111"/>
      <c r="T60" s="111"/>
      <c r="U60" s="111"/>
      <c r="V60" s="111"/>
      <c r="W60" s="111"/>
    </row>
    <row r="61" ht="22" customHeight="1" spans="1:23">
      <c r="A61" s="183" t="s">
        <v>52</v>
      </c>
      <c r="B61" s="183" t="s">
        <v>326</v>
      </c>
      <c r="C61" s="183" t="s">
        <v>327</v>
      </c>
      <c r="D61" s="183">
        <v>2010301</v>
      </c>
      <c r="E61" s="183" t="s">
        <v>309</v>
      </c>
      <c r="F61" s="183">
        <v>30201</v>
      </c>
      <c r="G61" s="183" t="s">
        <v>324</v>
      </c>
      <c r="H61" s="184">
        <v>20700</v>
      </c>
      <c r="I61" s="184"/>
      <c r="J61" s="187"/>
      <c r="K61" s="111"/>
      <c r="L61" s="184">
        <v>20700</v>
      </c>
      <c r="M61" s="111"/>
      <c r="N61" s="111"/>
      <c r="O61" s="111"/>
      <c r="P61" s="111"/>
      <c r="Q61" s="111"/>
      <c r="R61" s="111"/>
      <c r="S61" s="111"/>
      <c r="T61" s="111"/>
      <c r="U61" s="111"/>
      <c r="V61" s="111"/>
      <c r="W61" s="111"/>
    </row>
    <row r="62" ht="22" customHeight="1" spans="1:23">
      <c r="A62" s="183" t="s">
        <v>52</v>
      </c>
      <c r="B62" s="183" t="s">
        <v>330</v>
      </c>
      <c r="C62" s="183" t="s">
        <v>288</v>
      </c>
      <c r="D62" s="183">
        <v>2010301</v>
      </c>
      <c r="E62" s="183" t="s">
        <v>309</v>
      </c>
      <c r="F62" s="183">
        <v>30228</v>
      </c>
      <c r="G62" s="183" t="s">
        <v>288</v>
      </c>
      <c r="H62" s="184">
        <v>41600</v>
      </c>
      <c r="I62" s="184"/>
      <c r="J62" s="187"/>
      <c r="K62" s="111"/>
      <c r="L62" s="184">
        <v>41600</v>
      </c>
      <c r="M62" s="111"/>
      <c r="N62" s="111"/>
      <c r="O62" s="111"/>
      <c r="P62" s="111"/>
      <c r="Q62" s="111"/>
      <c r="R62" s="111"/>
      <c r="S62" s="111"/>
      <c r="T62" s="111"/>
      <c r="U62" s="111"/>
      <c r="V62" s="111"/>
      <c r="W62" s="111"/>
    </row>
    <row r="63" ht="22" customHeight="1" spans="1:23">
      <c r="A63" s="183" t="s">
        <v>52</v>
      </c>
      <c r="B63" s="183" t="s">
        <v>331</v>
      </c>
      <c r="C63" s="183" t="s">
        <v>332</v>
      </c>
      <c r="D63" s="183">
        <v>2010301</v>
      </c>
      <c r="E63" s="183" t="s">
        <v>309</v>
      </c>
      <c r="F63" s="183">
        <v>30231</v>
      </c>
      <c r="G63" s="183" t="s">
        <v>333</v>
      </c>
      <c r="H63" s="184">
        <v>396000</v>
      </c>
      <c r="I63" s="184"/>
      <c r="J63" s="187"/>
      <c r="K63" s="111"/>
      <c r="L63" s="184">
        <v>396000</v>
      </c>
      <c r="M63" s="111"/>
      <c r="N63" s="111"/>
      <c r="O63" s="111"/>
      <c r="P63" s="111"/>
      <c r="Q63" s="111"/>
      <c r="R63" s="111"/>
      <c r="S63" s="111"/>
      <c r="T63" s="111"/>
      <c r="U63" s="111"/>
      <c r="V63" s="111"/>
      <c r="W63" s="111"/>
    </row>
    <row r="64" ht="22" customHeight="1" spans="1:23">
      <c r="A64" s="183" t="s">
        <v>52</v>
      </c>
      <c r="B64" s="183" t="s">
        <v>334</v>
      </c>
      <c r="C64" s="183" t="s">
        <v>335</v>
      </c>
      <c r="D64" s="183">
        <v>2010301</v>
      </c>
      <c r="E64" s="183" t="s">
        <v>309</v>
      </c>
      <c r="F64" s="183">
        <v>30103</v>
      </c>
      <c r="G64" s="183" t="s">
        <v>336</v>
      </c>
      <c r="H64" s="184">
        <v>410964</v>
      </c>
      <c r="I64" s="184"/>
      <c r="J64" s="187"/>
      <c r="K64" s="111"/>
      <c r="L64" s="184">
        <v>410964</v>
      </c>
      <c r="M64" s="111"/>
      <c r="N64" s="111"/>
      <c r="O64" s="111"/>
      <c r="P64" s="111"/>
      <c r="Q64" s="111"/>
      <c r="R64" s="111"/>
      <c r="S64" s="111"/>
      <c r="T64" s="111"/>
      <c r="U64" s="111"/>
      <c r="V64" s="111"/>
      <c r="W64" s="111"/>
    </row>
    <row r="65" ht="22" customHeight="1" spans="1:23">
      <c r="A65" s="183" t="s">
        <v>52</v>
      </c>
      <c r="B65" s="183" t="s">
        <v>337</v>
      </c>
      <c r="C65" s="183" t="s">
        <v>338</v>
      </c>
      <c r="D65" s="183">
        <v>2010301</v>
      </c>
      <c r="E65" s="183" t="s">
        <v>309</v>
      </c>
      <c r="F65" s="183">
        <v>30239</v>
      </c>
      <c r="G65" s="183" t="s">
        <v>339</v>
      </c>
      <c r="H65" s="184">
        <v>232800</v>
      </c>
      <c r="I65" s="184"/>
      <c r="J65" s="187"/>
      <c r="K65" s="111"/>
      <c r="L65" s="184">
        <v>232800</v>
      </c>
      <c r="M65" s="111"/>
      <c r="N65" s="111"/>
      <c r="O65" s="111"/>
      <c r="P65" s="111"/>
      <c r="Q65" s="111"/>
      <c r="R65" s="111"/>
      <c r="S65" s="111"/>
      <c r="T65" s="111"/>
      <c r="U65" s="111"/>
      <c r="V65" s="111"/>
      <c r="W65" s="111"/>
    </row>
    <row r="66" ht="22" customHeight="1" spans="1:23">
      <c r="A66" s="183" t="s">
        <v>52</v>
      </c>
      <c r="B66" s="183" t="s">
        <v>340</v>
      </c>
      <c r="C66" s="183" t="s">
        <v>299</v>
      </c>
      <c r="D66" s="183">
        <v>2210201</v>
      </c>
      <c r="E66" s="183" t="s">
        <v>299</v>
      </c>
      <c r="F66" s="183">
        <v>30113</v>
      </c>
      <c r="G66" s="183" t="s">
        <v>299</v>
      </c>
      <c r="H66" s="184">
        <v>676530</v>
      </c>
      <c r="I66" s="184"/>
      <c r="J66" s="187"/>
      <c r="K66" s="111"/>
      <c r="L66" s="184">
        <v>676530</v>
      </c>
      <c r="M66" s="111"/>
      <c r="N66" s="111"/>
      <c r="O66" s="111"/>
      <c r="P66" s="111"/>
      <c r="Q66" s="111"/>
      <c r="R66" s="111"/>
      <c r="S66" s="111"/>
      <c r="T66" s="111"/>
      <c r="U66" s="111"/>
      <c r="V66" s="111"/>
      <c r="W66" s="111"/>
    </row>
    <row r="67" ht="22" customHeight="1" spans="1:23">
      <c r="A67" s="183" t="s">
        <v>54</v>
      </c>
      <c r="B67" s="183" t="s">
        <v>341</v>
      </c>
      <c r="C67" s="183" t="s">
        <v>283</v>
      </c>
      <c r="D67" s="183">
        <v>2101102</v>
      </c>
      <c r="E67" s="183" t="s">
        <v>293</v>
      </c>
      <c r="F67" s="183">
        <v>30110</v>
      </c>
      <c r="G67" s="183" t="s">
        <v>294</v>
      </c>
      <c r="H67" s="184">
        <v>28775.52</v>
      </c>
      <c r="I67" s="184"/>
      <c r="J67" s="187"/>
      <c r="K67" s="111"/>
      <c r="L67" s="184">
        <v>28775.52</v>
      </c>
      <c r="M67" s="111"/>
      <c r="N67" s="111"/>
      <c r="O67" s="111"/>
      <c r="P67" s="111"/>
      <c r="Q67" s="111"/>
      <c r="R67" s="111"/>
      <c r="S67" s="111"/>
      <c r="T67" s="111"/>
      <c r="U67" s="111"/>
      <c r="V67" s="111"/>
      <c r="W67" s="111"/>
    </row>
    <row r="68" ht="22" customHeight="1" spans="1:23">
      <c r="A68" s="183" t="s">
        <v>54</v>
      </c>
      <c r="B68" s="183" t="s">
        <v>341</v>
      </c>
      <c r="C68" s="183" t="s">
        <v>283</v>
      </c>
      <c r="D68" s="183">
        <v>2101199</v>
      </c>
      <c r="E68" s="183" t="s">
        <v>297</v>
      </c>
      <c r="F68" s="183">
        <v>30112</v>
      </c>
      <c r="G68" s="183" t="s">
        <v>284</v>
      </c>
      <c r="H68" s="184">
        <v>693.36</v>
      </c>
      <c r="I68" s="184"/>
      <c r="J68" s="187"/>
      <c r="K68" s="111"/>
      <c r="L68" s="184">
        <v>693.36</v>
      </c>
      <c r="M68" s="111"/>
      <c r="N68" s="111"/>
      <c r="O68" s="111"/>
      <c r="P68" s="111"/>
      <c r="Q68" s="111"/>
      <c r="R68" s="111"/>
      <c r="S68" s="111"/>
      <c r="T68" s="111"/>
      <c r="U68" s="111"/>
      <c r="V68" s="111"/>
      <c r="W68" s="111"/>
    </row>
    <row r="69" ht="22" customHeight="1" spans="1:23">
      <c r="A69" s="183" t="s">
        <v>54</v>
      </c>
      <c r="B69" s="183" t="s">
        <v>341</v>
      </c>
      <c r="C69" s="183" t="s">
        <v>283</v>
      </c>
      <c r="D69" s="183">
        <v>2101103</v>
      </c>
      <c r="E69" s="183" t="s">
        <v>295</v>
      </c>
      <c r="F69" s="183">
        <v>30111</v>
      </c>
      <c r="G69" s="183" t="s">
        <v>296</v>
      </c>
      <c r="H69" s="184">
        <v>13902.36</v>
      </c>
      <c r="I69" s="184"/>
      <c r="J69" s="187"/>
      <c r="K69" s="111"/>
      <c r="L69" s="184">
        <v>13902.36</v>
      </c>
      <c r="M69" s="111"/>
      <c r="N69" s="111"/>
      <c r="O69" s="111"/>
      <c r="P69" s="111"/>
      <c r="Q69" s="111"/>
      <c r="R69" s="111"/>
      <c r="S69" s="111"/>
      <c r="T69" s="111"/>
      <c r="U69" s="111"/>
      <c r="V69" s="111"/>
      <c r="W69" s="111"/>
    </row>
    <row r="70" ht="22" customHeight="1" spans="1:23">
      <c r="A70" s="183" t="s">
        <v>54</v>
      </c>
      <c r="B70" s="183" t="s">
        <v>341</v>
      </c>
      <c r="C70" s="183" t="s">
        <v>283</v>
      </c>
      <c r="D70" s="183">
        <v>2080505</v>
      </c>
      <c r="E70" s="183" t="s">
        <v>289</v>
      </c>
      <c r="F70" s="183">
        <v>30108</v>
      </c>
      <c r="G70" s="183" t="s">
        <v>290</v>
      </c>
      <c r="H70" s="184">
        <v>40701.6</v>
      </c>
      <c r="I70" s="184"/>
      <c r="J70" s="187"/>
      <c r="K70" s="111"/>
      <c r="L70" s="184">
        <v>40701.6</v>
      </c>
      <c r="M70" s="111"/>
      <c r="N70" s="111"/>
      <c r="O70" s="111"/>
      <c r="P70" s="111"/>
      <c r="Q70" s="111"/>
      <c r="R70" s="111"/>
      <c r="S70" s="111"/>
      <c r="T70" s="111"/>
      <c r="U70" s="111"/>
      <c r="V70" s="111"/>
      <c r="W70" s="111"/>
    </row>
    <row r="71" ht="22" customHeight="1" spans="1:23">
      <c r="A71" s="183" t="s">
        <v>54</v>
      </c>
      <c r="B71" s="183" t="s">
        <v>341</v>
      </c>
      <c r="C71" s="183" t="s">
        <v>283</v>
      </c>
      <c r="D71" s="183">
        <v>2120199</v>
      </c>
      <c r="E71" s="183" t="s">
        <v>342</v>
      </c>
      <c r="F71" s="183">
        <v>30112</v>
      </c>
      <c r="G71" s="183" t="s">
        <v>284</v>
      </c>
      <c r="H71" s="184">
        <v>2426.88</v>
      </c>
      <c r="I71" s="184"/>
      <c r="J71" s="187"/>
      <c r="K71" s="111"/>
      <c r="L71" s="184">
        <v>2426.88</v>
      </c>
      <c r="M71" s="111"/>
      <c r="N71" s="111"/>
      <c r="O71" s="111"/>
      <c r="P71" s="111"/>
      <c r="Q71" s="111"/>
      <c r="R71" s="111"/>
      <c r="S71" s="111"/>
      <c r="T71" s="111"/>
      <c r="U71" s="111"/>
      <c r="V71" s="111"/>
      <c r="W71" s="111"/>
    </row>
    <row r="72" ht="22" customHeight="1" spans="1:23">
      <c r="A72" s="183" t="s">
        <v>54</v>
      </c>
      <c r="B72" s="183" t="s">
        <v>343</v>
      </c>
      <c r="C72" s="183" t="s">
        <v>274</v>
      </c>
      <c r="D72" s="183">
        <v>2120199</v>
      </c>
      <c r="E72" s="183" t="s">
        <v>342</v>
      </c>
      <c r="F72" s="183">
        <v>30101</v>
      </c>
      <c r="G72" s="183" t="s">
        <v>276</v>
      </c>
      <c r="H72" s="184">
        <v>301068</v>
      </c>
      <c r="I72" s="184"/>
      <c r="J72" s="187"/>
      <c r="K72" s="111"/>
      <c r="L72" s="184">
        <v>301068</v>
      </c>
      <c r="M72" s="111"/>
      <c r="N72" s="111"/>
      <c r="O72" s="111"/>
      <c r="P72" s="111"/>
      <c r="Q72" s="111"/>
      <c r="R72" s="111"/>
      <c r="S72" s="111"/>
      <c r="T72" s="111"/>
      <c r="U72" s="111"/>
      <c r="V72" s="111"/>
      <c r="W72" s="111"/>
    </row>
    <row r="73" ht="22" customHeight="1" spans="1:23">
      <c r="A73" s="183" t="s">
        <v>54</v>
      </c>
      <c r="B73" s="183" t="s">
        <v>343</v>
      </c>
      <c r="C73" s="183" t="s">
        <v>274</v>
      </c>
      <c r="D73" s="183">
        <v>2120199</v>
      </c>
      <c r="E73" s="183" t="s">
        <v>342</v>
      </c>
      <c r="F73" s="183">
        <v>30102</v>
      </c>
      <c r="G73" s="183" t="s">
        <v>277</v>
      </c>
      <c r="H73" s="184">
        <v>45444</v>
      </c>
      <c r="I73" s="184"/>
      <c r="J73" s="187"/>
      <c r="K73" s="111"/>
      <c r="L73" s="184">
        <v>45444</v>
      </c>
      <c r="M73" s="111"/>
      <c r="N73" s="111"/>
      <c r="O73" s="111"/>
      <c r="P73" s="111"/>
      <c r="Q73" s="111"/>
      <c r="R73" s="111"/>
      <c r="S73" s="111"/>
      <c r="T73" s="111"/>
      <c r="U73" s="111"/>
      <c r="V73" s="111"/>
      <c r="W73" s="111"/>
    </row>
    <row r="74" ht="22" customHeight="1" spans="1:23">
      <c r="A74" s="183" t="s">
        <v>54</v>
      </c>
      <c r="B74" s="183" t="s">
        <v>343</v>
      </c>
      <c r="C74" s="183" t="s">
        <v>274</v>
      </c>
      <c r="D74" s="183">
        <v>2120199</v>
      </c>
      <c r="E74" s="183" t="s">
        <v>342</v>
      </c>
      <c r="F74" s="183">
        <v>30102</v>
      </c>
      <c r="G74" s="183" t="s">
        <v>277</v>
      </c>
      <c r="H74" s="184">
        <v>54000</v>
      </c>
      <c r="I74" s="184"/>
      <c r="J74" s="187"/>
      <c r="K74" s="111"/>
      <c r="L74" s="184">
        <v>54000</v>
      </c>
      <c r="M74" s="111"/>
      <c r="N74" s="111"/>
      <c r="O74" s="111"/>
      <c r="P74" s="111"/>
      <c r="Q74" s="111"/>
      <c r="R74" s="111"/>
      <c r="S74" s="111"/>
      <c r="T74" s="111"/>
      <c r="U74" s="111"/>
      <c r="V74" s="111"/>
      <c r="W74" s="111"/>
    </row>
    <row r="75" ht="22" customHeight="1" spans="1:23">
      <c r="A75" s="183" t="s">
        <v>54</v>
      </c>
      <c r="B75" s="183" t="s">
        <v>343</v>
      </c>
      <c r="C75" s="183" t="s">
        <v>274</v>
      </c>
      <c r="D75" s="183">
        <v>2120199</v>
      </c>
      <c r="E75" s="183" t="s">
        <v>342</v>
      </c>
      <c r="F75" s="183">
        <v>30107</v>
      </c>
      <c r="G75" s="183" t="s">
        <v>278</v>
      </c>
      <c r="H75" s="184">
        <v>270000</v>
      </c>
      <c r="I75" s="184"/>
      <c r="J75" s="187"/>
      <c r="K75" s="111"/>
      <c r="L75" s="184">
        <v>270000</v>
      </c>
      <c r="M75" s="111"/>
      <c r="N75" s="111"/>
      <c r="O75" s="111"/>
      <c r="P75" s="111"/>
      <c r="Q75" s="111"/>
      <c r="R75" s="111"/>
      <c r="S75" s="111"/>
      <c r="T75" s="111"/>
      <c r="U75" s="111"/>
      <c r="V75" s="111"/>
      <c r="W75" s="111"/>
    </row>
    <row r="76" ht="22" customHeight="1" spans="1:23">
      <c r="A76" s="183" t="s">
        <v>54</v>
      </c>
      <c r="B76" s="183" t="s">
        <v>343</v>
      </c>
      <c r="C76" s="183" t="s">
        <v>274</v>
      </c>
      <c r="D76" s="183">
        <v>2120199</v>
      </c>
      <c r="E76" s="183" t="s">
        <v>342</v>
      </c>
      <c r="F76" s="183">
        <v>30107</v>
      </c>
      <c r="G76" s="183" t="s">
        <v>278</v>
      </c>
      <c r="H76" s="184">
        <v>136680</v>
      </c>
      <c r="I76" s="184"/>
      <c r="J76" s="187"/>
      <c r="K76" s="111"/>
      <c r="L76" s="184">
        <v>136680</v>
      </c>
      <c r="M76" s="111"/>
      <c r="N76" s="111"/>
      <c r="O76" s="111"/>
      <c r="P76" s="111"/>
      <c r="Q76" s="111"/>
      <c r="R76" s="111"/>
      <c r="S76" s="111"/>
      <c r="T76" s="111"/>
      <c r="U76" s="111"/>
      <c r="V76" s="111"/>
      <c r="W76" s="111"/>
    </row>
    <row r="77" ht="22" customHeight="1" spans="1:23">
      <c r="A77" s="183" t="s">
        <v>54</v>
      </c>
      <c r="B77" s="183" t="s">
        <v>344</v>
      </c>
      <c r="C77" s="183" t="s">
        <v>299</v>
      </c>
      <c r="D77" s="183">
        <v>2210201</v>
      </c>
      <c r="E77" s="183" t="s">
        <v>299</v>
      </c>
      <c r="F77" s="183">
        <v>30113</v>
      </c>
      <c r="G77" s="183" t="s">
        <v>299</v>
      </c>
      <c r="H77" s="184">
        <v>177012</v>
      </c>
      <c r="I77" s="184"/>
      <c r="J77" s="187"/>
      <c r="K77" s="111"/>
      <c r="L77" s="184">
        <v>177012</v>
      </c>
      <c r="M77" s="111"/>
      <c r="N77" s="111"/>
      <c r="O77" s="111"/>
      <c r="P77" s="111"/>
      <c r="Q77" s="111"/>
      <c r="R77" s="111"/>
      <c r="S77" s="111"/>
      <c r="T77" s="111"/>
      <c r="U77" s="111"/>
      <c r="V77" s="111"/>
      <c r="W77" s="111"/>
    </row>
    <row r="78" ht="22" customHeight="1" spans="1:23">
      <c r="A78" s="183" t="s">
        <v>54</v>
      </c>
      <c r="B78" s="183" t="s">
        <v>345</v>
      </c>
      <c r="C78" s="183" t="s">
        <v>292</v>
      </c>
      <c r="D78" s="183">
        <v>2101102</v>
      </c>
      <c r="E78" s="183" t="s">
        <v>293</v>
      </c>
      <c r="F78" s="183">
        <v>30110</v>
      </c>
      <c r="G78" s="183" t="s">
        <v>294</v>
      </c>
      <c r="H78" s="184">
        <v>3177</v>
      </c>
      <c r="I78" s="184"/>
      <c r="J78" s="187"/>
      <c r="K78" s="111"/>
      <c r="L78" s="184">
        <v>3177</v>
      </c>
      <c r="M78" s="111"/>
      <c r="N78" s="111"/>
      <c r="O78" s="111"/>
      <c r="P78" s="111"/>
      <c r="Q78" s="111"/>
      <c r="R78" s="111"/>
      <c r="S78" s="111"/>
      <c r="T78" s="111"/>
      <c r="U78" s="111"/>
      <c r="V78" s="111"/>
      <c r="W78" s="111"/>
    </row>
    <row r="79" ht="22" customHeight="1" spans="1:23">
      <c r="A79" s="183" t="s">
        <v>54</v>
      </c>
      <c r="B79" s="183" t="s">
        <v>346</v>
      </c>
      <c r="C79" s="183" t="s">
        <v>288</v>
      </c>
      <c r="D79" s="183">
        <v>2120199</v>
      </c>
      <c r="E79" s="183" t="s">
        <v>342</v>
      </c>
      <c r="F79" s="183">
        <v>30228</v>
      </c>
      <c r="G79" s="183" t="s">
        <v>288</v>
      </c>
      <c r="H79" s="184">
        <v>14400</v>
      </c>
      <c r="I79" s="184"/>
      <c r="J79" s="187"/>
      <c r="K79" s="111"/>
      <c r="L79" s="184">
        <v>14400</v>
      </c>
      <c r="M79" s="111"/>
      <c r="N79" s="111"/>
      <c r="O79" s="111"/>
      <c r="P79" s="111"/>
      <c r="Q79" s="111"/>
      <c r="R79" s="111"/>
      <c r="S79" s="111"/>
      <c r="T79" s="111"/>
      <c r="U79" s="111"/>
      <c r="V79" s="111"/>
      <c r="W79" s="111"/>
    </row>
    <row r="80" ht="22" customHeight="1" spans="1:23">
      <c r="A80" s="183" t="s">
        <v>54</v>
      </c>
      <c r="B80" s="183" t="s">
        <v>347</v>
      </c>
      <c r="C80" s="183" t="s">
        <v>280</v>
      </c>
      <c r="D80" s="183">
        <v>2120199</v>
      </c>
      <c r="E80" s="183" t="s">
        <v>342</v>
      </c>
      <c r="F80" s="183">
        <v>30229</v>
      </c>
      <c r="G80" s="183" t="s">
        <v>281</v>
      </c>
      <c r="H80" s="184">
        <v>6300</v>
      </c>
      <c r="I80" s="184"/>
      <c r="J80" s="187"/>
      <c r="K80" s="111"/>
      <c r="L80" s="184">
        <v>6300</v>
      </c>
      <c r="M80" s="111"/>
      <c r="N80" s="111"/>
      <c r="O80" s="111"/>
      <c r="P80" s="111"/>
      <c r="Q80" s="111"/>
      <c r="R80" s="111"/>
      <c r="S80" s="111"/>
      <c r="T80" s="111"/>
      <c r="U80" s="111"/>
      <c r="V80" s="111"/>
      <c r="W80" s="111"/>
    </row>
    <row r="81" ht="22" customHeight="1" spans="1:23">
      <c r="A81" s="183" t="s">
        <v>54</v>
      </c>
      <c r="B81" s="183" t="s">
        <v>348</v>
      </c>
      <c r="C81" s="183" t="s">
        <v>286</v>
      </c>
      <c r="D81" s="183">
        <v>2120199</v>
      </c>
      <c r="E81" s="183" t="s">
        <v>342</v>
      </c>
      <c r="F81" s="183">
        <v>30107</v>
      </c>
      <c r="G81" s="183" t="s">
        <v>278</v>
      </c>
      <c r="H81" s="184">
        <v>54000</v>
      </c>
      <c r="I81" s="184"/>
      <c r="J81" s="187"/>
      <c r="K81" s="111"/>
      <c r="L81" s="184">
        <v>54000</v>
      </c>
      <c r="M81" s="111"/>
      <c r="N81" s="111"/>
      <c r="O81" s="111"/>
      <c r="P81" s="111"/>
      <c r="Q81" s="111"/>
      <c r="R81" s="111"/>
      <c r="S81" s="111"/>
      <c r="T81" s="111"/>
      <c r="U81" s="111"/>
      <c r="V81" s="111"/>
      <c r="W81" s="111"/>
    </row>
    <row r="82" ht="22" customHeight="1" spans="1:23">
      <c r="A82" s="183" t="s">
        <v>54</v>
      </c>
      <c r="B82" s="183" t="s">
        <v>348</v>
      </c>
      <c r="C82" s="183" t="s">
        <v>286</v>
      </c>
      <c r="D82" s="183">
        <v>2120199</v>
      </c>
      <c r="E82" s="183" t="s">
        <v>342</v>
      </c>
      <c r="F82" s="183">
        <v>30107</v>
      </c>
      <c r="G82" s="183" t="s">
        <v>278</v>
      </c>
      <c r="H82" s="184">
        <v>108000</v>
      </c>
      <c r="I82" s="184"/>
      <c r="J82" s="187"/>
      <c r="K82" s="111"/>
      <c r="L82" s="184">
        <v>108000</v>
      </c>
      <c r="M82" s="111"/>
      <c r="N82" s="111"/>
      <c r="O82" s="111"/>
      <c r="P82" s="111"/>
      <c r="Q82" s="111"/>
      <c r="R82" s="111"/>
      <c r="S82" s="111"/>
      <c r="T82" s="111"/>
      <c r="U82" s="111"/>
      <c r="V82" s="111"/>
      <c r="W82" s="111"/>
    </row>
    <row r="83" ht="22" customHeight="1" spans="1:23">
      <c r="A83" s="35" t="s">
        <v>225</v>
      </c>
      <c r="B83" s="36"/>
      <c r="C83" s="36"/>
      <c r="D83" s="36"/>
      <c r="E83" s="36"/>
      <c r="F83" s="36"/>
      <c r="G83" s="37"/>
      <c r="H83" s="189">
        <v>15500807.56</v>
      </c>
      <c r="I83" s="189"/>
      <c r="J83" s="111"/>
      <c r="K83" s="111"/>
      <c r="L83" s="189">
        <v>15500807.56</v>
      </c>
      <c r="M83" s="111"/>
      <c r="N83" s="111"/>
      <c r="O83" s="111"/>
      <c r="P83" s="111"/>
      <c r="Q83" s="111"/>
      <c r="R83" s="111"/>
      <c r="S83" s="111"/>
      <c r="T83" s="111"/>
      <c r="U83" s="111"/>
      <c r="V83" s="111"/>
      <c r="W83" s="111"/>
    </row>
  </sheetData>
  <mergeCells count="30">
    <mergeCell ref="A3:W3"/>
    <mergeCell ref="A4:G4"/>
    <mergeCell ref="H5:W5"/>
    <mergeCell ref="I6:M6"/>
    <mergeCell ref="N6:P6"/>
    <mergeCell ref="R6:W6"/>
    <mergeCell ref="A83:G8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2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69"/>
  <sheetViews>
    <sheetView showZeros="0" workbookViewId="0">
      <pane ySplit="1" topLeftCell="A2" activePane="bottomLeft" state="frozen"/>
      <selection/>
      <selection pane="bottomLeft" activeCell="G22" sqref="G22"/>
    </sheetView>
  </sheetViews>
  <sheetFormatPr defaultColWidth="9.10833333333333" defaultRowHeight="14.25" customHeight="1"/>
  <cols>
    <col min="1" max="1" width="11.125" style="143" customWidth="1"/>
    <col min="2" max="2" width="17" style="143" customWidth="1"/>
    <col min="3" max="3" width="45.875" style="143" customWidth="1"/>
    <col min="4" max="4" width="26" style="143" customWidth="1"/>
    <col min="5" max="5" width="11.875" style="143" customWidth="1"/>
    <col min="6" max="6" width="30.375" style="143" customWidth="1"/>
    <col min="7" max="7" width="11.875" style="143" customWidth="1"/>
    <col min="8" max="8" width="16.625" style="143" customWidth="1"/>
    <col min="9" max="10" width="13.125" style="143" customWidth="1"/>
    <col min="11" max="12" width="13.75" style="143" customWidth="1"/>
    <col min="13" max="13" width="15.625" style="143" customWidth="1"/>
    <col min="14" max="14" width="11.875" style="143" customWidth="1"/>
    <col min="15" max="15" width="13.75" style="143" customWidth="1"/>
    <col min="16" max="17" width="15.625" style="143" customWidth="1"/>
    <col min="18" max="18" width="11.5" style="143" customWidth="1"/>
    <col min="19" max="19" width="10.25" style="143" customWidth="1"/>
    <col min="20" max="21" width="11.875" style="143" customWidth="1"/>
    <col min="22" max="22" width="15.625" style="143" customWidth="1"/>
    <col min="23" max="23" width="12.5" style="143" customWidth="1"/>
    <col min="24" max="16384" width="9.10833333333333" style="143"/>
  </cols>
  <sheetData>
    <row r="1" customHeight="1" spans="1:23">
      <c r="A1" s="144"/>
      <c r="B1" s="144"/>
      <c r="C1" s="144"/>
      <c r="D1" s="144"/>
      <c r="E1" s="144"/>
      <c r="F1" s="144"/>
      <c r="G1" s="144"/>
      <c r="H1" s="144"/>
      <c r="I1" s="144"/>
      <c r="J1" s="144"/>
      <c r="K1" s="144"/>
      <c r="L1" s="144"/>
      <c r="M1" s="144"/>
      <c r="N1" s="144"/>
      <c r="O1" s="144"/>
      <c r="P1" s="144"/>
      <c r="Q1" s="144"/>
      <c r="R1" s="144"/>
      <c r="S1" s="144"/>
      <c r="T1" s="144"/>
      <c r="U1" s="144"/>
      <c r="V1" s="144"/>
      <c r="W1" s="144"/>
    </row>
    <row r="2" ht="13.6" customHeight="1" spans="5:23">
      <c r="E2" s="145"/>
      <c r="F2" s="145"/>
      <c r="G2" s="145"/>
      <c r="H2" s="145"/>
      <c r="U2" s="164"/>
      <c r="W2" s="165" t="s">
        <v>349</v>
      </c>
    </row>
    <row r="3" ht="27.85" customHeight="1" spans="1:23">
      <c r="A3" s="146" t="s">
        <v>350</v>
      </c>
      <c r="B3" s="146"/>
      <c r="C3" s="146"/>
      <c r="D3" s="146"/>
      <c r="E3" s="146"/>
      <c r="F3" s="146"/>
      <c r="G3" s="146"/>
      <c r="H3" s="146"/>
      <c r="I3" s="146"/>
      <c r="J3" s="146"/>
      <c r="K3" s="146"/>
      <c r="L3" s="146"/>
      <c r="M3" s="146"/>
      <c r="N3" s="146"/>
      <c r="O3" s="146"/>
      <c r="P3" s="146"/>
      <c r="Q3" s="146"/>
      <c r="R3" s="146"/>
      <c r="S3" s="146"/>
      <c r="T3" s="146"/>
      <c r="U3" s="146"/>
      <c r="V3" s="146"/>
      <c r="W3" s="146"/>
    </row>
    <row r="4" ht="13.6" customHeight="1" spans="1:23">
      <c r="A4" s="147" t="str">
        <f>'部门财务收支预算总表01-1'!A4</f>
        <v>单位名称：新平彝族傣族自治县扬武镇人民政府</v>
      </c>
      <c r="B4" s="148" t="str">
        <f t="shared" ref="B4" si="0">"单位名称："&amp;"绩效评价中心"</f>
        <v>单位名称：绩效评价中心</v>
      </c>
      <c r="C4" s="148"/>
      <c r="D4" s="148"/>
      <c r="E4" s="148"/>
      <c r="F4" s="148"/>
      <c r="G4" s="148"/>
      <c r="H4" s="148"/>
      <c r="I4" s="148"/>
      <c r="J4" s="156"/>
      <c r="K4" s="156"/>
      <c r="L4" s="156"/>
      <c r="M4" s="156"/>
      <c r="N4" s="156"/>
      <c r="O4" s="156"/>
      <c r="P4" s="156"/>
      <c r="Q4" s="156"/>
      <c r="U4" s="164"/>
      <c r="W4" s="166" t="s">
        <v>249</v>
      </c>
    </row>
    <row r="5" ht="21.8" customHeight="1" spans="1:23">
      <c r="A5" s="149" t="s">
        <v>351</v>
      </c>
      <c r="B5" s="149" t="s">
        <v>259</v>
      </c>
      <c r="C5" s="149" t="s">
        <v>260</v>
      </c>
      <c r="D5" s="149" t="s">
        <v>352</v>
      </c>
      <c r="E5" s="150" t="s">
        <v>261</v>
      </c>
      <c r="F5" s="150" t="s">
        <v>262</v>
      </c>
      <c r="G5" s="150" t="s">
        <v>263</v>
      </c>
      <c r="H5" s="150" t="s">
        <v>264</v>
      </c>
      <c r="I5" s="157" t="s">
        <v>33</v>
      </c>
      <c r="J5" s="157" t="s">
        <v>353</v>
      </c>
      <c r="K5" s="157"/>
      <c r="L5" s="157"/>
      <c r="M5" s="157"/>
      <c r="N5" s="158" t="s">
        <v>266</v>
      </c>
      <c r="O5" s="158"/>
      <c r="P5" s="158"/>
      <c r="Q5" s="150" t="s">
        <v>39</v>
      </c>
      <c r="R5" s="167" t="s">
        <v>62</v>
      </c>
      <c r="S5" s="168"/>
      <c r="T5" s="168"/>
      <c r="U5" s="168"/>
      <c r="V5" s="168"/>
      <c r="W5" s="169"/>
    </row>
    <row r="6" ht="21.8" customHeight="1" spans="1:23">
      <c r="A6" s="151"/>
      <c r="B6" s="151"/>
      <c r="C6" s="151"/>
      <c r="D6" s="151"/>
      <c r="E6" s="152"/>
      <c r="F6" s="152"/>
      <c r="G6" s="152"/>
      <c r="H6" s="152"/>
      <c r="I6" s="157"/>
      <c r="J6" s="159" t="s">
        <v>36</v>
      </c>
      <c r="K6" s="159"/>
      <c r="L6" s="159" t="s">
        <v>37</v>
      </c>
      <c r="M6" s="159" t="s">
        <v>38</v>
      </c>
      <c r="N6" s="160" t="s">
        <v>36</v>
      </c>
      <c r="O6" s="160" t="s">
        <v>37</v>
      </c>
      <c r="P6" s="160" t="s">
        <v>38</v>
      </c>
      <c r="Q6" s="152"/>
      <c r="R6" s="150" t="s">
        <v>35</v>
      </c>
      <c r="S6" s="150" t="s">
        <v>46</v>
      </c>
      <c r="T6" s="150" t="s">
        <v>272</v>
      </c>
      <c r="U6" s="150" t="s">
        <v>42</v>
      </c>
      <c r="V6" s="150" t="s">
        <v>43</v>
      </c>
      <c r="W6" s="150" t="s">
        <v>44</v>
      </c>
    </row>
    <row r="7" ht="40.6" customHeight="1" spans="1:23">
      <c r="A7" s="153"/>
      <c r="B7" s="153"/>
      <c r="C7" s="153"/>
      <c r="D7" s="153"/>
      <c r="E7" s="154"/>
      <c r="F7" s="154"/>
      <c r="G7" s="154"/>
      <c r="H7" s="154"/>
      <c r="I7" s="157"/>
      <c r="J7" s="159" t="s">
        <v>35</v>
      </c>
      <c r="K7" s="159" t="s">
        <v>354</v>
      </c>
      <c r="L7" s="159"/>
      <c r="M7" s="159"/>
      <c r="N7" s="154"/>
      <c r="O7" s="154"/>
      <c r="P7" s="154"/>
      <c r="Q7" s="154"/>
      <c r="R7" s="154"/>
      <c r="S7" s="154"/>
      <c r="T7" s="154"/>
      <c r="U7" s="170"/>
      <c r="V7" s="154"/>
      <c r="W7" s="154"/>
    </row>
    <row r="8" ht="15.05" customHeight="1" spans="1:23">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row>
    <row r="9" customFormat="1" ht="15.05" customHeight="1" spans="1:23">
      <c r="A9" s="155"/>
      <c r="B9" s="155"/>
      <c r="C9" s="23" t="s">
        <v>355</v>
      </c>
      <c r="D9" s="155"/>
      <c r="E9" s="155"/>
      <c r="F9" s="155"/>
      <c r="G9" s="155"/>
      <c r="H9" s="155"/>
      <c r="I9" s="161">
        <v>2362000</v>
      </c>
      <c r="J9" s="161">
        <v>2362000</v>
      </c>
      <c r="K9" s="161">
        <v>2362000</v>
      </c>
      <c r="L9" s="162"/>
      <c r="M9" s="162"/>
      <c r="N9" s="162"/>
      <c r="O9" s="162"/>
      <c r="P9" s="162"/>
      <c r="Q9" s="162"/>
      <c r="R9" s="171"/>
      <c r="S9" s="172"/>
      <c r="T9" s="172"/>
      <c r="U9" s="172"/>
      <c r="V9" s="172"/>
      <c r="W9" s="173"/>
    </row>
    <row r="10" s="142" customFormat="1" ht="18" customHeight="1" spans="1:23">
      <c r="A10" s="23" t="s">
        <v>356</v>
      </c>
      <c r="B10" s="23" t="s">
        <v>357</v>
      </c>
      <c r="C10" s="23" t="s">
        <v>355</v>
      </c>
      <c r="D10" s="23" t="s">
        <v>52</v>
      </c>
      <c r="E10" s="23">
        <v>2130705</v>
      </c>
      <c r="F10" s="23" t="s">
        <v>318</v>
      </c>
      <c r="G10" s="23">
        <v>30305</v>
      </c>
      <c r="H10" s="23" t="s">
        <v>319</v>
      </c>
      <c r="I10" s="163">
        <v>185000</v>
      </c>
      <c r="J10" s="161">
        <v>185000</v>
      </c>
      <c r="K10" s="161">
        <v>185000</v>
      </c>
      <c r="L10" s="163"/>
      <c r="M10" s="163"/>
      <c r="N10" s="163"/>
      <c r="O10" s="163"/>
      <c r="P10" s="163"/>
      <c r="Q10" s="163"/>
      <c r="R10" s="174"/>
      <c r="S10" s="163"/>
      <c r="T10" s="163"/>
      <c r="U10" s="175"/>
      <c r="V10" s="163"/>
      <c r="W10" s="176"/>
    </row>
    <row r="11" s="142" customFormat="1" ht="18" customHeight="1" spans="1:23">
      <c r="A11" s="23" t="s">
        <v>356</v>
      </c>
      <c r="B11" s="23" t="s">
        <v>357</v>
      </c>
      <c r="C11" s="23" t="s">
        <v>355</v>
      </c>
      <c r="D11" s="23" t="s">
        <v>52</v>
      </c>
      <c r="E11" s="23">
        <v>2130705</v>
      </c>
      <c r="F11" s="23" t="s">
        <v>318</v>
      </c>
      <c r="G11" s="23">
        <v>30305</v>
      </c>
      <c r="H11" s="23" t="s">
        <v>319</v>
      </c>
      <c r="I11" s="163">
        <v>326400</v>
      </c>
      <c r="J11" s="161">
        <v>326400</v>
      </c>
      <c r="K11" s="161">
        <v>326400</v>
      </c>
      <c r="L11" s="163"/>
      <c r="M11" s="163"/>
      <c r="N11" s="163"/>
      <c r="O11" s="163"/>
      <c r="P11" s="163"/>
      <c r="Q11" s="163"/>
      <c r="R11" s="174"/>
      <c r="S11" s="163"/>
      <c r="T11" s="163"/>
      <c r="U11" s="175"/>
      <c r="V11" s="163"/>
      <c r="W11" s="174"/>
    </row>
    <row r="12" s="142" customFormat="1" ht="18" customHeight="1" spans="1:23">
      <c r="A12" s="23" t="s">
        <v>356</v>
      </c>
      <c r="B12" s="23" t="s">
        <v>357</v>
      </c>
      <c r="C12" s="23" t="s">
        <v>355</v>
      </c>
      <c r="D12" s="23" t="s">
        <v>52</v>
      </c>
      <c r="E12" s="23">
        <v>2130705</v>
      </c>
      <c r="F12" s="23" t="s">
        <v>318</v>
      </c>
      <c r="G12" s="23">
        <v>30305</v>
      </c>
      <c r="H12" s="23" t="s">
        <v>319</v>
      </c>
      <c r="I12" s="163">
        <v>79000</v>
      </c>
      <c r="J12" s="161">
        <v>79000</v>
      </c>
      <c r="K12" s="161">
        <v>79000</v>
      </c>
      <c r="L12" s="163"/>
      <c r="M12" s="163"/>
      <c r="N12" s="163"/>
      <c r="O12" s="163"/>
      <c r="P12" s="163"/>
      <c r="Q12" s="163"/>
      <c r="R12" s="174"/>
      <c r="S12" s="163"/>
      <c r="T12" s="163"/>
      <c r="U12" s="175"/>
      <c r="V12" s="163"/>
      <c r="W12" s="174"/>
    </row>
    <row r="13" s="142" customFormat="1" ht="18" customHeight="1" spans="1:23">
      <c r="A13" s="23" t="s">
        <v>356</v>
      </c>
      <c r="B13" s="23" t="s">
        <v>357</v>
      </c>
      <c r="C13" s="23" t="s">
        <v>355</v>
      </c>
      <c r="D13" s="23" t="s">
        <v>52</v>
      </c>
      <c r="E13" s="23">
        <v>2130705</v>
      </c>
      <c r="F13" s="23" t="s">
        <v>318</v>
      </c>
      <c r="G13" s="23">
        <v>30305</v>
      </c>
      <c r="H13" s="23" t="s">
        <v>319</v>
      </c>
      <c r="I13" s="163">
        <v>1258000</v>
      </c>
      <c r="J13" s="161">
        <v>1258000</v>
      </c>
      <c r="K13" s="161">
        <v>1258000</v>
      </c>
      <c r="L13" s="163"/>
      <c r="M13" s="163"/>
      <c r="N13" s="163"/>
      <c r="O13" s="163"/>
      <c r="P13" s="163"/>
      <c r="Q13" s="163"/>
      <c r="R13" s="174"/>
      <c r="S13" s="163"/>
      <c r="T13" s="163"/>
      <c r="U13" s="175"/>
      <c r="V13" s="163"/>
      <c r="W13" s="174"/>
    </row>
    <row r="14" s="142" customFormat="1" ht="18" customHeight="1" spans="1:23">
      <c r="A14" s="23" t="s">
        <v>356</v>
      </c>
      <c r="B14" s="23" t="s">
        <v>357</v>
      </c>
      <c r="C14" s="23" t="s">
        <v>355</v>
      </c>
      <c r="D14" s="23" t="s">
        <v>52</v>
      </c>
      <c r="E14" s="23">
        <v>2130705</v>
      </c>
      <c r="F14" s="23" t="s">
        <v>318</v>
      </c>
      <c r="G14" s="23">
        <v>30305</v>
      </c>
      <c r="H14" s="23" t="s">
        <v>319</v>
      </c>
      <c r="I14" s="163">
        <v>513600</v>
      </c>
      <c r="J14" s="161">
        <v>513600</v>
      </c>
      <c r="K14" s="161">
        <v>513600</v>
      </c>
      <c r="L14" s="163"/>
      <c r="M14" s="163"/>
      <c r="N14" s="163"/>
      <c r="O14" s="163"/>
      <c r="P14" s="163"/>
      <c r="Q14" s="163"/>
      <c r="R14" s="174"/>
      <c r="S14" s="163"/>
      <c r="T14" s="163"/>
      <c r="U14" s="175"/>
      <c r="V14" s="163"/>
      <c r="W14" s="174"/>
    </row>
    <row r="15" s="142" customFormat="1" ht="18" customHeight="1" spans="1:23">
      <c r="A15" s="23"/>
      <c r="B15" s="23"/>
      <c r="C15" s="23" t="s">
        <v>358</v>
      </c>
      <c r="D15" s="23"/>
      <c r="E15" s="23"/>
      <c r="F15" s="23"/>
      <c r="G15" s="23"/>
      <c r="H15" s="23"/>
      <c r="I15" s="163">
        <f>I16+I17+I18+I19</f>
        <v>8120</v>
      </c>
      <c r="J15" s="163">
        <f>J16+J17+J18+J19</f>
        <v>8120</v>
      </c>
      <c r="K15" s="163">
        <v>8120</v>
      </c>
      <c r="L15" s="163"/>
      <c r="M15" s="163"/>
      <c r="N15" s="163"/>
      <c r="O15" s="163"/>
      <c r="P15" s="163"/>
      <c r="Q15" s="163"/>
      <c r="R15" s="174"/>
      <c r="S15" s="163"/>
      <c r="T15" s="163"/>
      <c r="U15" s="175"/>
      <c r="V15" s="163"/>
      <c r="W15" s="174"/>
    </row>
    <row r="16" s="142" customFormat="1" ht="18" customHeight="1" spans="1:23">
      <c r="A16" s="23" t="s">
        <v>359</v>
      </c>
      <c r="B16" s="23" t="s">
        <v>360</v>
      </c>
      <c r="C16" s="23" t="s">
        <v>358</v>
      </c>
      <c r="D16" s="23" t="s">
        <v>52</v>
      </c>
      <c r="E16" s="23">
        <v>2013299</v>
      </c>
      <c r="F16" s="23" t="s">
        <v>361</v>
      </c>
      <c r="G16" s="23">
        <v>30305</v>
      </c>
      <c r="H16" s="23" t="s">
        <v>319</v>
      </c>
      <c r="I16" s="163">
        <v>1920</v>
      </c>
      <c r="J16" s="161">
        <v>1920</v>
      </c>
      <c r="K16" s="161">
        <v>1920</v>
      </c>
      <c r="L16" s="163"/>
      <c r="M16" s="163"/>
      <c r="N16" s="163"/>
      <c r="O16" s="163"/>
      <c r="P16" s="163"/>
      <c r="Q16" s="163"/>
      <c r="R16" s="174"/>
      <c r="S16" s="163"/>
      <c r="T16" s="163"/>
      <c r="U16" s="175"/>
      <c r="V16" s="163"/>
      <c r="W16" s="174"/>
    </row>
    <row r="17" s="142" customFormat="1" ht="18" customHeight="1" spans="1:23">
      <c r="A17" s="23" t="s">
        <v>359</v>
      </c>
      <c r="B17" s="23" t="s">
        <v>360</v>
      </c>
      <c r="C17" s="23" t="s">
        <v>358</v>
      </c>
      <c r="D17" s="23" t="s">
        <v>52</v>
      </c>
      <c r="E17" s="23">
        <v>2013299</v>
      </c>
      <c r="F17" s="23" t="s">
        <v>361</v>
      </c>
      <c r="G17" s="23">
        <v>30305</v>
      </c>
      <c r="H17" s="23" t="s">
        <v>319</v>
      </c>
      <c r="I17" s="163">
        <v>1200</v>
      </c>
      <c r="J17" s="161">
        <v>1200</v>
      </c>
      <c r="K17" s="161">
        <v>1200</v>
      </c>
      <c r="L17" s="163"/>
      <c r="M17" s="163"/>
      <c r="N17" s="163"/>
      <c r="O17" s="163"/>
      <c r="P17" s="163"/>
      <c r="Q17" s="163"/>
      <c r="R17" s="174"/>
      <c r="S17" s="163"/>
      <c r="T17" s="163"/>
      <c r="U17" s="175"/>
      <c r="V17" s="163"/>
      <c r="W17" s="174"/>
    </row>
    <row r="18" s="142" customFormat="1" ht="18" customHeight="1" spans="1:23">
      <c r="A18" s="23" t="s">
        <v>359</v>
      </c>
      <c r="B18" s="23" t="s">
        <v>360</v>
      </c>
      <c r="C18" s="23" t="s">
        <v>358</v>
      </c>
      <c r="D18" s="23" t="s">
        <v>52</v>
      </c>
      <c r="E18" s="23">
        <v>2013299</v>
      </c>
      <c r="F18" s="23" t="s">
        <v>361</v>
      </c>
      <c r="G18" s="23">
        <v>30201</v>
      </c>
      <c r="H18" s="23" t="s">
        <v>324</v>
      </c>
      <c r="I18" s="163">
        <v>3700</v>
      </c>
      <c r="J18" s="161">
        <v>3700</v>
      </c>
      <c r="K18" s="161">
        <v>3700</v>
      </c>
      <c r="L18" s="163"/>
      <c r="M18" s="163"/>
      <c r="N18" s="163"/>
      <c r="O18" s="163"/>
      <c r="P18" s="163"/>
      <c r="Q18" s="163"/>
      <c r="R18" s="174"/>
      <c r="S18" s="163"/>
      <c r="T18" s="163"/>
      <c r="U18" s="175"/>
      <c r="V18" s="163"/>
      <c r="W18" s="174"/>
    </row>
    <row r="19" s="142" customFormat="1" ht="18" customHeight="1" spans="1:23">
      <c r="A19" s="23" t="s">
        <v>359</v>
      </c>
      <c r="B19" s="23" t="s">
        <v>360</v>
      </c>
      <c r="C19" s="23" t="s">
        <v>358</v>
      </c>
      <c r="D19" s="23" t="s">
        <v>52</v>
      </c>
      <c r="E19" s="23">
        <v>2013299</v>
      </c>
      <c r="F19" s="23" t="s">
        <v>361</v>
      </c>
      <c r="G19" s="23">
        <v>30201</v>
      </c>
      <c r="H19" s="23" t="s">
        <v>324</v>
      </c>
      <c r="I19" s="163">
        <v>1300</v>
      </c>
      <c r="J19" s="161">
        <v>1300</v>
      </c>
      <c r="K19" s="161">
        <v>1300</v>
      </c>
      <c r="L19" s="163"/>
      <c r="M19" s="163"/>
      <c r="N19" s="163"/>
      <c r="O19" s="163"/>
      <c r="P19" s="163"/>
      <c r="Q19" s="163"/>
      <c r="R19" s="174"/>
      <c r="S19" s="163"/>
      <c r="T19" s="163"/>
      <c r="U19" s="175"/>
      <c r="V19" s="163"/>
      <c r="W19" s="174"/>
    </row>
    <row r="20" s="142" customFormat="1" ht="18" customHeight="1" spans="1:23">
      <c r="A20" s="23"/>
      <c r="B20" s="23"/>
      <c r="C20" s="23" t="s">
        <v>362</v>
      </c>
      <c r="D20" s="23"/>
      <c r="E20" s="23"/>
      <c r="F20" s="23"/>
      <c r="G20" s="23"/>
      <c r="H20" s="23"/>
      <c r="I20" s="163">
        <f>I21+I22+I23</f>
        <v>124800</v>
      </c>
      <c r="J20" s="163">
        <f>J21+J22+J23</f>
        <v>124800</v>
      </c>
      <c r="K20" s="163">
        <v>124800</v>
      </c>
      <c r="L20" s="163"/>
      <c r="M20" s="163"/>
      <c r="N20" s="163"/>
      <c r="O20" s="163"/>
      <c r="P20" s="163"/>
      <c r="Q20" s="163"/>
      <c r="R20" s="174"/>
      <c r="S20" s="163"/>
      <c r="T20" s="163"/>
      <c r="U20" s="175"/>
      <c r="V20" s="163"/>
      <c r="W20" s="174"/>
    </row>
    <row r="21" s="142" customFormat="1" ht="18" customHeight="1" spans="1:23">
      <c r="A21" s="23" t="s">
        <v>359</v>
      </c>
      <c r="B21" s="23" t="s">
        <v>363</v>
      </c>
      <c r="C21" s="23" t="s">
        <v>362</v>
      </c>
      <c r="D21" s="23" t="s">
        <v>52</v>
      </c>
      <c r="E21" s="23">
        <v>2130306</v>
      </c>
      <c r="F21" s="23" t="s">
        <v>364</v>
      </c>
      <c r="G21" s="23">
        <v>30305</v>
      </c>
      <c r="H21" s="23" t="s">
        <v>319</v>
      </c>
      <c r="I21" s="163">
        <v>7200</v>
      </c>
      <c r="J21" s="161">
        <v>7200</v>
      </c>
      <c r="K21" s="161">
        <v>7200</v>
      </c>
      <c r="L21" s="163"/>
      <c r="M21" s="163"/>
      <c r="N21" s="163"/>
      <c r="O21" s="163"/>
      <c r="P21" s="163"/>
      <c r="Q21" s="163"/>
      <c r="R21" s="174"/>
      <c r="S21" s="163"/>
      <c r="T21" s="163"/>
      <c r="U21" s="175"/>
      <c r="V21" s="163"/>
      <c r="W21" s="174"/>
    </row>
    <row r="22" s="142" customFormat="1" ht="18" customHeight="1" spans="1:23">
      <c r="A22" s="23" t="s">
        <v>359</v>
      </c>
      <c r="B22" s="23" t="s">
        <v>363</v>
      </c>
      <c r="C22" s="23" t="s">
        <v>362</v>
      </c>
      <c r="D22" s="23" t="s">
        <v>52</v>
      </c>
      <c r="E22" s="23">
        <v>2130306</v>
      </c>
      <c r="F22" s="23" t="s">
        <v>364</v>
      </c>
      <c r="G22" s="23">
        <v>30305</v>
      </c>
      <c r="H22" s="23" t="s">
        <v>319</v>
      </c>
      <c r="I22" s="163">
        <v>20400</v>
      </c>
      <c r="J22" s="161">
        <v>20400</v>
      </c>
      <c r="K22" s="161">
        <v>20400</v>
      </c>
      <c r="L22" s="163"/>
      <c r="M22" s="163"/>
      <c r="N22" s="163"/>
      <c r="O22" s="163"/>
      <c r="P22" s="163"/>
      <c r="Q22" s="163"/>
      <c r="R22" s="174"/>
      <c r="S22" s="163"/>
      <c r="T22" s="163"/>
      <c r="U22" s="175"/>
      <c r="V22" s="163"/>
      <c r="W22" s="174"/>
    </row>
    <row r="23" s="142" customFormat="1" ht="18" customHeight="1" spans="1:23">
      <c r="A23" s="23" t="s">
        <v>359</v>
      </c>
      <c r="B23" s="23" t="s">
        <v>363</v>
      </c>
      <c r="C23" s="23" t="s">
        <v>362</v>
      </c>
      <c r="D23" s="23" t="s">
        <v>52</v>
      </c>
      <c r="E23" s="23">
        <v>2130306</v>
      </c>
      <c r="F23" s="23" t="s">
        <v>364</v>
      </c>
      <c r="G23" s="23">
        <v>30305</v>
      </c>
      <c r="H23" s="23" t="s">
        <v>319</v>
      </c>
      <c r="I23" s="163">
        <v>97200</v>
      </c>
      <c r="J23" s="161">
        <v>97200</v>
      </c>
      <c r="K23" s="161">
        <v>97200</v>
      </c>
      <c r="L23" s="163"/>
      <c r="M23" s="163"/>
      <c r="N23" s="163"/>
      <c r="O23" s="163"/>
      <c r="P23" s="163"/>
      <c r="Q23" s="163"/>
      <c r="R23" s="174"/>
      <c r="S23" s="163"/>
      <c r="T23" s="163"/>
      <c r="U23" s="175"/>
      <c r="V23" s="163"/>
      <c r="W23" s="174"/>
    </row>
    <row r="24" s="142" customFormat="1" ht="18" customHeight="1" spans="1:23">
      <c r="A24" s="23"/>
      <c r="B24" s="23"/>
      <c r="C24" s="23" t="s">
        <v>365</v>
      </c>
      <c r="D24" s="23"/>
      <c r="E24" s="23"/>
      <c r="F24" s="23"/>
      <c r="G24" s="23"/>
      <c r="H24" s="23"/>
      <c r="I24" s="163">
        <v>107640</v>
      </c>
      <c r="J24" s="161">
        <v>107640</v>
      </c>
      <c r="K24" s="161">
        <v>107640</v>
      </c>
      <c r="L24" s="163"/>
      <c r="M24" s="163"/>
      <c r="N24" s="163"/>
      <c r="O24" s="163"/>
      <c r="P24" s="163"/>
      <c r="Q24" s="163"/>
      <c r="R24" s="174"/>
      <c r="S24" s="163"/>
      <c r="T24" s="163"/>
      <c r="U24" s="175"/>
      <c r="V24" s="163"/>
      <c r="W24" s="174"/>
    </row>
    <row r="25" s="142" customFormat="1" ht="18" customHeight="1" spans="1:23">
      <c r="A25" s="23" t="s">
        <v>356</v>
      </c>
      <c r="B25" s="23" t="s">
        <v>366</v>
      </c>
      <c r="C25" s="23" t="s">
        <v>365</v>
      </c>
      <c r="D25" s="23" t="s">
        <v>52</v>
      </c>
      <c r="E25" s="23">
        <v>2013299</v>
      </c>
      <c r="F25" s="23" t="s">
        <v>361</v>
      </c>
      <c r="G25" s="23">
        <v>30305</v>
      </c>
      <c r="H25" s="23" t="s">
        <v>319</v>
      </c>
      <c r="I25" s="163">
        <v>107640</v>
      </c>
      <c r="J25" s="161">
        <v>107640</v>
      </c>
      <c r="K25" s="161">
        <v>107640</v>
      </c>
      <c r="L25" s="163"/>
      <c r="M25" s="163"/>
      <c r="N25" s="163"/>
      <c r="O25" s="163"/>
      <c r="P25" s="163"/>
      <c r="Q25" s="163"/>
      <c r="R25" s="174"/>
      <c r="S25" s="163"/>
      <c r="T25" s="163"/>
      <c r="U25" s="175"/>
      <c r="V25" s="163"/>
      <c r="W25" s="174"/>
    </row>
    <row r="26" s="142" customFormat="1" ht="18" customHeight="1" spans="1:23">
      <c r="A26" s="23"/>
      <c r="B26" s="23"/>
      <c r="C26" s="23" t="s">
        <v>367</v>
      </c>
      <c r="D26" s="23"/>
      <c r="E26" s="23"/>
      <c r="F26" s="23"/>
      <c r="G26" s="23"/>
      <c r="H26" s="23"/>
      <c r="I26" s="163">
        <v>3002.67</v>
      </c>
      <c r="J26" s="161"/>
      <c r="K26" s="161"/>
      <c r="L26" s="163"/>
      <c r="M26" s="163"/>
      <c r="N26" s="163"/>
      <c r="O26" s="163"/>
      <c r="P26" s="163"/>
      <c r="Q26" s="163"/>
      <c r="R26" s="174">
        <v>3002.67</v>
      </c>
      <c r="S26" s="163"/>
      <c r="T26" s="163"/>
      <c r="U26" s="175"/>
      <c r="V26" s="163"/>
      <c r="W26" s="174">
        <v>3002.67</v>
      </c>
    </row>
    <row r="27" s="142" customFormat="1" ht="18" customHeight="1" spans="1:23">
      <c r="A27" s="23" t="s">
        <v>359</v>
      </c>
      <c r="B27" s="23" t="s">
        <v>368</v>
      </c>
      <c r="C27" s="23" t="s">
        <v>367</v>
      </c>
      <c r="D27" s="23" t="s">
        <v>52</v>
      </c>
      <c r="E27" s="23">
        <v>2130126</v>
      </c>
      <c r="F27" s="23" t="s">
        <v>369</v>
      </c>
      <c r="G27" s="23">
        <v>30201</v>
      </c>
      <c r="H27" s="23" t="s">
        <v>324</v>
      </c>
      <c r="I27" s="163">
        <v>3002.67</v>
      </c>
      <c r="J27" s="161"/>
      <c r="K27" s="161"/>
      <c r="L27" s="163"/>
      <c r="M27" s="163"/>
      <c r="N27" s="163"/>
      <c r="O27" s="163"/>
      <c r="P27" s="163"/>
      <c r="Q27" s="163"/>
      <c r="R27" s="174">
        <v>3002.67</v>
      </c>
      <c r="S27" s="163"/>
      <c r="T27" s="163"/>
      <c r="U27" s="175"/>
      <c r="V27" s="163"/>
      <c r="W27" s="174">
        <v>3002.67</v>
      </c>
    </row>
    <row r="28" s="142" customFormat="1" ht="18" customHeight="1" spans="1:23">
      <c r="A28" s="23"/>
      <c r="B28" s="23"/>
      <c r="C28" s="23" t="s">
        <v>370</v>
      </c>
      <c r="D28" s="23"/>
      <c r="E28" s="23"/>
      <c r="F28" s="23"/>
      <c r="G28" s="23"/>
      <c r="H28" s="23"/>
      <c r="I28" s="163">
        <f>SUM(I29:I43)</f>
        <v>1248000</v>
      </c>
      <c r="J28" s="163">
        <f>SUM(J29:J43)</f>
        <v>1248000</v>
      </c>
      <c r="K28" s="163">
        <v>1248000</v>
      </c>
      <c r="L28" s="163"/>
      <c r="M28" s="163"/>
      <c r="N28" s="163"/>
      <c r="O28" s="163"/>
      <c r="P28" s="163"/>
      <c r="Q28" s="163"/>
      <c r="R28" s="174"/>
      <c r="S28" s="163"/>
      <c r="T28" s="163"/>
      <c r="U28" s="175"/>
      <c r="V28" s="163"/>
      <c r="W28" s="174"/>
    </row>
    <row r="29" s="142" customFormat="1" ht="18" customHeight="1" spans="1:23">
      <c r="A29" s="23" t="s">
        <v>359</v>
      </c>
      <c r="B29" s="23" t="s">
        <v>371</v>
      </c>
      <c r="C29" s="23" t="s">
        <v>370</v>
      </c>
      <c r="D29" s="23" t="s">
        <v>52</v>
      </c>
      <c r="E29" s="23">
        <v>2010301</v>
      </c>
      <c r="F29" s="23" t="s">
        <v>309</v>
      </c>
      <c r="G29" s="23">
        <v>30299</v>
      </c>
      <c r="H29" s="23" t="s">
        <v>372</v>
      </c>
      <c r="I29" s="163">
        <v>50000</v>
      </c>
      <c r="J29" s="161">
        <v>50000</v>
      </c>
      <c r="K29" s="161">
        <v>50000</v>
      </c>
      <c r="L29" s="163"/>
      <c r="M29" s="163"/>
      <c r="N29" s="163"/>
      <c r="O29" s="163"/>
      <c r="P29" s="163"/>
      <c r="Q29" s="163"/>
      <c r="R29" s="174"/>
      <c r="S29" s="163"/>
      <c r="T29" s="163"/>
      <c r="U29" s="175"/>
      <c r="V29" s="163"/>
      <c r="W29" s="174"/>
    </row>
    <row r="30" s="142" customFormat="1" ht="18" customHeight="1" spans="1:23">
      <c r="A30" s="23" t="s">
        <v>359</v>
      </c>
      <c r="B30" s="23" t="s">
        <v>371</v>
      </c>
      <c r="C30" s="23" t="s">
        <v>370</v>
      </c>
      <c r="D30" s="23" t="s">
        <v>52</v>
      </c>
      <c r="E30" s="23">
        <v>2010301</v>
      </c>
      <c r="F30" s="23" t="s">
        <v>309</v>
      </c>
      <c r="G30" s="23">
        <v>30209</v>
      </c>
      <c r="H30" s="23" t="s">
        <v>373</v>
      </c>
      <c r="I30" s="163">
        <v>4400</v>
      </c>
      <c r="J30" s="161">
        <v>4400</v>
      </c>
      <c r="K30" s="161">
        <v>4400</v>
      </c>
      <c r="L30" s="163"/>
      <c r="M30" s="163"/>
      <c r="N30" s="163"/>
      <c r="O30" s="163"/>
      <c r="P30" s="163"/>
      <c r="Q30" s="163"/>
      <c r="R30" s="174"/>
      <c r="S30" s="163"/>
      <c r="T30" s="163"/>
      <c r="U30" s="175"/>
      <c r="V30" s="163"/>
      <c r="W30" s="174"/>
    </row>
    <row r="31" s="142" customFormat="1" ht="18" customHeight="1" spans="1:23">
      <c r="A31" s="23" t="s">
        <v>359</v>
      </c>
      <c r="B31" s="23" t="s">
        <v>371</v>
      </c>
      <c r="C31" s="23" t="s">
        <v>370</v>
      </c>
      <c r="D31" s="23" t="s">
        <v>52</v>
      </c>
      <c r="E31" s="23">
        <v>2010301</v>
      </c>
      <c r="F31" s="23" t="s">
        <v>309</v>
      </c>
      <c r="G31" s="23">
        <v>30213</v>
      </c>
      <c r="H31" s="23" t="s">
        <v>374</v>
      </c>
      <c r="I31" s="163">
        <v>30000</v>
      </c>
      <c r="J31" s="161">
        <v>30000</v>
      </c>
      <c r="K31" s="161">
        <v>30000</v>
      </c>
      <c r="L31" s="163"/>
      <c r="M31" s="163"/>
      <c r="N31" s="163"/>
      <c r="O31" s="163"/>
      <c r="P31" s="163"/>
      <c r="Q31" s="163"/>
      <c r="R31" s="174"/>
      <c r="S31" s="163"/>
      <c r="T31" s="163"/>
      <c r="U31" s="175"/>
      <c r="V31" s="163"/>
      <c r="W31" s="174"/>
    </row>
    <row r="32" s="142" customFormat="1" ht="18" customHeight="1" spans="1:23">
      <c r="A32" s="23" t="s">
        <v>359</v>
      </c>
      <c r="B32" s="23" t="s">
        <v>371</v>
      </c>
      <c r="C32" s="23" t="s">
        <v>370</v>
      </c>
      <c r="D32" s="23" t="s">
        <v>52</v>
      </c>
      <c r="E32" s="23">
        <v>2010301</v>
      </c>
      <c r="F32" s="23" t="s">
        <v>309</v>
      </c>
      <c r="G32" s="23">
        <v>30206</v>
      </c>
      <c r="H32" s="23" t="s">
        <v>375</v>
      </c>
      <c r="I32" s="163">
        <v>90600</v>
      </c>
      <c r="J32" s="161">
        <v>90600</v>
      </c>
      <c r="K32" s="161">
        <v>90600</v>
      </c>
      <c r="L32" s="163"/>
      <c r="M32" s="163"/>
      <c r="N32" s="163"/>
      <c r="O32" s="163"/>
      <c r="P32" s="163"/>
      <c r="Q32" s="163"/>
      <c r="R32" s="174"/>
      <c r="S32" s="163"/>
      <c r="T32" s="163"/>
      <c r="U32" s="175"/>
      <c r="V32" s="163"/>
      <c r="W32" s="174"/>
    </row>
    <row r="33" s="142" customFormat="1" ht="18" customHeight="1" spans="1:23">
      <c r="A33" s="23" t="s">
        <v>359</v>
      </c>
      <c r="B33" s="23" t="s">
        <v>371</v>
      </c>
      <c r="C33" s="23" t="s">
        <v>370</v>
      </c>
      <c r="D33" s="23" t="s">
        <v>52</v>
      </c>
      <c r="E33" s="23">
        <v>2010301</v>
      </c>
      <c r="F33" s="23" t="s">
        <v>309</v>
      </c>
      <c r="G33" s="23">
        <v>30227</v>
      </c>
      <c r="H33" s="23" t="s">
        <v>376</v>
      </c>
      <c r="I33" s="163">
        <v>13000</v>
      </c>
      <c r="J33" s="161">
        <v>13000</v>
      </c>
      <c r="K33" s="161">
        <v>13000</v>
      </c>
      <c r="L33" s="163"/>
      <c r="M33" s="163"/>
      <c r="N33" s="163"/>
      <c r="O33" s="163"/>
      <c r="P33" s="163"/>
      <c r="Q33" s="163"/>
      <c r="R33" s="174"/>
      <c r="S33" s="163"/>
      <c r="T33" s="163"/>
      <c r="U33" s="175"/>
      <c r="V33" s="163"/>
      <c r="W33" s="174"/>
    </row>
    <row r="34" s="142" customFormat="1" ht="18" customHeight="1" spans="1:23">
      <c r="A34" s="23" t="s">
        <v>359</v>
      </c>
      <c r="B34" s="23" t="s">
        <v>371</v>
      </c>
      <c r="C34" s="23" t="s">
        <v>370</v>
      </c>
      <c r="D34" s="23" t="s">
        <v>52</v>
      </c>
      <c r="E34" s="23">
        <v>2010301</v>
      </c>
      <c r="F34" s="23" t="s">
        <v>309</v>
      </c>
      <c r="G34" s="23">
        <v>30201</v>
      </c>
      <c r="H34" s="23" t="s">
        <v>324</v>
      </c>
      <c r="I34" s="163">
        <v>1000</v>
      </c>
      <c r="J34" s="161">
        <v>1000</v>
      </c>
      <c r="K34" s="161">
        <v>1000</v>
      </c>
      <c r="L34" s="163"/>
      <c r="M34" s="163"/>
      <c r="N34" s="163"/>
      <c r="O34" s="163"/>
      <c r="P34" s="163"/>
      <c r="Q34" s="163"/>
      <c r="R34" s="174"/>
      <c r="S34" s="163"/>
      <c r="T34" s="163"/>
      <c r="U34" s="175"/>
      <c r="V34" s="163"/>
      <c r="W34" s="174"/>
    </row>
    <row r="35" s="142" customFormat="1" ht="18" customHeight="1" spans="1:23">
      <c r="A35" s="23" t="s">
        <v>359</v>
      </c>
      <c r="B35" s="23" t="s">
        <v>371</v>
      </c>
      <c r="C35" s="23" t="s">
        <v>370</v>
      </c>
      <c r="D35" s="23" t="s">
        <v>52</v>
      </c>
      <c r="E35" s="23">
        <v>2010301</v>
      </c>
      <c r="F35" s="23" t="s">
        <v>309</v>
      </c>
      <c r="G35" s="23">
        <v>30205</v>
      </c>
      <c r="H35" s="23" t="s">
        <v>377</v>
      </c>
      <c r="I35" s="163">
        <v>20000</v>
      </c>
      <c r="J35" s="161">
        <v>20000</v>
      </c>
      <c r="K35" s="161">
        <v>20000</v>
      </c>
      <c r="L35" s="163"/>
      <c r="M35" s="163"/>
      <c r="N35" s="163"/>
      <c r="O35" s="163"/>
      <c r="P35" s="163"/>
      <c r="Q35" s="163"/>
      <c r="R35" s="174"/>
      <c r="S35" s="163"/>
      <c r="T35" s="163"/>
      <c r="U35" s="175"/>
      <c r="V35" s="163"/>
      <c r="W35" s="174"/>
    </row>
    <row r="36" s="142" customFormat="1" ht="18" customHeight="1" spans="1:23">
      <c r="A36" s="23" t="s">
        <v>359</v>
      </c>
      <c r="B36" s="23" t="s">
        <v>371</v>
      </c>
      <c r="C36" s="23" t="s">
        <v>370</v>
      </c>
      <c r="D36" s="23" t="s">
        <v>52</v>
      </c>
      <c r="E36" s="23">
        <v>2010301</v>
      </c>
      <c r="F36" s="23" t="s">
        <v>309</v>
      </c>
      <c r="G36" s="23">
        <v>30211</v>
      </c>
      <c r="H36" s="23" t="s">
        <v>378</v>
      </c>
      <c r="I36" s="163">
        <v>100000</v>
      </c>
      <c r="J36" s="161">
        <v>100000</v>
      </c>
      <c r="K36" s="161">
        <v>100000</v>
      </c>
      <c r="L36" s="163"/>
      <c r="M36" s="163"/>
      <c r="N36" s="163"/>
      <c r="O36" s="163"/>
      <c r="P36" s="163"/>
      <c r="Q36" s="163"/>
      <c r="R36" s="174"/>
      <c r="S36" s="163"/>
      <c r="T36" s="163"/>
      <c r="U36" s="175"/>
      <c r="V36" s="163"/>
      <c r="W36" s="174"/>
    </row>
    <row r="37" s="142" customFormat="1" ht="18" customHeight="1" spans="1:23">
      <c r="A37" s="23" t="s">
        <v>359</v>
      </c>
      <c r="B37" s="23" t="s">
        <v>371</v>
      </c>
      <c r="C37" s="23" t="s">
        <v>370</v>
      </c>
      <c r="D37" s="23" t="s">
        <v>52</v>
      </c>
      <c r="E37" s="23">
        <v>2010301</v>
      </c>
      <c r="F37" s="23" t="s">
        <v>309</v>
      </c>
      <c r="G37" s="23">
        <v>30215</v>
      </c>
      <c r="H37" s="23" t="s">
        <v>379</v>
      </c>
      <c r="I37" s="163">
        <v>80000</v>
      </c>
      <c r="J37" s="161">
        <v>80000</v>
      </c>
      <c r="K37" s="161">
        <v>80000</v>
      </c>
      <c r="L37" s="163"/>
      <c r="M37" s="163"/>
      <c r="N37" s="163"/>
      <c r="O37" s="163"/>
      <c r="P37" s="163"/>
      <c r="Q37" s="163"/>
      <c r="R37" s="174"/>
      <c r="S37" s="163"/>
      <c r="T37" s="163"/>
      <c r="U37" s="175"/>
      <c r="V37" s="163"/>
      <c r="W37" s="174"/>
    </row>
    <row r="38" s="142" customFormat="1" ht="18" customHeight="1" spans="1:23">
      <c r="A38" s="23" t="s">
        <v>359</v>
      </c>
      <c r="B38" s="23" t="s">
        <v>371</v>
      </c>
      <c r="C38" s="23" t="s">
        <v>370</v>
      </c>
      <c r="D38" s="23" t="s">
        <v>52</v>
      </c>
      <c r="E38" s="23">
        <v>2010301</v>
      </c>
      <c r="F38" s="23" t="s">
        <v>309</v>
      </c>
      <c r="G38" s="23">
        <v>30226</v>
      </c>
      <c r="H38" s="23" t="s">
        <v>380</v>
      </c>
      <c r="I38" s="163">
        <v>30000</v>
      </c>
      <c r="J38" s="161">
        <v>30000</v>
      </c>
      <c r="K38" s="161">
        <v>30000</v>
      </c>
      <c r="L38" s="163"/>
      <c r="M38" s="163"/>
      <c r="N38" s="163"/>
      <c r="O38" s="163"/>
      <c r="P38" s="163"/>
      <c r="Q38" s="163"/>
      <c r="R38" s="174"/>
      <c r="S38" s="163"/>
      <c r="T38" s="163"/>
      <c r="U38" s="175"/>
      <c r="V38" s="163"/>
      <c r="W38" s="174"/>
    </row>
    <row r="39" s="142" customFormat="1" ht="18" customHeight="1" spans="1:23">
      <c r="A39" s="23" t="s">
        <v>359</v>
      </c>
      <c r="B39" s="23" t="s">
        <v>371</v>
      </c>
      <c r="C39" s="23" t="s">
        <v>370</v>
      </c>
      <c r="D39" s="23" t="s">
        <v>52</v>
      </c>
      <c r="E39" s="23">
        <v>2010301</v>
      </c>
      <c r="F39" s="23" t="s">
        <v>309</v>
      </c>
      <c r="G39" s="23">
        <v>31002</v>
      </c>
      <c r="H39" s="23" t="s">
        <v>328</v>
      </c>
      <c r="I39" s="163">
        <v>19000</v>
      </c>
      <c r="J39" s="161">
        <v>19000</v>
      </c>
      <c r="K39" s="161">
        <v>19000</v>
      </c>
      <c r="L39" s="163"/>
      <c r="M39" s="163"/>
      <c r="N39" s="163"/>
      <c r="O39" s="163"/>
      <c r="P39" s="163"/>
      <c r="Q39" s="163"/>
      <c r="R39" s="174"/>
      <c r="S39" s="163"/>
      <c r="T39" s="163"/>
      <c r="U39" s="175"/>
      <c r="V39" s="163"/>
      <c r="W39" s="174"/>
    </row>
    <row r="40" s="142" customFormat="1" ht="18" customHeight="1" spans="1:23">
      <c r="A40" s="23" t="s">
        <v>359</v>
      </c>
      <c r="B40" s="23" t="s">
        <v>371</v>
      </c>
      <c r="C40" s="23" t="s">
        <v>370</v>
      </c>
      <c r="D40" s="23" t="s">
        <v>52</v>
      </c>
      <c r="E40" s="23">
        <v>2010301</v>
      </c>
      <c r="F40" s="23" t="s">
        <v>309</v>
      </c>
      <c r="G40" s="23">
        <v>30213</v>
      </c>
      <c r="H40" s="23" t="s">
        <v>374</v>
      </c>
      <c r="I40" s="163">
        <v>85200</v>
      </c>
      <c r="J40" s="161">
        <v>85200</v>
      </c>
      <c r="K40" s="161">
        <v>85200</v>
      </c>
      <c r="L40" s="163"/>
      <c r="M40" s="163"/>
      <c r="N40" s="163"/>
      <c r="O40" s="163"/>
      <c r="P40" s="163"/>
      <c r="Q40" s="163"/>
      <c r="R40" s="174"/>
      <c r="S40" s="163"/>
      <c r="T40" s="163"/>
      <c r="U40" s="175"/>
      <c r="V40" s="163"/>
      <c r="W40" s="174"/>
    </row>
    <row r="41" s="142" customFormat="1" ht="18" customHeight="1" spans="1:23">
      <c r="A41" s="23" t="s">
        <v>359</v>
      </c>
      <c r="B41" s="23" t="s">
        <v>371</v>
      </c>
      <c r="C41" s="23" t="s">
        <v>370</v>
      </c>
      <c r="D41" s="23" t="s">
        <v>52</v>
      </c>
      <c r="E41" s="23">
        <v>2010301</v>
      </c>
      <c r="F41" s="23" t="s">
        <v>309</v>
      </c>
      <c r="G41" s="23">
        <v>30227</v>
      </c>
      <c r="H41" s="23" t="s">
        <v>376</v>
      </c>
      <c r="I41" s="163">
        <v>621800</v>
      </c>
      <c r="J41" s="161">
        <v>621800</v>
      </c>
      <c r="K41" s="161">
        <v>621800</v>
      </c>
      <c r="L41" s="163"/>
      <c r="M41" s="163"/>
      <c r="N41" s="163"/>
      <c r="O41" s="163"/>
      <c r="P41" s="163"/>
      <c r="Q41" s="163"/>
      <c r="R41" s="174"/>
      <c r="S41" s="163"/>
      <c r="T41" s="163"/>
      <c r="U41" s="175"/>
      <c r="V41" s="163"/>
      <c r="W41" s="174"/>
    </row>
    <row r="42" s="142" customFormat="1" ht="18" customHeight="1" spans="1:23">
      <c r="A42" s="23" t="s">
        <v>359</v>
      </c>
      <c r="B42" s="23" t="s">
        <v>371</v>
      </c>
      <c r="C42" s="23" t="s">
        <v>370</v>
      </c>
      <c r="D42" s="23" t="s">
        <v>52</v>
      </c>
      <c r="E42" s="23">
        <v>2010301</v>
      </c>
      <c r="F42" s="23" t="s">
        <v>309</v>
      </c>
      <c r="G42" s="23">
        <v>30207</v>
      </c>
      <c r="H42" s="23" t="s">
        <v>381</v>
      </c>
      <c r="I42" s="163">
        <v>98000</v>
      </c>
      <c r="J42" s="161">
        <v>98000</v>
      </c>
      <c r="K42" s="161">
        <v>98000</v>
      </c>
      <c r="L42" s="163"/>
      <c r="M42" s="163"/>
      <c r="N42" s="163"/>
      <c r="O42" s="163"/>
      <c r="P42" s="163"/>
      <c r="Q42" s="163"/>
      <c r="R42" s="174"/>
      <c r="S42" s="163"/>
      <c r="T42" s="163"/>
      <c r="U42" s="175"/>
      <c r="V42" s="163"/>
      <c r="W42" s="174"/>
    </row>
    <row r="43" s="142" customFormat="1" ht="18" customHeight="1" spans="1:23">
      <c r="A43" s="23" t="s">
        <v>359</v>
      </c>
      <c r="B43" s="23" t="s">
        <v>371</v>
      </c>
      <c r="C43" s="23" t="s">
        <v>370</v>
      </c>
      <c r="D43" s="23" t="s">
        <v>52</v>
      </c>
      <c r="E43" s="23">
        <v>2010301</v>
      </c>
      <c r="F43" s="23" t="s">
        <v>309</v>
      </c>
      <c r="G43" s="23">
        <v>30217</v>
      </c>
      <c r="H43" s="23" t="s">
        <v>253</v>
      </c>
      <c r="I43" s="163">
        <v>5000</v>
      </c>
      <c r="J43" s="161">
        <v>5000</v>
      </c>
      <c r="K43" s="161">
        <v>5000</v>
      </c>
      <c r="L43" s="163"/>
      <c r="M43" s="163"/>
      <c r="N43" s="163"/>
      <c r="O43" s="163"/>
      <c r="P43" s="163"/>
      <c r="Q43" s="163"/>
      <c r="R43" s="174"/>
      <c r="S43" s="163"/>
      <c r="T43" s="163"/>
      <c r="U43" s="175"/>
      <c r="V43" s="163"/>
      <c r="W43" s="174"/>
    </row>
    <row r="44" s="142" customFormat="1" ht="18" customHeight="1" spans="1:23">
      <c r="A44" s="23"/>
      <c r="B44" s="23"/>
      <c r="C44" s="23" t="s">
        <v>382</v>
      </c>
      <c r="D44" s="23"/>
      <c r="E44" s="23"/>
      <c r="F44" s="23"/>
      <c r="G44" s="23"/>
      <c r="H44" s="23"/>
      <c r="I44" s="163">
        <v>250000</v>
      </c>
      <c r="J44" s="163">
        <f>J45+J46+J47+J48</f>
        <v>0</v>
      </c>
      <c r="K44" s="163">
        <v>0</v>
      </c>
      <c r="L44" s="163"/>
      <c r="M44" s="163"/>
      <c r="N44" s="163"/>
      <c r="O44" s="163"/>
      <c r="P44" s="163"/>
      <c r="Q44" s="163"/>
      <c r="R44" s="163">
        <v>250000</v>
      </c>
      <c r="S44" s="163"/>
      <c r="T44" s="163"/>
      <c r="U44" s="175"/>
      <c r="V44" s="163"/>
      <c r="W44" s="163">
        <v>250000</v>
      </c>
    </row>
    <row r="45" s="142" customFormat="1" ht="18" customHeight="1" spans="1:23">
      <c r="A45" s="23" t="s">
        <v>359</v>
      </c>
      <c r="B45" s="23" t="s">
        <v>383</v>
      </c>
      <c r="C45" s="23" t="s">
        <v>382</v>
      </c>
      <c r="D45" s="23" t="s">
        <v>52</v>
      </c>
      <c r="E45" s="23">
        <v>2070113</v>
      </c>
      <c r="F45" s="23" t="s">
        <v>384</v>
      </c>
      <c r="G45" s="23">
        <v>30227</v>
      </c>
      <c r="H45" s="23" t="s">
        <v>376</v>
      </c>
      <c r="I45" s="163">
        <v>50000</v>
      </c>
      <c r="J45" s="161"/>
      <c r="K45" s="161"/>
      <c r="L45" s="163"/>
      <c r="M45" s="163"/>
      <c r="N45" s="163"/>
      <c r="O45" s="163"/>
      <c r="P45" s="163"/>
      <c r="Q45" s="163"/>
      <c r="R45" s="174">
        <v>50000</v>
      </c>
      <c r="S45" s="163"/>
      <c r="T45" s="163"/>
      <c r="U45" s="175"/>
      <c r="V45" s="163"/>
      <c r="W45" s="174">
        <v>50000</v>
      </c>
    </row>
    <row r="46" s="142" customFormat="1" ht="18" customHeight="1" spans="1:23">
      <c r="A46" s="23" t="s">
        <v>359</v>
      </c>
      <c r="B46" s="23" t="s">
        <v>383</v>
      </c>
      <c r="C46" s="23" t="s">
        <v>382</v>
      </c>
      <c r="D46" s="23" t="s">
        <v>52</v>
      </c>
      <c r="E46" s="23">
        <v>2070113</v>
      </c>
      <c r="F46" s="23" t="s">
        <v>384</v>
      </c>
      <c r="G46" s="23">
        <v>30227</v>
      </c>
      <c r="H46" s="23" t="s">
        <v>376</v>
      </c>
      <c r="I46" s="163">
        <v>25000</v>
      </c>
      <c r="J46" s="161"/>
      <c r="K46" s="161"/>
      <c r="L46" s="163"/>
      <c r="M46" s="163"/>
      <c r="N46" s="163"/>
      <c r="O46" s="163"/>
      <c r="P46" s="163"/>
      <c r="Q46" s="163"/>
      <c r="R46" s="174">
        <v>25000</v>
      </c>
      <c r="S46" s="163"/>
      <c r="T46" s="163"/>
      <c r="U46" s="175"/>
      <c r="V46" s="163"/>
      <c r="W46" s="174">
        <v>25000</v>
      </c>
    </row>
    <row r="47" s="142" customFormat="1" ht="18" customHeight="1" spans="1:23">
      <c r="A47" s="23" t="s">
        <v>359</v>
      </c>
      <c r="B47" s="23" t="s">
        <v>383</v>
      </c>
      <c r="C47" s="23" t="s">
        <v>382</v>
      </c>
      <c r="D47" s="23" t="s">
        <v>52</v>
      </c>
      <c r="E47" s="23">
        <v>2070113</v>
      </c>
      <c r="F47" s="23" t="s">
        <v>384</v>
      </c>
      <c r="G47" s="23">
        <v>30201</v>
      </c>
      <c r="H47" s="23" t="s">
        <v>324</v>
      </c>
      <c r="I47" s="163">
        <v>17500</v>
      </c>
      <c r="J47" s="161"/>
      <c r="K47" s="161"/>
      <c r="L47" s="163"/>
      <c r="M47" s="163"/>
      <c r="N47" s="163"/>
      <c r="O47" s="163"/>
      <c r="P47" s="163"/>
      <c r="Q47" s="163"/>
      <c r="R47" s="174">
        <v>17500</v>
      </c>
      <c r="S47" s="163"/>
      <c r="T47" s="163"/>
      <c r="U47" s="175"/>
      <c r="V47" s="163"/>
      <c r="W47" s="174">
        <v>17500</v>
      </c>
    </row>
    <row r="48" s="142" customFormat="1" ht="18" customHeight="1" spans="1:23">
      <c r="A48" s="23" t="s">
        <v>359</v>
      </c>
      <c r="B48" s="23" t="s">
        <v>383</v>
      </c>
      <c r="C48" s="23" t="s">
        <v>382</v>
      </c>
      <c r="D48" s="23" t="s">
        <v>52</v>
      </c>
      <c r="E48" s="23">
        <v>2070113</v>
      </c>
      <c r="F48" s="23" t="s">
        <v>384</v>
      </c>
      <c r="G48" s="23">
        <v>30201</v>
      </c>
      <c r="H48" s="23" t="s">
        <v>324</v>
      </c>
      <c r="I48" s="163">
        <v>157500</v>
      </c>
      <c r="J48" s="161"/>
      <c r="K48" s="161"/>
      <c r="L48" s="163"/>
      <c r="M48" s="163"/>
      <c r="N48" s="163"/>
      <c r="O48" s="163"/>
      <c r="P48" s="163"/>
      <c r="Q48" s="163"/>
      <c r="R48" s="174">
        <v>157500</v>
      </c>
      <c r="S48" s="163"/>
      <c r="T48" s="163"/>
      <c r="U48" s="175"/>
      <c r="V48" s="163"/>
      <c r="W48" s="174">
        <v>157500</v>
      </c>
    </row>
    <row r="49" s="142" customFormat="1" ht="18" customHeight="1" spans="1:23">
      <c r="A49" s="23"/>
      <c r="B49" s="23"/>
      <c r="C49" s="23" t="s">
        <v>385</v>
      </c>
      <c r="D49" s="23"/>
      <c r="E49" s="23"/>
      <c r="F49" s="23"/>
      <c r="G49" s="23"/>
      <c r="H49" s="23"/>
      <c r="I49" s="163">
        <f>I50+I51+I52</f>
        <v>39918</v>
      </c>
      <c r="J49" s="163">
        <f>J50+J51+J52</f>
        <v>39918</v>
      </c>
      <c r="K49" s="163">
        <v>39918</v>
      </c>
      <c r="L49" s="163"/>
      <c r="M49" s="163"/>
      <c r="N49" s="163"/>
      <c r="O49" s="163"/>
      <c r="P49" s="163"/>
      <c r="Q49" s="163"/>
      <c r="R49" s="174"/>
      <c r="S49" s="163"/>
      <c r="T49" s="163"/>
      <c r="U49" s="175"/>
      <c r="V49" s="163"/>
      <c r="W49" s="174"/>
    </row>
    <row r="50" s="142" customFormat="1" ht="18" customHeight="1" spans="1:23">
      <c r="A50" s="23" t="s">
        <v>356</v>
      </c>
      <c r="B50" s="23" t="s">
        <v>386</v>
      </c>
      <c r="C50" s="23" t="s">
        <v>385</v>
      </c>
      <c r="D50" s="23" t="s">
        <v>52</v>
      </c>
      <c r="E50" s="23">
        <v>2080801</v>
      </c>
      <c r="F50" s="23" t="s">
        <v>387</v>
      </c>
      <c r="G50" s="23">
        <v>30305</v>
      </c>
      <c r="H50" s="23" t="s">
        <v>319</v>
      </c>
      <c r="I50" s="163">
        <v>16632</v>
      </c>
      <c r="J50" s="161">
        <v>16632</v>
      </c>
      <c r="K50" s="161">
        <v>16632</v>
      </c>
      <c r="L50" s="163"/>
      <c r="M50" s="163"/>
      <c r="N50" s="163"/>
      <c r="O50" s="163"/>
      <c r="P50" s="163"/>
      <c r="Q50" s="163"/>
      <c r="R50" s="174"/>
      <c r="S50" s="163"/>
      <c r="T50" s="163"/>
      <c r="U50" s="175"/>
      <c r="V50" s="163"/>
      <c r="W50" s="174"/>
    </row>
    <row r="51" s="142" customFormat="1" ht="18" customHeight="1" spans="1:23">
      <c r="A51" s="23" t="s">
        <v>356</v>
      </c>
      <c r="B51" s="23" t="s">
        <v>386</v>
      </c>
      <c r="C51" s="23" t="s">
        <v>385</v>
      </c>
      <c r="D51" s="23" t="s">
        <v>52</v>
      </c>
      <c r="E51" s="23">
        <v>2080801</v>
      </c>
      <c r="F51" s="23" t="s">
        <v>387</v>
      </c>
      <c r="G51" s="23">
        <v>30305</v>
      </c>
      <c r="H51" s="23" t="s">
        <v>319</v>
      </c>
      <c r="I51" s="163">
        <v>22944</v>
      </c>
      <c r="J51" s="161">
        <v>22944</v>
      </c>
      <c r="K51" s="161">
        <v>22944</v>
      </c>
      <c r="L51" s="163"/>
      <c r="M51" s="163"/>
      <c r="N51" s="163"/>
      <c r="O51" s="163"/>
      <c r="P51" s="163"/>
      <c r="Q51" s="163"/>
      <c r="R51" s="174"/>
      <c r="S51" s="163"/>
      <c r="T51" s="163"/>
      <c r="U51" s="175"/>
      <c r="V51" s="163"/>
      <c r="W51" s="174"/>
    </row>
    <row r="52" s="142" customFormat="1" ht="18" customHeight="1" spans="1:23">
      <c r="A52" s="23" t="s">
        <v>356</v>
      </c>
      <c r="B52" s="23" t="s">
        <v>386</v>
      </c>
      <c r="C52" s="23" t="s">
        <v>385</v>
      </c>
      <c r="D52" s="23" t="s">
        <v>52</v>
      </c>
      <c r="E52" s="23">
        <v>2080801</v>
      </c>
      <c r="F52" s="23" t="s">
        <v>387</v>
      </c>
      <c r="G52" s="23">
        <v>30305</v>
      </c>
      <c r="H52" s="23" t="s">
        <v>319</v>
      </c>
      <c r="I52" s="163">
        <v>342</v>
      </c>
      <c r="J52" s="161">
        <v>342</v>
      </c>
      <c r="K52" s="161">
        <v>342</v>
      </c>
      <c r="L52" s="163"/>
      <c r="M52" s="163"/>
      <c r="N52" s="163"/>
      <c r="O52" s="163"/>
      <c r="P52" s="163"/>
      <c r="Q52" s="163"/>
      <c r="R52" s="174"/>
      <c r="S52" s="163"/>
      <c r="T52" s="163"/>
      <c r="U52" s="175"/>
      <c r="V52" s="163"/>
      <c r="W52" s="174"/>
    </row>
    <row r="53" s="142" customFormat="1" ht="18" customHeight="1" spans="1:23">
      <c r="A53" s="23"/>
      <c r="B53" s="23"/>
      <c r="C53" s="23" t="s">
        <v>388</v>
      </c>
      <c r="D53" s="23"/>
      <c r="E53" s="23"/>
      <c r="F53" s="23"/>
      <c r="G53" s="23"/>
      <c r="H53" s="23"/>
      <c r="I53" s="163">
        <f>I54+I55+I56</f>
        <v>226600</v>
      </c>
      <c r="J53" s="163">
        <f>J54+J55+J56</f>
        <v>226600</v>
      </c>
      <c r="K53" s="163">
        <v>226600</v>
      </c>
      <c r="L53" s="163"/>
      <c r="M53" s="163"/>
      <c r="N53" s="163"/>
      <c r="O53" s="163"/>
      <c r="P53" s="163"/>
      <c r="Q53" s="163"/>
      <c r="R53" s="174"/>
      <c r="S53" s="163"/>
      <c r="T53" s="163"/>
      <c r="U53" s="175"/>
      <c r="V53" s="163"/>
      <c r="W53" s="174"/>
    </row>
    <row r="54" s="142" customFormat="1" ht="18" customHeight="1" spans="1:23">
      <c r="A54" s="23" t="s">
        <v>359</v>
      </c>
      <c r="B54" s="23" t="s">
        <v>389</v>
      </c>
      <c r="C54" s="23" t="s">
        <v>388</v>
      </c>
      <c r="D54" s="23" t="s">
        <v>52</v>
      </c>
      <c r="E54" s="23">
        <v>2010301</v>
      </c>
      <c r="F54" s="23" t="s">
        <v>309</v>
      </c>
      <c r="G54" s="23">
        <v>31002</v>
      </c>
      <c r="H54" s="23" t="s">
        <v>328</v>
      </c>
      <c r="I54" s="163">
        <v>119600</v>
      </c>
      <c r="J54" s="161">
        <v>119600</v>
      </c>
      <c r="K54" s="161">
        <v>119600</v>
      </c>
      <c r="L54" s="163"/>
      <c r="M54" s="163"/>
      <c r="N54" s="163"/>
      <c r="O54" s="163"/>
      <c r="P54" s="163"/>
      <c r="Q54" s="163"/>
      <c r="R54" s="174"/>
      <c r="S54" s="163"/>
      <c r="T54" s="163"/>
      <c r="U54" s="175"/>
      <c r="V54" s="163"/>
      <c r="W54" s="174"/>
    </row>
    <row r="55" s="142" customFormat="1" ht="18" customHeight="1" spans="1:23">
      <c r="A55" s="23" t="s">
        <v>359</v>
      </c>
      <c r="B55" s="23" t="s">
        <v>389</v>
      </c>
      <c r="C55" s="23" t="s">
        <v>388</v>
      </c>
      <c r="D55" s="23" t="s">
        <v>52</v>
      </c>
      <c r="E55" s="23">
        <v>2010301</v>
      </c>
      <c r="F55" s="23" t="s">
        <v>309</v>
      </c>
      <c r="G55" s="23">
        <v>31002</v>
      </c>
      <c r="H55" s="23" t="s">
        <v>328</v>
      </c>
      <c r="I55" s="163">
        <v>92000</v>
      </c>
      <c r="J55" s="161">
        <v>92000</v>
      </c>
      <c r="K55" s="161">
        <v>92000</v>
      </c>
      <c r="L55" s="163"/>
      <c r="M55" s="163"/>
      <c r="N55" s="163"/>
      <c r="O55" s="163"/>
      <c r="P55" s="163"/>
      <c r="Q55" s="163"/>
      <c r="R55" s="174"/>
      <c r="S55" s="163"/>
      <c r="T55" s="163"/>
      <c r="U55" s="175"/>
      <c r="V55" s="163"/>
      <c r="W55" s="174"/>
    </row>
    <row r="56" s="142" customFormat="1" ht="18" customHeight="1" spans="1:23">
      <c r="A56" s="23" t="s">
        <v>359</v>
      </c>
      <c r="B56" s="23" t="s">
        <v>389</v>
      </c>
      <c r="C56" s="23" t="s">
        <v>388</v>
      </c>
      <c r="D56" s="23" t="s">
        <v>52</v>
      </c>
      <c r="E56" s="23">
        <v>2010301</v>
      </c>
      <c r="F56" s="23" t="s">
        <v>309</v>
      </c>
      <c r="G56" s="23">
        <v>31002</v>
      </c>
      <c r="H56" s="23" t="s">
        <v>328</v>
      </c>
      <c r="I56" s="163">
        <v>15000</v>
      </c>
      <c r="J56" s="161">
        <v>15000</v>
      </c>
      <c r="K56" s="161">
        <v>15000</v>
      </c>
      <c r="L56" s="163"/>
      <c r="M56" s="163"/>
      <c r="N56" s="163"/>
      <c r="O56" s="163"/>
      <c r="P56" s="163"/>
      <c r="Q56" s="163"/>
      <c r="R56" s="174"/>
      <c r="S56" s="163"/>
      <c r="T56" s="163"/>
      <c r="U56" s="175"/>
      <c r="V56" s="163"/>
      <c r="W56" s="174"/>
    </row>
    <row r="57" s="142" customFormat="1" ht="18" customHeight="1" spans="1:23">
      <c r="A57" s="23"/>
      <c r="B57" s="23"/>
      <c r="C57" s="23" t="s">
        <v>390</v>
      </c>
      <c r="D57" s="23"/>
      <c r="E57" s="23"/>
      <c r="F57" s="23"/>
      <c r="G57" s="23"/>
      <c r="H57" s="23"/>
      <c r="I57" s="163">
        <f>I58+I59</f>
        <v>7000</v>
      </c>
      <c r="J57" s="163">
        <f>J58+J59</f>
        <v>7000</v>
      </c>
      <c r="K57" s="163">
        <v>7000</v>
      </c>
      <c r="L57" s="163"/>
      <c r="M57" s="163"/>
      <c r="N57" s="163"/>
      <c r="O57" s="163"/>
      <c r="P57" s="163"/>
      <c r="Q57" s="163"/>
      <c r="R57" s="174"/>
      <c r="S57" s="163"/>
      <c r="T57" s="163"/>
      <c r="U57" s="175"/>
      <c r="V57" s="163"/>
      <c r="W57" s="174"/>
    </row>
    <row r="58" s="142" customFormat="1" ht="18" customHeight="1" spans="1:23">
      <c r="A58" s="23" t="s">
        <v>359</v>
      </c>
      <c r="B58" s="23" t="s">
        <v>391</v>
      </c>
      <c r="C58" s="23" t="s">
        <v>390</v>
      </c>
      <c r="D58" s="23" t="s">
        <v>52</v>
      </c>
      <c r="E58" s="23">
        <v>2013202</v>
      </c>
      <c r="F58" s="23" t="s">
        <v>392</v>
      </c>
      <c r="G58" s="23">
        <v>30201</v>
      </c>
      <c r="H58" s="23" t="s">
        <v>324</v>
      </c>
      <c r="I58" s="163">
        <v>1960</v>
      </c>
      <c r="J58" s="161">
        <v>1960</v>
      </c>
      <c r="K58" s="161">
        <v>1960</v>
      </c>
      <c r="L58" s="163"/>
      <c r="M58" s="163"/>
      <c r="N58" s="163"/>
      <c r="O58" s="163"/>
      <c r="P58" s="163"/>
      <c r="Q58" s="163"/>
      <c r="R58" s="174"/>
      <c r="S58" s="163"/>
      <c r="T58" s="163"/>
      <c r="U58" s="175"/>
      <c r="V58" s="163"/>
      <c r="W58" s="174"/>
    </row>
    <row r="59" s="142" customFormat="1" ht="18" customHeight="1" spans="1:23">
      <c r="A59" s="23" t="s">
        <v>359</v>
      </c>
      <c r="B59" s="23" t="s">
        <v>391</v>
      </c>
      <c r="C59" s="23" t="s">
        <v>390</v>
      </c>
      <c r="D59" s="23" t="s">
        <v>52</v>
      </c>
      <c r="E59" s="23">
        <v>2013202</v>
      </c>
      <c r="F59" s="23" t="s">
        <v>392</v>
      </c>
      <c r="G59" s="23">
        <v>30216</v>
      </c>
      <c r="H59" s="23" t="s">
        <v>329</v>
      </c>
      <c r="I59" s="163">
        <v>5040</v>
      </c>
      <c r="J59" s="161">
        <v>5040</v>
      </c>
      <c r="K59" s="161">
        <v>5040</v>
      </c>
      <c r="L59" s="163"/>
      <c r="M59" s="163"/>
      <c r="N59" s="163"/>
      <c r="O59" s="163"/>
      <c r="P59" s="163"/>
      <c r="Q59" s="163"/>
      <c r="R59" s="174"/>
      <c r="S59" s="163"/>
      <c r="T59" s="163"/>
      <c r="U59" s="175"/>
      <c r="V59" s="163"/>
      <c r="W59" s="174"/>
    </row>
    <row r="60" s="142" customFormat="1" ht="18" customHeight="1" spans="1:23">
      <c r="A60" s="23"/>
      <c r="B60" s="23"/>
      <c r="C60" s="23" t="s">
        <v>393</v>
      </c>
      <c r="D60" s="23"/>
      <c r="E60" s="23"/>
      <c r="F60" s="23"/>
      <c r="G60" s="23"/>
      <c r="H60" s="23"/>
      <c r="I60" s="163">
        <f>I61+I62</f>
        <v>97533</v>
      </c>
      <c r="J60" s="163">
        <f>J61+J62</f>
        <v>97533</v>
      </c>
      <c r="K60" s="163">
        <v>97533</v>
      </c>
      <c r="L60" s="163"/>
      <c r="M60" s="163"/>
      <c r="N60" s="163"/>
      <c r="O60" s="163"/>
      <c r="P60" s="163"/>
      <c r="Q60" s="163"/>
      <c r="R60" s="174"/>
      <c r="S60" s="163"/>
      <c r="T60" s="163"/>
      <c r="U60" s="175"/>
      <c r="V60" s="163"/>
      <c r="W60" s="174"/>
    </row>
    <row r="61" s="142" customFormat="1" ht="18" customHeight="1" spans="1:23">
      <c r="A61" s="23" t="s">
        <v>359</v>
      </c>
      <c r="B61" s="23" t="s">
        <v>394</v>
      </c>
      <c r="C61" s="23" t="s">
        <v>393</v>
      </c>
      <c r="D61" s="23" t="s">
        <v>52</v>
      </c>
      <c r="E61" s="23">
        <v>2200106</v>
      </c>
      <c r="F61" s="23" t="s">
        <v>395</v>
      </c>
      <c r="G61" s="23">
        <v>30299</v>
      </c>
      <c r="H61" s="23" t="s">
        <v>372</v>
      </c>
      <c r="I61" s="163">
        <v>373</v>
      </c>
      <c r="J61" s="161">
        <v>373</v>
      </c>
      <c r="K61" s="161">
        <v>373</v>
      </c>
      <c r="L61" s="163"/>
      <c r="M61" s="163"/>
      <c r="N61" s="163"/>
      <c r="O61" s="163"/>
      <c r="P61" s="163"/>
      <c r="Q61" s="163"/>
      <c r="R61" s="174"/>
      <c r="S61" s="163"/>
      <c r="T61" s="163"/>
      <c r="U61" s="175"/>
      <c r="V61" s="163"/>
      <c r="W61" s="174"/>
    </row>
    <row r="62" s="142" customFormat="1" ht="18" customHeight="1" spans="1:23">
      <c r="A62" s="23" t="s">
        <v>359</v>
      </c>
      <c r="B62" s="23" t="s">
        <v>394</v>
      </c>
      <c r="C62" s="23" t="s">
        <v>393</v>
      </c>
      <c r="D62" s="23" t="s">
        <v>52</v>
      </c>
      <c r="E62" s="23">
        <v>2200106</v>
      </c>
      <c r="F62" s="23" t="s">
        <v>395</v>
      </c>
      <c r="G62" s="23">
        <v>30226</v>
      </c>
      <c r="H62" s="23" t="s">
        <v>380</v>
      </c>
      <c r="I62" s="163">
        <v>97160</v>
      </c>
      <c r="J62" s="161">
        <v>97160</v>
      </c>
      <c r="K62" s="161">
        <v>97160</v>
      </c>
      <c r="L62" s="163"/>
      <c r="M62" s="163"/>
      <c r="N62" s="163"/>
      <c r="O62" s="163"/>
      <c r="P62" s="163"/>
      <c r="Q62" s="163"/>
      <c r="R62" s="174"/>
      <c r="S62" s="163"/>
      <c r="T62" s="163"/>
      <c r="U62" s="175"/>
      <c r="V62" s="163"/>
      <c r="W62" s="174"/>
    </row>
    <row r="63" s="142" customFormat="1" ht="18" customHeight="1" spans="1:23">
      <c r="A63" s="23"/>
      <c r="B63" s="23"/>
      <c r="C63" s="23" t="s">
        <v>396</v>
      </c>
      <c r="D63" s="23"/>
      <c r="E63" s="23"/>
      <c r="F63" s="23"/>
      <c r="G63" s="23"/>
      <c r="H63" s="23"/>
      <c r="I63" s="163">
        <f>SUM(I64:I72)</f>
        <v>3682000</v>
      </c>
      <c r="J63" s="163">
        <f>SUM(J64:J72)</f>
        <v>3682000</v>
      </c>
      <c r="K63" s="163">
        <v>3682000</v>
      </c>
      <c r="L63" s="163"/>
      <c r="M63" s="163"/>
      <c r="N63" s="163"/>
      <c r="O63" s="163"/>
      <c r="P63" s="163"/>
      <c r="Q63" s="163"/>
      <c r="R63" s="174"/>
      <c r="S63" s="163"/>
      <c r="T63" s="163"/>
      <c r="U63" s="175"/>
      <c r="V63" s="163"/>
      <c r="W63" s="174"/>
    </row>
    <row r="64" s="142" customFormat="1" ht="18" customHeight="1" spans="1:23">
      <c r="A64" s="23" t="s">
        <v>356</v>
      </c>
      <c r="B64" s="23" t="s">
        <v>397</v>
      </c>
      <c r="C64" s="23" t="s">
        <v>396</v>
      </c>
      <c r="D64" s="23" t="s">
        <v>52</v>
      </c>
      <c r="E64" s="23">
        <v>2130705</v>
      </c>
      <c r="F64" s="23" t="s">
        <v>318</v>
      </c>
      <c r="G64" s="23">
        <v>30305</v>
      </c>
      <c r="H64" s="23" t="s">
        <v>319</v>
      </c>
      <c r="I64" s="163">
        <v>450000</v>
      </c>
      <c r="J64" s="161">
        <v>450000</v>
      </c>
      <c r="K64" s="161">
        <v>450000</v>
      </c>
      <c r="L64" s="163"/>
      <c r="M64" s="163"/>
      <c r="N64" s="163"/>
      <c r="O64" s="163"/>
      <c r="P64" s="163"/>
      <c r="Q64" s="163"/>
      <c r="R64" s="174"/>
      <c r="S64" s="163"/>
      <c r="T64" s="163"/>
      <c r="U64" s="175"/>
      <c r="V64" s="163"/>
      <c r="W64" s="174"/>
    </row>
    <row r="65" s="142" customFormat="1" ht="18" customHeight="1" spans="1:23">
      <c r="A65" s="23" t="s">
        <v>356</v>
      </c>
      <c r="B65" s="23" t="s">
        <v>397</v>
      </c>
      <c r="C65" s="23" t="s">
        <v>396</v>
      </c>
      <c r="D65" s="23" t="s">
        <v>52</v>
      </c>
      <c r="E65" s="23">
        <v>2130705</v>
      </c>
      <c r="F65" s="23" t="s">
        <v>318</v>
      </c>
      <c r="G65" s="23">
        <v>30201</v>
      </c>
      <c r="H65" s="23" t="s">
        <v>324</v>
      </c>
      <c r="I65" s="163">
        <v>245000</v>
      </c>
      <c r="J65" s="161">
        <v>245000</v>
      </c>
      <c r="K65" s="161">
        <v>245000</v>
      </c>
      <c r="L65" s="163"/>
      <c r="M65" s="163"/>
      <c r="N65" s="163"/>
      <c r="O65" s="163"/>
      <c r="P65" s="163"/>
      <c r="Q65" s="163"/>
      <c r="R65" s="174"/>
      <c r="S65" s="163"/>
      <c r="T65" s="163"/>
      <c r="U65" s="175"/>
      <c r="V65" s="163"/>
      <c r="W65" s="174"/>
    </row>
    <row r="66" s="142" customFormat="1" ht="18" customHeight="1" spans="1:23">
      <c r="A66" s="23" t="s">
        <v>356</v>
      </c>
      <c r="B66" s="23" t="s">
        <v>397</v>
      </c>
      <c r="C66" s="23" t="s">
        <v>396</v>
      </c>
      <c r="D66" s="23" t="s">
        <v>52</v>
      </c>
      <c r="E66" s="23">
        <v>2130705</v>
      </c>
      <c r="F66" s="23" t="s">
        <v>318</v>
      </c>
      <c r="G66" s="23">
        <v>30201</v>
      </c>
      <c r="H66" s="23" t="s">
        <v>324</v>
      </c>
      <c r="I66" s="163">
        <v>100000</v>
      </c>
      <c r="J66" s="161">
        <v>100000</v>
      </c>
      <c r="K66" s="161">
        <v>100000</v>
      </c>
      <c r="L66" s="163"/>
      <c r="M66" s="163"/>
      <c r="N66" s="163"/>
      <c r="O66" s="163"/>
      <c r="P66" s="163"/>
      <c r="Q66" s="163"/>
      <c r="R66" s="174"/>
      <c r="S66" s="163"/>
      <c r="T66" s="163"/>
      <c r="U66" s="175"/>
      <c r="V66" s="163"/>
      <c r="W66" s="174"/>
    </row>
    <row r="67" s="142" customFormat="1" ht="18" customHeight="1" spans="1:23">
      <c r="A67" s="23" t="s">
        <v>356</v>
      </c>
      <c r="B67" s="23" t="s">
        <v>397</v>
      </c>
      <c r="C67" s="23" t="s">
        <v>396</v>
      </c>
      <c r="D67" s="23" t="s">
        <v>52</v>
      </c>
      <c r="E67" s="23">
        <v>2130705</v>
      </c>
      <c r="F67" s="23" t="s">
        <v>318</v>
      </c>
      <c r="G67" s="23">
        <v>30305</v>
      </c>
      <c r="H67" s="23" t="s">
        <v>319</v>
      </c>
      <c r="I67" s="163">
        <v>126400</v>
      </c>
      <c r="J67" s="161">
        <v>126400</v>
      </c>
      <c r="K67" s="161">
        <v>126400</v>
      </c>
      <c r="L67" s="163"/>
      <c r="M67" s="163"/>
      <c r="N67" s="163"/>
      <c r="O67" s="163"/>
      <c r="P67" s="163"/>
      <c r="Q67" s="163"/>
      <c r="R67" s="174"/>
      <c r="S67" s="163"/>
      <c r="T67" s="163"/>
      <c r="U67" s="175"/>
      <c r="V67" s="163"/>
      <c r="W67" s="174"/>
    </row>
    <row r="68" s="142" customFormat="1" ht="18" customHeight="1" spans="1:23">
      <c r="A68" s="23" t="s">
        <v>356</v>
      </c>
      <c r="B68" s="23" t="s">
        <v>397</v>
      </c>
      <c r="C68" s="23" t="s">
        <v>396</v>
      </c>
      <c r="D68" s="23" t="s">
        <v>52</v>
      </c>
      <c r="E68" s="23">
        <v>2130705</v>
      </c>
      <c r="F68" s="23" t="s">
        <v>318</v>
      </c>
      <c r="G68" s="23">
        <v>30305</v>
      </c>
      <c r="H68" s="23" t="s">
        <v>319</v>
      </c>
      <c r="I68" s="163">
        <v>301200</v>
      </c>
      <c r="J68" s="161">
        <v>301200</v>
      </c>
      <c r="K68" s="161">
        <v>301200</v>
      </c>
      <c r="L68" s="163"/>
      <c r="M68" s="163"/>
      <c r="N68" s="163"/>
      <c r="O68" s="163"/>
      <c r="P68" s="163"/>
      <c r="Q68" s="163"/>
      <c r="R68" s="174"/>
      <c r="S68" s="163"/>
      <c r="T68" s="163"/>
      <c r="U68" s="175"/>
      <c r="V68" s="163"/>
      <c r="W68" s="174"/>
    </row>
    <row r="69" s="142" customFormat="1" ht="18" customHeight="1" spans="1:23">
      <c r="A69" s="23" t="s">
        <v>356</v>
      </c>
      <c r="B69" s="23" t="s">
        <v>397</v>
      </c>
      <c r="C69" s="23" t="s">
        <v>396</v>
      </c>
      <c r="D69" s="23" t="s">
        <v>52</v>
      </c>
      <c r="E69" s="23">
        <v>2130705</v>
      </c>
      <c r="F69" s="23" t="s">
        <v>318</v>
      </c>
      <c r="G69" s="23">
        <v>30305</v>
      </c>
      <c r="H69" s="23" t="s">
        <v>319</v>
      </c>
      <c r="I69" s="163">
        <v>505600</v>
      </c>
      <c r="J69" s="161">
        <v>505600</v>
      </c>
      <c r="K69" s="161">
        <v>505600</v>
      </c>
      <c r="L69" s="163"/>
      <c r="M69" s="163"/>
      <c r="N69" s="163"/>
      <c r="O69" s="163"/>
      <c r="P69" s="163"/>
      <c r="Q69" s="163"/>
      <c r="R69" s="174"/>
      <c r="S69" s="163"/>
      <c r="T69" s="163"/>
      <c r="U69" s="175"/>
      <c r="V69" s="163"/>
      <c r="W69" s="174"/>
    </row>
    <row r="70" s="142" customFormat="1" ht="18" customHeight="1" spans="1:23">
      <c r="A70" s="23" t="s">
        <v>356</v>
      </c>
      <c r="B70" s="23" t="s">
        <v>397</v>
      </c>
      <c r="C70" s="23" t="s">
        <v>396</v>
      </c>
      <c r="D70" s="23" t="s">
        <v>52</v>
      </c>
      <c r="E70" s="23">
        <v>2130705</v>
      </c>
      <c r="F70" s="23" t="s">
        <v>318</v>
      </c>
      <c r="G70" s="23">
        <v>30305</v>
      </c>
      <c r="H70" s="23" t="s">
        <v>319</v>
      </c>
      <c r="I70" s="163">
        <v>642000</v>
      </c>
      <c r="J70" s="161">
        <v>642000</v>
      </c>
      <c r="K70" s="161">
        <v>642000</v>
      </c>
      <c r="L70" s="163"/>
      <c r="M70" s="163"/>
      <c r="N70" s="163"/>
      <c r="O70" s="163"/>
      <c r="P70" s="163"/>
      <c r="Q70" s="163"/>
      <c r="R70" s="174"/>
      <c r="S70" s="163"/>
      <c r="T70" s="163"/>
      <c r="U70" s="175"/>
      <c r="V70" s="163"/>
      <c r="W70" s="174"/>
    </row>
    <row r="71" s="142" customFormat="1" ht="18" customHeight="1" spans="1:23">
      <c r="A71" s="23" t="s">
        <v>356</v>
      </c>
      <c r="B71" s="23" t="s">
        <v>397</v>
      </c>
      <c r="C71" s="23" t="s">
        <v>396</v>
      </c>
      <c r="D71" s="23" t="s">
        <v>52</v>
      </c>
      <c r="E71" s="23">
        <v>2130705</v>
      </c>
      <c r="F71" s="23" t="s">
        <v>318</v>
      </c>
      <c r="G71" s="23">
        <v>30201</v>
      </c>
      <c r="H71" s="23" t="s">
        <v>324</v>
      </c>
      <c r="I71" s="163">
        <v>107000</v>
      </c>
      <c r="J71" s="161">
        <v>107000</v>
      </c>
      <c r="K71" s="161">
        <v>107000</v>
      </c>
      <c r="L71" s="163"/>
      <c r="M71" s="163"/>
      <c r="N71" s="163"/>
      <c r="O71" s="163"/>
      <c r="P71" s="163"/>
      <c r="Q71" s="163"/>
      <c r="R71" s="174"/>
      <c r="S71" s="163"/>
      <c r="T71" s="163"/>
      <c r="U71" s="175"/>
      <c r="V71" s="163"/>
      <c r="W71" s="174"/>
    </row>
    <row r="72" s="142" customFormat="1" ht="18" customHeight="1" spans="1:23">
      <c r="A72" s="23" t="s">
        <v>356</v>
      </c>
      <c r="B72" s="23" t="s">
        <v>397</v>
      </c>
      <c r="C72" s="23" t="s">
        <v>396</v>
      </c>
      <c r="D72" s="23" t="s">
        <v>52</v>
      </c>
      <c r="E72" s="23">
        <v>2130705</v>
      </c>
      <c r="F72" s="23" t="s">
        <v>318</v>
      </c>
      <c r="G72" s="23">
        <v>30305</v>
      </c>
      <c r="H72" s="23" t="s">
        <v>319</v>
      </c>
      <c r="I72" s="163">
        <v>1204800</v>
      </c>
      <c r="J72" s="161">
        <v>1204800</v>
      </c>
      <c r="K72" s="161">
        <v>1204800</v>
      </c>
      <c r="L72" s="163"/>
      <c r="M72" s="163"/>
      <c r="N72" s="163"/>
      <c r="O72" s="163"/>
      <c r="P72" s="163"/>
      <c r="Q72" s="163"/>
      <c r="R72" s="174"/>
      <c r="S72" s="163"/>
      <c r="T72" s="163"/>
      <c r="U72" s="175"/>
      <c r="V72" s="163"/>
      <c r="W72" s="174"/>
    </row>
    <row r="73" s="142" customFormat="1" ht="18" customHeight="1" spans="1:23">
      <c r="A73" s="23"/>
      <c r="B73" s="23"/>
      <c r="C73" s="23" t="s">
        <v>398</v>
      </c>
      <c r="D73" s="23"/>
      <c r="E73" s="23"/>
      <c r="F73" s="23"/>
      <c r="G73" s="23"/>
      <c r="H73" s="23"/>
      <c r="I73" s="163">
        <v>1634.12</v>
      </c>
      <c r="J73" s="161"/>
      <c r="K73" s="161"/>
      <c r="L73" s="163"/>
      <c r="M73" s="163"/>
      <c r="N73" s="163"/>
      <c r="O73" s="163"/>
      <c r="P73" s="163"/>
      <c r="Q73" s="163"/>
      <c r="R73" s="163">
        <v>1634.12</v>
      </c>
      <c r="S73" s="163"/>
      <c r="T73" s="163"/>
      <c r="U73" s="175"/>
      <c r="V73" s="163"/>
      <c r="W73" s="163">
        <v>1634.12</v>
      </c>
    </row>
    <row r="74" s="142" customFormat="1" ht="18" customHeight="1" spans="1:23">
      <c r="A74" s="23" t="s">
        <v>359</v>
      </c>
      <c r="B74" s="23" t="s">
        <v>399</v>
      </c>
      <c r="C74" s="23" t="s">
        <v>398</v>
      </c>
      <c r="D74" s="23" t="s">
        <v>52</v>
      </c>
      <c r="E74" s="23">
        <v>2010301</v>
      </c>
      <c r="F74" s="23" t="s">
        <v>309</v>
      </c>
      <c r="G74" s="23">
        <v>30299</v>
      </c>
      <c r="H74" s="23" t="s">
        <v>372</v>
      </c>
      <c r="I74" s="163">
        <v>1634.12</v>
      </c>
      <c r="J74" s="161"/>
      <c r="K74" s="161"/>
      <c r="L74" s="163"/>
      <c r="M74" s="163"/>
      <c r="N74" s="163"/>
      <c r="O74" s="163"/>
      <c r="P74" s="163"/>
      <c r="Q74" s="163"/>
      <c r="R74" s="174">
        <v>1634.12</v>
      </c>
      <c r="S74" s="163"/>
      <c r="T74" s="163"/>
      <c r="U74" s="175"/>
      <c r="V74" s="163"/>
      <c r="W74" s="174">
        <v>1634.12</v>
      </c>
    </row>
    <row r="75" s="142" customFormat="1" ht="18" customHeight="1" spans="1:23">
      <c r="A75" s="23"/>
      <c r="B75" s="23"/>
      <c r="C75" s="23" t="s">
        <v>400</v>
      </c>
      <c r="D75" s="23"/>
      <c r="E75" s="23"/>
      <c r="F75" s="23"/>
      <c r="G75" s="23"/>
      <c r="H75" s="23"/>
      <c r="I75" s="163">
        <v>5200</v>
      </c>
      <c r="J75" s="161"/>
      <c r="K75" s="161"/>
      <c r="L75" s="163"/>
      <c r="M75" s="163"/>
      <c r="N75" s="163"/>
      <c r="O75" s="163"/>
      <c r="P75" s="163"/>
      <c r="Q75" s="163"/>
      <c r="R75" s="163">
        <v>5200</v>
      </c>
      <c r="S75" s="163"/>
      <c r="T75" s="163"/>
      <c r="U75" s="175"/>
      <c r="V75" s="163"/>
      <c r="W75" s="163">
        <v>5200</v>
      </c>
    </row>
    <row r="76" s="142" customFormat="1" ht="18" customHeight="1" spans="1:23">
      <c r="A76" s="23" t="s">
        <v>401</v>
      </c>
      <c r="B76" s="23" t="s">
        <v>402</v>
      </c>
      <c r="C76" s="23" t="s">
        <v>400</v>
      </c>
      <c r="D76" s="23" t="s">
        <v>52</v>
      </c>
      <c r="E76" s="23">
        <v>2130234</v>
      </c>
      <c r="F76" s="23" t="s">
        <v>403</v>
      </c>
      <c r="G76" s="23">
        <v>30216</v>
      </c>
      <c r="H76" s="23" t="s">
        <v>329</v>
      </c>
      <c r="I76" s="163">
        <v>5200</v>
      </c>
      <c r="J76" s="161"/>
      <c r="K76" s="161"/>
      <c r="L76" s="163"/>
      <c r="M76" s="163"/>
      <c r="N76" s="163"/>
      <c r="O76" s="163"/>
      <c r="P76" s="163"/>
      <c r="Q76" s="163"/>
      <c r="R76" s="174">
        <v>5200</v>
      </c>
      <c r="S76" s="163"/>
      <c r="T76" s="163"/>
      <c r="U76" s="175"/>
      <c r="V76" s="163"/>
      <c r="W76" s="174">
        <v>5200</v>
      </c>
    </row>
    <row r="77" s="142" customFormat="1" ht="18" customHeight="1" spans="1:23">
      <c r="A77" s="23"/>
      <c r="B77" s="23"/>
      <c r="C77" s="23" t="s">
        <v>404</v>
      </c>
      <c r="D77" s="23"/>
      <c r="E77" s="23"/>
      <c r="F77" s="23"/>
      <c r="G77" s="23"/>
      <c r="H77" s="23"/>
      <c r="I77" s="163">
        <v>120000</v>
      </c>
      <c r="J77" s="161"/>
      <c r="K77" s="161"/>
      <c r="L77" s="163"/>
      <c r="M77" s="163"/>
      <c r="N77" s="163"/>
      <c r="O77" s="163"/>
      <c r="P77" s="163"/>
      <c r="Q77" s="163"/>
      <c r="R77" s="163">
        <v>120000</v>
      </c>
      <c r="S77" s="163"/>
      <c r="T77" s="163"/>
      <c r="U77" s="175"/>
      <c r="V77" s="163"/>
      <c r="W77" s="163">
        <v>120000</v>
      </c>
    </row>
    <row r="78" s="142" customFormat="1" ht="18" customHeight="1" spans="1:23">
      <c r="A78" s="23" t="s">
        <v>359</v>
      </c>
      <c r="B78" s="23" t="s">
        <v>405</v>
      </c>
      <c r="C78" s="23" t="s">
        <v>404</v>
      </c>
      <c r="D78" s="23" t="s">
        <v>52</v>
      </c>
      <c r="E78" s="23">
        <v>2059999</v>
      </c>
      <c r="F78" s="23" t="s">
        <v>116</v>
      </c>
      <c r="G78" s="23">
        <v>30305</v>
      </c>
      <c r="H78" s="23" t="s">
        <v>319</v>
      </c>
      <c r="I78" s="163">
        <v>60000</v>
      </c>
      <c r="J78" s="161"/>
      <c r="K78" s="161"/>
      <c r="L78" s="163"/>
      <c r="M78" s="163"/>
      <c r="N78" s="163"/>
      <c r="O78" s="163"/>
      <c r="P78" s="163"/>
      <c r="Q78" s="163"/>
      <c r="R78" s="174">
        <v>60000</v>
      </c>
      <c r="S78" s="163"/>
      <c r="T78" s="163"/>
      <c r="U78" s="175"/>
      <c r="V78" s="163"/>
      <c r="W78" s="174">
        <v>60000</v>
      </c>
    </row>
    <row r="79" s="142" customFormat="1" ht="18" customHeight="1" spans="1:23">
      <c r="A79" s="23" t="s">
        <v>359</v>
      </c>
      <c r="B79" s="23" t="s">
        <v>405</v>
      </c>
      <c r="C79" s="23" t="s">
        <v>404</v>
      </c>
      <c r="D79" s="23" t="s">
        <v>52</v>
      </c>
      <c r="E79" s="23">
        <v>2059999</v>
      </c>
      <c r="F79" s="23" t="s">
        <v>116</v>
      </c>
      <c r="G79" s="23">
        <v>30305</v>
      </c>
      <c r="H79" s="23" t="s">
        <v>319</v>
      </c>
      <c r="I79" s="163">
        <v>60000</v>
      </c>
      <c r="J79" s="161"/>
      <c r="K79" s="161"/>
      <c r="L79" s="163"/>
      <c r="M79" s="163"/>
      <c r="N79" s="163"/>
      <c r="O79" s="163"/>
      <c r="P79" s="163"/>
      <c r="Q79" s="163"/>
      <c r="R79" s="174">
        <v>60000</v>
      </c>
      <c r="S79" s="163"/>
      <c r="T79" s="163"/>
      <c r="U79" s="175"/>
      <c r="V79" s="163"/>
      <c r="W79" s="174">
        <v>60000</v>
      </c>
    </row>
    <row r="80" s="142" customFormat="1" ht="18" customHeight="1" spans="1:23">
      <c r="A80" s="23"/>
      <c r="B80" s="23"/>
      <c r="C80" s="23" t="s">
        <v>406</v>
      </c>
      <c r="D80" s="23"/>
      <c r="E80" s="23"/>
      <c r="F80" s="23"/>
      <c r="G80" s="23"/>
      <c r="H80" s="23"/>
      <c r="I80" s="163">
        <f>I81+I82</f>
        <v>77000</v>
      </c>
      <c r="J80" s="163">
        <f>J81+J82</f>
        <v>77000</v>
      </c>
      <c r="K80" s="163">
        <v>77000</v>
      </c>
      <c r="L80" s="163"/>
      <c r="M80" s="163"/>
      <c r="N80" s="163"/>
      <c r="O80" s="163"/>
      <c r="P80" s="163"/>
      <c r="Q80" s="163"/>
      <c r="R80" s="174"/>
      <c r="S80" s="163"/>
      <c r="T80" s="163"/>
      <c r="U80" s="175"/>
      <c r="V80" s="163"/>
      <c r="W80" s="174"/>
    </row>
    <row r="81" s="142" customFormat="1" ht="18" customHeight="1" spans="1:23">
      <c r="A81" s="23" t="s">
        <v>356</v>
      </c>
      <c r="B81" s="23" t="s">
        <v>407</v>
      </c>
      <c r="C81" s="23" t="s">
        <v>406</v>
      </c>
      <c r="D81" s="23" t="s">
        <v>52</v>
      </c>
      <c r="E81" s="23">
        <v>2010108</v>
      </c>
      <c r="F81" s="23" t="s">
        <v>408</v>
      </c>
      <c r="G81" s="23">
        <v>30305</v>
      </c>
      <c r="H81" s="23" t="s">
        <v>319</v>
      </c>
      <c r="I81" s="163">
        <v>5000</v>
      </c>
      <c r="J81" s="161">
        <v>5000</v>
      </c>
      <c r="K81" s="161">
        <v>5000</v>
      </c>
      <c r="L81" s="163"/>
      <c r="M81" s="163"/>
      <c r="N81" s="163"/>
      <c r="O81" s="163"/>
      <c r="P81" s="163"/>
      <c r="Q81" s="163"/>
      <c r="R81" s="174"/>
      <c r="S81" s="163"/>
      <c r="T81" s="163"/>
      <c r="U81" s="175"/>
      <c r="V81" s="163"/>
      <c r="W81" s="174"/>
    </row>
    <row r="82" s="142" customFormat="1" ht="18" customHeight="1" spans="1:23">
      <c r="A82" s="23" t="s">
        <v>356</v>
      </c>
      <c r="B82" s="23" t="s">
        <v>407</v>
      </c>
      <c r="C82" s="23" t="s">
        <v>406</v>
      </c>
      <c r="D82" s="23" t="s">
        <v>52</v>
      </c>
      <c r="E82" s="23">
        <v>2010108</v>
      </c>
      <c r="F82" s="23" t="s">
        <v>408</v>
      </c>
      <c r="G82" s="23">
        <v>30305</v>
      </c>
      <c r="H82" s="23" t="s">
        <v>319</v>
      </c>
      <c r="I82" s="163">
        <v>72000</v>
      </c>
      <c r="J82" s="161">
        <v>72000</v>
      </c>
      <c r="K82" s="161">
        <v>72000</v>
      </c>
      <c r="L82" s="163"/>
      <c r="M82" s="163"/>
      <c r="N82" s="163"/>
      <c r="O82" s="163"/>
      <c r="P82" s="163"/>
      <c r="Q82" s="163"/>
      <c r="R82" s="174"/>
      <c r="S82" s="163"/>
      <c r="T82" s="163"/>
      <c r="U82" s="175"/>
      <c r="V82" s="163"/>
      <c r="W82" s="174"/>
    </row>
    <row r="83" s="142" customFormat="1" ht="18" customHeight="1" spans="1:23">
      <c r="A83" s="23"/>
      <c r="B83" s="23"/>
      <c r="C83" s="23" t="s">
        <v>409</v>
      </c>
      <c r="D83" s="23"/>
      <c r="E83" s="23"/>
      <c r="F83" s="23"/>
      <c r="G83" s="23"/>
      <c r="H83" s="23"/>
      <c r="I83" s="163">
        <v>18526.38</v>
      </c>
      <c r="J83" s="161"/>
      <c r="K83" s="161"/>
      <c r="L83" s="163"/>
      <c r="M83" s="163"/>
      <c r="N83" s="163"/>
      <c r="O83" s="163"/>
      <c r="P83" s="163"/>
      <c r="Q83" s="163"/>
      <c r="R83" s="163">
        <v>18526.38</v>
      </c>
      <c r="S83" s="163"/>
      <c r="T83" s="163"/>
      <c r="U83" s="175"/>
      <c r="V83" s="163"/>
      <c r="W83" s="163">
        <v>18526.38</v>
      </c>
    </row>
    <row r="84" s="142" customFormat="1" ht="18" customHeight="1" spans="1:23">
      <c r="A84" s="23" t="s">
        <v>359</v>
      </c>
      <c r="B84" s="23" t="s">
        <v>410</v>
      </c>
      <c r="C84" s="23" t="s">
        <v>409</v>
      </c>
      <c r="D84" s="23" t="s">
        <v>52</v>
      </c>
      <c r="E84" s="23">
        <v>2100499</v>
      </c>
      <c r="F84" s="23" t="s">
        <v>411</v>
      </c>
      <c r="G84" s="23">
        <v>30227</v>
      </c>
      <c r="H84" s="23" t="s">
        <v>376</v>
      </c>
      <c r="I84" s="163">
        <v>18526.38</v>
      </c>
      <c r="J84" s="161"/>
      <c r="K84" s="161"/>
      <c r="L84" s="163"/>
      <c r="M84" s="163"/>
      <c r="N84" s="163"/>
      <c r="O84" s="163"/>
      <c r="P84" s="163"/>
      <c r="Q84" s="163"/>
      <c r="R84" s="174">
        <v>18526.38</v>
      </c>
      <c r="S84" s="163"/>
      <c r="T84" s="163"/>
      <c r="U84" s="175"/>
      <c r="V84" s="163"/>
      <c r="W84" s="174">
        <v>18526.38</v>
      </c>
    </row>
    <row r="85" s="142" customFormat="1" ht="18" customHeight="1" spans="1:23">
      <c r="A85" s="23"/>
      <c r="B85" s="23"/>
      <c r="C85" s="23" t="s">
        <v>412</v>
      </c>
      <c r="D85" s="23"/>
      <c r="E85" s="23"/>
      <c r="F85" s="23"/>
      <c r="G85" s="23"/>
      <c r="H85" s="23"/>
      <c r="I85" s="163">
        <f>I86+I87</f>
        <v>13440</v>
      </c>
      <c r="J85" s="163">
        <f>J86+J87</f>
        <v>13440</v>
      </c>
      <c r="K85" s="163">
        <v>13440</v>
      </c>
      <c r="L85" s="163"/>
      <c r="M85" s="163"/>
      <c r="N85" s="163"/>
      <c r="O85" s="163"/>
      <c r="P85" s="163"/>
      <c r="Q85" s="163"/>
      <c r="R85" s="174"/>
      <c r="S85" s="163"/>
      <c r="T85" s="163"/>
      <c r="U85" s="175"/>
      <c r="V85" s="163"/>
      <c r="W85" s="174"/>
    </row>
    <row r="86" s="142" customFormat="1" ht="18" customHeight="1" spans="1:23">
      <c r="A86" s="23" t="s">
        <v>359</v>
      </c>
      <c r="B86" s="23" t="s">
        <v>413</v>
      </c>
      <c r="C86" s="23" t="s">
        <v>412</v>
      </c>
      <c r="D86" s="23" t="s">
        <v>52</v>
      </c>
      <c r="E86" s="23">
        <v>2013299</v>
      </c>
      <c r="F86" s="23" t="s">
        <v>361</v>
      </c>
      <c r="G86" s="23">
        <v>30305</v>
      </c>
      <c r="H86" s="23" t="s">
        <v>319</v>
      </c>
      <c r="I86" s="163">
        <v>7440</v>
      </c>
      <c r="J86" s="161">
        <v>7440</v>
      </c>
      <c r="K86" s="161">
        <v>7440</v>
      </c>
      <c r="L86" s="163"/>
      <c r="M86" s="163"/>
      <c r="N86" s="163"/>
      <c r="O86" s="163"/>
      <c r="P86" s="163"/>
      <c r="Q86" s="163"/>
      <c r="R86" s="174"/>
      <c r="S86" s="163"/>
      <c r="T86" s="163"/>
      <c r="U86" s="175"/>
      <c r="V86" s="163"/>
      <c r="W86" s="174"/>
    </row>
    <row r="87" s="142" customFormat="1" ht="18" customHeight="1" spans="1:23">
      <c r="A87" s="23" t="s">
        <v>359</v>
      </c>
      <c r="B87" s="23" t="s">
        <v>413</v>
      </c>
      <c r="C87" s="23" t="s">
        <v>412</v>
      </c>
      <c r="D87" s="23" t="s">
        <v>52</v>
      </c>
      <c r="E87" s="23">
        <v>2013299</v>
      </c>
      <c r="F87" s="23" t="s">
        <v>361</v>
      </c>
      <c r="G87" s="23">
        <v>30305</v>
      </c>
      <c r="H87" s="23" t="s">
        <v>319</v>
      </c>
      <c r="I87" s="163">
        <v>6000</v>
      </c>
      <c r="J87" s="161">
        <v>6000</v>
      </c>
      <c r="K87" s="161">
        <v>6000</v>
      </c>
      <c r="L87" s="163"/>
      <c r="M87" s="163"/>
      <c r="N87" s="163"/>
      <c r="O87" s="163"/>
      <c r="P87" s="163"/>
      <c r="Q87" s="163"/>
      <c r="R87" s="174"/>
      <c r="S87" s="163"/>
      <c r="T87" s="163"/>
      <c r="U87" s="175"/>
      <c r="V87" s="163"/>
      <c r="W87" s="174"/>
    </row>
    <row r="88" s="142" customFormat="1" ht="18" customHeight="1" spans="1:23">
      <c r="A88" s="23"/>
      <c r="B88" s="23"/>
      <c r="C88" s="23" t="s">
        <v>414</v>
      </c>
      <c r="D88" s="23"/>
      <c r="E88" s="23"/>
      <c r="F88" s="23"/>
      <c r="G88" s="23"/>
      <c r="H88" s="23"/>
      <c r="I88" s="163">
        <f>I89+I90+I91</f>
        <v>162000</v>
      </c>
      <c r="J88" s="161"/>
      <c r="K88" s="161"/>
      <c r="L88" s="163"/>
      <c r="M88" s="163"/>
      <c r="N88" s="163"/>
      <c r="O88" s="163"/>
      <c r="P88" s="163"/>
      <c r="Q88" s="163"/>
      <c r="R88" s="174">
        <v>162000</v>
      </c>
      <c r="S88" s="163"/>
      <c r="T88" s="163"/>
      <c r="U88" s="175"/>
      <c r="V88" s="163"/>
      <c r="W88" s="174">
        <v>162000</v>
      </c>
    </row>
    <row r="89" s="142" customFormat="1" ht="18" customHeight="1" spans="1:23">
      <c r="A89" s="23" t="s">
        <v>359</v>
      </c>
      <c r="B89" s="23" t="s">
        <v>415</v>
      </c>
      <c r="C89" s="23" t="s">
        <v>414</v>
      </c>
      <c r="D89" s="23" t="s">
        <v>52</v>
      </c>
      <c r="E89" s="23">
        <v>2130599</v>
      </c>
      <c r="F89" s="23" t="s">
        <v>416</v>
      </c>
      <c r="G89" s="23">
        <v>30226</v>
      </c>
      <c r="H89" s="23" t="s">
        <v>380</v>
      </c>
      <c r="I89" s="163">
        <v>30600</v>
      </c>
      <c r="J89" s="161"/>
      <c r="K89" s="161"/>
      <c r="L89" s="163"/>
      <c r="M89" s="163"/>
      <c r="N89" s="163"/>
      <c r="O89" s="163"/>
      <c r="P89" s="163"/>
      <c r="Q89" s="163"/>
      <c r="R89" s="174">
        <v>30600</v>
      </c>
      <c r="S89" s="163"/>
      <c r="T89" s="163"/>
      <c r="U89" s="175"/>
      <c r="V89" s="163"/>
      <c r="W89" s="174">
        <v>30600</v>
      </c>
    </row>
    <row r="90" s="142" customFormat="1" ht="18" customHeight="1" spans="1:23">
      <c r="A90" s="23" t="s">
        <v>359</v>
      </c>
      <c r="B90" s="23" t="s">
        <v>415</v>
      </c>
      <c r="C90" s="23" t="s">
        <v>414</v>
      </c>
      <c r="D90" s="23" t="s">
        <v>52</v>
      </c>
      <c r="E90" s="23">
        <v>2130599</v>
      </c>
      <c r="F90" s="23" t="s">
        <v>416</v>
      </c>
      <c r="G90" s="23">
        <v>30201</v>
      </c>
      <c r="H90" s="23" t="s">
        <v>324</v>
      </c>
      <c r="I90" s="163">
        <v>50400</v>
      </c>
      <c r="J90" s="161"/>
      <c r="K90" s="161"/>
      <c r="L90" s="163"/>
      <c r="M90" s="163"/>
      <c r="N90" s="163"/>
      <c r="O90" s="163"/>
      <c r="P90" s="163"/>
      <c r="Q90" s="163"/>
      <c r="R90" s="174">
        <v>50400</v>
      </c>
      <c r="S90" s="163"/>
      <c r="T90" s="163"/>
      <c r="U90" s="175"/>
      <c r="V90" s="163"/>
      <c r="W90" s="174">
        <v>50400</v>
      </c>
    </row>
    <row r="91" s="142" customFormat="1" ht="18" customHeight="1" spans="1:23">
      <c r="A91" s="23" t="s">
        <v>359</v>
      </c>
      <c r="B91" s="23" t="s">
        <v>415</v>
      </c>
      <c r="C91" s="23" t="s">
        <v>414</v>
      </c>
      <c r="D91" s="23" t="s">
        <v>52</v>
      </c>
      <c r="E91" s="23">
        <v>2130599</v>
      </c>
      <c r="F91" s="23" t="s">
        <v>416</v>
      </c>
      <c r="G91" s="23">
        <v>30239</v>
      </c>
      <c r="H91" s="23" t="s">
        <v>339</v>
      </c>
      <c r="I91" s="163">
        <v>81000</v>
      </c>
      <c r="J91" s="161"/>
      <c r="K91" s="161"/>
      <c r="L91" s="163"/>
      <c r="M91" s="163"/>
      <c r="N91" s="163"/>
      <c r="O91" s="163"/>
      <c r="P91" s="163"/>
      <c r="Q91" s="163"/>
      <c r="R91" s="174">
        <v>81000</v>
      </c>
      <c r="S91" s="163"/>
      <c r="T91" s="163"/>
      <c r="U91" s="175"/>
      <c r="V91" s="163"/>
      <c r="W91" s="174">
        <v>81000</v>
      </c>
    </row>
    <row r="92" s="142" customFormat="1" ht="18" customHeight="1" spans="1:23">
      <c r="A92" s="23"/>
      <c r="B92" s="23"/>
      <c r="C92" s="23" t="s">
        <v>417</v>
      </c>
      <c r="D92" s="23"/>
      <c r="E92" s="23"/>
      <c r="F92" s="23"/>
      <c r="G92" s="23"/>
      <c r="H92" s="23"/>
      <c r="I92" s="163">
        <f>I93+I94+I95</f>
        <v>130962</v>
      </c>
      <c r="J92" s="161"/>
      <c r="K92" s="161"/>
      <c r="L92" s="163"/>
      <c r="M92" s="163"/>
      <c r="N92" s="163"/>
      <c r="O92" s="163"/>
      <c r="P92" s="163"/>
      <c r="Q92" s="163"/>
      <c r="R92" s="174">
        <v>130962</v>
      </c>
      <c r="S92" s="163"/>
      <c r="T92" s="163"/>
      <c r="U92" s="175"/>
      <c r="V92" s="163"/>
      <c r="W92" s="174">
        <v>130962</v>
      </c>
    </row>
    <row r="93" s="142" customFormat="1" ht="18" customHeight="1" spans="1:23">
      <c r="A93" s="23" t="s">
        <v>359</v>
      </c>
      <c r="B93" s="23" t="s">
        <v>418</v>
      </c>
      <c r="C93" s="23" t="s">
        <v>417</v>
      </c>
      <c r="D93" s="23" t="s">
        <v>52</v>
      </c>
      <c r="E93" s="23">
        <v>2140299</v>
      </c>
      <c r="F93" s="23" t="s">
        <v>419</v>
      </c>
      <c r="G93" s="23">
        <v>30201</v>
      </c>
      <c r="H93" s="23" t="s">
        <v>324</v>
      </c>
      <c r="I93" s="163">
        <v>52362</v>
      </c>
      <c r="J93" s="161"/>
      <c r="K93" s="161"/>
      <c r="L93" s="163"/>
      <c r="M93" s="163"/>
      <c r="N93" s="163"/>
      <c r="O93" s="163"/>
      <c r="P93" s="163"/>
      <c r="Q93" s="163"/>
      <c r="R93" s="174">
        <v>52362</v>
      </c>
      <c r="S93" s="163"/>
      <c r="T93" s="163"/>
      <c r="U93" s="175"/>
      <c r="V93" s="163"/>
      <c r="W93" s="174">
        <v>52362</v>
      </c>
    </row>
    <row r="94" s="142" customFormat="1" ht="18" customHeight="1" spans="1:23">
      <c r="A94" s="23" t="s">
        <v>359</v>
      </c>
      <c r="B94" s="23" t="s">
        <v>418</v>
      </c>
      <c r="C94" s="23" t="s">
        <v>417</v>
      </c>
      <c r="D94" s="23" t="s">
        <v>52</v>
      </c>
      <c r="E94" s="23">
        <v>2140299</v>
      </c>
      <c r="F94" s="23" t="s">
        <v>419</v>
      </c>
      <c r="G94" s="23">
        <v>30226</v>
      </c>
      <c r="H94" s="23" t="s">
        <v>380</v>
      </c>
      <c r="I94" s="163">
        <v>71600</v>
      </c>
      <c r="J94" s="161"/>
      <c r="K94" s="161"/>
      <c r="L94" s="163"/>
      <c r="M94" s="163"/>
      <c r="N94" s="163"/>
      <c r="O94" s="163"/>
      <c r="P94" s="163"/>
      <c r="Q94" s="163"/>
      <c r="R94" s="174">
        <v>71600</v>
      </c>
      <c r="S94" s="163"/>
      <c r="T94" s="163"/>
      <c r="U94" s="175"/>
      <c r="V94" s="163"/>
      <c r="W94" s="174">
        <v>71600</v>
      </c>
    </row>
    <row r="95" s="142" customFormat="1" ht="18" customHeight="1" spans="1:23">
      <c r="A95" s="23" t="s">
        <v>359</v>
      </c>
      <c r="B95" s="23" t="s">
        <v>418</v>
      </c>
      <c r="C95" s="23" t="s">
        <v>417</v>
      </c>
      <c r="D95" s="23" t="s">
        <v>52</v>
      </c>
      <c r="E95" s="23">
        <v>2140299</v>
      </c>
      <c r="F95" s="23" t="s">
        <v>419</v>
      </c>
      <c r="G95" s="23">
        <v>30216</v>
      </c>
      <c r="H95" s="23" t="s">
        <v>329</v>
      </c>
      <c r="I95" s="163">
        <v>7000</v>
      </c>
      <c r="J95" s="161"/>
      <c r="K95" s="161"/>
      <c r="L95" s="163"/>
      <c r="M95" s="163"/>
      <c r="N95" s="163"/>
      <c r="O95" s="163"/>
      <c r="P95" s="163"/>
      <c r="Q95" s="163"/>
      <c r="R95" s="174">
        <v>7000</v>
      </c>
      <c r="S95" s="163"/>
      <c r="T95" s="163"/>
      <c r="U95" s="175"/>
      <c r="V95" s="163"/>
      <c r="W95" s="174">
        <v>7000</v>
      </c>
    </row>
    <row r="96" s="142" customFormat="1" ht="18" customHeight="1" spans="1:23">
      <c r="A96" s="23"/>
      <c r="B96" s="23"/>
      <c r="C96" s="23" t="s">
        <v>420</v>
      </c>
      <c r="D96" s="23"/>
      <c r="E96" s="23"/>
      <c r="F96" s="23"/>
      <c r="G96" s="23"/>
      <c r="H96" s="23"/>
      <c r="I96" s="163">
        <v>1800</v>
      </c>
      <c r="J96" s="163">
        <v>1800</v>
      </c>
      <c r="K96" s="163">
        <v>1800</v>
      </c>
      <c r="L96" s="163"/>
      <c r="M96" s="163"/>
      <c r="N96" s="163"/>
      <c r="O96" s="163"/>
      <c r="P96" s="163"/>
      <c r="Q96" s="163"/>
      <c r="R96" s="174"/>
      <c r="S96" s="163"/>
      <c r="T96" s="163"/>
      <c r="U96" s="175"/>
      <c r="V96" s="163"/>
      <c r="W96" s="174"/>
    </row>
    <row r="97" s="142" customFormat="1" ht="18" customHeight="1" spans="1:23">
      <c r="A97" s="23" t="s">
        <v>401</v>
      </c>
      <c r="B97" s="23" t="s">
        <v>421</v>
      </c>
      <c r="C97" s="23" t="s">
        <v>420</v>
      </c>
      <c r="D97" s="23" t="s">
        <v>52</v>
      </c>
      <c r="E97" s="23">
        <v>2070109</v>
      </c>
      <c r="F97" s="23" t="s">
        <v>422</v>
      </c>
      <c r="G97" s="23">
        <v>30202</v>
      </c>
      <c r="H97" s="23" t="s">
        <v>423</v>
      </c>
      <c r="I97" s="163">
        <v>1800</v>
      </c>
      <c r="J97" s="161">
        <v>1800</v>
      </c>
      <c r="K97" s="161">
        <v>1800</v>
      </c>
      <c r="L97" s="163"/>
      <c r="M97" s="163"/>
      <c r="N97" s="163"/>
      <c r="O97" s="163"/>
      <c r="P97" s="163"/>
      <c r="Q97" s="163"/>
      <c r="R97" s="174"/>
      <c r="S97" s="163"/>
      <c r="T97" s="163"/>
      <c r="U97" s="175"/>
      <c r="V97" s="163"/>
      <c r="W97" s="174"/>
    </row>
    <row r="98" s="142" customFormat="1" ht="18" customHeight="1" spans="1:23">
      <c r="A98" s="23"/>
      <c r="B98" s="23"/>
      <c r="C98" s="23" t="s">
        <v>424</v>
      </c>
      <c r="D98" s="23"/>
      <c r="E98" s="23"/>
      <c r="F98" s="23"/>
      <c r="G98" s="23"/>
      <c r="H98" s="23"/>
      <c r="I98" s="163">
        <v>80000</v>
      </c>
      <c r="J98" s="161"/>
      <c r="K98" s="161"/>
      <c r="L98" s="163"/>
      <c r="M98" s="163"/>
      <c r="N98" s="163"/>
      <c r="O98" s="163"/>
      <c r="P98" s="163"/>
      <c r="Q98" s="163"/>
      <c r="R98" s="163">
        <v>80000</v>
      </c>
      <c r="S98" s="163"/>
      <c r="T98" s="163"/>
      <c r="U98" s="175"/>
      <c r="V98" s="163"/>
      <c r="W98" s="163">
        <v>80000</v>
      </c>
    </row>
    <row r="99" s="142" customFormat="1" ht="18" customHeight="1" spans="1:23">
      <c r="A99" s="23" t="s">
        <v>359</v>
      </c>
      <c r="B99" s="23" t="s">
        <v>425</v>
      </c>
      <c r="C99" s="23" t="s">
        <v>424</v>
      </c>
      <c r="D99" s="23" t="s">
        <v>52</v>
      </c>
      <c r="E99" s="23">
        <v>2039999</v>
      </c>
      <c r="F99" s="23" t="s">
        <v>110</v>
      </c>
      <c r="G99" s="23">
        <v>31002</v>
      </c>
      <c r="H99" s="23" t="s">
        <v>328</v>
      </c>
      <c r="I99" s="163">
        <v>26900</v>
      </c>
      <c r="J99" s="161"/>
      <c r="K99" s="161"/>
      <c r="L99" s="163"/>
      <c r="M99" s="163"/>
      <c r="N99" s="163"/>
      <c r="O99" s="163"/>
      <c r="P99" s="163"/>
      <c r="Q99" s="163"/>
      <c r="R99" s="174">
        <v>26900</v>
      </c>
      <c r="S99" s="163"/>
      <c r="T99" s="163"/>
      <c r="U99" s="175"/>
      <c r="V99" s="163"/>
      <c r="W99" s="174">
        <v>26900</v>
      </c>
    </row>
    <row r="100" s="142" customFormat="1" ht="18" customHeight="1" spans="1:23">
      <c r="A100" s="23" t="s">
        <v>359</v>
      </c>
      <c r="B100" s="23" t="s">
        <v>425</v>
      </c>
      <c r="C100" s="23" t="s">
        <v>424</v>
      </c>
      <c r="D100" s="23" t="s">
        <v>52</v>
      </c>
      <c r="E100" s="23">
        <v>2039999</v>
      </c>
      <c r="F100" s="23" t="s">
        <v>110</v>
      </c>
      <c r="G100" s="23">
        <v>30201</v>
      </c>
      <c r="H100" s="23" t="s">
        <v>324</v>
      </c>
      <c r="I100" s="163">
        <v>53100</v>
      </c>
      <c r="J100" s="161"/>
      <c r="K100" s="161"/>
      <c r="L100" s="163"/>
      <c r="M100" s="163"/>
      <c r="N100" s="163"/>
      <c r="O100" s="163"/>
      <c r="P100" s="163"/>
      <c r="Q100" s="163"/>
      <c r="R100" s="174">
        <v>53100</v>
      </c>
      <c r="S100" s="163"/>
      <c r="T100" s="163"/>
      <c r="U100" s="175"/>
      <c r="V100" s="163"/>
      <c r="W100" s="174">
        <v>53100</v>
      </c>
    </row>
    <row r="101" s="142" customFormat="1" ht="18" customHeight="1" spans="1:23">
      <c r="A101" s="23"/>
      <c r="B101" s="23"/>
      <c r="C101" s="23" t="s">
        <v>426</v>
      </c>
      <c r="D101" s="23"/>
      <c r="E101" s="23"/>
      <c r="F101" s="23"/>
      <c r="G101" s="23"/>
      <c r="H101" s="23"/>
      <c r="I101" s="163">
        <f>I102+I103+I104+I105</f>
        <v>60000</v>
      </c>
      <c r="J101" s="161">
        <v>60000</v>
      </c>
      <c r="K101" s="161">
        <v>60000</v>
      </c>
      <c r="L101" s="163"/>
      <c r="M101" s="163"/>
      <c r="N101" s="163"/>
      <c r="O101" s="163"/>
      <c r="P101" s="163"/>
      <c r="Q101" s="163"/>
      <c r="R101" s="174"/>
      <c r="S101" s="163"/>
      <c r="T101" s="163"/>
      <c r="U101" s="175"/>
      <c r="V101" s="163"/>
      <c r="W101" s="174"/>
    </row>
    <row r="102" s="142" customFormat="1" ht="18" customHeight="1" spans="1:23">
      <c r="A102" s="23" t="s">
        <v>359</v>
      </c>
      <c r="B102" s="23" t="s">
        <v>427</v>
      </c>
      <c r="C102" s="23" t="s">
        <v>426</v>
      </c>
      <c r="D102" s="23" t="s">
        <v>52</v>
      </c>
      <c r="E102" s="23">
        <v>2010108</v>
      </c>
      <c r="F102" s="23" t="s">
        <v>408</v>
      </c>
      <c r="G102" s="23">
        <v>30216</v>
      </c>
      <c r="H102" s="23" t="s">
        <v>329</v>
      </c>
      <c r="I102" s="163">
        <v>9000</v>
      </c>
      <c r="J102" s="161">
        <v>9000</v>
      </c>
      <c r="K102" s="161">
        <v>9000</v>
      </c>
      <c r="L102" s="163"/>
      <c r="M102" s="163"/>
      <c r="N102" s="163"/>
      <c r="O102" s="163"/>
      <c r="P102" s="163"/>
      <c r="Q102" s="163"/>
      <c r="R102" s="174"/>
      <c r="S102" s="163"/>
      <c r="T102" s="163"/>
      <c r="U102" s="175"/>
      <c r="V102" s="163"/>
      <c r="W102" s="174"/>
    </row>
    <row r="103" s="142" customFormat="1" ht="18" customHeight="1" spans="1:23">
      <c r="A103" s="23" t="s">
        <v>359</v>
      </c>
      <c r="B103" s="23" t="s">
        <v>427</v>
      </c>
      <c r="C103" s="23" t="s">
        <v>426</v>
      </c>
      <c r="D103" s="23" t="s">
        <v>52</v>
      </c>
      <c r="E103" s="23">
        <v>2010108</v>
      </c>
      <c r="F103" s="23" t="s">
        <v>408</v>
      </c>
      <c r="G103" s="23">
        <v>30216</v>
      </c>
      <c r="H103" s="23" t="s">
        <v>329</v>
      </c>
      <c r="I103" s="163">
        <v>22000</v>
      </c>
      <c r="J103" s="161">
        <v>22000</v>
      </c>
      <c r="K103" s="161">
        <v>22000</v>
      </c>
      <c r="L103" s="163"/>
      <c r="M103" s="163"/>
      <c r="N103" s="163"/>
      <c r="O103" s="163"/>
      <c r="P103" s="163"/>
      <c r="Q103" s="163"/>
      <c r="R103" s="174"/>
      <c r="S103" s="163"/>
      <c r="T103" s="163"/>
      <c r="U103" s="175"/>
      <c r="V103" s="163"/>
      <c r="W103" s="174"/>
    </row>
    <row r="104" s="142" customFormat="1" ht="18" customHeight="1" spans="1:23">
      <c r="A104" s="23" t="s">
        <v>359</v>
      </c>
      <c r="B104" s="23" t="s">
        <v>427</v>
      </c>
      <c r="C104" s="23" t="s">
        <v>426</v>
      </c>
      <c r="D104" s="23" t="s">
        <v>52</v>
      </c>
      <c r="E104" s="23">
        <v>2010108</v>
      </c>
      <c r="F104" s="23" t="s">
        <v>408</v>
      </c>
      <c r="G104" s="23">
        <v>30215</v>
      </c>
      <c r="H104" s="23" t="s">
        <v>379</v>
      </c>
      <c r="I104" s="163">
        <v>13000</v>
      </c>
      <c r="J104" s="161">
        <v>13000</v>
      </c>
      <c r="K104" s="161">
        <v>13000</v>
      </c>
      <c r="L104" s="163"/>
      <c r="M104" s="163"/>
      <c r="N104" s="163"/>
      <c r="O104" s="163"/>
      <c r="P104" s="163"/>
      <c r="Q104" s="163"/>
      <c r="R104" s="174"/>
      <c r="S104" s="163"/>
      <c r="T104" s="163"/>
      <c r="U104" s="175"/>
      <c r="V104" s="163"/>
      <c r="W104" s="174"/>
    </row>
    <row r="105" s="142" customFormat="1" ht="18" customHeight="1" spans="1:23">
      <c r="A105" s="23" t="s">
        <v>359</v>
      </c>
      <c r="B105" s="23" t="s">
        <v>427</v>
      </c>
      <c r="C105" s="23" t="s">
        <v>426</v>
      </c>
      <c r="D105" s="23" t="s">
        <v>52</v>
      </c>
      <c r="E105" s="23">
        <v>2010108</v>
      </c>
      <c r="F105" s="23" t="s">
        <v>408</v>
      </c>
      <c r="G105" s="23">
        <v>30201</v>
      </c>
      <c r="H105" s="23" t="s">
        <v>324</v>
      </c>
      <c r="I105" s="163">
        <v>16000</v>
      </c>
      <c r="J105" s="161">
        <v>16000</v>
      </c>
      <c r="K105" s="161">
        <v>16000</v>
      </c>
      <c r="L105" s="163"/>
      <c r="M105" s="163"/>
      <c r="N105" s="163"/>
      <c r="O105" s="163"/>
      <c r="P105" s="163"/>
      <c r="Q105" s="163"/>
      <c r="R105" s="174"/>
      <c r="S105" s="163"/>
      <c r="T105" s="163"/>
      <c r="U105" s="175"/>
      <c r="V105" s="163"/>
      <c r="W105" s="174"/>
    </row>
    <row r="106" s="142" customFormat="1" ht="18" customHeight="1" spans="1:23">
      <c r="A106" s="23"/>
      <c r="B106" s="23"/>
      <c r="C106" s="177" t="s">
        <v>428</v>
      </c>
      <c r="D106" s="23"/>
      <c r="E106" s="178"/>
      <c r="F106" s="178"/>
      <c r="G106" s="178"/>
      <c r="H106" s="178"/>
      <c r="I106" s="163">
        <v>8000</v>
      </c>
      <c r="J106" s="163">
        <v>8000</v>
      </c>
      <c r="K106" s="161">
        <v>8000</v>
      </c>
      <c r="L106" s="163"/>
      <c r="M106" s="163"/>
      <c r="N106" s="163"/>
      <c r="O106" s="163"/>
      <c r="P106" s="163"/>
      <c r="Q106" s="163"/>
      <c r="R106" s="174"/>
      <c r="S106" s="163"/>
      <c r="T106" s="163"/>
      <c r="U106" s="175"/>
      <c r="V106" s="163"/>
      <c r="W106" s="174"/>
    </row>
    <row r="107" s="142" customFormat="1" ht="18" customHeight="1" spans="1:23">
      <c r="A107" s="23" t="s">
        <v>359</v>
      </c>
      <c r="B107" s="261" t="s">
        <v>429</v>
      </c>
      <c r="C107" s="177" t="s">
        <v>428</v>
      </c>
      <c r="D107" s="23" t="s">
        <v>52</v>
      </c>
      <c r="E107" s="177">
        <v>2010108</v>
      </c>
      <c r="F107" s="177" t="s">
        <v>408</v>
      </c>
      <c r="G107" s="177">
        <v>30201</v>
      </c>
      <c r="H107" s="177" t="s">
        <v>324</v>
      </c>
      <c r="I107" s="163">
        <v>8000</v>
      </c>
      <c r="J107" s="163">
        <v>8000</v>
      </c>
      <c r="K107" s="163">
        <v>8000</v>
      </c>
      <c r="L107" s="163"/>
      <c r="M107" s="163"/>
      <c r="N107" s="163"/>
      <c r="O107" s="163"/>
      <c r="P107" s="163"/>
      <c r="Q107" s="163"/>
      <c r="R107" s="163"/>
      <c r="S107" s="163"/>
      <c r="T107" s="163"/>
      <c r="U107" s="175"/>
      <c r="V107" s="163"/>
      <c r="W107" s="163"/>
    </row>
    <row r="108" s="142" customFormat="1" ht="18" customHeight="1" spans="1:23">
      <c r="A108" s="23"/>
      <c r="B108" s="23"/>
      <c r="C108" s="177" t="s">
        <v>430</v>
      </c>
      <c r="D108" s="23"/>
      <c r="E108" s="177"/>
      <c r="F108" s="177"/>
      <c r="G108" s="177"/>
      <c r="H108" s="177"/>
      <c r="I108" s="163">
        <v>80000</v>
      </c>
      <c r="J108" s="163">
        <v>80000</v>
      </c>
      <c r="K108" s="163">
        <v>80000</v>
      </c>
      <c r="L108" s="163"/>
      <c r="M108" s="163"/>
      <c r="N108" s="163"/>
      <c r="O108" s="163"/>
      <c r="P108" s="163"/>
      <c r="Q108" s="163"/>
      <c r="R108" s="163"/>
      <c r="S108" s="163"/>
      <c r="T108" s="163"/>
      <c r="U108" s="175"/>
      <c r="V108" s="163"/>
      <c r="W108" s="163"/>
    </row>
    <row r="109" s="142" customFormat="1" ht="18" customHeight="1" spans="1:23">
      <c r="A109" s="23" t="s">
        <v>359</v>
      </c>
      <c r="B109" s="23" t="s">
        <v>431</v>
      </c>
      <c r="C109" s="177" t="s">
        <v>430</v>
      </c>
      <c r="D109" s="23" t="s">
        <v>52</v>
      </c>
      <c r="E109" s="177">
        <v>2010202</v>
      </c>
      <c r="F109" s="177" t="s">
        <v>392</v>
      </c>
      <c r="G109" s="177">
        <v>31005</v>
      </c>
      <c r="H109" s="177" t="s">
        <v>432</v>
      </c>
      <c r="I109" s="163">
        <v>80000</v>
      </c>
      <c r="J109" s="163">
        <v>80000</v>
      </c>
      <c r="K109" s="163">
        <v>80000</v>
      </c>
      <c r="L109" s="163"/>
      <c r="M109" s="163"/>
      <c r="N109" s="163"/>
      <c r="O109" s="163"/>
      <c r="P109" s="163"/>
      <c r="Q109" s="163"/>
      <c r="R109" s="163"/>
      <c r="S109" s="163"/>
      <c r="T109" s="163"/>
      <c r="U109" s="175"/>
      <c r="V109" s="163"/>
      <c r="W109" s="163"/>
    </row>
    <row r="110" s="142" customFormat="1" ht="18" customHeight="1" spans="1:23">
      <c r="A110" s="23"/>
      <c r="B110" s="23"/>
      <c r="C110" s="177" t="s">
        <v>433</v>
      </c>
      <c r="D110" s="23"/>
      <c r="E110" s="177"/>
      <c r="F110" s="177"/>
      <c r="G110" s="177"/>
      <c r="H110" s="177"/>
      <c r="I110" s="163">
        <v>38000</v>
      </c>
      <c r="J110" s="163">
        <v>38000</v>
      </c>
      <c r="K110" s="163">
        <v>38000</v>
      </c>
      <c r="L110" s="163"/>
      <c r="M110" s="163"/>
      <c r="N110" s="163"/>
      <c r="O110" s="163"/>
      <c r="P110" s="163"/>
      <c r="Q110" s="163"/>
      <c r="R110" s="163"/>
      <c r="S110" s="163"/>
      <c r="T110" s="163"/>
      <c r="U110" s="175"/>
      <c r="V110" s="163"/>
      <c r="W110" s="163"/>
    </row>
    <row r="111" s="142" customFormat="1" ht="18" customHeight="1" spans="1:23">
      <c r="A111" s="23" t="s">
        <v>359</v>
      </c>
      <c r="B111" s="23" t="s">
        <v>434</v>
      </c>
      <c r="C111" s="177" t="s">
        <v>433</v>
      </c>
      <c r="D111" s="23" t="s">
        <v>52</v>
      </c>
      <c r="E111" s="177">
        <v>2010202</v>
      </c>
      <c r="F111" s="177" t="s">
        <v>392</v>
      </c>
      <c r="G111" s="177">
        <v>31005</v>
      </c>
      <c r="H111" s="177" t="s">
        <v>432</v>
      </c>
      <c r="I111" s="163">
        <v>38000</v>
      </c>
      <c r="J111" s="163">
        <v>38000</v>
      </c>
      <c r="K111" s="163">
        <v>38000</v>
      </c>
      <c r="L111" s="163"/>
      <c r="M111" s="163"/>
      <c r="N111" s="163"/>
      <c r="O111" s="163"/>
      <c r="P111" s="163"/>
      <c r="Q111" s="163"/>
      <c r="R111" s="163"/>
      <c r="S111" s="163"/>
      <c r="T111" s="163"/>
      <c r="U111" s="175"/>
      <c r="V111" s="163"/>
      <c r="W111" s="163"/>
    </row>
    <row r="112" s="142" customFormat="1" ht="18" customHeight="1" spans="1:23">
      <c r="A112" s="23"/>
      <c r="B112" s="23"/>
      <c r="C112" s="177" t="s">
        <v>435</v>
      </c>
      <c r="D112" s="23"/>
      <c r="E112" s="177"/>
      <c r="F112" s="177"/>
      <c r="G112" s="177"/>
      <c r="H112" s="177"/>
      <c r="I112" s="163">
        <v>16800</v>
      </c>
      <c r="J112" s="163">
        <v>16800</v>
      </c>
      <c r="K112" s="163">
        <v>16800</v>
      </c>
      <c r="L112" s="163"/>
      <c r="M112" s="163"/>
      <c r="N112" s="163"/>
      <c r="O112" s="163"/>
      <c r="P112" s="163"/>
      <c r="Q112" s="163"/>
      <c r="R112" s="163"/>
      <c r="S112" s="163"/>
      <c r="T112" s="163"/>
      <c r="U112" s="175"/>
      <c r="V112" s="163"/>
      <c r="W112" s="163"/>
    </row>
    <row r="113" s="142" customFormat="1" ht="18" customHeight="1" spans="1:23">
      <c r="A113" s="23" t="s">
        <v>359</v>
      </c>
      <c r="B113" s="23" t="s">
        <v>436</v>
      </c>
      <c r="C113" s="177" t="s">
        <v>435</v>
      </c>
      <c r="D113" s="23" t="s">
        <v>52</v>
      </c>
      <c r="E113" s="177">
        <v>2010301</v>
      </c>
      <c r="F113" s="177" t="s">
        <v>309</v>
      </c>
      <c r="G113" s="177">
        <v>30305</v>
      </c>
      <c r="H113" s="177" t="s">
        <v>319</v>
      </c>
      <c r="I113" s="163">
        <v>16800</v>
      </c>
      <c r="J113" s="163">
        <v>16800</v>
      </c>
      <c r="K113" s="163">
        <v>16800</v>
      </c>
      <c r="L113" s="163"/>
      <c r="M113" s="163"/>
      <c r="N113" s="163"/>
      <c r="O113" s="163"/>
      <c r="P113" s="163"/>
      <c r="Q113" s="163"/>
      <c r="R113" s="163"/>
      <c r="S113" s="163"/>
      <c r="T113" s="163"/>
      <c r="U113" s="175"/>
      <c r="V113" s="163"/>
      <c r="W113" s="163"/>
    </row>
    <row r="114" s="142" customFormat="1" ht="18" customHeight="1" spans="1:23">
      <c r="A114" s="23"/>
      <c r="B114" s="23"/>
      <c r="C114" s="177" t="s">
        <v>437</v>
      </c>
      <c r="D114" s="23"/>
      <c r="E114" s="177"/>
      <c r="F114" s="177"/>
      <c r="G114" s="177"/>
      <c r="H114" s="177"/>
      <c r="I114" s="163">
        <f>I115+I116+I117+I118+I119</f>
        <v>40000</v>
      </c>
      <c r="J114" s="163">
        <v>40000</v>
      </c>
      <c r="K114" s="163">
        <v>40000</v>
      </c>
      <c r="L114" s="163"/>
      <c r="M114" s="163"/>
      <c r="N114" s="163"/>
      <c r="O114" s="163"/>
      <c r="P114" s="163"/>
      <c r="Q114" s="163"/>
      <c r="R114" s="163"/>
      <c r="S114" s="163"/>
      <c r="T114" s="163"/>
      <c r="U114" s="175"/>
      <c r="V114" s="163"/>
      <c r="W114" s="163"/>
    </row>
    <row r="115" s="142" customFormat="1" ht="18" customHeight="1" spans="1:23">
      <c r="A115" s="23" t="s">
        <v>359</v>
      </c>
      <c r="B115" s="23" t="s">
        <v>438</v>
      </c>
      <c r="C115" s="177" t="s">
        <v>437</v>
      </c>
      <c r="D115" s="23" t="s">
        <v>52</v>
      </c>
      <c r="E115" s="177">
        <v>2011308</v>
      </c>
      <c r="F115" s="177" t="s">
        <v>439</v>
      </c>
      <c r="G115" s="177">
        <v>30231</v>
      </c>
      <c r="H115" s="177" t="s">
        <v>333</v>
      </c>
      <c r="I115" s="163">
        <v>20000</v>
      </c>
      <c r="J115" s="163">
        <v>20000</v>
      </c>
      <c r="K115" s="163">
        <v>20000</v>
      </c>
      <c r="L115" s="163"/>
      <c r="M115" s="163"/>
      <c r="N115" s="163"/>
      <c r="O115" s="163"/>
      <c r="P115" s="163"/>
      <c r="Q115" s="163"/>
      <c r="R115" s="163"/>
      <c r="S115" s="163"/>
      <c r="T115" s="163"/>
      <c r="U115" s="175"/>
      <c r="V115" s="163"/>
      <c r="W115" s="163"/>
    </row>
    <row r="116" s="142" customFormat="1" ht="18" customHeight="1" spans="1:23">
      <c r="A116" s="23" t="s">
        <v>359</v>
      </c>
      <c r="B116" s="23" t="s">
        <v>438</v>
      </c>
      <c r="C116" s="177" t="s">
        <v>437</v>
      </c>
      <c r="D116" s="23" t="s">
        <v>52</v>
      </c>
      <c r="E116" s="177">
        <v>2011308</v>
      </c>
      <c r="F116" s="177" t="s">
        <v>439</v>
      </c>
      <c r="G116" s="177">
        <v>30201</v>
      </c>
      <c r="H116" s="177" t="s">
        <v>324</v>
      </c>
      <c r="I116" s="163">
        <v>8000</v>
      </c>
      <c r="J116" s="163">
        <v>8000</v>
      </c>
      <c r="K116" s="163">
        <v>8000</v>
      </c>
      <c r="L116" s="163"/>
      <c r="M116" s="163"/>
      <c r="N116" s="163"/>
      <c r="O116" s="163"/>
      <c r="P116" s="163"/>
      <c r="Q116" s="163"/>
      <c r="R116" s="163"/>
      <c r="S116" s="163"/>
      <c r="T116" s="163"/>
      <c r="U116" s="175"/>
      <c r="V116" s="163"/>
      <c r="W116" s="163"/>
    </row>
    <row r="117" s="142" customFormat="1" ht="18" customHeight="1" spans="1:23">
      <c r="A117" s="23" t="s">
        <v>359</v>
      </c>
      <c r="B117" s="23" t="s">
        <v>438</v>
      </c>
      <c r="C117" s="177" t="s">
        <v>437</v>
      </c>
      <c r="D117" s="23" t="s">
        <v>52</v>
      </c>
      <c r="E117" s="177">
        <v>2011308</v>
      </c>
      <c r="F117" s="177" t="s">
        <v>439</v>
      </c>
      <c r="G117" s="177">
        <v>31002</v>
      </c>
      <c r="H117" s="177" t="s">
        <v>328</v>
      </c>
      <c r="I117" s="163">
        <v>2000</v>
      </c>
      <c r="J117" s="163">
        <v>2000</v>
      </c>
      <c r="K117" s="163">
        <v>2000</v>
      </c>
      <c r="L117" s="163"/>
      <c r="M117" s="163"/>
      <c r="N117" s="163"/>
      <c r="O117" s="163"/>
      <c r="P117" s="163"/>
      <c r="Q117" s="163"/>
      <c r="R117" s="163"/>
      <c r="S117" s="163"/>
      <c r="T117" s="163"/>
      <c r="U117" s="175"/>
      <c r="V117" s="163"/>
      <c r="W117" s="163"/>
    </row>
    <row r="118" s="142" customFormat="1" ht="18" customHeight="1" spans="1:23">
      <c r="A118" s="23" t="s">
        <v>359</v>
      </c>
      <c r="B118" s="23" t="s">
        <v>438</v>
      </c>
      <c r="C118" s="177" t="s">
        <v>437</v>
      </c>
      <c r="D118" s="23" t="s">
        <v>52</v>
      </c>
      <c r="E118" s="177">
        <v>2011308</v>
      </c>
      <c r="F118" s="177" t="s">
        <v>439</v>
      </c>
      <c r="G118" s="177">
        <v>30216</v>
      </c>
      <c r="H118" s="177" t="s">
        <v>329</v>
      </c>
      <c r="I118" s="163">
        <v>6400</v>
      </c>
      <c r="J118" s="163">
        <v>6400</v>
      </c>
      <c r="K118" s="163">
        <v>6400</v>
      </c>
      <c r="L118" s="163"/>
      <c r="M118" s="163"/>
      <c r="N118" s="163"/>
      <c r="O118" s="163"/>
      <c r="P118" s="163"/>
      <c r="Q118" s="163"/>
      <c r="R118" s="163"/>
      <c r="S118" s="163"/>
      <c r="T118" s="163"/>
      <c r="U118" s="175"/>
      <c r="V118" s="163"/>
      <c r="W118" s="163"/>
    </row>
    <row r="119" s="142" customFormat="1" ht="18" customHeight="1" spans="1:23">
      <c r="A119" s="23" t="s">
        <v>359</v>
      </c>
      <c r="B119" s="23" t="s">
        <v>438</v>
      </c>
      <c r="C119" s="177" t="s">
        <v>437</v>
      </c>
      <c r="D119" s="23" t="s">
        <v>52</v>
      </c>
      <c r="E119" s="177">
        <v>2011308</v>
      </c>
      <c r="F119" s="177" t="s">
        <v>439</v>
      </c>
      <c r="G119" s="177">
        <v>30215</v>
      </c>
      <c r="H119" s="177" t="s">
        <v>379</v>
      </c>
      <c r="I119" s="163">
        <v>3600</v>
      </c>
      <c r="J119" s="163">
        <v>3600</v>
      </c>
      <c r="K119" s="163">
        <v>3600</v>
      </c>
      <c r="L119" s="163"/>
      <c r="M119" s="163"/>
      <c r="N119" s="163"/>
      <c r="O119" s="163"/>
      <c r="P119" s="163"/>
      <c r="Q119" s="163"/>
      <c r="R119" s="163"/>
      <c r="S119" s="163"/>
      <c r="T119" s="163"/>
      <c r="U119" s="175"/>
      <c r="V119" s="163"/>
      <c r="W119" s="163"/>
    </row>
    <row r="120" s="142" customFormat="1" ht="18" customHeight="1" spans="1:23">
      <c r="A120" s="23"/>
      <c r="B120" s="23"/>
      <c r="C120" s="177" t="s">
        <v>440</v>
      </c>
      <c r="D120" s="23"/>
      <c r="E120" s="177"/>
      <c r="F120" s="177"/>
      <c r="G120" s="177"/>
      <c r="H120" s="177"/>
      <c r="I120" s="163">
        <v>700000</v>
      </c>
      <c r="J120" s="163">
        <v>700000</v>
      </c>
      <c r="K120" s="163">
        <v>700000</v>
      </c>
      <c r="L120" s="163"/>
      <c r="M120" s="163"/>
      <c r="N120" s="163"/>
      <c r="O120" s="163"/>
      <c r="P120" s="163"/>
      <c r="Q120" s="163"/>
      <c r="R120" s="163"/>
      <c r="S120" s="163"/>
      <c r="T120" s="163"/>
      <c r="U120" s="175"/>
      <c r="V120" s="163"/>
      <c r="W120" s="163"/>
    </row>
    <row r="121" s="142" customFormat="1" ht="18" customHeight="1" spans="1:23">
      <c r="A121" s="23" t="s">
        <v>359</v>
      </c>
      <c r="B121" s="23" t="s">
        <v>441</v>
      </c>
      <c r="C121" s="177" t="s">
        <v>440</v>
      </c>
      <c r="D121" s="23" t="s">
        <v>52</v>
      </c>
      <c r="E121" s="177">
        <v>2013105</v>
      </c>
      <c r="F121" s="177" t="s">
        <v>442</v>
      </c>
      <c r="G121" s="177">
        <v>30213</v>
      </c>
      <c r="H121" s="177" t="s">
        <v>374</v>
      </c>
      <c r="I121" s="163">
        <v>700000</v>
      </c>
      <c r="J121" s="163">
        <v>700000</v>
      </c>
      <c r="K121" s="163">
        <v>700000</v>
      </c>
      <c r="L121" s="163"/>
      <c r="M121" s="163"/>
      <c r="N121" s="163"/>
      <c r="O121" s="163"/>
      <c r="P121" s="163"/>
      <c r="Q121" s="163"/>
      <c r="R121" s="163"/>
      <c r="S121" s="163"/>
      <c r="T121" s="163"/>
      <c r="U121" s="175"/>
      <c r="V121" s="163"/>
      <c r="W121" s="163"/>
    </row>
    <row r="122" s="142" customFormat="1" ht="18" customHeight="1" spans="1:23">
      <c r="A122" s="23"/>
      <c r="B122" s="23"/>
      <c r="C122" s="177" t="s">
        <v>443</v>
      </c>
      <c r="D122" s="23"/>
      <c r="E122" s="177"/>
      <c r="F122" s="177"/>
      <c r="G122" s="177"/>
      <c r="H122" s="177"/>
      <c r="I122" s="163">
        <v>20360</v>
      </c>
      <c r="J122" s="163">
        <v>20360</v>
      </c>
      <c r="K122" s="163">
        <v>20360</v>
      </c>
      <c r="L122" s="163"/>
      <c r="M122" s="163"/>
      <c r="N122" s="163"/>
      <c r="O122" s="163"/>
      <c r="P122" s="163"/>
      <c r="Q122" s="163"/>
      <c r="R122" s="163"/>
      <c r="S122" s="163"/>
      <c r="T122" s="163"/>
      <c r="U122" s="175"/>
      <c r="V122" s="163"/>
      <c r="W122" s="163"/>
    </row>
    <row r="123" s="142" customFormat="1" ht="18" customHeight="1" spans="1:23">
      <c r="A123" s="23" t="s">
        <v>356</v>
      </c>
      <c r="B123" s="23" t="s">
        <v>444</v>
      </c>
      <c r="C123" s="177" t="s">
        <v>443</v>
      </c>
      <c r="D123" s="23" t="s">
        <v>52</v>
      </c>
      <c r="E123" s="177">
        <v>2013202</v>
      </c>
      <c r="F123" s="177" t="s">
        <v>392</v>
      </c>
      <c r="G123" s="177">
        <v>30305</v>
      </c>
      <c r="H123" s="177" t="s">
        <v>319</v>
      </c>
      <c r="I123" s="163">
        <v>20360</v>
      </c>
      <c r="J123" s="163">
        <v>20360</v>
      </c>
      <c r="K123" s="163">
        <v>20360</v>
      </c>
      <c r="L123" s="163"/>
      <c r="M123" s="163"/>
      <c r="N123" s="163"/>
      <c r="O123" s="163"/>
      <c r="P123" s="163"/>
      <c r="Q123" s="163"/>
      <c r="R123" s="163"/>
      <c r="S123" s="163"/>
      <c r="T123" s="163"/>
      <c r="U123" s="175"/>
      <c r="V123" s="163"/>
      <c r="W123" s="163"/>
    </row>
    <row r="124" s="142" customFormat="1" ht="18" customHeight="1" spans="1:23">
      <c r="A124" s="23"/>
      <c r="B124" s="23"/>
      <c r="C124" s="177" t="s">
        <v>358</v>
      </c>
      <c r="D124" s="23"/>
      <c r="E124" s="177"/>
      <c r="F124" s="177"/>
      <c r="G124" s="177"/>
      <c r="H124" s="177"/>
      <c r="I124" s="163">
        <v>3120</v>
      </c>
      <c r="J124" s="163">
        <v>3120</v>
      </c>
      <c r="K124" s="163">
        <v>3120</v>
      </c>
      <c r="L124" s="163"/>
      <c r="M124" s="163"/>
      <c r="N124" s="163"/>
      <c r="O124" s="163"/>
      <c r="P124" s="163"/>
      <c r="Q124" s="163"/>
      <c r="R124" s="163"/>
      <c r="S124" s="163"/>
      <c r="T124" s="163"/>
      <c r="U124" s="175"/>
      <c r="V124" s="163"/>
      <c r="W124" s="163"/>
    </row>
    <row r="125" s="142" customFormat="1" ht="30" customHeight="1" spans="1:23">
      <c r="A125" s="23" t="s">
        <v>359</v>
      </c>
      <c r="B125" s="23" t="s">
        <v>360</v>
      </c>
      <c r="C125" s="177" t="s">
        <v>358</v>
      </c>
      <c r="D125" s="23" t="s">
        <v>52</v>
      </c>
      <c r="E125" s="177">
        <v>2013299</v>
      </c>
      <c r="F125" s="177" t="s">
        <v>361</v>
      </c>
      <c r="G125" s="177">
        <v>30305</v>
      </c>
      <c r="H125" s="177" t="s">
        <v>319</v>
      </c>
      <c r="I125" s="163">
        <v>1200</v>
      </c>
      <c r="J125" s="163">
        <v>1200</v>
      </c>
      <c r="K125" s="163">
        <v>1200</v>
      </c>
      <c r="L125" s="163"/>
      <c r="M125" s="163"/>
      <c r="N125" s="163"/>
      <c r="O125" s="163"/>
      <c r="P125" s="163"/>
      <c r="Q125" s="163"/>
      <c r="R125" s="163"/>
      <c r="S125" s="163"/>
      <c r="T125" s="163"/>
      <c r="U125" s="175"/>
      <c r="V125" s="163"/>
      <c r="W125" s="163"/>
    </row>
    <row r="126" s="142" customFormat="1" ht="30" customHeight="1" spans="1:23">
      <c r="A126" s="23" t="s">
        <v>359</v>
      </c>
      <c r="B126" s="23" t="s">
        <v>360</v>
      </c>
      <c r="C126" s="177" t="s">
        <v>358</v>
      </c>
      <c r="D126" s="23" t="s">
        <v>52</v>
      </c>
      <c r="E126" s="177">
        <v>2013299</v>
      </c>
      <c r="F126" s="177" t="s">
        <v>361</v>
      </c>
      <c r="G126" s="177">
        <v>30305</v>
      </c>
      <c r="H126" s="177" t="s">
        <v>319</v>
      </c>
      <c r="I126" s="163">
        <v>1920</v>
      </c>
      <c r="J126" s="163">
        <v>1920</v>
      </c>
      <c r="K126" s="163">
        <v>1920</v>
      </c>
      <c r="L126" s="163"/>
      <c r="M126" s="163"/>
      <c r="N126" s="163"/>
      <c r="O126" s="163"/>
      <c r="P126" s="163"/>
      <c r="Q126" s="163"/>
      <c r="R126" s="163"/>
      <c r="S126" s="163"/>
      <c r="T126" s="163"/>
      <c r="U126" s="175"/>
      <c r="V126" s="163"/>
      <c r="W126" s="163"/>
    </row>
    <row r="127" s="142" customFormat="1" ht="30" customHeight="1" spans="1:23">
      <c r="A127" s="23"/>
      <c r="B127" s="23"/>
      <c r="C127" s="177" t="s">
        <v>445</v>
      </c>
      <c r="D127" s="23"/>
      <c r="E127" s="177"/>
      <c r="F127" s="177"/>
      <c r="G127" s="177"/>
      <c r="H127" s="177"/>
      <c r="I127" s="163">
        <v>50000</v>
      </c>
      <c r="J127" s="163">
        <v>50000</v>
      </c>
      <c r="K127" s="163">
        <v>50000</v>
      </c>
      <c r="L127" s="163"/>
      <c r="M127" s="163"/>
      <c r="N127" s="163"/>
      <c r="O127" s="163"/>
      <c r="P127" s="163"/>
      <c r="Q127" s="163"/>
      <c r="R127" s="163"/>
      <c r="S127" s="163"/>
      <c r="T127" s="163"/>
      <c r="U127" s="175"/>
      <c r="V127" s="163"/>
      <c r="W127" s="163"/>
    </row>
    <row r="128" s="142" customFormat="1" ht="18" customHeight="1" spans="1:23">
      <c r="A128" s="23" t="s">
        <v>359</v>
      </c>
      <c r="B128" s="23" t="s">
        <v>446</v>
      </c>
      <c r="C128" s="177" t="s">
        <v>445</v>
      </c>
      <c r="D128" s="23" t="s">
        <v>52</v>
      </c>
      <c r="E128" s="177">
        <v>2013299</v>
      </c>
      <c r="F128" s="177" t="s">
        <v>361</v>
      </c>
      <c r="G128" s="177">
        <v>30299</v>
      </c>
      <c r="H128" s="177" t="s">
        <v>372</v>
      </c>
      <c r="I128" s="163">
        <v>4500</v>
      </c>
      <c r="J128" s="163">
        <v>4500</v>
      </c>
      <c r="K128" s="163">
        <v>4500</v>
      </c>
      <c r="L128" s="163"/>
      <c r="M128" s="163"/>
      <c r="N128" s="163"/>
      <c r="O128" s="163"/>
      <c r="P128" s="163"/>
      <c r="Q128" s="163"/>
      <c r="R128" s="163"/>
      <c r="S128" s="163"/>
      <c r="T128" s="163"/>
      <c r="U128" s="175"/>
      <c r="V128" s="163"/>
      <c r="W128" s="163"/>
    </row>
    <row r="129" s="142" customFormat="1" ht="18" customHeight="1" spans="1:23">
      <c r="A129" s="23" t="s">
        <v>359</v>
      </c>
      <c r="B129" s="23" t="s">
        <v>446</v>
      </c>
      <c r="C129" s="177" t="s">
        <v>445</v>
      </c>
      <c r="D129" s="23" t="s">
        <v>52</v>
      </c>
      <c r="E129" s="177">
        <v>2013299</v>
      </c>
      <c r="F129" s="177" t="s">
        <v>361</v>
      </c>
      <c r="G129" s="177">
        <v>31005</v>
      </c>
      <c r="H129" s="177" t="s">
        <v>432</v>
      </c>
      <c r="I129" s="163">
        <v>45500</v>
      </c>
      <c r="J129" s="163">
        <v>45500</v>
      </c>
      <c r="K129" s="163">
        <v>45500</v>
      </c>
      <c r="L129" s="163"/>
      <c r="M129" s="163"/>
      <c r="N129" s="163"/>
      <c r="O129" s="163"/>
      <c r="P129" s="163"/>
      <c r="Q129" s="163"/>
      <c r="R129" s="163"/>
      <c r="S129" s="163"/>
      <c r="T129" s="163"/>
      <c r="U129" s="175"/>
      <c r="V129" s="163"/>
      <c r="W129" s="163"/>
    </row>
    <row r="130" s="142" customFormat="1" ht="18" customHeight="1" spans="1:23">
      <c r="A130" s="23"/>
      <c r="B130" s="23"/>
      <c r="C130" s="177" t="s">
        <v>447</v>
      </c>
      <c r="D130" s="23"/>
      <c r="E130" s="177"/>
      <c r="F130" s="177"/>
      <c r="G130" s="177"/>
      <c r="H130" s="177"/>
      <c r="I130" s="163">
        <v>30000</v>
      </c>
      <c r="J130" s="163">
        <v>30000</v>
      </c>
      <c r="K130" s="163">
        <v>30000</v>
      </c>
      <c r="L130" s="163"/>
      <c r="M130" s="163"/>
      <c r="N130" s="163"/>
      <c r="O130" s="163"/>
      <c r="P130" s="163"/>
      <c r="Q130" s="163"/>
      <c r="R130" s="163"/>
      <c r="S130" s="163"/>
      <c r="T130" s="163"/>
      <c r="U130" s="175"/>
      <c r="V130" s="163"/>
      <c r="W130" s="163"/>
    </row>
    <row r="131" s="142" customFormat="1" ht="18" customHeight="1" spans="1:23">
      <c r="A131" s="23" t="s">
        <v>401</v>
      </c>
      <c r="B131" s="23" t="s">
        <v>448</v>
      </c>
      <c r="C131" s="177" t="s">
        <v>447</v>
      </c>
      <c r="D131" s="23" t="s">
        <v>52</v>
      </c>
      <c r="E131" s="177">
        <v>2013404</v>
      </c>
      <c r="F131" s="177" t="s">
        <v>449</v>
      </c>
      <c r="G131" s="177">
        <v>30213</v>
      </c>
      <c r="H131" s="177" t="s">
        <v>374</v>
      </c>
      <c r="I131" s="163">
        <v>30000</v>
      </c>
      <c r="J131" s="163">
        <v>30000</v>
      </c>
      <c r="K131" s="163">
        <v>30000</v>
      </c>
      <c r="L131" s="163"/>
      <c r="M131" s="163"/>
      <c r="N131" s="163"/>
      <c r="O131" s="163"/>
      <c r="P131" s="163"/>
      <c r="Q131" s="163"/>
      <c r="R131" s="163"/>
      <c r="S131" s="163"/>
      <c r="T131" s="163"/>
      <c r="U131" s="175"/>
      <c r="V131" s="163"/>
      <c r="W131" s="163"/>
    </row>
    <row r="132" s="142" customFormat="1" ht="18" customHeight="1" spans="1:23">
      <c r="A132" s="23"/>
      <c r="B132" s="23"/>
      <c r="C132" s="177" t="s">
        <v>355</v>
      </c>
      <c r="D132" s="23"/>
      <c r="E132" s="177"/>
      <c r="F132" s="177"/>
      <c r="G132" s="177"/>
      <c r="H132" s="177"/>
      <c r="I132" s="163">
        <v>9000</v>
      </c>
      <c r="J132" s="163">
        <v>9000</v>
      </c>
      <c r="K132" s="163">
        <v>9000</v>
      </c>
      <c r="L132" s="163"/>
      <c r="M132" s="163"/>
      <c r="N132" s="163"/>
      <c r="O132" s="163"/>
      <c r="P132" s="163"/>
      <c r="Q132" s="163"/>
      <c r="R132" s="163"/>
      <c r="S132" s="163"/>
      <c r="T132" s="163"/>
      <c r="U132" s="175"/>
      <c r="V132" s="163"/>
      <c r="W132" s="163"/>
    </row>
    <row r="133" s="142" customFormat="1" ht="18" customHeight="1" spans="1:23">
      <c r="A133" s="23" t="s">
        <v>356</v>
      </c>
      <c r="B133" s="23" t="s">
        <v>357</v>
      </c>
      <c r="C133" s="177" t="s">
        <v>355</v>
      </c>
      <c r="D133" s="23" t="s">
        <v>52</v>
      </c>
      <c r="E133" s="177">
        <v>2109999</v>
      </c>
      <c r="F133" s="177" t="s">
        <v>158</v>
      </c>
      <c r="G133" s="177">
        <v>30305</v>
      </c>
      <c r="H133" s="177" t="s">
        <v>319</v>
      </c>
      <c r="I133" s="163">
        <v>1800</v>
      </c>
      <c r="J133" s="163">
        <v>1800</v>
      </c>
      <c r="K133" s="163">
        <v>1800</v>
      </c>
      <c r="L133" s="163"/>
      <c r="M133" s="163"/>
      <c r="N133" s="163"/>
      <c r="O133" s="163"/>
      <c r="P133" s="163"/>
      <c r="Q133" s="163"/>
      <c r="R133" s="163"/>
      <c r="S133" s="163"/>
      <c r="T133" s="163"/>
      <c r="U133" s="175"/>
      <c r="V133" s="163"/>
      <c r="W133" s="163"/>
    </row>
    <row r="134" s="142" customFormat="1" ht="18" customHeight="1" spans="1:23">
      <c r="A134" s="23" t="s">
        <v>356</v>
      </c>
      <c r="B134" s="23" t="s">
        <v>357</v>
      </c>
      <c r="C134" s="177" t="s">
        <v>355</v>
      </c>
      <c r="D134" s="23" t="s">
        <v>52</v>
      </c>
      <c r="E134" s="177">
        <v>2109999</v>
      </c>
      <c r="F134" s="177" t="s">
        <v>158</v>
      </c>
      <c r="G134" s="177">
        <v>30305</v>
      </c>
      <c r="H134" s="177" t="s">
        <v>319</v>
      </c>
      <c r="I134" s="163">
        <v>7200</v>
      </c>
      <c r="J134" s="163">
        <v>7200</v>
      </c>
      <c r="K134" s="163">
        <v>7200</v>
      </c>
      <c r="L134" s="163"/>
      <c r="M134" s="163"/>
      <c r="N134" s="163"/>
      <c r="O134" s="163"/>
      <c r="P134" s="163"/>
      <c r="Q134" s="163"/>
      <c r="R134" s="163"/>
      <c r="S134" s="163"/>
      <c r="T134" s="163"/>
      <c r="U134" s="175"/>
      <c r="V134" s="163"/>
      <c r="W134" s="163"/>
    </row>
    <row r="135" s="142" customFormat="1" ht="18" customHeight="1" spans="1:23">
      <c r="A135" s="23"/>
      <c r="B135" s="23"/>
      <c r="C135" s="177" t="s">
        <v>450</v>
      </c>
      <c r="D135" s="23"/>
      <c r="E135" s="177"/>
      <c r="F135" s="177"/>
      <c r="G135" s="177"/>
      <c r="H135" s="177"/>
      <c r="I135" s="163">
        <f>I136+I137+I138+I139+I140</f>
        <v>853340.24</v>
      </c>
      <c r="J135" s="163">
        <v>853340.24</v>
      </c>
      <c r="K135" s="163">
        <v>853340.24</v>
      </c>
      <c r="L135" s="163"/>
      <c r="M135" s="163"/>
      <c r="N135" s="163"/>
      <c r="O135" s="163"/>
      <c r="P135" s="163"/>
      <c r="Q135" s="163"/>
      <c r="R135" s="163"/>
      <c r="S135" s="163"/>
      <c r="T135" s="163"/>
      <c r="U135" s="175"/>
      <c r="V135" s="163"/>
      <c r="W135" s="163"/>
    </row>
    <row r="136" s="142" customFormat="1" ht="18" customHeight="1" spans="1:23">
      <c r="A136" s="23" t="s">
        <v>359</v>
      </c>
      <c r="B136" s="23" t="s">
        <v>451</v>
      </c>
      <c r="C136" s="177" t="s">
        <v>450</v>
      </c>
      <c r="D136" s="23" t="s">
        <v>52</v>
      </c>
      <c r="E136" s="177">
        <v>2130209</v>
      </c>
      <c r="F136" s="177" t="s">
        <v>452</v>
      </c>
      <c r="G136" s="177">
        <v>30231</v>
      </c>
      <c r="H136" s="177" t="s">
        <v>333</v>
      </c>
      <c r="I136" s="163">
        <v>79456</v>
      </c>
      <c r="J136" s="163">
        <v>79456</v>
      </c>
      <c r="K136" s="163">
        <v>79456</v>
      </c>
      <c r="L136" s="163"/>
      <c r="M136" s="163"/>
      <c r="N136" s="163"/>
      <c r="O136" s="163"/>
      <c r="P136" s="163"/>
      <c r="Q136" s="163"/>
      <c r="R136" s="163"/>
      <c r="S136" s="163"/>
      <c r="T136" s="163"/>
      <c r="U136" s="175"/>
      <c r="V136" s="163"/>
      <c r="W136" s="163"/>
    </row>
    <row r="137" s="142" customFormat="1" ht="18" customHeight="1" spans="1:23">
      <c r="A137" s="23" t="s">
        <v>359</v>
      </c>
      <c r="B137" s="23" t="s">
        <v>451</v>
      </c>
      <c r="C137" s="177" t="s">
        <v>450</v>
      </c>
      <c r="D137" s="23" t="s">
        <v>52</v>
      </c>
      <c r="E137" s="177">
        <v>2130209</v>
      </c>
      <c r="F137" s="177" t="s">
        <v>452</v>
      </c>
      <c r="G137" s="177">
        <v>30215</v>
      </c>
      <c r="H137" s="177" t="s">
        <v>379</v>
      </c>
      <c r="I137" s="163">
        <v>10000</v>
      </c>
      <c r="J137" s="163">
        <v>10000</v>
      </c>
      <c r="K137" s="163">
        <v>10000</v>
      </c>
      <c r="L137" s="163"/>
      <c r="M137" s="163"/>
      <c r="N137" s="163"/>
      <c r="O137" s="163"/>
      <c r="P137" s="163"/>
      <c r="Q137" s="163"/>
      <c r="R137" s="163"/>
      <c r="S137" s="163"/>
      <c r="T137" s="163"/>
      <c r="U137" s="175"/>
      <c r="V137" s="163"/>
      <c r="W137" s="163"/>
    </row>
    <row r="138" s="142" customFormat="1" ht="18" customHeight="1" spans="1:23">
      <c r="A138" s="23" t="s">
        <v>359</v>
      </c>
      <c r="B138" s="23" t="s">
        <v>451</v>
      </c>
      <c r="C138" s="177" t="s">
        <v>450</v>
      </c>
      <c r="D138" s="23" t="s">
        <v>52</v>
      </c>
      <c r="E138" s="177">
        <v>2130209</v>
      </c>
      <c r="F138" s="177" t="s">
        <v>452</v>
      </c>
      <c r="G138" s="177">
        <v>30216</v>
      </c>
      <c r="H138" s="177" t="s">
        <v>329</v>
      </c>
      <c r="I138" s="163">
        <v>20000</v>
      </c>
      <c r="J138" s="163">
        <v>20000</v>
      </c>
      <c r="K138" s="163">
        <v>20000</v>
      </c>
      <c r="L138" s="163"/>
      <c r="M138" s="163"/>
      <c r="N138" s="163"/>
      <c r="O138" s="163"/>
      <c r="P138" s="163"/>
      <c r="Q138" s="163"/>
      <c r="R138" s="163"/>
      <c r="S138" s="163"/>
      <c r="T138" s="163"/>
      <c r="U138" s="175"/>
      <c r="V138" s="163"/>
      <c r="W138" s="163"/>
    </row>
    <row r="139" s="142" customFormat="1" ht="18" customHeight="1" spans="1:23">
      <c r="A139" s="23" t="s">
        <v>359</v>
      </c>
      <c r="B139" s="23" t="s">
        <v>451</v>
      </c>
      <c r="C139" s="177" t="s">
        <v>450</v>
      </c>
      <c r="D139" s="23" t="s">
        <v>52</v>
      </c>
      <c r="E139" s="177">
        <v>2130209</v>
      </c>
      <c r="F139" s="177" t="s">
        <v>452</v>
      </c>
      <c r="G139" s="177">
        <v>30213</v>
      </c>
      <c r="H139" s="177" t="s">
        <v>374</v>
      </c>
      <c r="I139" s="163">
        <v>20000</v>
      </c>
      <c r="J139" s="163">
        <v>20000</v>
      </c>
      <c r="K139" s="163">
        <v>20000</v>
      </c>
      <c r="L139" s="163"/>
      <c r="M139" s="163"/>
      <c r="N139" s="163"/>
      <c r="O139" s="163"/>
      <c r="P139" s="163"/>
      <c r="Q139" s="163"/>
      <c r="R139" s="163"/>
      <c r="S139" s="163"/>
      <c r="T139" s="163"/>
      <c r="U139" s="175"/>
      <c r="V139" s="163"/>
      <c r="W139" s="163"/>
    </row>
    <row r="140" s="142" customFormat="1" ht="18" customHeight="1" spans="1:23">
      <c r="A140" s="23" t="s">
        <v>359</v>
      </c>
      <c r="B140" s="23" t="s">
        <v>451</v>
      </c>
      <c r="C140" s="177" t="s">
        <v>450</v>
      </c>
      <c r="D140" s="23" t="s">
        <v>52</v>
      </c>
      <c r="E140" s="177">
        <v>2130209</v>
      </c>
      <c r="F140" s="177" t="s">
        <v>452</v>
      </c>
      <c r="G140" s="177">
        <v>30226</v>
      </c>
      <c r="H140" s="177" t="s">
        <v>380</v>
      </c>
      <c r="I140" s="163">
        <v>723884.24</v>
      </c>
      <c r="J140" s="163">
        <v>723884.24</v>
      </c>
      <c r="K140" s="163">
        <v>723884.24</v>
      </c>
      <c r="L140" s="163"/>
      <c r="M140" s="163"/>
      <c r="N140" s="163"/>
      <c r="O140" s="163"/>
      <c r="P140" s="163"/>
      <c r="Q140" s="163"/>
      <c r="R140" s="163"/>
      <c r="S140" s="163"/>
      <c r="T140" s="163"/>
      <c r="U140" s="175"/>
      <c r="V140" s="163"/>
      <c r="W140" s="163"/>
    </row>
    <row r="141" s="142" customFormat="1" ht="18" customHeight="1" spans="1:23">
      <c r="A141" s="23"/>
      <c r="B141" s="23"/>
      <c r="C141" s="177" t="s">
        <v>453</v>
      </c>
      <c r="D141" s="23"/>
      <c r="E141" s="177"/>
      <c r="F141" s="177"/>
      <c r="G141" s="177"/>
      <c r="H141" s="177"/>
      <c r="I141" s="163">
        <f>I142+I143+I144</f>
        <v>13492.4</v>
      </c>
      <c r="J141" s="163">
        <f>J142+J143+J144</f>
        <v>13492.4</v>
      </c>
      <c r="K141" s="163">
        <v>13492.4</v>
      </c>
      <c r="L141" s="163"/>
      <c r="M141" s="163"/>
      <c r="N141" s="163"/>
      <c r="O141" s="163"/>
      <c r="P141" s="163"/>
      <c r="Q141" s="163"/>
      <c r="R141" s="163"/>
      <c r="S141" s="163"/>
      <c r="T141" s="163"/>
      <c r="U141" s="175"/>
      <c r="V141" s="163"/>
      <c r="W141" s="163"/>
    </row>
    <row r="142" s="142" customFormat="1" ht="18" customHeight="1" spans="1:23">
      <c r="A142" s="23" t="s">
        <v>359</v>
      </c>
      <c r="B142" s="23" t="s">
        <v>454</v>
      </c>
      <c r="C142" s="177" t="s">
        <v>453</v>
      </c>
      <c r="D142" s="23" t="s">
        <v>52</v>
      </c>
      <c r="E142" s="177">
        <v>2130234</v>
      </c>
      <c r="F142" s="177" t="s">
        <v>403</v>
      </c>
      <c r="G142" s="177">
        <v>30216</v>
      </c>
      <c r="H142" s="177" t="s">
        <v>329</v>
      </c>
      <c r="I142" s="163">
        <v>2492.4</v>
      </c>
      <c r="J142" s="163">
        <v>2492.4</v>
      </c>
      <c r="K142" s="163">
        <v>2492.4</v>
      </c>
      <c r="L142" s="163"/>
      <c r="M142" s="163"/>
      <c r="N142" s="163"/>
      <c r="O142" s="163"/>
      <c r="P142" s="163"/>
      <c r="Q142" s="163"/>
      <c r="R142" s="163"/>
      <c r="S142" s="163"/>
      <c r="T142" s="163"/>
      <c r="U142" s="175"/>
      <c r="V142" s="163"/>
      <c r="W142" s="163"/>
    </row>
    <row r="143" s="142" customFormat="1" ht="18" customHeight="1" spans="1:23">
      <c r="A143" s="23" t="s">
        <v>359</v>
      </c>
      <c r="B143" s="23" t="s">
        <v>454</v>
      </c>
      <c r="C143" s="177" t="s">
        <v>453</v>
      </c>
      <c r="D143" s="23" t="s">
        <v>52</v>
      </c>
      <c r="E143" s="177">
        <v>2130234</v>
      </c>
      <c r="F143" s="177" t="s">
        <v>403</v>
      </c>
      <c r="G143" s="177">
        <v>30231</v>
      </c>
      <c r="H143" s="177" t="s">
        <v>333</v>
      </c>
      <c r="I143" s="163">
        <v>10000</v>
      </c>
      <c r="J143" s="163">
        <v>10000</v>
      </c>
      <c r="K143" s="163">
        <v>10000</v>
      </c>
      <c r="L143" s="163"/>
      <c r="M143" s="163"/>
      <c r="N143" s="163"/>
      <c r="O143" s="163"/>
      <c r="P143" s="163"/>
      <c r="Q143" s="163"/>
      <c r="R143" s="163"/>
      <c r="S143" s="163"/>
      <c r="T143" s="163"/>
      <c r="U143" s="175"/>
      <c r="V143" s="163"/>
      <c r="W143" s="163"/>
    </row>
    <row r="144" s="142" customFormat="1" ht="18" customHeight="1" spans="1:23">
      <c r="A144" s="23" t="s">
        <v>359</v>
      </c>
      <c r="B144" s="23" t="s">
        <v>454</v>
      </c>
      <c r="C144" s="177" t="s">
        <v>453</v>
      </c>
      <c r="D144" s="23" t="s">
        <v>52</v>
      </c>
      <c r="E144" s="177">
        <v>2130234</v>
      </c>
      <c r="F144" s="177" t="s">
        <v>403</v>
      </c>
      <c r="G144" s="177">
        <v>30201</v>
      </c>
      <c r="H144" s="177" t="s">
        <v>324</v>
      </c>
      <c r="I144" s="163">
        <v>1000</v>
      </c>
      <c r="J144" s="163">
        <v>1000</v>
      </c>
      <c r="K144" s="163">
        <v>1000</v>
      </c>
      <c r="L144" s="163"/>
      <c r="M144" s="163"/>
      <c r="N144" s="163"/>
      <c r="O144" s="163"/>
      <c r="P144" s="163"/>
      <c r="Q144" s="163"/>
      <c r="R144" s="163"/>
      <c r="S144" s="163"/>
      <c r="T144" s="163"/>
      <c r="U144" s="175"/>
      <c r="V144" s="163"/>
      <c r="W144" s="163"/>
    </row>
    <row r="145" s="142" customFormat="1" ht="18" customHeight="1" spans="1:23">
      <c r="A145" s="23"/>
      <c r="B145" s="23"/>
      <c r="C145" s="177" t="s">
        <v>455</v>
      </c>
      <c r="D145" s="23"/>
      <c r="E145" s="177"/>
      <c r="F145" s="177"/>
      <c r="G145" s="177"/>
      <c r="H145" s="177"/>
      <c r="I145" s="163">
        <v>35500</v>
      </c>
      <c r="J145" s="163">
        <v>35500</v>
      </c>
      <c r="K145" s="163">
        <v>35500</v>
      </c>
      <c r="L145" s="163"/>
      <c r="M145" s="163"/>
      <c r="N145" s="163"/>
      <c r="O145" s="163"/>
      <c r="P145" s="163"/>
      <c r="Q145" s="163"/>
      <c r="R145" s="163"/>
      <c r="S145" s="163"/>
      <c r="T145" s="163"/>
      <c r="U145" s="175"/>
      <c r="V145" s="163"/>
      <c r="W145" s="163"/>
    </row>
    <row r="146" s="142" customFormat="1" ht="18" customHeight="1" spans="1:23">
      <c r="A146" s="23" t="s">
        <v>359</v>
      </c>
      <c r="B146" s="23" t="s">
        <v>456</v>
      </c>
      <c r="C146" s="177" t="s">
        <v>455</v>
      </c>
      <c r="D146" s="23" t="s">
        <v>52</v>
      </c>
      <c r="E146" s="177">
        <v>2130234</v>
      </c>
      <c r="F146" s="177" t="s">
        <v>403</v>
      </c>
      <c r="G146" s="177">
        <v>30226</v>
      </c>
      <c r="H146" s="177" t="s">
        <v>380</v>
      </c>
      <c r="I146" s="163">
        <v>35500</v>
      </c>
      <c r="J146" s="163">
        <v>35500</v>
      </c>
      <c r="K146" s="163">
        <v>35500</v>
      </c>
      <c r="L146" s="163"/>
      <c r="M146" s="163"/>
      <c r="N146" s="163"/>
      <c r="O146" s="163"/>
      <c r="P146" s="163"/>
      <c r="Q146" s="163"/>
      <c r="R146" s="163"/>
      <c r="S146" s="163"/>
      <c r="T146" s="163"/>
      <c r="U146" s="175"/>
      <c r="V146" s="163"/>
      <c r="W146" s="163"/>
    </row>
    <row r="147" s="142" customFormat="1" ht="18" customHeight="1" spans="1:23">
      <c r="A147" s="23"/>
      <c r="B147" s="23"/>
      <c r="C147" s="177" t="s">
        <v>457</v>
      </c>
      <c r="D147" s="23"/>
      <c r="E147" s="177"/>
      <c r="F147" s="177"/>
      <c r="G147" s="177"/>
      <c r="H147" s="177"/>
      <c r="I147" s="163">
        <v>365000</v>
      </c>
      <c r="J147" s="163">
        <v>365000</v>
      </c>
      <c r="K147" s="163">
        <v>365000</v>
      </c>
      <c r="L147" s="163"/>
      <c r="M147" s="163"/>
      <c r="N147" s="163"/>
      <c r="O147" s="163"/>
      <c r="P147" s="163"/>
      <c r="Q147" s="163"/>
      <c r="R147" s="163"/>
      <c r="S147" s="163"/>
      <c r="T147" s="163"/>
      <c r="U147" s="175"/>
      <c r="V147" s="163"/>
      <c r="W147" s="163"/>
    </row>
    <row r="148" s="142" customFormat="1" ht="18" customHeight="1" spans="1:23">
      <c r="A148" s="23" t="s">
        <v>359</v>
      </c>
      <c r="B148" s="23" t="s">
        <v>458</v>
      </c>
      <c r="C148" s="177" t="s">
        <v>457</v>
      </c>
      <c r="D148" s="23" t="s">
        <v>52</v>
      </c>
      <c r="E148" s="177">
        <v>2130315</v>
      </c>
      <c r="F148" s="177" t="s">
        <v>459</v>
      </c>
      <c r="G148" s="177">
        <v>31005</v>
      </c>
      <c r="H148" s="177" t="s">
        <v>432</v>
      </c>
      <c r="I148" s="163">
        <v>365000</v>
      </c>
      <c r="J148" s="163">
        <v>365000</v>
      </c>
      <c r="K148" s="163">
        <v>365000</v>
      </c>
      <c r="L148" s="163"/>
      <c r="M148" s="163"/>
      <c r="N148" s="163"/>
      <c r="O148" s="163"/>
      <c r="P148" s="163"/>
      <c r="Q148" s="163"/>
      <c r="R148" s="163"/>
      <c r="S148" s="163"/>
      <c r="T148" s="163"/>
      <c r="U148" s="175"/>
      <c r="V148" s="163"/>
      <c r="W148" s="163"/>
    </row>
    <row r="149" s="142" customFormat="1" ht="18" customHeight="1" spans="1:23">
      <c r="A149" s="23"/>
      <c r="B149" s="23"/>
      <c r="C149" s="177" t="s">
        <v>460</v>
      </c>
      <c r="D149" s="23"/>
      <c r="E149" s="177"/>
      <c r="F149" s="177"/>
      <c r="G149" s="177"/>
      <c r="H149" s="177"/>
      <c r="I149" s="163">
        <v>50000</v>
      </c>
      <c r="J149" s="163">
        <v>50000</v>
      </c>
      <c r="K149" s="163">
        <v>50000</v>
      </c>
      <c r="L149" s="163"/>
      <c r="M149" s="163"/>
      <c r="N149" s="163"/>
      <c r="O149" s="163"/>
      <c r="P149" s="163"/>
      <c r="Q149" s="163"/>
      <c r="R149" s="163"/>
      <c r="S149" s="163"/>
      <c r="T149" s="163"/>
      <c r="U149" s="175"/>
      <c r="V149" s="163"/>
      <c r="W149" s="163"/>
    </row>
    <row r="150" s="142" customFormat="1" ht="18" customHeight="1" spans="1:23">
      <c r="A150" s="23" t="s">
        <v>359</v>
      </c>
      <c r="B150" s="23" t="s">
        <v>461</v>
      </c>
      <c r="C150" s="177" t="s">
        <v>460</v>
      </c>
      <c r="D150" s="23" t="s">
        <v>52</v>
      </c>
      <c r="E150" s="177">
        <v>2130701</v>
      </c>
      <c r="F150" s="177" t="s">
        <v>462</v>
      </c>
      <c r="G150" s="177">
        <v>31005</v>
      </c>
      <c r="H150" s="177" t="s">
        <v>432</v>
      </c>
      <c r="I150" s="163">
        <v>50000</v>
      </c>
      <c r="J150" s="163">
        <v>50000</v>
      </c>
      <c r="K150" s="163">
        <v>50000</v>
      </c>
      <c r="L150" s="163"/>
      <c r="M150" s="163"/>
      <c r="N150" s="163"/>
      <c r="O150" s="163"/>
      <c r="P150" s="163"/>
      <c r="Q150" s="163"/>
      <c r="R150" s="163"/>
      <c r="S150" s="163"/>
      <c r="T150" s="163"/>
      <c r="U150" s="175"/>
      <c r="V150" s="163"/>
      <c r="W150" s="163"/>
    </row>
    <row r="151" s="142" customFormat="1" ht="18" customHeight="1" spans="1:23">
      <c r="A151" s="23"/>
      <c r="B151" s="23"/>
      <c r="C151" s="177" t="s">
        <v>463</v>
      </c>
      <c r="D151" s="23"/>
      <c r="E151" s="177"/>
      <c r="F151" s="177"/>
      <c r="G151" s="177"/>
      <c r="H151" s="177"/>
      <c r="I151" s="163">
        <v>450000</v>
      </c>
      <c r="J151" s="163">
        <v>450000</v>
      </c>
      <c r="K151" s="163">
        <v>450000</v>
      </c>
      <c r="L151" s="163"/>
      <c r="M151" s="163"/>
      <c r="N151" s="163"/>
      <c r="O151" s="163"/>
      <c r="P151" s="163"/>
      <c r="Q151" s="163"/>
      <c r="R151" s="163"/>
      <c r="S151" s="163"/>
      <c r="T151" s="163"/>
      <c r="U151" s="175"/>
      <c r="V151" s="163"/>
      <c r="W151" s="163"/>
    </row>
    <row r="152" s="142" customFormat="1" ht="18" customHeight="1" spans="1:23">
      <c r="A152" s="23" t="s">
        <v>359</v>
      </c>
      <c r="B152" s="23" t="s">
        <v>464</v>
      </c>
      <c r="C152" s="177" t="s">
        <v>463</v>
      </c>
      <c r="D152" s="23" t="s">
        <v>52</v>
      </c>
      <c r="E152" s="177">
        <v>2130701</v>
      </c>
      <c r="F152" s="177" t="s">
        <v>462</v>
      </c>
      <c r="G152" s="177">
        <v>31005</v>
      </c>
      <c r="H152" s="177" t="s">
        <v>432</v>
      </c>
      <c r="I152" s="163">
        <v>450000</v>
      </c>
      <c r="J152" s="163">
        <v>450000</v>
      </c>
      <c r="K152" s="163">
        <v>450000</v>
      </c>
      <c r="L152" s="163"/>
      <c r="M152" s="163"/>
      <c r="N152" s="163"/>
      <c r="O152" s="163"/>
      <c r="P152" s="163"/>
      <c r="Q152" s="163"/>
      <c r="R152" s="163"/>
      <c r="S152" s="163"/>
      <c r="T152" s="163"/>
      <c r="U152" s="175"/>
      <c r="V152" s="163"/>
      <c r="W152" s="163"/>
    </row>
    <row r="153" s="142" customFormat="1" ht="18" customHeight="1" spans="1:23">
      <c r="A153" s="23"/>
      <c r="B153" s="23"/>
      <c r="C153" s="177" t="s">
        <v>465</v>
      </c>
      <c r="D153" s="23"/>
      <c r="E153" s="177"/>
      <c r="F153" s="177"/>
      <c r="G153" s="177"/>
      <c r="H153" s="177"/>
      <c r="I153" s="163">
        <v>580000</v>
      </c>
      <c r="J153" s="163">
        <v>580000</v>
      </c>
      <c r="K153" s="163">
        <v>580000</v>
      </c>
      <c r="L153" s="163"/>
      <c r="M153" s="163"/>
      <c r="N153" s="163"/>
      <c r="O153" s="163"/>
      <c r="P153" s="163"/>
      <c r="Q153" s="163"/>
      <c r="R153" s="163"/>
      <c r="S153" s="163"/>
      <c r="T153" s="163"/>
      <c r="U153" s="175"/>
      <c r="V153" s="163"/>
      <c r="W153" s="163"/>
    </row>
    <row r="154" s="142" customFormat="1" ht="18" customHeight="1" spans="1:23">
      <c r="A154" s="23" t="s">
        <v>359</v>
      </c>
      <c r="B154" s="23" t="s">
        <v>466</v>
      </c>
      <c r="C154" s="177" t="s">
        <v>465</v>
      </c>
      <c r="D154" s="23" t="s">
        <v>52</v>
      </c>
      <c r="E154" s="177">
        <v>2130701</v>
      </c>
      <c r="F154" s="177" t="s">
        <v>462</v>
      </c>
      <c r="G154" s="177">
        <v>31005</v>
      </c>
      <c r="H154" s="177" t="s">
        <v>432</v>
      </c>
      <c r="I154" s="163">
        <v>580000</v>
      </c>
      <c r="J154" s="163">
        <v>580000</v>
      </c>
      <c r="K154" s="163">
        <v>580000</v>
      </c>
      <c r="L154" s="163"/>
      <c r="M154" s="163"/>
      <c r="N154" s="163"/>
      <c r="O154" s="163"/>
      <c r="P154" s="163"/>
      <c r="Q154" s="163"/>
      <c r="R154" s="163"/>
      <c r="S154" s="163"/>
      <c r="T154" s="163"/>
      <c r="U154" s="175"/>
      <c r="V154" s="163"/>
      <c r="W154" s="163"/>
    </row>
    <row r="155" s="142" customFormat="1" ht="18" customHeight="1" spans="1:23">
      <c r="A155" s="23"/>
      <c r="B155" s="23"/>
      <c r="C155" s="177" t="s">
        <v>467</v>
      </c>
      <c r="D155" s="23"/>
      <c r="E155" s="177"/>
      <c r="F155" s="177"/>
      <c r="G155" s="177"/>
      <c r="H155" s="177"/>
      <c r="I155" s="163">
        <f>I156+I157+I158+I159</f>
        <v>501800</v>
      </c>
      <c r="J155" s="163">
        <v>501800</v>
      </c>
      <c r="K155" s="163">
        <v>501800</v>
      </c>
      <c r="L155" s="163"/>
      <c r="M155" s="163"/>
      <c r="N155" s="163"/>
      <c r="O155" s="163"/>
      <c r="P155" s="163"/>
      <c r="Q155" s="163"/>
      <c r="R155" s="163"/>
      <c r="S155" s="163"/>
      <c r="T155" s="163"/>
      <c r="U155" s="175"/>
      <c r="V155" s="163"/>
      <c r="W155" s="163"/>
    </row>
    <row r="156" s="142" customFormat="1" ht="18" customHeight="1" spans="1:23">
      <c r="A156" s="23" t="s">
        <v>359</v>
      </c>
      <c r="B156" s="23" t="s">
        <v>468</v>
      </c>
      <c r="C156" s="177" t="s">
        <v>467</v>
      </c>
      <c r="D156" s="23" t="s">
        <v>52</v>
      </c>
      <c r="E156" s="177">
        <v>2140106</v>
      </c>
      <c r="F156" s="177" t="s">
        <v>469</v>
      </c>
      <c r="G156" s="177">
        <v>31005</v>
      </c>
      <c r="H156" s="177" t="s">
        <v>432</v>
      </c>
      <c r="I156" s="163">
        <v>243480</v>
      </c>
      <c r="J156" s="163">
        <v>243480</v>
      </c>
      <c r="K156" s="163">
        <v>243480</v>
      </c>
      <c r="L156" s="163"/>
      <c r="M156" s="163"/>
      <c r="N156" s="163"/>
      <c r="O156" s="163"/>
      <c r="P156" s="163"/>
      <c r="Q156" s="163"/>
      <c r="R156" s="163"/>
      <c r="S156" s="163"/>
      <c r="T156" s="163"/>
      <c r="U156" s="175"/>
      <c r="V156" s="163"/>
      <c r="W156" s="163"/>
    </row>
    <row r="157" s="142" customFormat="1" ht="18" customHeight="1" spans="1:23">
      <c r="A157" s="23" t="s">
        <v>359</v>
      </c>
      <c r="B157" s="23" t="s">
        <v>468</v>
      </c>
      <c r="C157" s="177" t="s">
        <v>467</v>
      </c>
      <c r="D157" s="23" t="s">
        <v>52</v>
      </c>
      <c r="E157" s="177">
        <v>2140106</v>
      </c>
      <c r="F157" s="177" t="s">
        <v>469</v>
      </c>
      <c r="G157" s="177">
        <v>31005</v>
      </c>
      <c r="H157" s="177" t="s">
        <v>432</v>
      </c>
      <c r="I157" s="163">
        <v>39150</v>
      </c>
      <c r="J157" s="163">
        <v>39150</v>
      </c>
      <c r="K157" s="163">
        <v>39150</v>
      </c>
      <c r="L157" s="163"/>
      <c r="M157" s="163"/>
      <c r="N157" s="163"/>
      <c r="O157" s="163"/>
      <c r="P157" s="163"/>
      <c r="Q157" s="163"/>
      <c r="R157" s="163"/>
      <c r="S157" s="163"/>
      <c r="T157" s="163"/>
      <c r="U157" s="175"/>
      <c r="V157" s="163"/>
      <c r="W157" s="163"/>
    </row>
    <row r="158" s="142" customFormat="1" ht="18" customHeight="1" spans="1:23">
      <c r="A158" s="23" t="s">
        <v>359</v>
      </c>
      <c r="B158" s="23" t="s">
        <v>468</v>
      </c>
      <c r="C158" s="177" t="s">
        <v>467</v>
      </c>
      <c r="D158" s="23" t="s">
        <v>52</v>
      </c>
      <c r="E158" s="177">
        <v>2140106</v>
      </c>
      <c r="F158" s="177" t="s">
        <v>469</v>
      </c>
      <c r="G158" s="177">
        <v>30226</v>
      </c>
      <c r="H158" s="177" t="s">
        <v>380</v>
      </c>
      <c r="I158" s="163">
        <v>188740</v>
      </c>
      <c r="J158" s="163">
        <v>188740</v>
      </c>
      <c r="K158" s="163">
        <v>188740</v>
      </c>
      <c r="L158" s="163"/>
      <c r="M158" s="163"/>
      <c r="N158" s="163"/>
      <c r="O158" s="163"/>
      <c r="P158" s="163"/>
      <c r="Q158" s="163"/>
      <c r="R158" s="163"/>
      <c r="S158" s="163"/>
      <c r="T158" s="163"/>
      <c r="U158" s="175"/>
      <c r="V158" s="163"/>
      <c r="W158" s="163"/>
    </row>
    <row r="159" s="142" customFormat="1" ht="18" customHeight="1" spans="1:23">
      <c r="A159" s="23" t="s">
        <v>359</v>
      </c>
      <c r="B159" s="23" t="s">
        <v>468</v>
      </c>
      <c r="C159" s="177" t="s">
        <v>467</v>
      </c>
      <c r="D159" s="23" t="s">
        <v>52</v>
      </c>
      <c r="E159" s="177">
        <v>2140106</v>
      </c>
      <c r="F159" s="177" t="s">
        <v>469</v>
      </c>
      <c r="G159" s="177">
        <v>31005</v>
      </c>
      <c r="H159" s="177" t="s">
        <v>432</v>
      </c>
      <c r="I159" s="163">
        <v>30430</v>
      </c>
      <c r="J159" s="163">
        <v>30430</v>
      </c>
      <c r="K159" s="163">
        <v>30430</v>
      </c>
      <c r="L159" s="163"/>
      <c r="M159" s="163"/>
      <c r="N159" s="163"/>
      <c r="O159" s="163"/>
      <c r="P159" s="163"/>
      <c r="Q159" s="163"/>
      <c r="R159" s="163"/>
      <c r="S159" s="163"/>
      <c r="T159" s="163"/>
      <c r="U159" s="175"/>
      <c r="V159" s="163"/>
      <c r="W159" s="163"/>
    </row>
    <row r="160" s="142" customFormat="1" ht="18" customHeight="1" spans="1:23">
      <c r="A160" s="23"/>
      <c r="B160" s="23"/>
      <c r="C160" s="177" t="s">
        <v>470</v>
      </c>
      <c r="D160" s="23"/>
      <c r="E160" s="177"/>
      <c r="F160" s="177"/>
      <c r="G160" s="177"/>
      <c r="H160" s="177"/>
      <c r="I160" s="163">
        <v>160000</v>
      </c>
      <c r="J160" s="163">
        <v>160000</v>
      </c>
      <c r="K160" s="163">
        <v>160000</v>
      </c>
      <c r="L160" s="163"/>
      <c r="M160" s="163"/>
      <c r="N160" s="163"/>
      <c r="O160" s="163"/>
      <c r="P160" s="163"/>
      <c r="Q160" s="163"/>
      <c r="R160" s="163"/>
      <c r="S160" s="163"/>
      <c r="T160" s="163"/>
      <c r="U160" s="175"/>
      <c r="V160" s="163"/>
      <c r="W160" s="163"/>
    </row>
    <row r="161" s="142" customFormat="1" ht="18" customHeight="1" spans="1:23">
      <c r="A161" s="23" t="s">
        <v>359</v>
      </c>
      <c r="B161" s="23" t="s">
        <v>471</v>
      </c>
      <c r="C161" s="177" t="s">
        <v>470</v>
      </c>
      <c r="D161" s="23" t="s">
        <v>52</v>
      </c>
      <c r="E161" s="177">
        <v>2296002</v>
      </c>
      <c r="F161" s="177" t="s">
        <v>472</v>
      </c>
      <c r="G161" s="177">
        <v>31005</v>
      </c>
      <c r="H161" s="177" t="s">
        <v>432</v>
      </c>
      <c r="I161" s="163">
        <v>80000</v>
      </c>
      <c r="J161" s="163">
        <v>80000</v>
      </c>
      <c r="K161" s="163">
        <v>80000</v>
      </c>
      <c r="L161" s="163"/>
      <c r="M161" s="163"/>
      <c r="N161" s="163"/>
      <c r="O161" s="163"/>
      <c r="P161" s="163"/>
      <c r="Q161" s="163"/>
      <c r="R161" s="163"/>
      <c r="S161" s="163"/>
      <c r="T161" s="163"/>
      <c r="U161" s="175"/>
      <c r="V161" s="163"/>
      <c r="W161" s="163"/>
    </row>
    <row r="162" s="142" customFormat="1" ht="18" customHeight="1" spans="1:23">
      <c r="A162" s="23" t="s">
        <v>359</v>
      </c>
      <c r="B162" s="23" t="s">
        <v>471</v>
      </c>
      <c r="C162" s="177" t="s">
        <v>470</v>
      </c>
      <c r="D162" s="23" t="s">
        <v>52</v>
      </c>
      <c r="E162" s="177">
        <v>2296002</v>
      </c>
      <c r="F162" s="177" t="s">
        <v>472</v>
      </c>
      <c r="G162" s="177">
        <v>31005</v>
      </c>
      <c r="H162" s="177" t="s">
        <v>432</v>
      </c>
      <c r="I162" s="163">
        <v>80000</v>
      </c>
      <c r="J162" s="163">
        <v>80000</v>
      </c>
      <c r="K162" s="163">
        <v>80000</v>
      </c>
      <c r="L162" s="163"/>
      <c r="M162" s="163"/>
      <c r="N162" s="163"/>
      <c r="O162" s="163"/>
      <c r="P162" s="163"/>
      <c r="Q162" s="163"/>
      <c r="R162" s="163"/>
      <c r="S162" s="163"/>
      <c r="T162" s="163"/>
      <c r="U162" s="175"/>
      <c r="V162" s="163"/>
      <c r="W162" s="163"/>
    </row>
    <row r="163" s="142" customFormat="1" ht="18" customHeight="1" spans="1:23">
      <c r="A163" s="23"/>
      <c r="B163" s="23"/>
      <c r="C163" s="177" t="s">
        <v>473</v>
      </c>
      <c r="D163" s="23"/>
      <c r="E163" s="177"/>
      <c r="F163" s="177"/>
      <c r="G163" s="177"/>
      <c r="H163" s="177"/>
      <c r="I163" s="163">
        <v>100000</v>
      </c>
      <c r="J163" s="163">
        <v>100000</v>
      </c>
      <c r="K163" s="163">
        <v>100000</v>
      </c>
      <c r="L163" s="163"/>
      <c r="M163" s="163"/>
      <c r="N163" s="163"/>
      <c r="O163" s="163"/>
      <c r="P163" s="163"/>
      <c r="Q163" s="163"/>
      <c r="R163" s="163"/>
      <c r="S163" s="163"/>
      <c r="T163" s="163"/>
      <c r="U163" s="175"/>
      <c r="V163" s="163"/>
      <c r="W163" s="163"/>
    </row>
    <row r="164" s="142" customFormat="1" ht="28" customHeight="1" spans="1:23">
      <c r="A164" s="23" t="s">
        <v>359</v>
      </c>
      <c r="B164" s="23" t="s">
        <v>474</v>
      </c>
      <c r="C164" s="177" t="s">
        <v>473</v>
      </c>
      <c r="D164" s="23" t="s">
        <v>52</v>
      </c>
      <c r="E164" s="177">
        <v>2296002</v>
      </c>
      <c r="F164" s="177" t="s">
        <v>472</v>
      </c>
      <c r="G164" s="177">
        <v>31005</v>
      </c>
      <c r="H164" s="177" t="s">
        <v>432</v>
      </c>
      <c r="I164" s="163">
        <v>100000</v>
      </c>
      <c r="J164" s="163">
        <v>100000</v>
      </c>
      <c r="K164" s="163">
        <v>100000</v>
      </c>
      <c r="L164" s="163"/>
      <c r="M164" s="163"/>
      <c r="N164" s="163"/>
      <c r="O164" s="163"/>
      <c r="P164" s="163"/>
      <c r="Q164" s="163"/>
      <c r="R164" s="163"/>
      <c r="S164" s="163"/>
      <c r="T164" s="163"/>
      <c r="U164" s="175"/>
      <c r="V164" s="163"/>
      <c r="W164" s="163"/>
    </row>
    <row r="165" s="142" customFormat="1" ht="28" customHeight="1" spans="1:23">
      <c r="A165" s="23"/>
      <c r="B165" s="23"/>
      <c r="C165" s="177" t="s">
        <v>475</v>
      </c>
      <c r="D165" s="23"/>
      <c r="E165" s="177"/>
      <c r="F165" s="177"/>
      <c r="G165" s="177"/>
      <c r="H165" s="177"/>
      <c r="I165" s="163">
        <v>400000</v>
      </c>
      <c r="J165" s="163">
        <v>400000</v>
      </c>
      <c r="K165" s="163">
        <v>400000</v>
      </c>
      <c r="L165" s="163"/>
      <c r="M165" s="163"/>
      <c r="N165" s="163"/>
      <c r="O165" s="163"/>
      <c r="P165" s="163"/>
      <c r="Q165" s="163"/>
      <c r="R165" s="163"/>
      <c r="S165" s="163"/>
      <c r="T165" s="163"/>
      <c r="U165" s="175"/>
      <c r="V165" s="163"/>
      <c r="W165" s="163"/>
    </row>
    <row r="166" s="142" customFormat="1" ht="28" customHeight="1" spans="1:23">
      <c r="A166" s="23" t="s">
        <v>359</v>
      </c>
      <c r="B166" s="23" t="s">
        <v>476</v>
      </c>
      <c r="C166" s="177" t="s">
        <v>475</v>
      </c>
      <c r="D166" s="23" t="s">
        <v>52</v>
      </c>
      <c r="E166" s="177">
        <v>2296099</v>
      </c>
      <c r="F166" s="177" t="s">
        <v>477</v>
      </c>
      <c r="G166" s="177">
        <v>31005</v>
      </c>
      <c r="H166" s="177" t="s">
        <v>432</v>
      </c>
      <c r="I166" s="163">
        <v>400000</v>
      </c>
      <c r="J166" s="163">
        <v>400000</v>
      </c>
      <c r="K166" s="163">
        <v>400000</v>
      </c>
      <c r="L166" s="163"/>
      <c r="M166" s="163"/>
      <c r="N166" s="163"/>
      <c r="O166" s="163"/>
      <c r="P166" s="163"/>
      <c r="Q166" s="163"/>
      <c r="R166" s="163"/>
      <c r="S166" s="163"/>
      <c r="T166" s="163"/>
      <c r="U166" s="175"/>
      <c r="V166" s="163"/>
      <c r="W166" s="163"/>
    </row>
    <row r="167" s="142" customFormat="1" ht="28" customHeight="1" spans="1:23">
      <c r="A167" s="23"/>
      <c r="B167" s="23"/>
      <c r="C167" s="177" t="s">
        <v>478</v>
      </c>
      <c r="D167" s="23"/>
      <c r="E167" s="177"/>
      <c r="F167" s="177"/>
      <c r="G167" s="177"/>
      <c r="H167" s="177"/>
      <c r="I167" s="163">
        <v>200000</v>
      </c>
      <c r="J167" s="163">
        <v>200000</v>
      </c>
      <c r="K167" s="163">
        <v>200000</v>
      </c>
      <c r="L167" s="163"/>
      <c r="M167" s="163"/>
      <c r="N167" s="163"/>
      <c r="O167" s="163"/>
      <c r="P167" s="163"/>
      <c r="Q167" s="163"/>
      <c r="R167" s="163"/>
      <c r="S167" s="163"/>
      <c r="T167" s="163"/>
      <c r="U167" s="175"/>
      <c r="V167" s="163"/>
      <c r="W167" s="163"/>
    </row>
    <row r="168" s="142" customFormat="1" ht="28" customHeight="1" spans="1:23">
      <c r="A168" s="23" t="s">
        <v>359</v>
      </c>
      <c r="B168" s="23" t="s">
        <v>479</v>
      </c>
      <c r="C168" s="177" t="s">
        <v>478</v>
      </c>
      <c r="D168" s="23" t="s">
        <v>52</v>
      </c>
      <c r="E168" s="177">
        <v>2296099</v>
      </c>
      <c r="F168" s="177" t="s">
        <v>477</v>
      </c>
      <c r="G168" s="177">
        <v>31005</v>
      </c>
      <c r="H168" s="177" t="s">
        <v>432</v>
      </c>
      <c r="I168" s="163">
        <v>200000</v>
      </c>
      <c r="J168" s="163">
        <v>200000</v>
      </c>
      <c r="K168" s="163">
        <v>200000</v>
      </c>
      <c r="L168" s="163"/>
      <c r="M168" s="163"/>
      <c r="N168" s="163"/>
      <c r="O168" s="163"/>
      <c r="P168" s="163"/>
      <c r="Q168" s="163"/>
      <c r="R168" s="163"/>
      <c r="S168" s="163"/>
      <c r="T168" s="163"/>
      <c r="U168" s="175"/>
      <c r="V168" s="163"/>
      <c r="W168" s="163"/>
    </row>
    <row r="169" s="142" customFormat="1" ht="18.85" customHeight="1" spans="1:23">
      <c r="A169" s="179" t="s">
        <v>225</v>
      </c>
      <c r="B169" s="180"/>
      <c r="C169" s="180"/>
      <c r="D169" s="180"/>
      <c r="E169" s="180"/>
      <c r="F169" s="180"/>
      <c r="G169" s="180"/>
      <c r="H169" s="181"/>
      <c r="I169" s="163">
        <v>13531588.81</v>
      </c>
      <c r="J169" s="163">
        <v>12760263.64</v>
      </c>
      <c r="K169" s="163">
        <v>12760263.64</v>
      </c>
      <c r="L169" s="163"/>
      <c r="M169" s="163"/>
      <c r="N169" s="163"/>
      <c r="O169" s="163"/>
      <c r="P169" s="163"/>
      <c r="Q169" s="163"/>
      <c r="R169" s="163">
        <v>771325.17</v>
      </c>
      <c r="S169" s="163"/>
      <c r="T169" s="163"/>
      <c r="U169" s="163"/>
      <c r="V169" s="163"/>
      <c r="W169" s="163">
        <v>771325.17</v>
      </c>
    </row>
  </sheetData>
  <autoFilter xmlns:etc="http://www.wps.cn/officeDocument/2017/etCustomData" ref="A8:W171" etc:filterBottomFollowUsedRange="0">
    <extLst/>
  </autoFilter>
  <mergeCells count="28">
    <mergeCell ref="A3:W3"/>
    <mergeCell ref="A4:I4"/>
    <mergeCell ref="J5:M5"/>
    <mergeCell ref="N5:P5"/>
    <mergeCell ref="R5:W5"/>
    <mergeCell ref="J6:K6"/>
    <mergeCell ref="A169:H16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130"/>
  <sheetViews>
    <sheetView showZeros="0" tabSelected="1" workbookViewId="0">
      <pane ySplit="1" topLeftCell="A45" activePane="bottomLeft" state="frozen"/>
      <selection/>
      <selection pane="bottomLeft" activeCell="B50" sqref="B50:B54"/>
    </sheetView>
  </sheetViews>
  <sheetFormatPr defaultColWidth="9.10833333333333" defaultRowHeight="11.95" customHeight="1"/>
  <cols>
    <col min="1" max="1" width="34.2166666666667" customWidth="1"/>
    <col min="2" max="2" width="86.75" customWidth="1"/>
    <col min="3" max="3" width="8.125" customWidth="1"/>
    <col min="4" max="4" width="12.25" customWidth="1"/>
    <col min="5" max="5" width="25.375" customWidth="1"/>
    <col min="6" max="6" width="11.2166666666667" customWidth="1"/>
    <col min="7" max="7" width="6.25" customWidth="1"/>
    <col min="8" max="9" width="8.875" customWidth="1"/>
    <col min="10" max="10" width="59.125" customWidth="1"/>
  </cols>
  <sheetData>
    <row r="1" customHeight="1" spans="1:10">
      <c r="A1" s="1"/>
      <c r="B1" s="1"/>
      <c r="C1" s="1"/>
      <c r="D1" s="1"/>
      <c r="E1" s="1"/>
      <c r="F1" s="1"/>
      <c r="G1" s="1"/>
      <c r="H1" s="1"/>
      <c r="I1" s="1"/>
      <c r="J1" s="1"/>
    </row>
    <row r="2" customHeight="1" spans="10:10">
      <c r="J2" s="67" t="s">
        <v>480</v>
      </c>
    </row>
    <row r="3" ht="28.5" customHeight="1" spans="1:10">
      <c r="A3" s="58" t="s">
        <v>481</v>
      </c>
      <c r="B3" s="30"/>
      <c r="C3" s="30"/>
      <c r="D3" s="30"/>
      <c r="E3" s="30"/>
      <c r="F3" s="59"/>
      <c r="G3" s="30"/>
      <c r="H3" s="59"/>
      <c r="I3" s="59"/>
      <c r="J3" s="30"/>
    </row>
    <row r="4" ht="15.05" customHeight="1" spans="1:1">
      <c r="A4" s="5" t="str">
        <f>'部门财务收支预算总表01-1'!A4</f>
        <v>单位名称：新平彝族傣族自治县扬武镇人民政府</v>
      </c>
    </row>
    <row r="5" ht="14.25" customHeight="1" spans="1:10">
      <c r="A5" s="60" t="s">
        <v>482</v>
      </c>
      <c r="B5" s="60" t="s">
        <v>483</v>
      </c>
      <c r="C5" s="60" t="s">
        <v>484</v>
      </c>
      <c r="D5" s="60" t="s">
        <v>485</v>
      </c>
      <c r="E5" s="60" t="s">
        <v>486</v>
      </c>
      <c r="F5" s="61" t="s">
        <v>487</v>
      </c>
      <c r="G5" s="60" t="s">
        <v>488</v>
      </c>
      <c r="H5" s="61" t="s">
        <v>489</v>
      </c>
      <c r="I5" s="61" t="s">
        <v>490</v>
      </c>
      <c r="J5" s="60" t="s">
        <v>491</v>
      </c>
    </row>
    <row r="6" ht="14.25" customHeight="1" spans="1:10">
      <c r="A6" s="60">
        <v>1</v>
      </c>
      <c r="B6" s="60">
        <v>2</v>
      </c>
      <c r="C6" s="60">
        <v>3</v>
      </c>
      <c r="D6" s="60">
        <v>4</v>
      </c>
      <c r="E6" s="60">
        <v>5</v>
      </c>
      <c r="F6" s="61">
        <v>6</v>
      </c>
      <c r="G6" s="60">
        <v>7</v>
      </c>
      <c r="H6" s="61">
        <v>8</v>
      </c>
      <c r="I6" s="61">
        <v>9</v>
      </c>
      <c r="J6" s="60">
        <v>10</v>
      </c>
    </row>
    <row r="7" ht="15.05" customHeight="1" spans="1:10">
      <c r="A7" s="50" t="s">
        <v>52</v>
      </c>
      <c r="B7" s="50"/>
      <c r="C7" s="128"/>
      <c r="D7" s="110"/>
      <c r="E7" s="110"/>
      <c r="F7" s="110"/>
      <c r="G7" s="110"/>
      <c r="H7" s="110"/>
      <c r="I7" s="110"/>
      <c r="J7" s="110"/>
    </row>
    <row r="8" ht="37" customHeight="1" spans="1:10">
      <c r="A8" s="129" t="s">
        <v>355</v>
      </c>
      <c r="B8" s="130" t="s">
        <v>492</v>
      </c>
      <c r="C8" s="131" t="s">
        <v>493</v>
      </c>
      <c r="D8" s="132" t="s">
        <v>494</v>
      </c>
      <c r="E8" s="133" t="s">
        <v>495</v>
      </c>
      <c r="F8" s="134" t="s">
        <v>496</v>
      </c>
      <c r="G8" s="135" t="s">
        <v>497</v>
      </c>
      <c r="H8" s="134" t="s">
        <v>498</v>
      </c>
      <c r="I8" s="134" t="s">
        <v>499</v>
      </c>
      <c r="J8" s="133" t="s">
        <v>500</v>
      </c>
    </row>
    <row r="9" ht="37" customHeight="1" spans="1:10">
      <c r="A9" s="136"/>
      <c r="B9" s="137"/>
      <c r="C9" s="131" t="s">
        <v>493</v>
      </c>
      <c r="D9" s="132" t="s">
        <v>494</v>
      </c>
      <c r="E9" s="133" t="s">
        <v>501</v>
      </c>
      <c r="F9" s="134" t="s">
        <v>496</v>
      </c>
      <c r="G9" s="135" t="s">
        <v>497</v>
      </c>
      <c r="H9" s="134" t="s">
        <v>498</v>
      </c>
      <c r="I9" s="134" t="s">
        <v>499</v>
      </c>
      <c r="J9" s="133" t="s">
        <v>502</v>
      </c>
    </row>
    <row r="10" ht="37" customHeight="1" spans="1:10">
      <c r="A10" s="136"/>
      <c r="B10" s="137"/>
      <c r="C10" s="131" t="s">
        <v>493</v>
      </c>
      <c r="D10" s="132" t="s">
        <v>494</v>
      </c>
      <c r="E10" s="133" t="s">
        <v>503</v>
      </c>
      <c r="F10" s="134" t="s">
        <v>496</v>
      </c>
      <c r="G10" s="135" t="s">
        <v>504</v>
      </c>
      <c r="H10" s="134" t="s">
        <v>498</v>
      </c>
      <c r="I10" s="134" t="s">
        <v>499</v>
      </c>
      <c r="J10" s="133" t="s">
        <v>505</v>
      </c>
    </row>
    <row r="11" ht="37" customHeight="1" spans="1:10">
      <c r="A11" s="136"/>
      <c r="B11" s="137"/>
      <c r="C11" s="131" t="s">
        <v>493</v>
      </c>
      <c r="D11" s="132" t="s">
        <v>506</v>
      </c>
      <c r="E11" s="133" t="s">
        <v>507</v>
      </c>
      <c r="F11" s="134" t="s">
        <v>496</v>
      </c>
      <c r="G11" s="135" t="s">
        <v>508</v>
      </c>
      <c r="H11" s="134" t="s">
        <v>509</v>
      </c>
      <c r="I11" s="134" t="s">
        <v>499</v>
      </c>
      <c r="J11" s="133" t="s">
        <v>510</v>
      </c>
    </row>
    <row r="12" ht="37" customHeight="1" spans="1:10">
      <c r="A12" s="136"/>
      <c r="B12" s="137"/>
      <c r="C12" s="131" t="s">
        <v>493</v>
      </c>
      <c r="D12" s="132" t="s">
        <v>511</v>
      </c>
      <c r="E12" s="133" t="s">
        <v>512</v>
      </c>
      <c r="F12" s="134" t="s">
        <v>496</v>
      </c>
      <c r="G12" s="135" t="s">
        <v>513</v>
      </c>
      <c r="H12" s="134" t="s">
        <v>514</v>
      </c>
      <c r="I12" s="134" t="s">
        <v>499</v>
      </c>
      <c r="J12" s="133" t="s">
        <v>515</v>
      </c>
    </row>
    <row r="13" ht="37" customHeight="1" spans="1:10">
      <c r="A13" s="136"/>
      <c r="B13" s="137"/>
      <c r="C13" s="131" t="s">
        <v>516</v>
      </c>
      <c r="D13" s="132" t="s">
        <v>517</v>
      </c>
      <c r="E13" s="133" t="s">
        <v>518</v>
      </c>
      <c r="F13" s="134" t="s">
        <v>496</v>
      </c>
      <c r="G13" s="135" t="s">
        <v>519</v>
      </c>
      <c r="H13" s="134" t="s">
        <v>509</v>
      </c>
      <c r="I13" s="134" t="s">
        <v>520</v>
      </c>
      <c r="J13" s="133" t="s">
        <v>521</v>
      </c>
    </row>
    <row r="14" ht="37" customHeight="1" spans="1:10">
      <c r="A14" s="138"/>
      <c r="B14" s="139"/>
      <c r="C14" s="131" t="s">
        <v>522</v>
      </c>
      <c r="D14" s="132" t="s">
        <v>523</v>
      </c>
      <c r="E14" s="133" t="s">
        <v>524</v>
      </c>
      <c r="F14" s="134" t="s">
        <v>525</v>
      </c>
      <c r="G14" s="135" t="s">
        <v>526</v>
      </c>
      <c r="H14" s="134" t="s">
        <v>509</v>
      </c>
      <c r="I14" s="134" t="s">
        <v>499</v>
      </c>
      <c r="J14" s="133" t="s">
        <v>527</v>
      </c>
    </row>
    <row r="15" ht="37" customHeight="1" spans="1:10">
      <c r="A15" s="129" t="s">
        <v>358</v>
      </c>
      <c r="B15" s="130" t="s">
        <v>528</v>
      </c>
      <c r="C15" s="131" t="s">
        <v>493</v>
      </c>
      <c r="D15" s="132" t="s">
        <v>494</v>
      </c>
      <c r="E15" s="133" t="s">
        <v>529</v>
      </c>
      <c r="F15" s="134" t="s">
        <v>496</v>
      </c>
      <c r="G15" s="135" t="s">
        <v>530</v>
      </c>
      <c r="H15" s="134" t="s">
        <v>498</v>
      </c>
      <c r="I15" s="134" t="s">
        <v>499</v>
      </c>
      <c r="J15" s="133" t="s">
        <v>531</v>
      </c>
    </row>
    <row r="16" ht="37" customHeight="1" spans="1:10">
      <c r="A16" s="136"/>
      <c r="B16" s="137"/>
      <c r="C16" s="131" t="s">
        <v>493</v>
      </c>
      <c r="D16" s="132" t="s">
        <v>494</v>
      </c>
      <c r="E16" s="133" t="s">
        <v>532</v>
      </c>
      <c r="F16" s="134" t="s">
        <v>496</v>
      </c>
      <c r="G16" s="135" t="s">
        <v>242</v>
      </c>
      <c r="H16" s="134" t="s">
        <v>498</v>
      </c>
      <c r="I16" s="134" t="s">
        <v>499</v>
      </c>
      <c r="J16" s="133" t="s">
        <v>531</v>
      </c>
    </row>
    <row r="17" ht="37" customHeight="1" spans="1:10">
      <c r="A17" s="136"/>
      <c r="B17" s="137"/>
      <c r="C17" s="131" t="s">
        <v>493</v>
      </c>
      <c r="D17" s="132" t="s">
        <v>506</v>
      </c>
      <c r="E17" s="133" t="s">
        <v>533</v>
      </c>
      <c r="F17" s="134" t="s">
        <v>496</v>
      </c>
      <c r="G17" s="135" t="s">
        <v>508</v>
      </c>
      <c r="H17" s="134" t="s">
        <v>509</v>
      </c>
      <c r="I17" s="134" t="s">
        <v>499</v>
      </c>
      <c r="J17" s="133" t="s">
        <v>534</v>
      </c>
    </row>
    <row r="18" ht="37" customHeight="1" spans="1:10">
      <c r="A18" s="136"/>
      <c r="B18" s="137"/>
      <c r="C18" s="131" t="s">
        <v>493</v>
      </c>
      <c r="D18" s="132" t="s">
        <v>511</v>
      </c>
      <c r="E18" s="133" t="s">
        <v>535</v>
      </c>
      <c r="F18" s="134" t="s">
        <v>496</v>
      </c>
      <c r="G18" s="135" t="s">
        <v>513</v>
      </c>
      <c r="H18" s="134" t="s">
        <v>514</v>
      </c>
      <c r="I18" s="134" t="s">
        <v>499</v>
      </c>
      <c r="J18" s="133" t="s">
        <v>536</v>
      </c>
    </row>
    <row r="19" ht="37" customHeight="1" spans="1:10">
      <c r="A19" s="136"/>
      <c r="B19" s="137"/>
      <c r="C19" s="131" t="s">
        <v>516</v>
      </c>
      <c r="D19" s="132" t="s">
        <v>517</v>
      </c>
      <c r="E19" s="133" t="s">
        <v>537</v>
      </c>
      <c r="F19" s="134" t="s">
        <v>496</v>
      </c>
      <c r="G19" s="135" t="s">
        <v>519</v>
      </c>
      <c r="H19" s="134" t="s">
        <v>538</v>
      </c>
      <c r="I19" s="134" t="s">
        <v>520</v>
      </c>
      <c r="J19" s="133" t="s">
        <v>539</v>
      </c>
    </row>
    <row r="20" ht="37" customHeight="1" spans="1:10">
      <c r="A20" s="138"/>
      <c r="B20" s="139"/>
      <c r="C20" s="131" t="s">
        <v>522</v>
      </c>
      <c r="D20" s="132" t="s">
        <v>523</v>
      </c>
      <c r="E20" s="133" t="s">
        <v>524</v>
      </c>
      <c r="F20" s="134" t="s">
        <v>525</v>
      </c>
      <c r="G20" s="135" t="s">
        <v>540</v>
      </c>
      <c r="H20" s="134" t="s">
        <v>509</v>
      </c>
      <c r="I20" s="134" t="s">
        <v>499</v>
      </c>
      <c r="J20" s="133" t="s">
        <v>541</v>
      </c>
    </row>
    <row r="21" ht="37" customHeight="1" spans="1:10">
      <c r="A21" s="140" t="s">
        <v>362</v>
      </c>
      <c r="B21" s="130" t="s">
        <v>542</v>
      </c>
      <c r="C21" s="131" t="s">
        <v>493</v>
      </c>
      <c r="D21" s="132" t="s">
        <v>494</v>
      </c>
      <c r="E21" s="133" t="s">
        <v>543</v>
      </c>
      <c r="F21" s="134" t="s">
        <v>496</v>
      </c>
      <c r="G21" s="135" t="s">
        <v>246</v>
      </c>
      <c r="H21" s="134" t="s">
        <v>498</v>
      </c>
      <c r="I21" s="134" t="s">
        <v>499</v>
      </c>
      <c r="J21" s="133" t="s">
        <v>544</v>
      </c>
    </row>
    <row r="22" ht="37" customHeight="1" spans="1:10">
      <c r="A22" s="140"/>
      <c r="B22" s="137"/>
      <c r="C22" s="131" t="s">
        <v>493</v>
      </c>
      <c r="D22" s="132" t="s">
        <v>494</v>
      </c>
      <c r="E22" s="133" t="s">
        <v>545</v>
      </c>
      <c r="F22" s="134" t="s">
        <v>496</v>
      </c>
      <c r="G22" s="135" t="s">
        <v>504</v>
      </c>
      <c r="H22" s="134" t="s">
        <v>498</v>
      </c>
      <c r="I22" s="134" t="s">
        <v>499</v>
      </c>
      <c r="J22" s="133" t="s">
        <v>546</v>
      </c>
    </row>
    <row r="23" ht="37" customHeight="1" spans="1:10">
      <c r="A23" s="140"/>
      <c r="B23" s="137"/>
      <c r="C23" s="131" t="s">
        <v>493</v>
      </c>
      <c r="D23" s="132" t="s">
        <v>494</v>
      </c>
      <c r="E23" s="133" t="s">
        <v>547</v>
      </c>
      <c r="F23" s="134" t="s">
        <v>496</v>
      </c>
      <c r="G23" s="135" t="s">
        <v>246</v>
      </c>
      <c r="H23" s="134" t="s">
        <v>498</v>
      </c>
      <c r="I23" s="134" t="s">
        <v>499</v>
      </c>
      <c r="J23" s="133" t="s">
        <v>548</v>
      </c>
    </row>
    <row r="24" ht="37" customHeight="1" spans="1:10">
      <c r="A24" s="140"/>
      <c r="B24" s="137"/>
      <c r="C24" s="131" t="s">
        <v>493</v>
      </c>
      <c r="D24" s="132" t="s">
        <v>506</v>
      </c>
      <c r="E24" s="133" t="s">
        <v>549</v>
      </c>
      <c r="F24" s="134" t="s">
        <v>496</v>
      </c>
      <c r="G24" s="135" t="s">
        <v>508</v>
      </c>
      <c r="H24" s="134" t="s">
        <v>509</v>
      </c>
      <c r="I24" s="134" t="s">
        <v>499</v>
      </c>
      <c r="J24" s="133" t="s">
        <v>550</v>
      </c>
    </row>
    <row r="25" ht="37" customHeight="1" spans="1:10">
      <c r="A25" s="140"/>
      <c r="B25" s="137"/>
      <c r="C25" s="131" t="s">
        <v>493</v>
      </c>
      <c r="D25" s="132" t="s">
        <v>511</v>
      </c>
      <c r="E25" s="133" t="s">
        <v>512</v>
      </c>
      <c r="F25" s="134" t="s">
        <v>496</v>
      </c>
      <c r="G25" s="135" t="s">
        <v>513</v>
      </c>
      <c r="H25" s="134" t="s">
        <v>514</v>
      </c>
      <c r="I25" s="134" t="s">
        <v>499</v>
      </c>
      <c r="J25" s="133" t="s">
        <v>515</v>
      </c>
    </row>
    <row r="26" ht="37" customHeight="1" spans="1:10">
      <c r="A26" s="140"/>
      <c r="B26" s="137"/>
      <c r="C26" s="131" t="s">
        <v>516</v>
      </c>
      <c r="D26" s="132" t="s">
        <v>517</v>
      </c>
      <c r="E26" s="133" t="s">
        <v>551</v>
      </c>
      <c r="F26" s="134" t="s">
        <v>496</v>
      </c>
      <c r="G26" s="135" t="s">
        <v>552</v>
      </c>
      <c r="H26" s="134" t="s">
        <v>509</v>
      </c>
      <c r="I26" s="134" t="s">
        <v>520</v>
      </c>
      <c r="J26" s="133" t="s">
        <v>553</v>
      </c>
    </row>
    <row r="27" ht="37" customHeight="1" spans="1:10">
      <c r="A27" s="140"/>
      <c r="B27" s="139"/>
      <c r="C27" s="131" t="s">
        <v>522</v>
      </c>
      <c r="D27" s="132" t="s">
        <v>523</v>
      </c>
      <c r="E27" s="133" t="s">
        <v>524</v>
      </c>
      <c r="F27" s="134" t="s">
        <v>525</v>
      </c>
      <c r="G27" s="135" t="s">
        <v>526</v>
      </c>
      <c r="H27" s="134" t="s">
        <v>509</v>
      </c>
      <c r="I27" s="134" t="s">
        <v>499</v>
      </c>
      <c r="J27" s="133" t="s">
        <v>527</v>
      </c>
    </row>
    <row r="28" ht="37" customHeight="1" spans="1:10">
      <c r="A28" s="140" t="s">
        <v>365</v>
      </c>
      <c r="B28" s="130" t="s">
        <v>554</v>
      </c>
      <c r="C28" s="131" t="s">
        <v>493</v>
      </c>
      <c r="D28" s="132" t="s">
        <v>494</v>
      </c>
      <c r="E28" s="133" t="s">
        <v>555</v>
      </c>
      <c r="F28" s="134" t="s">
        <v>525</v>
      </c>
      <c r="G28" s="135" t="s">
        <v>556</v>
      </c>
      <c r="H28" s="134" t="s">
        <v>498</v>
      </c>
      <c r="I28" s="134" t="s">
        <v>499</v>
      </c>
      <c r="J28" s="133" t="s">
        <v>557</v>
      </c>
    </row>
    <row r="29" ht="37" customHeight="1" spans="1:10">
      <c r="A29" s="140"/>
      <c r="B29" s="137"/>
      <c r="C29" s="131" t="s">
        <v>493</v>
      </c>
      <c r="D29" s="132" t="s">
        <v>506</v>
      </c>
      <c r="E29" s="133" t="s">
        <v>558</v>
      </c>
      <c r="F29" s="134" t="s">
        <v>525</v>
      </c>
      <c r="G29" s="135" t="s">
        <v>559</v>
      </c>
      <c r="H29" s="134" t="s">
        <v>509</v>
      </c>
      <c r="I29" s="134" t="s">
        <v>499</v>
      </c>
      <c r="J29" s="133" t="s">
        <v>560</v>
      </c>
    </row>
    <row r="30" ht="37" customHeight="1" spans="1:10">
      <c r="A30" s="140"/>
      <c r="B30" s="137"/>
      <c r="C30" s="131" t="s">
        <v>493</v>
      </c>
      <c r="D30" s="132" t="s">
        <v>511</v>
      </c>
      <c r="E30" s="133" t="s">
        <v>561</v>
      </c>
      <c r="F30" s="134" t="s">
        <v>496</v>
      </c>
      <c r="G30" s="135" t="s">
        <v>513</v>
      </c>
      <c r="H30" s="134" t="s">
        <v>514</v>
      </c>
      <c r="I30" s="134" t="s">
        <v>499</v>
      </c>
      <c r="J30" s="133" t="s">
        <v>562</v>
      </c>
    </row>
    <row r="31" ht="37" customHeight="1" spans="1:10">
      <c r="A31" s="140"/>
      <c r="B31" s="137"/>
      <c r="C31" s="131" t="s">
        <v>516</v>
      </c>
      <c r="D31" s="132" t="s">
        <v>517</v>
      </c>
      <c r="E31" s="133" t="s">
        <v>563</v>
      </c>
      <c r="F31" s="134" t="s">
        <v>496</v>
      </c>
      <c r="G31" s="135" t="s">
        <v>564</v>
      </c>
      <c r="H31" s="134" t="s">
        <v>509</v>
      </c>
      <c r="I31" s="134" t="s">
        <v>520</v>
      </c>
      <c r="J31" s="133" t="s">
        <v>565</v>
      </c>
    </row>
    <row r="32" ht="37" customHeight="1" spans="1:10">
      <c r="A32" s="140"/>
      <c r="B32" s="139"/>
      <c r="C32" s="131" t="s">
        <v>522</v>
      </c>
      <c r="D32" s="132" t="s">
        <v>523</v>
      </c>
      <c r="E32" s="133" t="s">
        <v>524</v>
      </c>
      <c r="F32" s="134" t="s">
        <v>525</v>
      </c>
      <c r="G32" s="135" t="s">
        <v>540</v>
      </c>
      <c r="H32" s="134" t="s">
        <v>509</v>
      </c>
      <c r="I32" s="134" t="s">
        <v>499</v>
      </c>
      <c r="J32" s="133" t="s">
        <v>566</v>
      </c>
    </row>
    <row r="33" ht="37" customHeight="1" spans="1:10">
      <c r="A33" s="140" t="s">
        <v>367</v>
      </c>
      <c r="B33" s="129" t="s">
        <v>567</v>
      </c>
      <c r="C33" s="131" t="s">
        <v>493</v>
      </c>
      <c r="D33" s="132" t="s">
        <v>494</v>
      </c>
      <c r="E33" s="133" t="s">
        <v>568</v>
      </c>
      <c r="F33" s="134" t="s">
        <v>496</v>
      </c>
      <c r="G33" s="135" t="s">
        <v>569</v>
      </c>
      <c r="H33" s="134" t="s">
        <v>570</v>
      </c>
      <c r="I33" s="134" t="s">
        <v>499</v>
      </c>
      <c r="J33" s="133" t="s">
        <v>571</v>
      </c>
    </row>
    <row r="34" ht="37" customHeight="1" spans="1:10">
      <c r="A34" s="140"/>
      <c r="B34" s="136"/>
      <c r="C34" s="131" t="s">
        <v>493</v>
      </c>
      <c r="D34" s="132" t="s">
        <v>494</v>
      </c>
      <c r="E34" s="133" t="s">
        <v>572</v>
      </c>
      <c r="F34" s="134" t="s">
        <v>496</v>
      </c>
      <c r="G34" s="135" t="s">
        <v>573</v>
      </c>
      <c r="H34" s="134" t="s">
        <v>574</v>
      </c>
      <c r="I34" s="134" t="s">
        <v>499</v>
      </c>
      <c r="J34" s="133" t="s">
        <v>571</v>
      </c>
    </row>
    <row r="35" ht="37" customHeight="1" spans="1:10">
      <c r="A35" s="140"/>
      <c r="B35" s="136"/>
      <c r="C35" s="131" t="s">
        <v>493</v>
      </c>
      <c r="D35" s="132" t="s">
        <v>506</v>
      </c>
      <c r="E35" s="133" t="s">
        <v>575</v>
      </c>
      <c r="F35" s="134" t="s">
        <v>496</v>
      </c>
      <c r="G35" s="135" t="s">
        <v>508</v>
      </c>
      <c r="H35" s="134" t="s">
        <v>509</v>
      </c>
      <c r="I35" s="134" t="s">
        <v>499</v>
      </c>
      <c r="J35" s="133" t="s">
        <v>576</v>
      </c>
    </row>
    <row r="36" ht="37" customHeight="1" spans="1:10">
      <c r="A36" s="140"/>
      <c r="B36" s="136"/>
      <c r="C36" s="131" t="s">
        <v>493</v>
      </c>
      <c r="D36" s="132" t="s">
        <v>511</v>
      </c>
      <c r="E36" s="133" t="s">
        <v>577</v>
      </c>
      <c r="F36" s="134" t="s">
        <v>496</v>
      </c>
      <c r="G36" s="135" t="s">
        <v>245</v>
      </c>
      <c r="H36" s="134" t="s">
        <v>514</v>
      </c>
      <c r="I36" s="134" t="s">
        <v>499</v>
      </c>
      <c r="J36" s="133" t="s">
        <v>578</v>
      </c>
    </row>
    <row r="37" ht="37" customHeight="1" spans="1:10">
      <c r="A37" s="140"/>
      <c r="B37" s="136"/>
      <c r="C37" s="131" t="s">
        <v>516</v>
      </c>
      <c r="D37" s="132" t="s">
        <v>517</v>
      </c>
      <c r="E37" s="133" t="s">
        <v>579</v>
      </c>
      <c r="F37" s="134" t="s">
        <v>525</v>
      </c>
      <c r="G37" s="135" t="s">
        <v>540</v>
      </c>
      <c r="H37" s="134" t="s">
        <v>509</v>
      </c>
      <c r="I37" s="134" t="s">
        <v>499</v>
      </c>
      <c r="J37" s="133" t="s">
        <v>580</v>
      </c>
    </row>
    <row r="38" ht="37" customHeight="1" spans="1:10">
      <c r="A38" s="140"/>
      <c r="B38" s="138"/>
      <c r="C38" s="131" t="s">
        <v>522</v>
      </c>
      <c r="D38" s="132" t="s">
        <v>523</v>
      </c>
      <c r="E38" s="133" t="s">
        <v>581</v>
      </c>
      <c r="F38" s="134" t="s">
        <v>525</v>
      </c>
      <c r="G38" s="135" t="s">
        <v>526</v>
      </c>
      <c r="H38" s="134" t="s">
        <v>509</v>
      </c>
      <c r="I38" s="134" t="s">
        <v>499</v>
      </c>
      <c r="J38" s="133" t="s">
        <v>582</v>
      </c>
    </row>
    <row r="39" ht="37" customHeight="1" spans="1:10">
      <c r="A39" s="140" t="s">
        <v>370</v>
      </c>
      <c r="B39" s="130" t="s">
        <v>583</v>
      </c>
      <c r="C39" s="131" t="s">
        <v>493</v>
      </c>
      <c r="D39" s="132" t="s">
        <v>494</v>
      </c>
      <c r="E39" s="133" t="s">
        <v>584</v>
      </c>
      <c r="F39" s="134" t="s">
        <v>496</v>
      </c>
      <c r="G39" s="135" t="s">
        <v>241</v>
      </c>
      <c r="H39" s="134" t="s">
        <v>574</v>
      </c>
      <c r="I39" s="134" t="s">
        <v>499</v>
      </c>
      <c r="J39" s="133" t="s">
        <v>585</v>
      </c>
    </row>
    <row r="40" ht="37" customHeight="1" spans="1:10">
      <c r="A40" s="140"/>
      <c r="B40" s="137"/>
      <c r="C40" s="131" t="s">
        <v>493</v>
      </c>
      <c r="D40" s="132" t="s">
        <v>506</v>
      </c>
      <c r="E40" s="133" t="s">
        <v>586</v>
      </c>
      <c r="F40" s="134" t="s">
        <v>525</v>
      </c>
      <c r="G40" s="135" t="s">
        <v>526</v>
      </c>
      <c r="H40" s="134" t="s">
        <v>509</v>
      </c>
      <c r="I40" s="134" t="s">
        <v>499</v>
      </c>
      <c r="J40" s="133" t="s">
        <v>587</v>
      </c>
    </row>
    <row r="41" ht="37" customHeight="1" spans="1:10">
      <c r="A41" s="140"/>
      <c r="B41" s="137"/>
      <c r="C41" s="131" t="s">
        <v>493</v>
      </c>
      <c r="D41" s="132" t="s">
        <v>511</v>
      </c>
      <c r="E41" s="133" t="s">
        <v>512</v>
      </c>
      <c r="F41" s="134" t="s">
        <v>496</v>
      </c>
      <c r="G41" s="135" t="s">
        <v>513</v>
      </c>
      <c r="H41" s="134" t="s">
        <v>514</v>
      </c>
      <c r="I41" s="134" t="s">
        <v>499</v>
      </c>
      <c r="J41" s="133" t="s">
        <v>515</v>
      </c>
    </row>
    <row r="42" ht="37" customHeight="1" spans="1:10">
      <c r="A42" s="140"/>
      <c r="B42" s="137"/>
      <c r="C42" s="131" t="s">
        <v>516</v>
      </c>
      <c r="D42" s="132" t="s">
        <v>517</v>
      </c>
      <c r="E42" s="133" t="s">
        <v>588</v>
      </c>
      <c r="F42" s="134" t="s">
        <v>496</v>
      </c>
      <c r="G42" s="135" t="s">
        <v>519</v>
      </c>
      <c r="H42" s="134" t="s">
        <v>509</v>
      </c>
      <c r="I42" s="134" t="s">
        <v>520</v>
      </c>
      <c r="J42" s="133" t="s">
        <v>589</v>
      </c>
    </row>
    <row r="43" ht="37" customHeight="1" spans="1:10">
      <c r="A43" s="140"/>
      <c r="B43" s="139"/>
      <c r="C43" s="131" t="s">
        <v>522</v>
      </c>
      <c r="D43" s="132" t="s">
        <v>523</v>
      </c>
      <c r="E43" s="133" t="s">
        <v>524</v>
      </c>
      <c r="F43" s="134" t="s">
        <v>525</v>
      </c>
      <c r="G43" s="135" t="s">
        <v>526</v>
      </c>
      <c r="H43" s="134" t="s">
        <v>509</v>
      </c>
      <c r="I43" s="134" t="s">
        <v>499</v>
      </c>
      <c r="J43" s="133" t="s">
        <v>527</v>
      </c>
    </row>
    <row r="44" ht="37" customHeight="1" spans="1:10">
      <c r="A44" s="140" t="s">
        <v>382</v>
      </c>
      <c r="B44" s="130" t="s">
        <v>590</v>
      </c>
      <c r="C44" s="131" t="s">
        <v>493</v>
      </c>
      <c r="D44" s="132" t="s">
        <v>494</v>
      </c>
      <c r="E44" s="133" t="s">
        <v>591</v>
      </c>
      <c r="F44" s="134" t="s">
        <v>496</v>
      </c>
      <c r="G44" s="135" t="s">
        <v>530</v>
      </c>
      <c r="H44" s="134" t="s">
        <v>592</v>
      </c>
      <c r="I44" s="134" t="s">
        <v>499</v>
      </c>
      <c r="J44" s="133" t="s">
        <v>593</v>
      </c>
    </row>
    <row r="45" ht="37" customHeight="1" spans="1:10">
      <c r="A45" s="140"/>
      <c r="B45" s="137"/>
      <c r="C45" s="131" t="s">
        <v>493</v>
      </c>
      <c r="D45" s="132" t="s">
        <v>494</v>
      </c>
      <c r="E45" s="133" t="s">
        <v>594</v>
      </c>
      <c r="F45" s="134" t="s">
        <v>496</v>
      </c>
      <c r="G45" s="135" t="s">
        <v>246</v>
      </c>
      <c r="H45" s="134" t="s">
        <v>592</v>
      </c>
      <c r="I45" s="134" t="s">
        <v>499</v>
      </c>
      <c r="J45" s="133" t="s">
        <v>593</v>
      </c>
    </row>
    <row r="46" ht="37" customHeight="1" spans="1:10">
      <c r="A46" s="140"/>
      <c r="B46" s="137"/>
      <c r="C46" s="131" t="s">
        <v>493</v>
      </c>
      <c r="D46" s="132" t="s">
        <v>506</v>
      </c>
      <c r="E46" s="133" t="s">
        <v>595</v>
      </c>
      <c r="F46" s="134" t="s">
        <v>525</v>
      </c>
      <c r="G46" s="135" t="s">
        <v>526</v>
      </c>
      <c r="H46" s="134" t="s">
        <v>509</v>
      </c>
      <c r="I46" s="134" t="s">
        <v>499</v>
      </c>
      <c r="J46" s="133" t="s">
        <v>596</v>
      </c>
    </row>
    <row r="47" ht="37" customHeight="1" spans="1:10">
      <c r="A47" s="140"/>
      <c r="B47" s="137"/>
      <c r="C47" s="131" t="s">
        <v>493</v>
      </c>
      <c r="D47" s="132" t="s">
        <v>511</v>
      </c>
      <c r="E47" s="133" t="s">
        <v>597</v>
      </c>
      <c r="F47" s="134" t="s">
        <v>525</v>
      </c>
      <c r="G47" s="135" t="s">
        <v>526</v>
      </c>
      <c r="H47" s="134" t="s">
        <v>509</v>
      </c>
      <c r="I47" s="134" t="s">
        <v>499</v>
      </c>
      <c r="J47" s="133" t="s">
        <v>598</v>
      </c>
    </row>
    <row r="48" ht="37" customHeight="1" spans="1:10">
      <c r="A48" s="140"/>
      <c r="B48" s="137"/>
      <c r="C48" s="131" t="s">
        <v>516</v>
      </c>
      <c r="D48" s="132" t="s">
        <v>517</v>
      </c>
      <c r="E48" s="133" t="s">
        <v>599</v>
      </c>
      <c r="F48" s="134" t="s">
        <v>496</v>
      </c>
      <c r="G48" s="135" t="s">
        <v>552</v>
      </c>
      <c r="H48" s="134" t="s">
        <v>538</v>
      </c>
      <c r="I48" s="134" t="s">
        <v>499</v>
      </c>
      <c r="J48" s="133" t="s">
        <v>600</v>
      </c>
    </row>
    <row r="49" ht="37" customHeight="1" spans="1:10">
      <c r="A49" s="140"/>
      <c r="B49" s="139"/>
      <c r="C49" s="131" t="s">
        <v>522</v>
      </c>
      <c r="D49" s="132" t="s">
        <v>523</v>
      </c>
      <c r="E49" s="133" t="s">
        <v>601</v>
      </c>
      <c r="F49" s="134" t="s">
        <v>525</v>
      </c>
      <c r="G49" s="135" t="s">
        <v>540</v>
      </c>
      <c r="H49" s="134" t="s">
        <v>509</v>
      </c>
      <c r="I49" s="134" t="s">
        <v>499</v>
      </c>
      <c r="J49" s="133" t="s">
        <v>602</v>
      </c>
    </row>
    <row r="50" ht="37" customHeight="1" spans="1:10">
      <c r="A50" s="140" t="s">
        <v>385</v>
      </c>
      <c r="B50" s="130" t="s">
        <v>603</v>
      </c>
      <c r="C50" s="131" t="s">
        <v>493</v>
      </c>
      <c r="D50" s="132" t="s">
        <v>494</v>
      </c>
      <c r="E50" s="133" t="s">
        <v>604</v>
      </c>
      <c r="F50" s="134" t="s">
        <v>525</v>
      </c>
      <c r="G50" s="135" t="s">
        <v>244</v>
      </c>
      <c r="H50" s="134" t="s">
        <v>498</v>
      </c>
      <c r="I50" s="134" t="s">
        <v>499</v>
      </c>
      <c r="J50" s="133" t="s">
        <v>605</v>
      </c>
    </row>
    <row r="51" ht="37" customHeight="1" spans="1:10">
      <c r="A51" s="140"/>
      <c r="B51" s="137"/>
      <c r="C51" s="131" t="s">
        <v>493</v>
      </c>
      <c r="D51" s="132" t="s">
        <v>506</v>
      </c>
      <c r="E51" s="133" t="s">
        <v>606</v>
      </c>
      <c r="F51" s="134" t="s">
        <v>496</v>
      </c>
      <c r="G51" s="135" t="s">
        <v>508</v>
      </c>
      <c r="H51" s="134" t="s">
        <v>509</v>
      </c>
      <c r="I51" s="134" t="s">
        <v>499</v>
      </c>
      <c r="J51" s="133" t="s">
        <v>560</v>
      </c>
    </row>
    <row r="52" ht="37" customHeight="1" spans="1:10">
      <c r="A52" s="140"/>
      <c r="B52" s="137"/>
      <c r="C52" s="131" t="s">
        <v>493</v>
      </c>
      <c r="D52" s="132" t="s">
        <v>511</v>
      </c>
      <c r="E52" s="133" t="s">
        <v>512</v>
      </c>
      <c r="F52" s="134" t="s">
        <v>496</v>
      </c>
      <c r="G52" s="135" t="s">
        <v>513</v>
      </c>
      <c r="H52" s="134" t="s">
        <v>514</v>
      </c>
      <c r="I52" s="134" t="s">
        <v>499</v>
      </c>
      <c r="J52" s="133" t="s">
        <v>562</v>
      </c>
    </row>
    <row r="53" ht="37" customHeight="1" spans="1:10">
      <c r="A53" s="140"/>
      <c r="B53" s="137"/>
      <c r="C53" s="131" t="s">
        <v>516</v>
      </c>
      <c r="D53" s="132" t="s">
        <v>517</v>
      </c>
      <c r="E53" s="133" t="s">
        <v>607</v>
      </c>
      <c r="F53" s="134" t="s">
        <v>496</v>
      </c>
      <c r="G53" s="135" t="s">
        <v>564</v>
      </c>
      <c r="H53" s="134" t="s">
        <v>509</v>
      </c>
      <c r="I53" s="134" t="s">
        <v>520</v>
      </c>
      <c r="J53" s="133" t="s">
        <v>608</v>
      </c>
    </row>
    <row r="54" ht="37" customHeight="1" spans="1:10">
      <c r="A54" s="140"/>
      <c r="B54" s="139"/>
      <c r="C54" s="131" t="s">
        <v>522</v>
      </c>
      <c r="D54" s="132" t="s">
        <v>523</v>
      </c>
      <c r="E54" s="133" t="s">
        <v>524</v>
      </c>
      <c r="F54" s="134" t="s">
        <v>525</v>
      </c>
      <c r="G54" s="135" t="s">
        <v>540</v>
      </c>
      <c r="H54" s="134" t="s">
        <v>509</v>
      </c>
      <c r="I54" s="134" t="s">
        <v>499</v>
      </c>
      <c r="J54" s="133" t="s">
        <v>566</v>
      </c>
    </row>
    <row r="55" ht="37" customHeight="1" spans="1:10">
      <c r="A55" s="140" t="s">
        <v>390</v>
      </c>
      <c r="B55" s="130" t="s">
        <v>609</v>
      </c>
      <c r="C55" s="131" t="s">
        <v>493</v>
      </c>
      <c r="D55" s="132" t="s">
        <v>494</v>
      </c>
      <c r="E55" s="133" t="s">
        <v>610</v>
      </c>
      <c r="F55" s="134" t="s">
        <v>611</v>
      </c>
      <c r="G55" s="135" t="s">
        <v>612</v>
      </c>
      <c r="H55" s="134" t="s">
        <v>613</v>
      </c>
      <c r="I55" s="134" t="s">
        <v>499</v>
      </c>
      <c r="J55" s="133" t="s">
        <v>614</v>
      </c>
    </row>
    <row r="56" ht="37" customHeight="1" spans="1:10">
      <c r="A56" s="140"/>
      <c r="B56" s="137"/>
      <c r="C56" s="131" t="s">
        <v>493</v>
      </c>
      <c r="D56" s="132" t="s">
        <v>494</v>
      </c>
      <c r="E56" s="133" t="s">
        <v>615</v>
      </c>
      <c r="F56" s="134" t="s">
        <v>496</v>
      </c>
      <c r="G56" s="135" t="s">
        <v>616</v>
      </c>
      <c r="H56" s="134" t="s">
        <v>617</v>
      </c>
      <c r="I56" s="134" t="s">
        <v>499</v>
      </c>
      <c r="J56" s="133" t="s">
        <v>593</v>
      </c>
    </row>
    <row r="57" ht="37" customHeight="1" spans="1:10">
      <c r="A57" s="140"/>
      <c r="B57" s="137"/>
      <c r="C57" s="131" t="s">
        <v>493</v>
      </c>
      <c r="D57" s="132" t="s">
        <v>506</v>
      </c>
      <c r="E57" s="133" t="s">
        <v>618</v>
      </c>
      <c r="F57" s="134" t="s">
        <v>525</v>
      </c>
      <c r="G57" s="135" t="s">
        <v>526</v>
      </c>
      <c r="H57" s="134" t="s">
        <v>509</v>
      </c>
      <c r="I57" s="134" t="s">
        <v>499</v>
      </c>
      <c r="J57" s="133" t="s">
        <v>619</v>
      </c>
    </row>
    <row r="58" ht="37" customHeight="1" spans="1:10">
      <c r="A58" s="140"/>
      <c r="B58" s="137"/>
      <c r="C58" s="131" t="s">
        <v>493</v>
      </c>
      <c r="D58" s="132" t="s">
        <v>511</v>
      </c>
      <c r="E58" s="133" t="s">
        <v>620</v>
      </c>
      <c r="F58" s="134" t="s">
        <v>496</v>
      </c>
      <c r="G58" s="135" t="s">
        <v>513</v>
      </c>
      <c r="H58" s="134" t="s">
        <v>514</v>
      </c>
      <c r="I58" s="134" t="s">
        <v>499</v>
      </c>
      <c r="J58" s="133" t="s">
        <v>621</v>
      </c>
    </row>
    <row r="59" ht="37" customHeight="1" spans="1:10">
      <c r="A59" s="140"/>
      <c r="B59" s="137"/>
      <c r="C59" s="131" t="s">
        <v>516</v>
      </c>
      <c r="D59" s="132" t="s">
        <v>517</v>
      </c>
      <c r="E59" s="133" t="s">
        <v>622</v>
      </c>
      <c r="F59" s="134" t="s">
        <v>496</v>
      </c>
      <c r="G59" s="135" t="s">
        <v>519</v>
      </c>
      <c r="H59" s="134" t="s">
        <v>538</v>
      </c>
      <c r="I59" s="134" t="s">
        <v>520</v>
      </c>
      <c r="J59" s="133" t="s">
        <v>623</v>
      </c>
    </row>
    <row r="60" ht="37" customHeight="1" spans="1:10">
      <c r="A60" s="140"/>
      <c r="B60" s="139"/>
      <c r="C60" s="131" t="s">
        <v>522</v>
      </c>
      <c r="D60" s="132" t="s">
        <v>523</v>
      </c>
      <c r="E60" s="133" t="s">
        <v>624</v>
      </c>
      <c r="F60" s="134" t="s">
        <v>525</v>
      </c>
      <c r="G60" s="135" t="s">
        <v>540</v>
      </c>
      <c r="H60" s="134" t="s">
        <v>509</v>
      </c>
      <c r="I60" s="134" t="s">
        <v>499</v>
      </c>
      <c r="J60" s="133" t="s">
        <v>625</v>
      </c>
    </row>
    <row r="61" ht="37" customHeight="1" spans="1:10">
      <c r="A61" s="140" t="s">
        <v>393</v>
      </c>
      <c r="B61" s="141" t="s">
        <v>626</v>
      </c>
      <c r="C61" s="131" t="s">
        <v>493</v>
      </c>
      <c r="D61" s="132" t="s">
        <v>494</v>
      </c>
      <c r="E61" s="133" t="s">
        <v>627</v>
      </c>
      <c r="F61" s="134" t="s">
        <v>525</v>
      </c>
      <c r="G61" s="135" t="s">
        <v>628</v>
      </c>
      <c r="H61" s="134" t="s">
        <v>629</v>
      </c>
      <c r="I61" s="134" t="s">
        <v>499</v>
      </c>
      <c r="J61" s="133" t="s">
        <v>593</v>
      </c>
    </row>
    <row r="62" ht="37" customHeight="1" spans="1:10">
      <c r="A62" s="140"/>
      <c r="B62" s="141" t="s">
        <v>493</v>
      </c>
      <c r="C62" s="131" t="s">
        <v>493</v>
      </c>
      <c r="D62" s="132" t="s">
        <v>494</v>
      </c>
      <c r="E62" s="133" t="s">
        <v>630</v>
      </c>
      <c r="F62" s="134" t="s">
        <v>525</v>
      </c>
      <c r="G62" s="135" t="s">
        <v>631</v>
      </c>
      <c r="H62" s="134" t="s">
        <v>574</v>
      </c>
      <c r="I62" s="134" t="s">
        <v>499</v>
      </c>
      <c r="J62" s="133" t="s">
        <v>593</v>
      </c>
    </row>
    <row r="63" ht="37" customHeight="1" spans="1:10">
      <c r="A63" s="140"/>
      <c r="B63" s="141" t="s">
        <v>493</v>
      </c>
      <c r="C63" s="131" t="s">
        <v>493</v>
      </c>
      <c r="D63" s="132" t="s">
        <v>506</v>
      </c>
      <c r="E63" s="133" t="s">
        <v>632</v>
      </c>
      <c r="F63" s="134" t="s">
        <v>525</v>
      </c>
      <c r="G63" s="135" t="s">
        <v>633</v>
      </c>
      <c r="H63" s="134" t="s">
        <v>509</v>
      </c>
      <c r="I63" s="134" t="s">
        <v>499</v>
      </c>
      <c r="J63" s="133" t="s">
        <v>634</v>
      </c>
    </row>
    <row r="64" ht="37" customHeight="1" spans="1:10">
      <c r="A64" s="140"/>
      <c r="B64" s="141" t="s">
        <v>493</v>
      </c>
      <c r="C64" s="131" t="s">
        <v>493</v>
      </c>
      <c r="D64" s="132" t="s">
        <v>511</v>
      </c>
      <c r="E64" s="133" t="s">
        <v>620</v>
      </c>
      <c r="F64" s="134" t="s">
        <v>496</v>
      </c>
      <c r="G64" s="135" t="s">
        <v>513</v>
      </c>
      <c r="H64" s="134" t="s">
        <v>514</v>
      </c>
      <c r="I64" s="134" t="s">
        <v>499</v>
      </c>
      <c r="J64" s="133" t="s">
        <v>621</v>
      </c>
    </row>
    <row r="65" ht="37" customHeight="1" spans="1:10">
      <c r="A65" s="140"/>
      <c r="B65" s="141" t="s">
        <v>516</v>
      </c>
      <c r="C65" s="131" t="s">
        <v>516</v>
      </c>
      <c r="D65" s="132" t="s">
        <v>517</v>
      </c>
      <c r="E65" s="133" t="s">
        <v>635</v>
      </c>
      <c r="F65" s="134" t="s">
        <v>496</v>
      </c>
      <c r="G65" s="135" t="s">
        <v>519</v>
      </c>
      <c r="H65" s="134" t="s">
        <v>538</v>
      </c>
      <c r="I65" s="134" t="s">
        <v>520</v>
      </c>
      <c r="J65" s="133" t="s">
        <v>636</v>
      </c>
    </row>
    <row r="66" ht="37" customHeight="1" spans="1:10">
      <c r="A66" s="140"/>
      <c r="B66" s="141" t="s">
        <v>522</v>
      </c>
      <c r="C66" s="131" t="s">
        <v>522</v>
      </c>
      <c r="D66" s="132" t="s">
        <v>523</v>
      </c>
      <c r="E66" s="133" t="s">
        <v>624</v>
      </c>
      <c r="F66" s="134" t="s">
        <v>525</v>
      </c>
      <c r="G66" s="135" t="s">
        <v>540</v>
      </c>
      <c r="H66" s="134" t="s">
        <v>509</v>
      </c>
      <c r="I66" s="134" t="s">
        <v>499</v>
      </c>
      <c r="J66" s="133" t="s">
        <v>625</v>
      </c>
    </row>
    <row r="67" ht="37" customHeight="1" spans="1:10">
      <c r="A67" s="140" t="s">
        <v>396</v>
      </c>
      <c r="B67" s="141" t="s">
        <v>637</v>
      </c>
      <c r="C67" s="131" t="s">
        <v>493</v>
      </c>
      <c r="D67" s="132" t="s">
        <v>494</v>
      </c>
      <c r="E67" s="133" t="s">
        <v>638</v>
      </c>
      <c r="F67" s="134" t="s">
        <v>496</v>
      </c>
      <c r="G67" s="135" t="s">
        <v>639</v>
      </c>
      <c r="H67" s="134" t="s">
        <v>574</v>
      </c>
      <c r="I67" s="134" t="s">
        <v>499</v>
      </c>
      <c r="J67" s="133" t="s">
        <v>640</v>
      </c>
    </row>
    <row r="68" ht="37" customHeight="1" spans="1:10">
      <c r="A68" s="140"/>
      <c r="B68" s="141"/>
      <c r="C68" s="131" t="s">
        <v>493</v>
      </c>
      <c r="D68" s="132" t="s">
        <v>494</v>
      </c>
      <c r="E68" s="133" t="s">
        <v>641</v>
      </c>
      <c r="F68" s="134" t="s">
        <v>496</v>
      </c>
      <c r="G68" s="135" t="s">
        <v>642</v>
      </c>
      <c r="H68" s="134" t="s">
        <v>574</v>
      </c>
      <c r="I68" s="134" t="s">
        <v>499</v>
      </c>
      <c r="J68" s="133" t="s">
        <v>643</v>
      </c>
    </row>
    <row r="69" ht="37" customHeight="1" spans="1:10">
      <c r="A69" s="140"/>
      <c r="B69" s="141"/>
      <c r="C69" s="131" t="s">
        <v>493</v>
      </c>
      <c r="D69" s="132" t="s">
        <v>494</v>
      </c>
      <c r="E69" s="133" t="s">
        <v>644</v>
      </c>
      <c r="F69" s="134" t="s">
        <v>496</v>
      </c>
      <c r="G69" s="135" t="s">
        <v>497</v>
      </c>
      <c r="H69" s="134" t="s">
        <v>574</v>
      </c>
      <c r="I69" s="134" t="s">
        <v>499</v>
      </c>
      <c r="J69" s="133" t="s">
        <v>645</v>
      </c>
    </row>
    <row r="70" ht="37" customHeight="1" spans="1:10">
      <c r="A70" s="140"/>
      <c r="B70" s="141"/>
      <c r="C70" s="131" t="s">
        <v>493</v>
      </c>
      <c r="D70" s="132" t="s">
        <v>506</v>
      </c>
      <c r="E70" s="133" t="s">
        <v>646</v>
      </c>
      <c r="F70" s="134" t="s">
        <v>496</v>
      </c>
      <c r="G70" s="135" t="s">
        <v>508</v>
      </c>
      <c r="H70" s="134" t="s">
        <v>509</v>
      </c>
      <c r="I70" s="134" t="s">
        <v>499</v>
      </c>
      <c r="J70" s="133" t="s">
        <v>647</v>
      </c>
    </row>
    <row r="71" ht="37" customHeight="1" spans="1:10">
      <c r="A71" s="140"/>
      <c r="B71" s="141"/>
      <c r="C71" s="131" t="s">
        <v>493</v>
      </c>
      <c r="D71" s="132" t="s">
        <v>511</v>
      </c>
      <c r="E71" s="133" t="s">
        <v>620</v>
      </c>
      <c r="F71" s="134" t="s">
        <v>496</v>
      </c>
      <c r="G71" s="135" t="s">
        <v>513</v>
      </c>
      <c r="H71" s="134" t="s">
        <v>514</v>
      </c>
      <c r="I71" s="134" t="s">
        <v>499</v>
      </c>
      <c r="J71" s="133" t="s">
        <v>648</v>
      </c>
    </row>
    <row r="72" ht="37" customHeight="1" spans="1:10">
      <c r="A72" s="140"/>
      <c r="B72" s="141"/>
      <c r="C72" s="131" t="s">
        <v>516</v>
      </c>
      <c r="D72" s="132" t="s">
        <v>517</v>
      </c>
      <c r="E72" s="133" t="s">
        <v>649</v>
      </c>
      <c r="F72" s="134" t="s">
        <v>496</v>
      </c>
      <c r="G72" s="135" t="s">
        <v>519</v>
      </c>
      <c r="H72" s="134" t="s">
        <v>509</v>
      </c>
      <c r="I72" s="134" t="s">
        <v>520</v>
      </c>
      <c r="J72" s="133" t="s">
        <v>650</v>
      </c>
    </row>
    <row r="73" ht="37" customHeight="1" spans="1:10">
      <c r="A73" s="140"/>
      <c r="B73" s="141"/>
      <c r="C73" s="131" t="s">
        <v>522</v>
      </c>
      <c r="D73" s="132" t="s">
        <v>523</v>
      </c>
      <c r="E73" s="133" t="s">
        <v>524</v>
      </c>
      <c r="F73" s="134" t="s">
        <v>525</v>
      </c>
      <c r="G73" s="135" t="s">
        <v>526</v>
      </c>
      <c r="H73" s="134" t="s">
        <v>509</v>
      </c>
      <c r="I73" s="134" t="s">
        <v>499</v>
      </c>
      <c r="J73" s="133" t="s">
        <v>527</v>
      </c>
    </row>
    <row r="74" ht="37" customHeight="1" spans="1:10">
      <c r="A74" s="140" t="s">
        <v>398</v>
      </c>
      <c r="B74" s="129" t="s">
        <v>651</v>
      </c>
      <c r="C74" s="131" t="s">
        <v>493</v>
      </c>
      <c r="D74" s="132" t="s">
        <v>494</v>
      </c>
      <c r="E74" s="133" t="s">
        <v>652</v>
      </c>
      <c r="F74" s="134" t="s">
        <v>496</v>
      </c>
      <c r="G74" s="135" t="s">
        <v>530</v>
      </c>
      <c r="H74" s="134" t="s">
        <v>653</v>
      </c>
      <c r="I74" s="134" t="s">
        <v>499</v>
      </c>
      <c r="J74" s="133" t="s">
        <v>654</v>
      </c>
    </row>
    <row r="75" ht="37" customHeight="1" spans="1:10">
      <c r="A75" s="140"/>
      <c r="B75" s="136"/>
      <c r="C75" s="131" t="s">
        <v>493</v>
      </c>
      <c r="D75" s="132" t="s">
        <v>506</v>
      </c>
      <c r="E75" s="133" t="s">
        <v>655</v>
      </c>
      <c r="F75" s="134" t="s">
        <v>496</v>
      </c>
      <c r="G75" s="135" t="s">
        <v>508</v>
      </c>
      <c r="H75" s="134" t="s">
        <v>509</v>
      </c>
      <c r="I75" s="134" t="s">
        <v>499</v>
      </c>
      <c r="J75" s="133" t="s">
        <v>656</v>
      </c>
    </row>
    <row r="76" ht="37" customHeight="1" spans="1:10">
      <c r="A76" s="140"/>
      <c r="B76" s="136"/>
      <c r="C76" s="131" t="s">
        <v>493</v>
      </c>
      <c r="D76" s="132" t="s">
        <v>511</v>
      </c>
      <c r="E76" s="133" t="s">
        <v>657</v>
      </c>
      <c r="F76" s="134" t="s">
        <v>611</v>
      </c>
      <c r="G76" s="135" t="s">
        <v>658</v>
      </c>
      <c r="H76" s="134" t="s">
        <v>659</v>
      </c>
      <c r="I76" s="134" t="s">
        <v>499</v>
      </c>
      <c r="J76" s="133" t="s">
        <v>660</v>
      </c>
    </row>
    <row r="77" ht="37" customHeight="1" spans="1:10">
      <c r="A77" s="140"/>
      <c r="B77" s="136"/>
      <c r="C77" s="131" t="s">
        <v>516</v>
      </c>
      <c r="D77" s="132" t="s">
        <v>517</v>
      </c>
      <c r="E77" s="133" t="s">
        <v>661</v>
      </c>
      <c r="F77" s="134" t="s">
        <v>496</v>
      </c>
      <c r="G77" s="135" t="s">
        <v>552</v>
      </c>
      <c r="H77" s="134" t="s">
        <v>538</v>
      </c>
      <c r="I77" s="134" t="s">
        <v>520</v>
      </c>
      <c r="J77" s="133" t="s">
        <v>662</v>
      </c>
    </row>
    <row r="78" ht="37" customHeight="1" spans="1:10">
      <c r="A78" s="140"/>
      <c r="B78" s="138"/>
      <c r="C78" s="131" t="s">
        <v>522</v>
      </c>
      <c r="D78" s="132" t="s">
        <v>523</v>
      </c>
      <c r="E78" s="133" t="s">
        <v>581</v>
      </c>
      <c r="F78" s="134" t="s">
        <v>525</v>
      </c>
      <c r="G78" s="135" t="s">
        <v>540</v>
      </c>
      <c r="H78" s="134" t="s">
        <v>509</v>
      </c>
      <c r="I78" s="134" t="s">
        <v>499</v>
      </c>
      <c r="J78" s="133" t="s">
        <v>663</v>
      </c>
    </row>
    <row r="79" ht="37" customHeight="1" spans="1:10">
      <c r="A79" s="140" t="s">
        <v>400</v>
      </c>
      <c r="B79" s="130" t="s">
        <v>664</v>
      </c>
      <c r="C79" s="131" t="s">
        <v>493</v>
      </c>
      <c r="D79" s="132" t="s">
        <v>494</v>
      </c>
      <c r="E79" s="133" t="s">
        <v>610</v>
      </c>
      <c r="F79" s="134" t="s">
        <v>525</v>
      </c>
      <c r="G79" s="135" t="s">
        <v>665</v>
      </c>
      <c r="H79" s="134" t="s">
        <v>613</v>
      </c>
      <c r="I79" s="134" t="s">
        <v>499</v>
      </c>
      <c r="J79" s="133" t="s">
        <v>614</v>
      </c>
    </row>
    <row r="80" ht="37" customHeight="1" spans="1:10">
      <c r="A80" s="140"/>
      <c r="B80" s="137"/>
      <c r="C80" s="131" t="s">
        <v>493</v>
      </c>
      <c r="D80" s="132" t="s">
        <v>506</v>
      </c>
      <c r="E80" s="133" t="s">
        <v>666</v>
      </c>
      <c r="F80" s="134" t="s">
        <v>525</v>
      </c>
      <c r="G80" s="135" t="s">
        <v>540</v>
      </c>
      <c r="H80" s="134" t="s">
        <v>509</v>
      </c>
      <c r="I80" s="134" t="s">
        <v>499</v>
      </c>
      <c r="J80" s="133" t="s">
        <v>667</v>
      </c>
    </row>
    <row r="81" ht="37" customHeight="1" spans="1:10">
      <c r="A81" s="140"/>
      <c r="B81" s="137"/>
      <c r="C81" s="131" t="s">
        <v>493</v>
      </c>
      <c r="D81" s="132" t="s">
        <v>511</v>
      </c>
      <c r="E81" s="133" t="s">
        <v>668</v>
      </c>
      <c r="F81" s="134" t="s">
        <v>496</v>
      </c>
      <c r="G81" s="135" t="s">
        <v>513</v>
      </c>
      <c r="H81" s="134" t="s">
        <v>514</v>
      </c>
      <c r="I81" s="134" t="s">
        <v>499</v>
      </c>
      <c r="J81" s="133" t="s">
        <v>669</v>
      </c>
    </row>
    <row r="82" ht="37" customHeight="1" spans="1:10">
      <c r="A82" s="140"/>
      <c r="B82" s="137"/>
      <c r="C82" s="131" t="s">
        <v>516</v>
      </c>
      <c r="D82" s="132" t="s">
        <v>517</v>
      </c>
      <c r="E82" s="133" t="s">
        <v>670</v>
      </c>
      <c r="F82" s="134" t="s">
        <v>496</v>
      </c>
      <c r="G82" s="135" t="s">
        <v>519</v>
      </c>
      <c r="H82" s="134" t="s">
        <v>538</v>
      </c>
      <c r="I82" s="134" t="s">
        <v>520</v>
      </c>
      <c r="J82" s="133" t="s">
        <v>671</v>
      </c>
    </row>
    <row r="83" ht="37" customHeight="1" spans="1:10">
      <c r="A83" s="140"/>
      <c r="B83" s="139"/>
      <c r="C83" s="131" t="s">
        <v>522</v>
      </c>
      <c r="D83" s="132" t="s">
        <v>523</v>
      </c>
      <c r="E83" s="133" t="s">
        <v>672</v>
      </c>
      <c r="F83" s="134" t="s">
        <v>525</v>
      </c>
      <c r="G83" s="135" t="s">
        <v>540</v>
      </c>
      <c r="H83" s="134" t="s">
        <v>509</v>
      </c>
      <c r="I83" s="134" t="s">
        <v>499</v>
      </c>
      <c r="J83" s="133" t="s">
        <v>673</v>
      </c>
    </row>
    <row r="84" ht="37" customHeight="1" spans="1:10">
      <c r="A84" s="140" t="s">
        <v>404</v>
      </c>
      <c r="B84" s="130" t="s">
        <v>674</v>
      </c>
      <c r="C84" s="131" t="s">
        <v>493</v>
      </c>
      <c r="D84" s="132" t="s">
        <v>494</v>
      </c>
      <c r="E84" s="133" t="s">
        <v>675</v>
      </c>
      <c r="F84" s="134" t="s">
        <v>496</v>
      </c>
      <c r="G84" s="135" t="s">
        <v>639</v>
      </c>
      <c r="H84" s="134" t="s">
        <v>498</v>
      </c>
      <c r="I84" s="134" t="s">
        <v>499</v>
      </c>
      <c r="J84" s="133" t="s">
        <v>676</v>
      </c>
    </row>
    <row r="85" ht="37" customHeight="1" spans="1:10">
      <c r="A85" s="140"/>
      <c r="B85" s="137"/>
      <c r="C85" s="131" t="s">
        <v>493</v>
      </c>
      <c r="D85" s="132" t="s">
        <v>494</v>
      </c>
      <c r="E85" s="133" t="s">
        <v>677</v>
      </c>
      <c r="F85" s="134" t="s">
        <v>496</v>
      </c>
      <c r="G85" s="135" t="s">
        <v>678</v>
      </c>
      <c r="H85" s="134" t="s">
        <v>498</v>
      </c>
      <c r="I85" s="134" t="s">
        <v>499</v>
      </c>
      <c r="J85" s="133" t="s">
        <v>676</v>
      </c>
    </row>
    <row r="86" ht="37" customHeight="1" spans="1:10">
      <c r="A86" s="140"/>
      <c r="B86" s="137"/>
      <c r="C86" s="131" t="s">
        <v>493</v>
      </c>
      <c r="D86" s="132" t="s">
        <v>506</v>
      </c>
      <c r="E86" s="133" t="s">
        <v>679</v>
      </c>
      <c r="F86" s="134" t="s">
        <v>496</v>
      </c>
      <c r="G86" s="135" t="s">
        <v>508</v>
      </c>
      <c r="H86" s="134" t="s">
        <v>509</v>
      </c>
      <c r="I86" s="134" t="s">
        <v>499</v>
      </c>
      <c r="J86" s="133" t="s">
        <v>680</v>
      </c>
    </row>
    <row r="87" ht="37" customHeight="1" spans="1:10">
      <c r="A87" s="140"/>
      <c r="B87" s="137"/>
      <c r="C87" s="131" t="s">
        <v>493</v>
      </c>
      <c r="D87" s="132" t="s">
        <v>511</v>
      </c>
      <c r="E87" s="133" t="s">
        <v>668</v>
      </c>
      <c r="F87" s="134" t="s">
        <v>496</v>
      </c>
      <c r="G87" s="135" t="s">
        <v>513</v>
      </c>
      <c r="H87" s="134" t="s">
        <v>514</v>
      </c>
      <c r="I87" s="134" t="s">
        <v>499</v>
      </c>
      <c r="J87" s="133" t="s">
        <v>681</v>
      </c>
    </row>
    <row r="88" ht="61" customHeight="1" spans="1:10">
      <c r="A88" s="140"/>
      <c r="B88" s="137"/>
      <c r="C88" s="131" t="s">
        <v>516</v>
      </c>
      <c r="D88" s="132" t="s">
        <v>517</v>
      </c>
      <c r="E88" s="133" t="s">
        <v>682</v>
      </c>
      <c r="F88" s="134" t="s">
        <v>496</v>
      </c>
      <c r="G88" s="135" t="s">
        <v>519</v>
      </c>
      <c r="H88" s="134" t="s">
        <v>538</v>
      </c>
      <c r="I88" s="134" t="s">
        <v>499</v>
      </c>
      <c r="J88" s="133" t="s">
        <v>683</v>
      </c>
    </row>
    <row r="89" ht="37" customHeight="1" spans="1:10">
      <c r="A89" s="140"/>
      <c r="B89" s="139"/>
      <c r="C89" s="131" t="s">
        <v>522</v>
      </c>
      <c r="D89" s="132" t="s">
        <v>523</v>
      </c>
      <c r="E89" s="133" t="s">
        <v>684</v>
      </c>
      <c r="F89" s="134" t="s">
        <v>525</v>
      </c>
      <c r="G89" s="135" t="s">
        <v>540</v>
      </c>
      <c r="H89" s="134" t="s">
        <v>509</v>
      </c>
      <c r="I89" s="134" t="s">
        <v>499</v>
      </c>
      <c r="J89" s="133" t="s">
        <v>685</v>
      </c>
    </row>
    <row r="90" ht="37" customHeight="1" spans="1:10">
      <c r="A90" s="140" t="s">
        <v>406</v>
      </c>
      <c r="B90" s="130" t="s">
        <v>686</v>
      </c>
      <c r="C90" s="131" t="s">
        <v>493</v>
      </c>
      <c r="D90" s="132" t="s">
        <v>494</v>
      </c>
      <c r="E90" s="133" t="s">
        <v>687</v>
      </c>
      <c r="F90" s="134" t="s">
        <v>496</v>
      </c>
      <c r="G90" s="135" t="s">
        <v>688</v>
      </c>
      <c r="H90" s="134" t="s">
        <v>498</v>
      </c>
      <c r="I90" s="134" t="s">
        <v>499</v>
      </c>
      <c r="J90" s="133" t="s">
        <v>689</v>
      </c>
    </row>
    <row r="91" ht="37" customHeight="1" spans="1:10">
      <c r="A91" s="140"/>
      <c r="B91" s="137"/>
      <c r="C91" s="131" t="s">
        <v>493</v>
      </c>
      <c r="D91" s="132" t="s">
        <v>506</v>
      </c>
      <c r="E91" s="133" t="s">
        <v>690</v>
      </c>
      <c r="F91" s="134" t="s">
        <v>496</v>
      </c>
      <c r="G91" s="135" t="s">
        <v>508</v>
      </c>
      <c r="H91" s="134" t="s">
        <v>509</v>
      </c>
      <c r="I91" s="134" t="s">
        <v>499</v>
      </c>
      <c r="J91" s="133" t="s">
        <v>691</v>
      </c>
    </row>
    <row r="92" ht="37" customHeight="1" spans="1:10">
      <c r="A92" s="140"/>
      <c r="B92" s="137"/>
      <c r="C92" s="131" t="s">
        <v>493</v>
      </c>
      <c r="D92" s="132" t="s">
        <v>511</v>
      </c>
      <c r="E92" s="133" t="s">
        <v>512</v>
      </c>
      <c r="F92" s="134" t="s">
        <v>496</v>
      </c>
      <c r="G92" s="135" t="s">
        <v>513</v>
      </c>
      <c r="H92" s="134" t="s">
        <v>514</v>
      </c>
      <c r="I92" s="134" t="s">
        <v>499</v>
      </c>
      <c r="J92" s="133" t="s">
        <v>515</v>
      </c>
    </row>
    <row r="93" ht="37" customHeight="1" spans="1:10">
      <c r="A93" s="140"/>
      <c r="B93" s="137"/>
      <c r="C93" s="131" t="s">
        <v>516</v>
      </c>
      <c r="D93" s="132" t="s">
        <v>517</v>
      </c>
      <c r="E93" s="133" t="s">
        <v>692</v>
      </c>
      <c r="F93" s="134" t="s">
        <v>496</v>
      </c>
      <c r="G93" s="135" t="s">
        <v>519</v>
      </c>
      <c r="H93" s="134" t="s">
        <v>509</v>
      </c>
      <c r="I93" s="134" t="s">
        <v>520</v>
      </c>
      <c r="J93" s="133" t="s">
        <v>692</v>
      </c>
    </row>
    <row r="94" ht="37" customHeight="1" spans="1:10">
      <c r="A94" s="140"/>
      <c r="B94" s="139"/>
      <c r="C94" s="131" t="s">
        <v>522</v>
      </c>
      <c r="D94" s="132" t="s">
        <v>523</v>
      </c>
      <c r="E94" s="133" t="s">
        <v>524</v>
      </c>
      <c r="F94" s="134" t="s">
        <v>525</v>
      </c>
      <c r="G94" s="135" t="s">
        <v>540</v>
      </c>
      <c r="H94" s="134" t="s">
        <v>509</v>
      </c>
      <c r="I94" s="134" t="s">
        <v>499</v>
      </c>
      <c r="J94" s="133" t="s">
        <v>693</v>
      </c>
    </row>
    <row r="95" ht="37" customHeight="1" spans="1:10">
      <c r="A95" s="140" t="s">
        <v>409</v>
      </c>
      <c r="B95" s="130" t="s">
        <v>694</v>
      </c>
      <c r="C95" s="131" t="s">
        <v>493</v>
      </c>
      <c r="D95" s="132" t="s">
        <v>494</v>
      </c>
      <c r="E95" s="133" t="s">
        <v>695</v>
      </c>
      <c r="F95" s="134" t="s">
        <v>496</v>
      </c>
      <c r="G95" s="135" t="s">
        <v>696</v>
      </c>
      <c r="H95" s="134" t="s">
        <v>697</v>
      </c>
      <c r="I95" s="134" t="s">
        <v>499</v>
      </c>
      <c r="J95" s="133" t="s">
        <v>571</v>
      </c>
    </row>
    <row r="96" ht="37" customHeight="1" spans="1:10">
      <c r="A96" s="140"/>
      <c r="B96" s="137"/>
      <c r="C96" s="131" t="s">
        <v>493</v>
      </c>
      <c r="D96" s="132" t="s">
        <v>494</v>
      </c>
      <c r="E96" s="133" t="s">
        <v>698</v>
      </c>
      <c r="F96" s="134" t="s">
        <v>496</v>
      </c>
      <c r="G96" s="135" t="s">
        <v>639</v>
      </c>
      <c r="H96" s="134" t="s">
        <v>699</v>
      </c>
      <c r="I96" s="134" t="s">
        <v>499</v>
      </c>
      <c r="J96" s="133" t="s">
        <v>571</v>
      </c>
    </row>
    <row r="97" ht="37" customHeight="1" spans="1:10">
      <c r="A97" s="140"/>
      <c r="B97" s="137"/>
      <c r="C97" s="131" t="s">
        <v>493</v>
      </c>
      <c r="D97" s="132" t="s">
        <v>506</v>
      </c>
      <c r="E97" s="133" t="s">
        <v>575</v>
      </c>
      <c r="F97" s="134" t="s">
        <v>496</v>
      </c>
      <c r="G97" s="135" t="s">
        <v>508</v>
      </c>
      <c r="H97" s="134" t="s">
        <v>509</v>
      </c>
      <c r="I97" s="134" t="s">
        <v>499</v>
      </c>
      <c r="J97" s="133" t="s">
        <v>576</v>
      </c>
    </row>
    <row r="98" ht="37" customHeight="1" spans="1:10">
      <c r="A98" s="140"/>
      <c r="B98" s="137"/>
      <c r="C98" s="131" t="s">
        <v>493</v>
      </c>
      <c r="D98" s="132" t="s">
        <v>511</v>
      </c>
      <c r="E98" s="133" t="s">
        <v>577</v>
      </c>
      <c r="F98" s="134" t="s">
        <v>496</v>
      </c>
      <c r="G98" s="135" t="s">
        <v>700</v>
      </c>
      <c r="H98" s="134" t="s">
        <v>659</v>
      </c>
      <c r="I98" s="134" t="s">
        <v>499</v>
      </c>
      <c r="J98" s="133" t="s">
        <v>578</v>
      </c>
    </row>
    <row r="99" ht="37" customHeight="1" spans="1:10">
      <c r="A99" s="140"/>
      <c r="B99" s="137"/>
      <c r="C99" s="131" t="s">
        <v>516</v>
      </c>
      <c r="D99" s="132" t="s">
        <v>517</v>
      </c>
      <c r="E99" s="133" t="s">
        <v>579</v>
      </c>
      <c r="F99" s="134" t="s">
        <v>525</v>
      </c>
      <c r="G99" s="135" t="s">
        <v>540</v>
      </c>
      <c r="H99" s="134" t="s">
        <v>509</v>
      </c>
      <c r="I99" s="134" t="s">
        <v>499</v>
      </c>
      <c r="J99" s="133" t="s">
        <v>580</v>
      </c>
    </row>
    <row r="100" ht="37" customHeight="1" spans="1:10">
      <c r="A100" s="140"/>
      <c r="B100" s="139"/>
      <c r="C100" s="131" t="s">
        <v>522</v>
      </c>
      <c r="D100" s="132" t="s">
        <v>523</v>
      </c>
      <c r="E100" s="133" t="s">
        <v>581</v>
      </c>
      <c r="F100" s="134" t="s">
        <v>525</v>
      </c>
      <c r="G100" s="135" t="s">
        <v>540</v>
      </c>
      <c r="H100" s="134" t="s">
        <v>509</v>
      </c>
      <c r="I100" s="134" t="s">
        <v>499</v>
      </c>
      <c r="J100" s="133" t="s">
        <v>582</v>
      </c>
    </row>
    <row r="101" ht="37" customHeight="1" spans="1:10">
      <c r="A101" s="140" t="s">
        <v>412</v>
      </c>
      <c r="B101" s="130" t="s">
        <v>701</v>
      </c>
      <c r="C101" s="131" t="s">
        <v>493</v>
      </c>
      <c r="D101" s="132" t="s">
        <v>494</v>
      </c>
      <c r="E101" s="133" t="s">
        <v>702</v>
      </c>
      <c r="F101" s="134" t="s">
        <v>496</v>
      </c>
      <c r="G101" s="135" t="s">
        <v>513</v>
      </c>
      <c r="H101" s="134" t="s">
        <v>498</v>
      </c>
      <c r="I101" s="134" t="s">
        <v>499</v>
      </c>
      <c r="J101" s="133" t="s">
        <v>703</v>
      </c>
    </row>
    <row r="102" ht="37" customHeight="1" spans="1:10">
      <c r="A102" s="140"/>
      <c r="B102" s="137"/>
      <c r="C102" s="131" t="s">
        <v>493</v>
      </c>
      <c r="D102" s="132" t="s">
        <v>494</v>
      </c>
      <c r="E102" s="133" t="s">
        <v>704</v>
      </c>
      <c r="F102" s="134" t="s">
        <v>496</v>
      </c>
      <c r="G102" s="135" t="s">
        <v>513</v>
      </c>
      <c r="H102" s="134" t="s">
        <v>498</v>
      </c>
      <c r="I102" s="134" t="s">
        <v>499</v>
      </c>
      <c r="J102" s="133" t="s">
        <v>705</v>
      </c>
    </row>
    <row r="103" ht="37" customHeight="1" spans="1:10">
      <c r="A103" s="140"/>
      <c r="B103" s="137"/>
      <c r="C103" s="131" t="s">
        <v>493</v>
      </c>
      <c r="D103" s="132" t="s">
        <v>506</v>
      </c>
      <c r="E103" s="133" t="s">
        <v>706</v>
      </c>
      <c r="F103" s="134" t="s">
        <v>496</v>
      </c>
      <c r="G103" s="135" t="s">
        <v>508</v>
      </c>
      <c r="H103" s="134" t="s">
        <v>509</v>
      </c>
      <c r="I103" s="134" t="s">
        <v>499</v>
      </c>
      <c r="J103" s="133" t="s">
        <v>707</v>
      </c>
    </row>
    <row r="104" ht="37" customHeight="1" spans="1:10">
      <c r="A104" s="140"/>
      <c r="B104" s="137"/>
      <c r="C104" s="131" t="s">
        <v>493</v>
      </c>
      <c r="D104" s="132" t="s">
        <v>511</v>
      </c>
      <c r="E104" s="133" t="s">
        <v>708</v>
      </c>
      <c r="F104" s="134" t="s">
        <v>525</v>
      </c>
      <c r="G104" s="135" t="s">
        <v>559</v>
      </c>
      <c r="H104" s="134" t="s">
        <v>509</v>
      </c>
      <c r="I104" s="134" t="s">
        <v>499</v>
      </c>
      <c r="J104" s="133" t="s">
        <v>709</v>
      </c>
    </row>
    <row r="105" ht="37" customHeight="1" spans="1:10">
      <c r="A105" s="140"/>
      <c r="B105" s="137"/>
      <c r="C105" s="131" t="s">
        <v>516</v>
      </c>
      <c r="D105" s="132" t="s">
        <v>517</v>
      </c>
      <c r="E105" s="133" t="s">
        <v>563</v>
      </c>
      <c r="F105" s="134" t="s">
        <v>496</v>
      </c>
      <c r="G105" s="135" t="s">
        <v>564</v>
      </c>
      <c r="H105" s="134" t="s">
        <v>538</v>
      </c>
      <c r="I105" s="134" t="s">
        <v>520</v>
      </c>
      <c r="J105" s="133" t="s">
        <v>710</v>
      </c>
    </row>
    <row r="106" ht="37" customHeight="1" spans="1:10">
      <c r="A106" s="140"/>
      <c r="B106" s="139"/>
      <c r="C106" s="131" t="s">
        <v>522</v>
      </c>
      <c r="D106" s="132" t="s">
        <v>523</v>
      </c>
      <c r="E106" s="133" t="s">
        <v>524</v>
      </c>
      <c r="F106" s="134" t="s">
        <v>525</v>
      </c>
      <c r="G106" s="135" t="s">
        <v>540</v>
      </c>
      <c r="H106" s="134" t="s">
        <v>509</v>
      </c>
      <c r="I106" s="134" t="s">
        <v>499</v>
      </c>
      <c r="J106" s="133" t="s">
        <v>711</v>
      </c>
    </row>
    <row r="107" ht="37" customHeight="1" spans="1:10">
      <c r="A107" s="140" t="s">
        <v>414</v>
      </c>
      <c r="B107" s="130" t="s">
        <v>712</v>
      </c>
      <c r="C107" s="131" t="s">
        <v>493</v>
      </c>
      <c r="D107" s="132" t="s">
        <v>494</v>
      </c>
      <c r="E107" s="133" t="s">
        <v>713</v>
      </c>
      <c r="F107" s="134" t="s">
        <v>496</v>
      </c>
      <c r="G107" s="135" t="s">
        <v>714</v>
      </c>
      <c r="H107" s="134" t="s">
        <v>715</v>
      </c>
      <c r="I107" s="134" t="s">
        <v>499</v>
      </c>
      <c r="J107" s="133" t="s">
        <v>716</v>
      </c>
    </row>
    <row r="108" ht="37" customHeight="1" spans="1:10">
      <c r="A108" s="140"/>
      <c r="B108" s="137"/>
      <c r="C108" s="131" t="s">
        <v>493</v>
      </c>
      <c r="D108" s="132" t="s">
        <v>494</v>
      </c>
      <c r="E108" s="133" t="s">
        <v>717</v>
      </c>
      <c r="F108" s="134" t="s">
        <v>496</v>
      </c>
      <c r="G108" s="135" t="s">
        <v>714</v>
      </c>
      <c r="H108" s="134" t="s">
        <v>498</v>
      </c>
      <c r="I108" s="134" t="s">
        <v>499</v>
      </c>
      <c r="J108" s="133" t="s">
        <v>718</v>
      </c>
    </row>
    <row r="109" ht="37" customHeight="1" spans="1:10">
      <c r="A109" s="140"/>
      <c r="B109" s="137"/>
      <c r="C109" s="131" t="s">
        <v>493</v>
      </c>
      <c r="D109" s="132" t="s">
        <v>506</v>
      </c>
      <c r="E109" s="133" t="s">
        <v>719</v>
      </c>
      <c r="F109" s="134" t="s">
        <v>496</v>
      </c>
      <c r="G109" s="135" t="s">
        <v>508</v>
      </c>
      <c r="H109" s="134" t="s">
        <v>509</v>
      </c>
      <c r="I109" s="134" t="s">
        <v>499</v>
      </c>
      <c r="J109" s="133" t="s">
        <v>720</v>
      </c>
    </row>
    <row r="110" ht="37" customHeight="1" spans="1:10">
      <c r="A110" s="140"/>
      <c r="B110" s="137"/>
      <c r="C110" s="131" t="s">
        <v>493</v>
      </c>
      <c r="D110" s="132" t="s">
        <v>511</v>
      </c>
      <c r="E110" s="133" t="s">
        <v>512</v>
      </c>
      <c r="F110" s="134" t="s">
        <v>496</v>
      </c>
      <c r="G110" s="135" t="s">
        <v>513</v>
      </c>
      <c r="H110" s="134" t="s">
        <v>514</v>
      </c>
      <c r="I110" s="134" t="s">
        <v>499</v>
      </c>
      <c r="J110" s="133" t="s">
        <v>515</v>
      </c>
    </row>
    <row r="111" ht="37" customHeight="1" spans="1:10">
      <c r="A111" s="140"/>
      <c r="B111" s="137"/>
      <c r="C111" s="131" t="s">
        <v>516</v>
      </c>
      <c r="D111" s="132" t="s">
        <v>517</v>
      </c>
      <c r="E111" s="133" t="s">
        <v>721</v>
      </c>
      <c r="F111" s="134" t="s">
        <v>496</v>
      </c>
      <c r="G111" s="135" t="s">
        <v>519</v>
      </c>
      <c r="H111" s="134" t="s">
        <v>538</v>
      </c>
      <c r="I111" s="134" t="s">
        <v>520</v>
      </c>
      <c r="J111" s="133" t="s">
        <v>722</v>
      </c>
    </row>
    <row r="112" ht="37" customHeight="1" spans="1:10">
      <c r="A112" s="140"/>
      <c r="B112" s="139"/>
      <c r="C112" s="131" t="s">
        <v>522</v>
      </c>
      <c r="D112" s="132" t="s">
        <v>523</v>
      </c>
      <c r="E112" s="133" t="s">
        <v>524</v>
      </c>
      <c r="F112" s="134" t="s">
        <v>525</v>
      </c>
      <c r="G112" s="135" t="s">
        <v>526</v>
      </c>
      <c r="H112" s="134" t="s">
        <v>509</v>
      </c>
      <c r="I112" s="134" t="s">
        <v>499</v>
      </c>
      <c r="J112" s="133" t="s">
        <v>723</v>
      </c>
    </row>
    <row r="113" ht="37" customHeight="1" spans="1:10">
      <c r="A113" s="140" t="s">
        <v>417</v>
      </c>
      <c r="B113" s="130" t="s">
        <v>724</v>
      </c>
      <c r="C113" s="131" t="s">
        <v>493</v>
      </c>
      <c r="D113" s="132" t="s">
        <v>494</v>
      </c>
      <c r="E113" s="133" t="s">
        <v>725</v>
      </c>
      <c r="F113" s="134" t="s">
        <v>496</v>
      </c>
      <c r="G113" s="135" t="s">
        <v>726</v>
      </c>
      <c r="H113" s="134" t="s">
        <v>727</v>
      </c>
      <c r="I113" s="134" t="s">
        <v>499</v>
      </c>
      <c r="J113" s="133" t="s">
        <v>728</v>
      </c>
    </row>
    <row r="114" ht="37" customHeight="1" spans="1:10">
      <c r="A114" s="140"/>
      <c r="B114" s="137"/>
      <c r="C114" s="131" t="s">
        <v>493</v>
      </c>
      <c r="D114" s="132" t="s">
        <v>494</v>
      </c>
      <c r="E114" s="133" t="s">
        <v>729</v>
      </c>
      <c r="F114" s="134" t="s">
        <v>496</v>
      </c>
      <c r="G114" s="135" t="s">
        <v>242</v>
      </c>
      <c r="H114" s="134" t="s">
        <v>498</v>
      </c>
      <c r="I114" s="134" t="s">
        <v>499</v>
      </c>
      <c r="J114" s="133" t="s">
        <v>728</v>
      </c>
    </row>
    <row r="115" ht="37" customHeight="1" spans="1:10">
      <c r="A115" s="140"/>
      <c r="B115" s="137"/>
      <c r="C115" s="131" t="s">
        <v>493</v>
      </c>
      <c r="D115" s="132" t="s">
        <v>506</v>
      </c>
      <c r="E115" s="133" t="s">
        <v>730</v>
      </c>
      <c r="F115" s="134" t="s">
        <v>496</v>
      </c>
      <c r="G115" s="135" t="s">
        <v>508</v>
      </c>
      <c r="H115" s="134" t="s">
        <v>509</v>
      </c>
      <c r="I115" s="134" t="s">
        <v>499</v>
      </c>
      <c r="J115" s="133" t="s">
        <v>731</v>
      </c>
    </row>
    <row r="116" ht="37" customHeight="1" spans="1:10">
      <c r="A116" s="140"/>
      <c r="B116" s="137"/>
      <c r="C116" s="131" t="s">
        <v>493</v>
      </c>
      <c r="D116" s="132" t="s">
        <v>511</v>
      </c>
      <c r="E116" s="133" t="s">
        <v>668</v>
      </c>
      <c r="F116" s="134" t="s">
        <v>496</v>
      </c>
      <c r="G116" s="135" t="s">
        <v>732</v>
      </c>
      <c r="H116" s="134" t="s">
        <v>514</v>
      </c>
      <c r="I116" s="134" t="s">
        <v>499</v>
      </c>
      <c r="J116" s="133" t="s">
        <v>681</v>
      </c>
    </row>
    <row r="117" ht="91" customHeight="1" spans="1:10">
      <c r="A117" s="140"/>
      <c r="B117" s="137"/>
      <c r="C117" s="131" t="s">
        <v>516</v>
      </c>
      <c r="D117" s="132" t="s">
        <v>517</v>
      </c>
      <c r="E117" s="133" t="s">
        <v>733</v>
      </c>
      <c r="F117" s="134" t="s">
        <v>496</v>
      </c>
      <c r="G117" s="135" t="s">
        <v>519</v>
      </c>
      <c r="H117" s="134" t="s">
        <v>538</v>
      </c>
      <c r="I117" s="134" t="s">
        <v>520</v>
      </c>
      <c r="J117" s="133" t="s">
        <v>734</v>
      </c>
    </row>
    <row r="118" ht="37" customHeight="1" spans="1:10">
      <c r="A118" s="140"/>
      <c r="B118" s="139"/>
      <c r="C118" s="131" t="s">
        <v>522</v>
      </c>
      <c r="D118" s="132" t="s">
        <v>523</v>
      </c>
      <c r="E118" s="133" t="s">
        <v>581</v>
      </c>
      <c r="F118" s="134" t="s">
        <v>525</v>
      </c>
      <c r="G118" s="135" t="s">
        <v>540</v>
      </c>
      <c r="H118" s="134" t="s">
        <v>509</v>
      </c>
      <c r="I118" s="134" t="s">
        <v>499</v>
      </c>
      <c r="J118" s="133" t="s">
        <v>685</v>
      </c>
    </row>
    <row r="119" ht="37" customHeight="1" spans="1:10">
      <c r="A119" s="140" t="s">
        <v>420</v>
      </c>
      <c r="B119" s="129" t="s">
        <v>735</v>
      </c>
      <c r="C119" s="131" t="s">
        <v>493</v>
      </c>
      <c r="D119" s="132" t="s">
        <v>494</v>
      </c>
      <c r="E119" s="133" t="s">
        <v>736</v>
      </c>
      <c r="F119" s="134" t="s">
        <v>496</v>
      </c>
      <c r="G119" s="135" t="s">
        <v>737</v>
      </c>
      <c r="H119" s="134" t="s">
        <v>738</v>
      </c>
      <c r="I119" s="134" t="s">
        <v>499</v>
      </c>
      <c r="J119" s="133" t="s">
        <v>739</v>
      </c>
    </row>
    <row r="120" ht="37" customHeight="1" spans="1:10">
      <c r="A120" s="140"/>
      <c r="B120" s="136"/>
      <c r="C120" s="131" t="s">
        <v>493</v>
      </c>
      <c r="D120" s="132" t="s">
        <v>494</v>
      </c>
      <c r="E120" s="133" t="s">
        <v>740</v>
      </c>
      <c r="F120" s="134" t="s">
        <v>496</v>
      </c>
      <c r="G120" s="135" t="s">
        <v>741</v>
      </c>
      <c r="H120" s="134" t="s">
        <v>592</v>
      </c>
      <c r="I120" s="134" t="s">
        <v>499</v>
      </c>
      <c r="J120" s="133" t="s">
        <v>742</v>
      </c>
    </row>
    <row r="121" ht="37" customHeight="1" spans="1:10">
      <c r="A121" s="140"/>
      <c r="B121" s="136"/>
      <c r="C121" s="131" t="s">
        <v>493</v>
      </c>
      <c r="D121" s="132" t="s">
        <v>506</v>
      </c>
      <c r="E121" s="133" t="s">
        <v>743</v>
      </c>
      <c r="F121" s="134" t="s">
        <v>525</v>
      </c>
      <c r="G121" s="135" t="s">
        <v>526</v>
      </c>
      <c r="H121" s="134" t="s">
        <v>509</v>
      </c>
      <c r="I121" s="134" t="s">
        <v>499</v>
      </c>
      <c r="J121" s="133" t="s">
        <v>744</v>
      </c>
    </row>
    <row r="122" ht="37" customHeight="1" spans="1:10">
      <c r="A122" s="140"/>
      <c r="B122" s="136"/>
      <c r="C122" s="131" t="s">
        <v>493</v>
      </c>
      <c r="D122" s="132" t="s">
        <v>511</v>
      </c>
      <c r="E122" s="133" t="s">
        <v>745</v>
      </c>
      <c r="F122" s="134" t="s">
        <v>525</v>
      </c>
      <c r="G122" s="135" t="s">
        <v>746</v>
      </c>
      <c r="H122" s="134" t="s">
        <v>629</v>
      </c>
      <c r="I122" s="134" t="s">
        <v>499</v>
      </c>
      <c r="J122" s="133" t="s">
        <v>747</v>
      </c>
    </row>
    <row r="123" ht="67" customHeight="1" spans="1:10">
      <c r="A123" s="140"/>
      <c r="B123" s="136"/>
      <c r="C123" s="131" t="s">
        <v>516</v>
      </c>
      <c r="D123" s="132" t="s">
        <v>517</v>
      </c>
      <c r="E123" s="133" t="s">
        <v>748</v>
      </c>
      <c r="F123" s="134" t="s">
        <v>496</v>
      </c>
      <c r="G123" s="135" t="s">
        <v>519</v>
      </c>
      <c r="H123" s="134" t="s">
        <v>538</v>
      </c>
      <c r="I123" s="134" t="s">
        <v>520</v>
      </c>
      <c r="J123" s="133" t="s">
        <v>749</v>
      </c>
    </row>
    <row r="124" ht="37" customHeight="1" spans="1:10">
      <c r="A124" s="140"/>
      <c r="B124" s="138"/>
      <c r="C124" s="131" t="s">
        <v>522</v>
      </c>
      <c r="D124" s="132" t="s">
        <v>523</v>
      </c>
      <c r="E124" s="133" t="s">
        <v>524</v>
      </c>
      <c r="F124" s="134" t="s">
        <v>525</v>
      </c>
      <c r="G124" s="135" t="s">
        <v>540</v>
      </c>
      <c r="H124" s="134" t="s">
        <v>509</v>
      </c>
      <c r="I124" s="134" t="s">
        <v>499</v>
      </c>
      <c r="J124" s="133" t="s">
        <v>750</v>
      </c>
    </row>
    <row r="125" ht="37" customHeight="1" spans="1:10">
      <c r="A125" s="140" t="s">
        <v>426</v>
      </c>
      <c r="B125" s="130" t="s">
        <v>751</v>
      </c>
      <c r="C125" s="131" t="s">
        <v>493</v>
      </c>
      <c r="D125" s="132" t="s">
        <v>494</v>
      </c>
      <c r="E125" s="133" t="s">
        <v>752</v>
      </c>
      <c r="F125" s="134" t="s">
        <v>496</v>
      </c>
      <c r="G125" s="135" t="s">
        <v>688</v>
      </c>
      <c r="H125" s="134" t="s">
        <v>498</v>
      </c>
      <c r="I125" s="134" t="s">
        <v>499</v>
      </c>
      <c r="J125" s="133" t="s">
        <v>753</v>
      </c>
    </row>
    <row r="126" ht="37" customHeight="1" spans="1:10">
      <c r="A126" s="140"/>
      <c r="B126" s="137"/>
      <c r="C126" s="131" t="s">
        <v>493</v>
      </c>
      <c r="D126" s="132" t="s">
        <v>494</v>
      </c>
      <c r="E126" s="133" t="s">
        <v>754</v>
      </c>
      <c r="F126" s="134" t="s">
        <v>496</v>
      </c>
      <c r="G126" s="135" t="s">
        <v>243</v>
      </c>
      <c r="H126" s="134" t="s">
        <v>738</v>
      </c>
      <c r="I126" s="134" t="s">
        <v>499</v>
      </c>
      <c r="J126" s="133" t="s">
        <v>755</v>
      </c>
    </row>
    <row r="127" ht="37" customHeight="1" spans="1:10">
      <c r="A127" s="140"/>
      <c r="B127" s="137"/>
      <c r="C127" s="131" t="s">
        <v>493</v>
      </c>
      <c r="D127" s="132" t="s">
        <v>506</v>
      </c>
      <c r="E127" s="133" t="s">
        <v>756</v>
      </c>
      <c r="F127" s="134" t="s">
        <v>525</v>
      </c>
      <c r="G127" s="135" t="s">
        <v>526</v>
      </c>
      <c r="H127" s="134" t="s">
        <v>509</v>
      </c>
      <c r="I127" s="134" t="s">
        <v>499</v>
      </c>
      <c r="J127" s="133" t="s">
        <v>757</v>
      </c>
    </row>
    <row r="128" ht="37" customHeight="1" spans="1:10">
      <c r="A128" s="140"/>
      <c r="B128" s="137"/>
      <c r="C128" s="131" t="s">
        <v>493</v>
      </c>
      <c r="D128" s="132" t="s">
        <v>511</v>
      </c>
      <c r="E128" s="133" t="s">
        <v>512</v>
      </c>
      <c r="F128" s="134" t="s">
        <v>496</v>
      </c>
      <c r="G128" s="135" t="s">
        <v>513</v>
      </c>
      <c r="H128" s="134" t="s">
        <v>514</v>
      </c>
      <c r="I128" s="134" t="s">
        <v>499</v>
      </c>
      <c r="J128" s="133" t="s">
        <v>515</v>
      </c>
    </row>
    <row r="129" ht="37" customHeight="1" spans="1:10">
      <c r="A129" s="140"/>
      <c r="B129" s="137"/>
      <c r="C129" s="131" t="s">
        <v>516</v>
      </c>
      <c r="D129" s="132" t="s">
        <v>517</v>
      </c>
      <c r="E129" s="133" t="s">
        <v>758</v>
      </c>
      <c r="F129" s="134" t="s">
        <v>496</v>
      </c>
      <c r="G129" s="135" t="s">
        <v>552</v>
      </c>
      <c r="H129" s="134" t="s">
        <v>509</v>
      </c>
      <c r="I129" s="134" t="s">
        <v>520</v>
      </c>
      <c r="J129" s="133" t="s">
        <v>759</v>
      </c>
    </row>
    <row r="130" ht="37" customHeight="1" spans="1:10">
      <c r="A130" s="140"/>
      <c r="B130" s="139"/>
      <c r="C130" s="131" t="s">
        <v>522</v>
      </c>
      <c r="D130" s="132" t="s">
        <v>523</v>
      </c>
      <c r="E130" s="133" t="s">
        <v>524</v>
      </c>
      <c r="F130" s="134" t="s">
        <v>525</v>
      </c>
      <c r="G130" s="135" t="s">
        <v>526</v>
      </c>
      <c r="H130" s="134" t="s">
        <v>509</v>
      </c>
      <c r="I130" s="134" t="s">
        <v>499</v>
      </c>
      <c r="J130" s="133" t="s">
        <v>527</v>
      </c>
    </row>
  </sheetData>
  <mergeCells count="44">
    <mergeCell ref="A3:J3"/>
    <mergeCell ref="A4:H4"/>
    <mergeCell ref="A8:A14"/>
    <mergeCell ref="A15:A20"/>
    <mergeCell ref="A21:A27"/>
    <mergeCell ref="A28:A32"/>
    <mergeCell ref="A33:A38"/>
    <mergeCell ref="A39:A43"/>
    <mergeCell ref="A44:A49"/>
    <mergeCell ref="A50:A54"/>
    <mergeCell ref="A55:A60"/>
    <mergeCell ref="A61:A66"/>
    <mergeCell ref="A67:A73"/>
    <mergeCell ref="A74:A78"/>
    <mergeCell ref="A79:A83"/>
    <mergeCell ref="A84:A89"/>
    <mergeCell ref="A90:A94"/>
    <mergeCell ref="A95:A100"/>
    <mergeCell ref="A101:A106"/>
    <mergeCell ref="A107:A112"/>
    <mergeCell ref="A113:A118"/>
    <mergeCell ref="A119:A124"/>
    <mergeCell ref="A125:A130"/>
    <mergeCell ref="B8:B14"/>
    <mergeCell ref="B15:B20"/>
    <mergeCell ref="B21:B27"/>
    <mergeCell ref="B28:B32"/>
    <mergeCell ref="B33:B38"/>
    <mergeCell ref="B39:B43"/>
    <mergeCell ref="B44:B49"/>
    <mergeCell ref="B50:B54"/>
    <mergeCell ref="B55:B60"/>
    <mergeCell ref="B61:B66"/>
    <mergeCell ref="B67:B73"/>
    <mergeCell ref="B74:B78"/>
    <mergeCell ref="B79:B83"/>
    <mergeCell ref="B84:B89"/>
    <mergeCell ref="B90:B94"/>
    <mergeCell ref="B95:B100"/>
    <mergeCell ref="B101:B106"/>
    <mergeCell ref="B107:B112"/>
    <mergeCell ref="B113:B118"/>
    <mergeCell ref="B119:B124"/>
    <mergeCell ref="B125:B130"/>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2025-01-21T02:50:00Z</dcterms:created>
  <cp:lastPrinted>2025-02-13T02:07:00Z</cp:lastPrinted>
  <dcterms:modified xsi:type="dcterms:W3CDTF">2025-02-20T15:25:53Z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y fmtid="{D5CDD505-2E9C-101B-9397-08002B2CF9AE}" pid="4" name="KSOReadingLayout">
    <vt:bool>true</vt:bool>
  </property>
</Properties>
</file>