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58" activeTab="3"/>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<sst xmlns="http://schemas.openxmlformats.org/spreadsheetml/2006/main" count="1294" uniqueCount="501">
  <si>
    <t>预算01-1表</t>
  </si>
  <si>
    <t>2025年财务收支预算总表</t>
  </si>
  <si>
    <t>单位名称：新平彝族傣族自治县人民代表大会常务委员会</t>
  </si>
  <si>
    <t>单位:元</t>
  </si>
  <si>
    <t>收        入</t>
  </si>
  <si>
    <t>支        出</t>
  </si>
  <si>
    <t>项      目</t>
  </si>
  <si>
    <t>预算数</t>
  </si>
  <si>
    <t>项目（按功能分类）</t>
  </si>
  <si>
    <t>一、一般公共预算拨款收入</t>
  </si>
  <si>
    <t>一、一般公共服务支出</t>
  </si>
  <si>
    <t>二、政府性基金预算拨款收入</t>
  </si>
  <si>
    <t>二、社会保障和就业支出</t>
  </si>
  <si>
    <t>三、国有资本经营预算拨款收入</t>
  </si>
  <si>
    <t>三、卫生健康支出</t>
  </si>
  <si>
    <t>四、财政专户管理资金收入</t>
  </si>
  <si>
    <t>四、住房保障支出</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</si>
  <si>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</si>
  <si>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</si>
  <si>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</si>
  <si>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</si>
  <si>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</si>
  <si>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</si>
  <si>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</si>
  <si>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</si>
  <si>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</si>
  <si>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</si>
  <si>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</si>
  <si>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</si>
  <si>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</si>
  <si>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</si>
  <si>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</si>
  <si>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</si>
  <si>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</si>
  <si>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</si>
  <si>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</si>
  <si>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</si>
  <si>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</si>
  <si>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</si>
  <si>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</si>
  <si>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</si>
  <si>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</si>
  <si>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</si>
  <si>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</si>
  <si>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</si>
  <si>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</si>
  <si>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</si>
  <si>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</si>
  <si>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</si>
  <si>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</si>
  <si>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新平彝族傣族自治县人民代表大会常务委员会</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</si>
  <si>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</si>
  <si>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</si>
  <si>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</si>
  <si>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</si>
  <si>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</si>
  <si>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</si>
  <si>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</si>
  <si>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</si>
  <si>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</si>
  <si>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</si>
  <si>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</si>
  <si>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</si>
  <si>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</si>
  <si>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一般公共服务支出</t>
  </si>
  <si>
    <t>人大事务</t>
  </si>
  <si>
    <t>行政运行</t>
  </si>
  <si>
    <t>人大立法</t>
  </si>
  <si>
    <t>人大监督</t>
  </si>
  <si>
    <t>人大代表履职能力提升</t>
  </si>
  <si>
    <t>代表工作</t>
  </si>
  <si>
    <t>其他人大事务支出</t>
  </si>
  <si>
    <t>其他共产党事务支出</t>
  </si>
  <si>
    <t>社会保障和就业支出</t>
  </si>
  <si>
    <t>行政事业单位养老支出</t>
  </si>
  <si>
    <t>行政单位离退休</t>
  </si>
  <si>
    <t>机关事业单位基本养老保险缴费支出</t>
  </si>
  <si>
    <t>抚恤</t>
  </si>
  <si>
    <t>死亡抚恤</t>
  </si>
  <si>
    <t>卫生健康支出</t>
  </si>
  <si>
    <t>行政事业单位医疗</t>
  </si>
  <si>
    <t>行政单位医疗</t>
  </si>
  <si>
    <t>公务员医疗补助</t>
  </si>
  <si>
    <t>其他行政事业单位医疗支出</t>
  </si>
  <si>
    <t>住房保障支出</t>
  </si>
  <si>
    <t>住房改革支出</t>
  </si>
  <si>
    <t>住房公积金</t>
  </si>
  <si>
    <t>合  计</t>
  </si>
  <si>
    <t>预算02-1表</t>
  </si>
  <si>
    <t>2025年部门财政拨款收支预算总表</t>
  </si>
  <si>
    <t>支出功能分类科目</t>
  </si>
  <si>
    <t>一、本年收入</t>
  </si>
  <si>
    <t>一、本年支出</t>
  </si>
  <si>
    <t>（一）一般公共预算拨款</t>
  </si>
  <si>
    <t>（一）一般公共服务支出</t>
  </si>
  <si>
    <t>（二）政府性基金预算拨款</t>
  </si>
  <si>
    <t>（二）社会保障和就业支出</t>
  </si>
  <si>
    <t>（三）国有资本经营预算拨款</t>
  </si>
  <si>
    <t>（三）卫生健康支出</t>
  </si>
  <si>
    <t>二、上年结转</t>
  </si>
  <si>
    <t>（四）住房保障支出</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</si>
  <si>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</si>
  <si>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</si>
  <si>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</si>
  <si>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</si>
  <si>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</si>
  <si>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</si>
  <si>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</si>
  <si>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</si>
  <si>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</si>
  <si>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</si>
  <si>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</si>
  <si>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</si>
  <si>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</si>
  <si>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</si>
  <si>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</si>
  <si>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</si>
  <si>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</si>
  <si>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</si>
  <si>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</si>
  <si>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</si>
  <si>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</si>
  <si>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</si>
  <si>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</si>
  <si>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</si>
  <si>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</si>
  <si>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</si>
  <si>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</si>
  <si>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</si>
  <si>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</si>
  <si>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</si>
  <si>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</si>
  <si>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</si>
  <si>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</si>
  <si>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</si>
  <si>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</si>
  <si>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</si>
  <si>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</si>
  <si>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</si>
  <si>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</si>
  <si>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530427210000000015610</t>
  </si>
  <si>
    <t>行政人员工资支出</t>
  </si>
  <si>
    <t>基本工资</t>
  </si>
  <si>
    <t>津贴补贴</t>
  </si>
  <si>
    <t>530427210000000015611</t>
  </si>
  <si>
    <t>社会保障缴费</t>
  </si>
  <si>
    <t>2101101</t>
  </si>
  <si>
    <t>职工基本医疗保险缴费</t>
  </si>
  <si>
    <t>530427210000000015612</t>
  </si>
  <si>
    <t>530427210000000015615</t>
  </si>
  <si>
    <t>公车购置及运维费</t>
  </si>
  <si>
    <t>公务用车运行维护费</t>
  </si>
  <si>
    <t>530427210000000015616</t>
  </si>
  <si>
    <t>行政人员公务交通补贴</t>
  </si>
  <si>
    <t>其他交通费用</t>
  </si>
  <si>
    <t>530427210000000015617</t>
  </si>
  <si>
    <t>工会经费</t>
  </si>
  <si>
    <t>530427210000000015618</t>
  </si>
  <si>
    <t>一般公用经费</t>
  </si>
  <si>
    <t>办公费</t>
  </si>
  <si>
    <t>邮电费</t>
  </si>
  <si>
    <t>差旅费</t>
  </si>
  <si>
    <t>福利费</t>
  </si>
  <si>
    <t>其他商品和服务支出</t>
  </si>
  <si>
    <t>530427221100000597683</t>
  </si>
  <si>
    <t>530427231100001442374</t>
  </si>
  <si>
    <t>公务员基础绩效奖</t>
  </si>
  <si>
    <t>奖金</t>
  </si>
  <si>
    <t>530427231100001442375</t>
  </si>
  <si>
    <t>部门临聘人员支出</t>
  </si>
  <si>
    <t>其他工资福利支出</t>
  </si>
  <si>
    <t>530427231100001442390</t>
  </si>
  <si>
    <t>退休干部公用经费</t>
  </si>
  <si>
    <t>530427241100002223441</t>
  </si>
  <si>
    <t>社保障缴费资金</t>
  </si>
  <si>
    <t>其他社会保障缴费</t>
  </si>
  <si>
    <t>机关事业单位基本养老保险缴费</t>
  </si>
  <si>
    <t>公务员医疗补助缴费</t>
  </si>
  <si>
    <t>2101199</t>
  </si>
  <si>
    <t>30112</t>
  </si>
  <si>
    <t>530427241100002228761</t>
  </si>
  <si>
    <t>邮电费资金</t>
  </si>
  <si>
    <t xml:space="preserve">2010101 </t>
  </si>
  <si>
    <t xml:space="preserve">30207 </t>
  </si>
  <si>
    <t>预算05-1表</t>
  </si>
  <si>
    <t>2025年部门项目支出预算表</t>
  </si>
  <si>
    <t>项目分类</t>
  </si>
  <si>
    <t>项目单位</t>
  </si>
  <si>
    <t>本年拨款</t>
  </si>
  <si>
    <t>其中：本次下达</t>
  </si>
  <si>
    <t>2023至2025年计算机更新项目资金</t>
  </si>
  <si>
    <t>311专项业务类</t>
  </si>
  <si>
    <t>530427241100003192959</t>
  </si>
  <si>
    <t>2010101</t>
  </si>
  <si>
    <t>31002</t>
  </si>
  <si>
    <t>办公设备购置</t>
  </si>
  <si>
    <t>党建工作经费</t>
  </si>
  <si>
    <t>313事业发展类</t>
  </si>
  <si>
    <t>530427210000000016950</t>
  </si>
  <si>
    <t>2013699</t>
  </si>
  <si>
    <t>30201</t>
  </si>
  <si>
    <t>30305</t>
  </si>
  <si>
    <t>生活补助</t>
  </si>
  <si>
    <t>县人大代表建议、批评和意见办理专项资金</t>
  </si>
  <si>
    <t>530427210000000015330</t>
  </si>
  <si>
    <t>2010199</t>
  </si>
  <si>
    <t>县人大代表通讯交通补助、误工补贴经费</t>
  </si>
  <si>
    <t>530427241100002261173</t>
  </si>
  <si>
    <t>业务工作保障经费</t>
  </si>
  <si>
    <t>530427241100002133223</t>
  </si>
  <si>
    <t>30211</t>
  </si>
  <si>
    <t>30215</t>
  </si>
  <si>
    <t>会议费</t>
  </si>
  <si>
    <t>30216</t>
  </si>
  <si>
    <t>培训费</t>
  </si>
  <si>
    <t>30217</t>
  </si>
  <si>
    <t>30231</t>
  </si>
  <si>
    <t>遗属生活困难补助经费</t>
  </si>
  <si>
    <t>312民生类</t>
  </si>
  <si>
    <t>530427241100002220321</t>
  </si>
  <si>
    <t>2080801</t>
  </si>
  <si>
    <t>人大代表活动补助资金</t>
  </si>
  <si>
    <t>530427241100003061174</t>
  </si>
  <si>
    <t xml:space="preserve">2010108 </t>
  </si>
  <si>
    <t xml:space="preserve">30231 </t>
  </si>
  <si>
    <t xml:space="preserve">30211 </t>
  </si>
  <si>
    <t xml:space="preserve">30215 </t>
  </si>
  <si>
    <t>基层人大履职能力提升专项资金</t>
  </si>
  <si>
    <t>530427211100000012867</t>
  </si>
  <si>
    <t xml:space="preserve">2010107 </t>
  </si>
  <si>
    <t xml:space="preserve">30201 </t>
  </si>
  <si>
    <t xml:space="preserve">31002 </t>
  </si>
  <si>
    <t>市人大常委会年初预算项目经费</t>
  </si>
  <si>
    <t xml:space="preserve">2010199 </t>
  </si>
  <si>
    <t xml:space="preserve">30239 </t>
  </si>
  <si>
    <t xml:space="preserve">2010106 </t>
  </si>
  <si>
    <t xml:space="preserve">2010105 </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</si>
  <si>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</si>
  <si>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</si>
  <si>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</si>
  <si>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</si>
  <si>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</si>
  <si>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</si>
  <si>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</si>
  <si>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</si>
  <si>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</si>
  <si>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</si>
  <si>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</si>
  <si>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</si>
  <si>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做好本部门人员、公用经费保障，按规定落实干部职工各项待遇，支持部门正常履职。</t>
  </si>
  <si>
    <t>产出指标</t>
  </si>
  <si>
    <t>数量指标</t>
  </si>
  <si>
    <t>遗属生活困难补助人数（城镇户口）</t>
  </si>
  <si>
    <t>=</t>
  </si>
  <si>
    <t>1人</t>
  </si>
  <si>
    <t>人</t>
  </si>
  <si>
    <t>定量指标</t>
  </si>
  <si>
    <t>反映部门（单位）实际发放城镇户口遗属人员数量。</t>
  </si>
  <si>
    <t>遗属生活困难补助人数（农业户口）</t>
  </si>
  <si>
    <t>3人</t>
  </si>
  <si>
    <t>反映部门（单位）实际发放农业户口遗属人员数量。</t>
  </si>
  <si>
    <t>供养离（退）休人员数</t>
  </si>
  <si>
    <t>25</t>
  </si>
  <si>
    <t>反映财政供养部门（单位）离（退）休人员数量。</t>
  </si>
  <si>
    <t>效益指标</t>
  </si>
  <si>
    <t>社会效益</t>
  </si>
  <si>
    <t>部门运转</t>
  </si>
  <si>
    <t>正常运转</t>
  </si>
  <si>
    <t>定性指标</t>
  </si>
  <si>
    <t>反映部门（单位）运转情况。</t>
  </si>
  <si>
    <t>满意度指标</t>
  </si>
  <si>
    <t>服务对象满意度</t>
  </si>
  <si>
    <t>补助对象满意度</t>
  </si>
  <si>
    <t>95%</t>
  </si>
  <si>
    <t>%</t>
  </si>
  <si>
    <t>反映补助对象对部门（单位）履职情况的满意程度。</t>
  </si>
  <si>
    <t>2025年，我们将为深入学习贯彻习近平新时代中国特色社会主义思想，贯彻落实新时代党的建设总要求和新时代党的组织路线，充分发挥机关、基层党组织和党员作用，推动机关治理和各项事业发展。扎实开展机关党组织建设工作，积极开展和谐机关创建活动，促进党建各项工作任务的全面完成。县人大机关有1个党总支部，2个党支部，共42名党员（在职党员19名，退休党员23名）； 党建工作经费测算需1.712万元，支出测算明细：1、党总支党建工作经费1.00万元（用于征订党内刊物任务支出，征订刊物明细以各部门通知为准），2、离退休党支部工作经费0.40万元（用于离退休党支部活动支出，活动次数4次，每次0.10万元），3、离退休党支部班子成员补助经费0.312万元（用于发放离退休党支部书记及委员的补助，书记1名0.12万元，标准为每月0.01万元；委员2名0.192万元，标准为每人每月0.008万元）。</t>
  </si>
  <si>
    <t>党员数量</t>
  </si>
  <si>
    <t>42</t>
  </si>
  <si>
    <t>名</t>
  </si>
  <si>
    <t>反映我单位党员数量：我单位党员数量共41名，其中在职党员19名，退休党员23名。</t>
  </si>
  <si>
    <t>退休党支部活动次数</t>
  </si>
  <si>
    <t>次</t>
  </si>
  <si>
    <t>反映离退休党支部全年开展活动次数，按每季度组织开展一次，全年共4次。</t>
  </si>
  <si>
    <t>开展主题党日活动次数</t>
  </si>
  <si>
    <t>12</t>
  </si>
  <si>
    <t>反映开展主题党日活动次数，按每月组织开展一次，全年共12次。</t>
  </si>
  <si>
    <t>质量指标</t>
  </si>
  <si>
    <t>主题党日活动到位率</t>
  </si>
  <si>
    <t>&gt;=</t>
  </si>
  <si>
    <t>99</t>
  </si>
  <si>
    <t>反映主题党日活动人员到位率</t>
  </si>
  <si>
    <t>时效指标</t>
  </si>
  <si>
    <t>开展主题教育活动时间</t>
  </si>
  <si>
    <t>季</t>
  </si>
  <si>
    <t>反映主题实践教育活动时间</t>
  </si>
  <si>
    <t>保障党建工作正常开展</t>
  </si>
  <si>
    <t>保障</t>
  </si>
  <si>
    <t>反映项目实施后社会效益</t>
  </si>
  <si>
    <t>党组织、党员满意度</t>
  </si>
  <si>
    <t>95</t>
  </si>
  <si>
    <t>反映党组织、党员满意度</t>
  </si>
  <si>
    <t>做好本部门人员、公用经费保障，按规定落实干部职工各项待遇，支持部门正常履职。根据市委、县委工作通知，我单位申报购置计算机2台，预算金额4,600.00元。</t>
  </si>
  <si>
    <t>购置数量</t>
  </si>
  <si>
    <t>台</t>
  </si>
  <si>
    <t>反映计划计算机购置数量。</t>
  </si>
  <si>
    <t>计算机质量</t>
  </si>
  <si>
    <t>反映更新的计算机使用情况。</t>
  </si>
  <si>
    <t>成本指标</t>
  </si>
  <si>
    <t>经济成本指标</t>
  </si>
  <si>
    <t>2300</t>
  </si>
  <si>
    <t>元</t>
  </si>
  <si>
    <t>反映更新的计算价格。</t>
  </si>
  <si>
    <t>可持续影响</t>
  </si>
  <si>
    <t>使用年限</t>
  </si>
  <si>
    <t>年</t>
  </si>
  <si>
    <t>反映计算机可使用年限。</t>
  </si>
  <si>
    <t>职工对更新计算机的满意情况</t>
  </si>
  <si>
    <t>92</t>
  </si>
  <si>
    <t>反映职工对更新的计算机使用情况。</t>
  </si>
  <si>
    <t>做好本部门人员、公用经费保障，按规定落实干部职工各项待遇，支持部门正常履职。加强和规范县乡（镇）两级人大代表活动经费管理使用，支持和保障县乡（镇）两级人大代表依法执行代表职务。
1、县人大代表交通通讯补助734,400.00元：我县县人大代表204人，人大代表交通通讯补助用于县人大代表联系人民群众、听取和反映所在选区人民群众的意见所发生的交通、通讯等费用的补补助，标准为每位代表每月200.00元，直接发给代表包干使用（每半年发放一次），本次测算2025年全年489,600.00元，2023年下半年未发放244,800.00元；
2、误工补贴6,000.00元：用于无固定收入的县乡（镇）人大代表、公民在闭会期间参加由县人大常委会、县人大及其常委会有关委室统一组织活动的临时补助，标准为每人每天100.00元的（该项误工补助按标准实时发放）2025年测算60人次。
合计金额740,400.00元。</t>
  </si>
  <si>
    <t>误工补贴发放人数</t>
  </si>
  <si>
    <t>60</t>
  </si>
  <si>
    <t>人次</t>
  </si>
  <si>
    <t>反映2025年无固定收入的人大代表、公民在闭会期间参加县人大组织活动的人次</t>
  </si>
  <si>
    <t>200</t>
  </si>
  <si>
    <t>元/人*月</t>
  </si>
  <si>
    <t>反映交通补助发放标准</t>
  </si>
  <si>
    <t>社会成本指标</t>
  </si>
  <si>
    <t>100</t>
  </si>
  <si>
    <t>元/人</t>
  </si>
  <si>
    <t>反映误工补贴发放标准</t>
  </si>
  <si>
    <t>人大工作开展</t>
  </si>
  <si>
    <t>顺利开展</t>
  </si>
  <si>
    <t>是/否</t>
  </si>
  <si>
    <t>保障基层人大代表工作正常开展</t>
  </si>
  <si>
    <t>人大代表满意度</t>
  </si>
  <si>
    <t>反映人大代表对交通补助、误工补贴的满意程度。</t>
  </si>
  <si>
    <t>2025年，我们将以习近平新时代中国特色社会主义思想为科学指引和行动指南，围绕中心、服务大局，依法履职、担当作为，为推动新平高质量发展贡献人大力量。《中共新平县委关于新时代坚持和完善人民代表大会制度加强和改进人大工作的实施意见》（新发〔2022〕45号）:每年县级财政预算安排县人大机关以下业务工作保障专项经费：三会三察工作经费10.00万元，机关委室调研经费22.50万元（9个委室，每个2.50万元），对外交流5.00万元，常委会议表决系统维护及改善办公条件10.00万元，人大立法10.00万元，人大代表培训经费40.80万元（204名代表，每人每月200.00元），人大代表活动经费40.80万元（204名代表，每人每月200.00元），人大代表活动阵地运行管理经费24.90万元，以上共计164.00万元。</t>
  </si>
  <si>
    <t>人大立法调研座谈会次数</t>
  </si>
  <si>
    <t>反映开展人大立法工作会议数量</t>
  </si>
  <si>
    <t>参加会议人次</t>
  </si>
  <si>
    <t>反映参加人大工作会议人次</t>
  </si>
  <si>
    <t>县人民代表外出培训人数</t>
  </si>
  <si>
    <t>204</t>
  </si>
  <si>
    <t>反映参加培训人大代表人数</t>
  </si>
  <si>
    <t>参会人员到位率</t>
  </si>
  <si>
    <t>97</t>
  </si>
  <si>
    <t>反映参会人员到位率</t>
  </si>
  <si>
    <t>持续开展调研、人大立法工作时间</t>
  </si>
  <si>
    <t>月</t>
  </si>
  <si>
    <t>反映项目持续开展时间</t>
  </si>
  <si>
    <t>保障县人大机关会议及人大立法工作等正常开展</t>
  </si>
  <si>
    <t>反映保障县人大机关的正常运转及办公经费开支</t>
  </si>
  <si>
    <t>人大代表作用的发挥</t>
  </si>
  <si>
    <t>反映人大代表建议办理解决的群众问题</t>
  </si>
  <si>
    <t>人民群众对人大工作及代表的满意度</t>
  </si>
  <si>
    <t>反映人民群众对人大工作及代表建议办理解决问题的满意度</t>
  </si>
  <si>
    <t>2025年，我们将以习近平新时代中国特色社会主义思想为科学指引和行动指南，围绕中心、服务大局，依法履职、担当作为，为推动新平高质量发展贡献人大力量。根据中共新平县委新发［2022］年45号文件精神，代表建议办理补助资金是为保障人大代表依法行使职权，提高代表建议办理质量和解决率专门设立的保障，明确资金安排原则：县级财政从2023年起每年安排专项资金100.00万元，代表建议办理件数不少于10件，2025年待2025年1月县第十八届第三次人民代表大会结束，根据代表提出建议情况计划办理13件，每件安排资金5.00-10.00万元，总额为100.00万元。</t>
  </si>
  <si>
    <t>代表建议办理数量</t>
  </si>
  <si>
    <t>10</t>
  </si>
  <si>
    <t>件</t>
  </si>
  <si>
    <t>反映代表建议办理的数量</t>
  </si>
  <si>
    <t>代表建议解决率</t>
  </si>
  <si>
    <t>反映代表建设办理质量和解决率</t>
  </si>
  <si>
    <t>资金到位后完成拨付时限</t>
  </si>
  <si>
    <t>30</t>
  </si>
  <si>
    <t>天</t>
  </si>
  <si>
    <t>反映资金拨付时限</t>
  </si>
  <si>
    <t>提高代表建议办理质量</t>
  </si>
  <si>
    <t>反映代表建议办理质量</t>
  </si>
  <si>
    <t>人大代表和群满意度</t>
  </si>
  <si>
    <t>反映人大代表和群众满意度</t>
  </si>
  <si>
    <t>2024年，我们将以习近平新时代中国特色社会主义思想为科学指引和行动指南，围绕中心、服务大局，依法履职、担当作为，为推动新平高质量发展贡献人大力量。中央人大工作会议强调：要加强人大自身建设；省、市、县委出台《关于新时代坚持和完善人民代表大会制度加强和改进人大工作的实施意见》中明确提出，支持基层人大建设，促进基层人大履职能力提升。为推动人大各项事业发展，结合县人大机关实际，对编外人员进行绩效考核管理，加强代表活动阵地规范化建设，带动人大机关工作人员的工作积极性和主动性，为基层代表活动阵地运行提供必要保障，进一步提升县人大常委会履职能力。2024年省、市人大分配给我县人大机关基层人大履职能力提升专项资金5.00万元，支出计划为：1、按规定购置办公电脑（国产）一台支出0.68万元； 2、支付6名编外人员绩效奖励4.32万元。</t>
  </si>
  <si>
    <t>资金使用率</t>
  </si>
  <si>
    <t>90</t>
  </si>
  <si>
    <t>反映资金使用情况</t>
  </si>
  <si>
    <t>办公电脑（国产）</t>
  </si>
  <si>
    <t>1.00</t>
  </si>
  <si>
    <t>反映办公电脑购置数量</t>
  </si>
  <si>
    <t>编外人员人数</t>
  </si>
  <si>
    <t>反映单位使用编外人员数量</t>
  </si>
  <si>
    <t>改善办公条件</t>
  </si>
  <si>
    <t>反映改善办公条件情况</t>
  </si>
  <si>
    <t>项目完成时间</t>
  </si>
  <si>
    <t>2024年9月15日前</t>
  </si>
  <si>
    <t>年-月-日</t>
  </si>
  <si>
    <t>反映设备购置完成时间</t>
  </si>
  <si>
    <t>社会效益指标</t>
  </si>
  <si>
    <t>改善基层人大履职办公条件</t>
  </si>
  <si>
    <t>改善</t>
  </si>
  <si>
    <t/>
  </si>
  <si>
    <t>反映改善人大履职办公条件情况。</t>
  </si>
  <si>
    <t>提高基层人大履职能力</t>
  </si>
  <si>
    <t>提高</t>
  </si>
  <si>
    <t>反映提升人大机关履职能力以及工作效率，提高工作人员工作主动性、积极性情况。</t>
  </si>
  <si>
    <t>可持续影响指标</t>
  </si>
  <si>
    <t>预计使用时长</t>
  </si>
  <si>
    <t>反映办公设置购置，预计可持续使用年限</t>
  </si>
  <si>
    <t>服务对象满意度指标</t>
  </si>
  <si>
    <t>受益对象满意率</t>
  </si>
  <si>
    <t>抽样调查受益对象满意度</t>
  </si>
  <si>
    <t>2024年，我们将以习近平新时代中国特色社会主义思想为科学指引和行动指南，围绕中心、服务大局，依法履职、担当作为，为推动新平高质量发展贡献人大力量。中央人大工作会议强调：要加强人大自身建设；省、市、县委出台《关于新时代坚持和完善人民代表大会制度加强和改进人大工作的实施意见》中明确提出，为进一步加强人大代表履职管理，保障代表依法行使代表职权，履行代表义务，更好发挥代表作用，根据代表法等有关法律法规的规定及党中央、全国人大常委会办公厅和省、市、县委有关文件精神：支持和保障人大及其常委会依法行使职权，充分发挥地方国家权力机关作用：支持人民代表大会依法履行职能，支持和保障人大及其常委会依法行民族立法权、监督权和依法行使重大事项决定项、选举任免权；加强和改进人大代表大工作，充分发挥代表主体作用：提高人大代表履职能力，强化人大代表履职保障，提高人大代表议案和建议办理质量；适应新形势新任务要求，切实加强人大及其常委会自身建设：改善人大履职工作条件，支持人大常委会开展对外交往工作。
新平县选区市人大代表39名，市人大按每人1,000.00元的标准分配至我县人大代表活动县区补助资金39000元，用于保障组织人大代表开展专题调研、视察、执法检查、会议、培训等活动支出。结合市、县人大年初工作计划和相关要求，该项目资金计划用于以下保障工作支出：1、开展活动会场、食宿费16,000.00元；2、代表外出参加活动差旅费3,000.00元；3、车辆燃油、过路（桥）费20,000.00元。</t>
  </si>
  <si>
    <t>开展活动次数</t>
  </si>
  <si>
    <t>8</t>
  </si>
  <si>
    <t>反映组织代表活动次数</t>
  </si>
  <si>
    <t>组织活动保障车辆次数</t>
  </si>
  <si>
    <t>反映组织代表开展视察、执法检查、培训等活动保障车辆次数。</t>
  </si>
  <si>
    <t>市人大代表人数</t>
  </si>
  <si>
    <t>39</t>
  </si>
  <si>
    <t>反映市人大代表人数。我县选区市人大代表39名，现一名因身故出缺，待依法补选。</t>
  </si>
  <si>
    <t>代表参与率</t>
  </si>
  <si>
    <t>反映组织开展活动时的代表参加情况。</t>
  </si>
  <si>
    <t>持续开展代表活动工作时间</t>
  </si>
  <si>
    <t>反映持续组织人大代表开展专题调研、视察、执法检查、会议、培训等活动时间。</t>
  </si>
  <si>
    <t>保障市人大代表依法履职</t>
  </si>
  <si>
    <t>反映保障人大代表依法履职，开展专题调研、视察、执法检查等工作。</t>
  </si>
  <si>
    <t>代表建议利民情况</t>
  </si>
  <si>
    <t>持续</t>
  </si>
  <si>
    <t>反映人大代表通过专题调研、联系人民群众而提出的建议对人民群众生产、生活持续影响情况。</t>
  </si>
  <si>
    <t>人大代表和人民群众满意度</t>
  </si>
  <si>
    <t>预算06表</t>
  </si>
  <si>
    <t>2025年部门政府性基金预算支出预算表</t>
  </si>
  <si>
    <t>政府性基金预算支出</t>
  </si>
  <si>
    <t>说明：我单位无此事项。</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</si>
  <si>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</si>
  <si>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</si>
  <si>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</si>
  <si>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</si>
  <si>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</si>
  <si>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</si>
  <si>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</si>
  <si>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</si>
  <si>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</si>
  <si>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</si>
  <si>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</si>
  <si>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</si>
  <si>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公务用车保险费</t>
  </si>
  <si>
    <t>C1804010201机动车保险服务</t>
  </si>
  <si>
    <t>辆</t>
  </si>
  <si>
    <t>公务用车维修费</t>
  </si>
  <si>
    <t>C23120301车辆维修和保养服务</t>
  </si>
  <si>
    <t>办公用纸</t>
  </si>
  <si>
    <t>A05049900其他办公用品</t>
  </si>
  <si>
    <t>预算审查监督基层联系点工作经费</t>
  </si>
  <si>
    <t>公务用车燃油费</t>
  </si>
  <si>
    <t>A07070101汽油</t>
  </si>
  <si>
    <t>升</t>
  </si>
  <si>
    <t>公务用车过路（桥）费</t>
  </si>
  <si>
    <t>C15029900其他道路运输服务</t>
  </si>
  <si>
    <t>A02010108便携式计算机</t>
  </si>
  <si>
    <t>A02010105台式计算机</t>
  </si>
  <si>
    <t>预算08表</t>
  </si>
  <si>
    <t>2025年部门政府购买服务预算表</t>
  </si>
  <si>
    <t>政府购买服务项目</t>
  </si>
  <si>
    <t>政府购买服务目录</t>
  </si>
  <si>
    <t>预算09-1表</t>
  </si>
  <si>
    <t>2025年对下转移支付预算表</t>
  </si>
  <si>
    <t>单位名称（项目）</t>
  </si>
  <si>
    <t>乡镇、街道</t>
  </si>
  <si>
    <t>政府性基金</t>
  </si>
  <si>
    <t>桂山街道</t>
  </si>
  <si>
    <t>古城街道</t>
  </si>
  <si>
    <t>平甸乡</t>
  </si>
  <si>
    <t>扬武镇</t>
  </si>
  <si>
    <t>新化乡</t>
  </si>
  <si>
    <t>老厂乡</t>
  </si>
  <si>
    <t>戛洒镇</t>
  </si>
  <si>
    <t>水塘镇</t>
  </si>
  <si>
    <t>者竜乡</t>
  </si>
  <si>
    <t>漠沙镇</t>
  </si>
  <si>
    <t>建兴乡</t>
  </si>
  <si>
    <t>平掌乡</t>
  </si>
  <si>
    <t>预算09-2表</t>
  </si>
  <si>
    <t>2025年对下转移支付绩效目标表</t>
  </si>
  <si>
    <t>预算10表</t>
  </si>
  <si>
    <t>2025年新增资产配置表</t>
  </si>
  <si>
    <t>资产类别</t>
  </si>
  <si>
    <t>资产分类代码.名称</t>
  </si>
  <si>
    <t>资产名称</t>
  </si>
  <si>
    <t>计量单位</t>
  </si>
  <si>
    <t>财政部门批复数（元）</t>
  </si>
  <si>
    <t>单价</t>
  </si>
  <si>
    <t>金额</t>
  </si>
  <si>
    <t>7</t>
  </si>
  <si>
    <t>A02设备</t>
  </si>
  <si>
    <t>台式计算机</t>
  </si>
  <si>
    <t>A02021002A3彩色打印机</t>
  </si>
  <si>
    <t>彩色打印机</t>
  </si>
  <si>
    <t>便携式计算机</t>
  </si>
  <si>
    <t>预算11表</t>
  </si>
  <si>
    <t>2025年上级转移支付补助项目支出预算表</t>
  </si>
  <si>
    <t>上级补助</t>
  </si>
  <si>
    <t>预算12表</t>
  </si>
  <si>
    <t>2025年部门项目支出中期规划预算表</t>
  </si>
  <si>
    <t>项目级次</t>
  </si>
  <si>
    <t>2025年</t>
  </si>
  <si>
    <t>2026年</t>
  </si>
  <si>
    <t>2027年</t>
  </si>
  <si>
    <t>本级</t>
  </si>
  <si>
    <t>上级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</si>
</sst>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
    <numFmt numFmtId="179" formatCode="#,##0.00;\-#,##0.00;;@"/>
    <numFmt numFmtId="180" formatCode="hh:mm:ss"/>
  </numFmts>
  <fonts count="49">
    <font>
      <sz val="11"/>
      <color theme="1"/>
      <name val="宋体"/>
      <charset val="134"/>
      <scheme val="minor"/>
    </font>
    <font>
      <sz val="11"/>
      <color rgb="FFFF0000"/>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11"/>
      <name val="宋体"/>
      <charset val="134"/>
      <scheme val="minor"/>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8"/>
      <name val="宋体"/>
      <charset val="134"/>
    </font>
    <font>
      <sz val="10"/>
      <color theme="1"/>
      <name val="宋体"/>
      <charset val="134"/>
      <scheme val="minor"/>
    </font>
    <font>
      <b/>
      <sz val="10"/>
      <color rgb="FF000000"/>
      <name val="宋体"/>
      <charset val="134"/>
    </font>
    <font>
      <sz val="10"/>
      <color theme="1"/>
      <name val="宋体"/>
      <charset val="134"/>
    </font>
    <font>
      <sz val="11"/>
      <color theme="1"/>
      <name val="宋体"/>
      <charset val="134"/>
    </font>
    <font>
      <sz val="9"/>
      <color rgb="FFFF0000"/>
      <name val="宋体"/>
      <charset val="134"/>
    </font>
    <font>
      <sz val="9.75"/>
      <color rgb="FF000000"/>
      <name val="SimSun"/>
      <charset val="134"/>
    </font>
    <font>
      <sz val="9"/>
      <color theme="1"/>
      <name val="宋体"/>
      <charset val="134"/>
      <scheme val="minor"/>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rgb="FF000000"/>
      </bottom>
      <diagonal/>
    </border>
    <border>
      <left style="thin">
        <color rgb="FF000000"/>
      </left>
      <right/>
      <top style="thin">
        <color rgb="FF000000"/>
      </top>
      <bottom/>
      <diagonal/>
    </border>
    <border>
      <left style="thin">
        <color rgb="FF000000"/>
      </left>
      <right style="thin">
        <color auto="1"/>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2" borderId="21"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2" applyNumberFormat="0" applyFill="0" applyAlignment="0" applyProtection="0">
      <alignment vertical="center"/>
    </xf>
    <xf numFmtId="0" fontId="35" fillId="0" borderId="22" applyNumberFormat="0" applyFill="0" applyAlignment="0" applyProtection="0">
      <alignment vertical="center"/>
    </xf>
    <xf numFmtId="0" fontId="36" fillId="0" borderId="23" applyNumberFormat="0" applyFill="0" applyAlignment="0" applyProtection="0">
      <alignment vertical="center"/>
    </xf>
    <xf numFmtId="0" fontId="36" fillId="0" borderId="0" applyNumberFormat="0" applyFill="0" applyBorder="0" applyAlignment="0" applyProtection="0">
      <alignment vertical="center"/>
    </xf>
    <xf numFmtId="0" fontId="37" fillId="3" borderId="24" applyNumberFormat="0" applyAlignment="0" applyProtection="0">
      <alignment vertical="center"/>
    </xf>
    <xf numFmtId="0" fontId="38" fillId="4" borderId="25" applyNumberFormat="0" applyAlignment="0" applyProtection="0">
      <alignment vertical="center"/>
    </xf>
    <xf numFmtId="0" fontId="39" fillId="4" borderId="24" applyNumberFormat="0" applyAlignment="0" applyProtection="0">
      <alignment vertical="center"/>
    </xf>
    <xf numFmtId="0" fontId="40" fillId="5" borderId="26" applyNumberFormat="0" applyAlignment="0" applyProtection="0">
      <alignment vertical="center"/>
    </xf>
    <xf numFmtId="0" fontId="41" fillId="0" borderId="27" applyNumberFormat="0" applyFill="0" applyAlignment="0" applyProtection="0">
      <alignment vertical="center"/>
    </xf>
    <xf numFmtId="0" fontId="42" fillId="0" borderId="28" applyNumberFormat="0" applyFill="0" applyAlignment="0" applyProtection="0">
      <alignment vertical="center"/>
    </xf>
    <xf numFmtId="0" fontId="43" fillId="6" borderId="0" applyNumberFormat="0" applyBorder="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7"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6" fillId="32" borderId="0" applyNumberFormat="0" applyBorder="0" applyAlignment="0" applyProtection="0">
      <alignment vertical="center"/>
    </xf>
    <xf numFmtId="176" fontId="9" fillId="0" borderId="7">
      <alignment horizontal="right" vertical="center"/>
    </xf>
    <xf numFmtId="177" fontId="9" fillId="0" borderId="7">
      <alignment horizontal="right" vertical="center"/>
    </xf>
    <xf numFmtId="178" fontId="9" fillId="0" borderId="7">
      <alignment horizontal="right" vertical="center"/>
    </xf>
    <xf numFmtId="179" fontId="9" fillId="0" borderId="7">
      <alignment horizontal="right" vertical="center"/>
    </xf>
    <xf numFmtId="0" fontId="9" fillId="0" borderId="0">
      <alignment vertical="top"/>
      <protection locked="0"/>
    </xf>
    <xf numFmtId="179" fontId="9" fillId="0" borderId="7">
      <alignment horizontal="right" vertical="center"/>
    </xf>
    <xf numFmtId="10" fontId="9" fillId="0" borderId="7">
      <alignment horizontal="right" vertical="center"/>
    </xf>
    <xf numFmtId="49" fontId="9" fillId="0" borderId="7">
      <alignment horizontal="left" vertical="center" wrapText="1"/>
    </xf>
    <xf numFmtId="180" fontId="9" fillId="0" borderId="7">
      <alignment horizontal="right" vertical="center"/>
    </xf>
    <xf numFmtId="0" fontId="48" fillId="0" borderId="0">
      <alignment vertical="center"/>
    </xf>
  </cellStyleXfs>
  <cellXfs count="260">
    <xf numFmtId="0" fontId="0" fillId="0" borderId="0" xfId="0"/>
    <xf numFmtId="0" fontId="1" fillId="0" borderId="0" xfId="0" applyFont="1"/>
    <xf numFmtId="0" fontId="0" fillId="0" borderId="0" xfId="0" applyAlignment="1">
      <alignment horizontal="center" vertical="center"/>
    </xf>
    <xf numFmtId="49" fontId="2" fillId="0" borderId="0" xfId="0" applyNumberFormat="1" applyFont="1"/>
    <xf numFmtId="0" fontId="2" fillId="0" borderId="0" xfId="0" applyFont="1" applyAlignment="1" applyProtection="1">
      <alignment horizontal="right" vertical="center"/>
      <protection locked="0"/>
    </xf>
    <xf numFmtId="0" fontId="3" fillId="0" borderId="0" xfId="0" applyFont="1" applyAlignment="1">
      <alignment horizontal="center" vertical="center"/>
    </xf>
    <xf numFmtId="0" fontId="4" fillId="0" borderId="0" xfId="0" applyFont="1" applyAlignment="1" applyProtection="1">
      <alignment horizontal="left" vertical="center"/>
      <protection locked="0"/>
    </xf>
    <xf numFmtId="0" fontId="5" fillId="0" borderId="0" xfId="0" applyFont="1" applyAlignment="1">
      <alignment horizontal="left" vertical="center"/>
    </xf>
    <xf numFmtId="0" fontId="5" fillId="0" borderId="0" xfId="0" applyFont="1"/>
    <xf numFmtId="0" fontId="2" fillId="0" borderId="0" xfId="0" applyFont="1" applyAlignment="1" applyProtection="1">
      <alignment horizontal="right"/>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6"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2" fillId="0" borderId="7" xfId="0" applyFont="1" applyBorder="1" applyAlignment="1">
      <alignment horizontal="center" vertical="center"/>
    </xf>
    <xf numFmtId="0" fontId="4" fillId="0" borderId="7" xfId="0" applyFont="1" applyBorder="1" applyAlignment="1" applyProtection="1">
      <alignment horizontal="left" vertical="center" wrapText="1"/>
      <protection locked="0"/>
    </xf>
    <xf numFmtId="0" fontId="4" fillId="0" borderId="7" xfId="0" applyFont="1" applyBorder="1" applyAlignment="1" applyProtection="1">
      <alignment horizontal="left" vertical="center"/>
      <protection locked="0"/>
    </xf>
    <xf numFmtId="179" fontId="6" fillId="0" borderId="7" xfId="52" applyFont="1">
      <alignment horizontal="right" vertical="center"/>
    </xf>
    <xf numFmtId="0" fontId="6" fillId="0" borderId="7" xfId="0" applyFont="1" applyBorder="1" applyAlignment="1" applyProtection="1">
      <alignment horizontal="left" vertical="center" wrapText="1"/>
      <protection locked="0"/>
    </xf>
    <xf numFmtId="0" fontId="6" fillId="0" borderId="7" xfId="0" applyFont="1" applyBorder="1" applyAlignment="1" applyProtection="1">
      <alignment horizontal="left" vertical="center"/>
      <protection locked="0"/>
    </xf>
    <xf numFmtId="49" fontId="6" fillId="0" borderId="8" xfId="56" applyFont="1" applyFill="1" applyBorder="1">
      <alignment horizontal="left" vertical="center" wrapText="1"/>
    </xf>
    <xf numFmtId="0" fontId="6" fillId="0" borderId="4" xfId="0" applyFont="1" applyBorder="1" applyAlignment="1" applyProtection="1">
      <alignment horizontal="left" vertical="center" wrapText="1"/>
      <protection locked="0"/>
    </xf>
    <xf numFmtId="4" fontId="6" fillId="0" borderId="7" xfId="0" applyNumberFormat="1" applyFont="1" applyFill="1" applyBorder="1" applyAlignment="1" applyProtection="1">
      <alignment horizontal="right"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7" fillId="0" borderId="0" xfId="0" applyFont="1" applyAlignment="1">
      <alignment horizontal="center" vertical="center"/>
    </xf>
    <xf numFmtId="0" fontId="5" fillId="0" borderId="5" xfId="0" applyFont="1" applyBorder="1" applyAlignment="1">
      <alignment horizontal="center" vertical="center"/>
    </xf>
    <xf numFmtId="0" fontId="4" fillId="0" borderId="7" xfId="0" applyFont="1" applyBorder="1" applyAlignment="1">
      <alignment horizontal="left" vertical="center" wrapText="1"/>
    </xf>
    <xf numFmtId="179" fontId="6" fillId="0" borderId="7" xfId="0" applyNumberFormat="1" applyFont="1" applyBorder="1" applyAlignment="1">
      <alignment horizontal="right" vertical="center"/>
    </xf>
    <xf numFmtId="0" fontId="2" fillId="0" borderId="2" xfId="0" applyFont="1" applyBorder="1" applyAlignment="1" applyProtection="1">
      <alignment horizontal="center" vertical="center" wrapText="1"/>
      <protection locked="0"/>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7" xfId="0" applyFont="1" applyBorder="1" applyAlignment="1" applyProtection="1">
      <alignment horizontal="center" vertical="center"/>
      <protection locked="0"/>
    </xf>
    <xf numFmtId="0" fontId="8" fillId="0" borderId="0" xfId="0" applyFont="1" applyAlignment="1">
      <alignment horizontal="center" vertical="center"/>
    </xf>
    <xf numFmtId="49" fontId="9" fillId="0" borderId="0" xfId="56" applyBorder="1">
      <alignment horizontal="left" vertical="center" wrapText="1"/>
    </xf>
    <xf numFmtId="49" fontId="9" fillId="0" borderId="0" xfId="56" applyBorder="1" applyAlignment="1">
      <alignment horizontal="right" vertical="center" wrapText="1"/>
    </xf>
    <xf numFmtId="49" fontId="10" fillId="0" borderId="0" xfId="56" applyFont="1" applyBorder="1" applyAlignment="1">
      <alignment horizontal="center" vertical="center" wrapText="1"/>
    </xf>
    <xf numFmtId="0" fontId="9" fillId="0" borderId="0" xfId="56" applyNumberFormat="1" applyBorder="1">
      <alignment horizontal="left" vertical="center" wrapText="1"/>
    </xf>
    <xf numFmtId="49" fontId="11" fillId="0" borderId="7" xfId="56" applyFont="1" applyAlignment="1">
      <alignment horizontal="center" vertical="center" wrapText="1"/>
    </xf>
    <xf numFmtId="49" fontId="12" fillId="0" borderId="7" xfId="56" applyFont="1" applyAlignment="1">
      <alignment horizontal="center" vertical="center" wrapText="1"/>
    </xf>
    <xf numFmtId="49" fontId="11" fillId="0" borderId="7" xfId="56" applyFont="1">
      <alignment horizontal="left" vertical="center" wrapText="1"/>
    </xf>
    <xf numFmtId="178" fontId="9" fillId="0" borderId="7" xfId="51">
      <alignment horizontal="right" vertical="center"/>
    </xf>
    <xf numFmtId="179" fontId="9" fillId="0" borderId="7" xfId="52">
      <alignment horizontal="right" vertical="center"/>
    </xf>
    <xf numFmtId="0" fontId="13" fillId="0" borderId="0" xfId="0" applyFont="1" applyAlignment="1">
      <alignment horizontal="center" vertical="center"/>
    </xf>
    <xf numFmtId="0" fontId="7" fillId="0" borderId="0" xfId="0" applyFont="1" applyAlignment="1" applyProtection="1">
      <alignment horizontal="center" vertical="center"/>
      <protection locked="0"/>
    </xf>
    <xf numFmtId="0" fontId="5" fillId="0" borderId="7" xfId="0" applyFont="1" applyBorder="1" applyAlignment="1">
      <alignment horizontal="center" vertical="center" wrapText="1"/>
    </xf>
    <xf numFmtId="0" fontId="5" fillId="0" borderId="7" xfId="0" applyFont="1" applyBorder="1" applyAlignment="1" applyProtection="1">
      <alignment horizontal="center" vertical="center"/>
      <protection locked="0"/>
    </xf>
    <xf numFmtId="0" fontId="14" fillId="0" borderId="7" xfId="0" applyFont="1" applyBorder="1" applyAlignment="1">
      <alignment horizontal="left"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14" fillId="0" borderId="7" xfId="0" applyFont="1" applyBorder="1" applyAlignment="1" applyProtection="1">
      <alignment horizontal="center" vertical="center"/>
      <protection locked="0"/>
    </xf>
    <xf numFmtId="0" fontId="14" fillId="0" borderId="7" xfId="0" applyFont="1" applyBorder="1" applyAlignment="1" applyProtection="1">
      <alignment horizontal="left" vertical="center" wrapText="1"/>
      <protection locked="0"/>
    </xf>
    <xf numFmtId="0" fontId="4" fillId="0" borderId="0" xfId="0" applyFont="1" applyAlignment="1" applyProtection="1">
      <alignment horizontal="right" vertical="center"/>
      <protection locked="0"/>
    </xf>
    <xf numFmtId="0" fontId="2" fillId="0" borderId="0" xfId="0" applyFont="1" applyAlignment="1">
      <alignment horizontal="right" vertical="center"/>
    </xf>
    <xf numFmtId="0" fontId="13" fillId="0" borderId="0" xfId="0" applyFont="1" applyAlignment="1">
      <alignment horizontal="center" vertical="center" wrapText="1"/>
    </xf>
    <xf numFmtId="0" fontId="4" fillId="0" borderId="0" xfId="0" applyFont="1" applyAlignment="1">
      <alignment horizontal="left" vertical="center" wrapText="1"/>
    </xf>
    <xf numFmtId="0" fontId="5" fillId="0" borderId="0" xfId="0" applyFont="1" applyAlignment="1">
      <alignment wrapText="1"/>
    </xf>
    <xf numFmtId="0" fontId="2" fillId="0" borderId="0" xfId="0" applyFont="1" applyAlignment="1">
      <alignment horizontal="right" wrapText="1"/>
    </xf>
    <xf numFmtId="0" fontId="5" fillId="0" borderId="9" xfId="0" applyFont="1" applyBorder="1" applyAlignment="1">
      <alignment horizontal="center" vertical="center"/>
    </xf>
    <xf numFmtId="0" fontId="5" fillId="0" borderId="10" xfId="0" applyFont="1" applyBorder="1" applyAlignment="1">
      <alignment horizontal="center" vertical="center" wrapText="1"/>
    </xf>
    <xf numFmtId="0" fontId="5" fillId="0" borderId="7" xfId="53" applyFont="1" applyFill="1" applyBorder="1" applyAlignment="1" applyProtection="1">
      <alignment horizontal="center" vertical="center"/>
    </xf>
    <xf numFmtId="0" fontId="5" fillId="0" borderId="7" xfId="0" applyFont="1" applyBorder="1" applyAlignment="1">
      <alignment horizontal="center" vertical="center"/>
    </xf>
    <xf numFmtId="0" fontId="0" fillId="0" borderId="0" xfId="0" applyAlignment="1">
      <alignment vertical="center"/>
    </xf>
    <xf numFmtId="0" fontId="4" fillId="0" borderId="0" xfId="0" applyFont="1" applyAlignment="1" applyProtection="1">
      <alignment horizontal="right"/>
      <protection locked="0"/>
    </xf>
    <xf numFmtId="0" fontId="5" fillId="0" borderId="11" xfId="0" applyFont="1" applyBorder="1" applyAlignment="1">
      <alignment horizontal="center" vertical="center"/>
    </xf>
    <xf numFmtId="0" fontId="2" fillId="0" borderId="0" xfId="0" applyFont="1" applyAlignment="1">
      <alignment wrapText="1"/>
    </xf>
    <xf numFmtId="0" fontId="4" fillId="0" borderId="0" xfId="0" applyFont="1" applyAlignment="1" applyProtection="1">
      <alignment vertical="top" wrapText="1"/>
      <protection locked="0"/>
    </xf>
    <xf numFmtId="0" fontId="7" fillId="0" borderId="0" xfId="0" applyFont="1" applyAlignment="1">
      <alignment horizontal="center" vertical="center" wrapText="1"/>
    </xf>
    <xf numFmtId="0" fontId="7" fillId="0" borderId="0" xfId="0" applyFont="1" applyAlignment="1" applyProtection="1">
      <alignment horizontal="center" vertical="center" wrapText="1"/>
      <protection locked="0"/>
    </xf>
    <xf numFmtId="0" fontId="5" fillId="0" borderId="1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13" xfId="0" applyFont="1" applyBorder="1" applyAlignment="1">
      <alignment horizontal="center" vertical="center" wrapText="1"/>
    </xf>
    <xf numFmtId="0" fontId="5" fillId="0" borderId="13" xfId="0" applyFont="1" applyBorder="1" applyAlignment="1" applyProtection="1">
      <alignment horizontal="center" vertical="center" wrapText="1"/>
      <protection locked="0"/>
    </xf>
    <xf numFmtId="0" fontId="5" fillId="0" borderId="14" xfId="0" applyFont="1" applyBorder="1" applyAlignment="1">
      <alignment horizontal="center" vertical="center" wrapText="1"/>
    </xf>
    <xf numFmtId="0" fontId="5" fillId="0" borderId="14" xfId="0" applyFont="1" applyBorder="1" applyAlignment="1" applyProtection="1">
      <alignment horizontal="center" vertical="center" wrapText="1"/>
      <protection locked="0"/>
    </xf>
    <xf numFmtId="0" fontId="4" fillId="0" borderId="6" xfId="0" applyFont="1" applyBorder="1" applyAlignment="1">
      <alignment horizontal="left" vertical="center" wrapText="1"/>
    </xf>
    <xf numFmtId="0" fontId="4" fillId="0" borderId="14" xfId="0" applyFont="1" applyBorder="1" applyAlignment="1">
      <alignment horizontal="left" vertical="center" wrapText="1"/>
    </xf>
    <xf numFmtId="4" fontId="4" fillId="0" borderId="14" xfId="0" applyNumberFormat="1" applyFont="1" applyBorder="1" applyAlignment="1" applyProtection="1">
      <alignment horizontal="right" vertical="center"/>
      <protection locked="0"/>
    </xf>
    <xf numFmtId="0" fontId="4" fillId="0" borderId="15" xfId="0" applyFont="1" applyBorder="1" applyAlignment="1">
      <alignment horizontal="center" vertical="center"/>
    </xf>
    <xf numFmtId="0" fontId="4" fillId="0" borderId="16" xfId="0" applyFont="1" applyBorder="1" applyAlignment="1">
      <alignment horizontal="left" vertical="center"/>
    </xf>
    <xf numFmtId="0" fontId="4" fillId="0" borderId="14" xfId="0" applyFont="1" applyBorder="1" applyAlignment="1">
      <alignment horizontal="left" vertical="center"/>
    </xf>
    <xf numFmtId="0" fontId="4" fillId="0" borderId="0" xfId="0" applyFont="1" applyAlignment="1" applyProtection="1">
      <alignment horizontal="right" vertical="center" wrapText="1"/>
      <protection locked="0"/>
    </xf>
    <xf numFmtId="0" fontId="4" fillId="0" borderId="0" xfId="0" applyFont="1" applyAlignment="1">
      <alignment horizontal="right" vertical="center" wrapText="1"/>
    </xf>
    <xf numFmtId="0" fontId="4" fillId="0" borderId="0" xfId="0" applyFont="1" applyAlignment="1" applyProtection="1">
      <alignment horizontal="right" wrapText="1"/>
      <protection locked="0"/>
    </xf>
    <xf numFmtId="0" fontId="4" fillId="0" borderId="0" xfId="0" applyFont="1" applyAlignment="1">
      <alignment horizontal="right" wrapText="1"/>
    </xf>
    <xf numFmtId="0" fontId="5" fillId="0" borderId="3" xfId="0" applyFont="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6" xfId="0" applyFont="1" applyBorder="1" applyAlignment="1" applyProtection="1">
      <alignment horizontal="center" vertical="center"/>
      <protection locked="0"/>
    </xf>
    <xf numFmtId="0" fontId="5" fillId="0" borderId="1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4" fontId="4" fillId="0" borderId="7" xfId="0" applyNumberFormat="1" applyFont="1" applyBorder="1" applyAlignment="1" applyProtection="1">
      <alignment horizontal="right" vertical="center"/>
      <protection locked="0"/>
    </xf>
    <xf numFmtId="0" fontId="4" fillId="0" borderId="0" xfId="0" applyFont="1" applyAlignment="1">
      <alignment horizontal="left" vertical="center"/>
    </xf>
    <xf numFmtId="0" fontId="5" fillId="0" borderId="14" xfId="0" applyFont="1" applyBorder="1" applyAlignment="1">
      <alignment horizontal="center" vertical="center"/>
    </xf>
    <xf numFmtId="0" fontId="5" fillId="0" borderId="14" xfId="0" applyFont="1" applyBorder="1" applyAlignment="1" applyProtection="1">
      <alignment horizontal="center" vertical="center"/>
      <protection locked="0"/>
    </xf>
    <xf numFmtId="0" fontId="4" fillId="0" borderId="14" xfId="0" applyFont="1" applyBorder="1" applyAlignment="1">
      <alignment horizontal="right" vertical="center"/>
    </xf>
    <xf numFmtId="0" fontId="4" fillId="0" borderId="0" xfId="0" applyFont="1" applyAlignment="1">
      <alignment horizontal="right" vertical="center"/>
    </xf>
    <xf numFmtId="0" fontId="4" fillId="0" borderId="0" xfId="0" applyFont="1" applyAlignment="1">
      <alignment horizontal="right"/>
    </xf>
    <xf numFmtId="0" fontId="4" fillId="0" borderId="0" xfId="0" applyFont="1" applyAlignment="1" applyProtection="1">
      <alignment horizontal="left" vertical="center" wrapText="1"/>
      <protection locked="0"/>
    </xf>
    <xf numFmtId="0" fontId="5" fillId="0" borderId="0" xfId="0" applyFont="1" applyAlignment="1">
      <alignment horizontal="left" vertical="center" wrapText="1"/>
    </xf>
    <xf numFmtId="0" fontId="2" fillId="0" borderId="0" xfId="0" applyFont="1" applyAlignment="1">
      <alignment horizontal="right"/>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49" fontId="9" fillId="0" borderId="7" xfId="56" applyNumberFormat="1" applyFont="1" applyBorder="1" applyAlignment="1">
      <alignment vertical="center"/>
    </xf>
    <xf numFmtId="49" fontId="9" fillId="0" borderId="7" xfId="56" applyNumberFormat="1" applyFont="1" applyBorder="1">
      <alignment horizontal="left" vertical="center" wrapText="1"/>
    </xf>
    <xf numFmtId="0" fontId="0" fillId="0" borderId="0" xfId="0" applyFont="1" applyAlignment="1">
      <alignment vertical="top"/>
    </xf>
    <xf numFmtId="179" fontId="9" fillId="0" borderId="7" xfId="56" applyNumberFormat="1" applyFont="1" applyBorder="1" applyAlignment="1">
      <alignment horizontal="right" vertical="center" wrapText="1"/>
    </xf>
    <xf numFmtId="49" fontId="9" fillId="0" borderId="7" xfId="56" applyNumberFormat="1" applyFont="1" applyBorder="1" applyAlignment="1">
      <alignment horizontal="center" vertical="center" wrapText="1"/>
    </xf>
    <xf numFmtId="0" fontId="15" fillId="0" borderId="7" xfId="56" applyNumberFormat="1" applyFont="1" applyBorder="1" applyAlignment="1">
      <alignment horizontal="justify" vertical="center" wrapText="1"/>
    </xf>
    <xf numFmtId="0" fontId="9" fillId="0" borderId="7" xfId="56" applyNumberFormat="1" applyFont="1" applyBorder="1">
      <alignment horizontal="left" vertical="center" wrapText="1"/>
    </xf>
    <xf numFmtId="0" fontId="9" fillId="0" borderId="7" xfId="0" applyNumberFormat="1" applyFont="1" applyBorder="1" applyAlignment="1">
      <alignment horizontal="left" vertical="center" wrapText="1"/>
    </xf>
    <xf numFmtId="0" fontId="9" fillId="0" borderId="7" xfId="56" applyNumberFormat="1" applyFont="1" applyBorder="1" applyAlignment="1">
      <alignment horizontal="center" vertical="center" wrapText="1"/>
    </xf>
    <xf numFmtId="49" fontId="9" fillId="0" borderId="17" xfId="56" applyNumberFormat="1" applyFont="1" applyBorder="1" applyAlignment="1">
      <alignment horizontal="center" vertical="center" wrapText="1"/>
    </xf>
    <xf numFmtId="0" fontId="15" fillId="0" borderId="17" xfId="56" applyNumberFormat="1" applyFont="1" applyBorder="1" applyAlignment="1">
      <alignment horizontal="justify" vertical="center" wrapText="1"/>
    </xf>
    <xf numFmtId="0" fontId="9" fillId="0" borderId="17" xfId="56" applyNumberFormat="1" applyFont="1" applyBorder="1" applyAlignment="1">
      <alignment horizontal="left" vertical="center" wrapText="1"/>
    </xf>
    <xf numFmtId="49" fontId="9" fillId="0" borderId="8" xfId="56" applyNumberFormat="1" applyFont="1" applyBorder="1" applyAlignment="1">
      <alignment horizontal="center" vertical="center" wrapText="1"/>
    </xf>
    <xf numFmtId="0" fontId="15" fillId="0" borderId="8" xfId="56" applyNumberFormat="1" applyFont="1" applyBorder="1" applyAlignment="1">
      <alignment horizontal="justify" vertical="center" wrapText="1"/>
    </xf>
    <xf numFmtId="0" fontId="9" fillId="0" borderId="8" xfId="56" applyNumberFormat="1" applyFont="1" applyBorder="1" applyAlignment="1">
      <alignment horizontal="left" vertical="center" wrapText="1"/>
    </xf>
    <xf numFmtId="0" fontId="9" fillId="0" borderId="7" xfId="56" applyNumberFormat="1" applyFont="1" applyBorder="1" applyAlignment="1">
      <alignment horizontal="left" vertical="center" wrapText="1"/>
    </xf>
    <xf numFmtId="0" fontId="0" fillId="0" borderId="0" xfId="0" applyFill="1"/>
    <xf numFmtId="0" fontId="1" fillId="0" borderId="0" xfId="0" applyFont="1" applyFill="1"/>
    <xf numFmtId="0" fontId="16" fillId="0" borderId="0" xfId="0" applyFont="1" applyFill="1"/>
    <xf numFmtId="0" fontId="0" fillId="0" borderId="0" xfId="0" applyFill="1" applyAlignment="1">
      <alignment horizontal="center" vertical="center"/>
    </xf>
    <xf numFmtId="0" fontId="16" fillId="0" borderId="0" xfId="0" applyFont="1" applyFill="1" applyAlignment="1">
      <alignment horizontal="center" vertical="center"/>
    </xf>
    <xf numFmtId="49" fontId="2" fillId="0" borderId="0" xfId="0" applyNumberFormat="1" applyFont="1" applyFill="1"/>
    <xf numFmtId="0" fontId="7" fillId="0" borderId="0" xfId="0" applyFont="1" applyFill="1" applyAlignment="1">
      <alignment horizontal="center" vertical="center"/>
    </xf>
    <xf numFmtId="0" fontId="17" fillId="0" borderId="0" xfId="0" applyFont="1" applyFill="1" applyAlignment="1">
      <alignment horizontal="center" vertical="center"/>
    </xf>
    <xf numFmtId="0" fontId="4" fillId="0" borderId="0" xfId="0" applyFont="1" applyFill="1" applyAlignment="1" applyProtection="1">
      <alignment horizontal="left" vertical="center"/>
      <protection locked="0"/>
    </xf>
    <xf numFmtId="0" fontId="18" fillId="0" borderId="0" xfId="0" applyFont="1" applyFill="1" applyAlignment="1">
      <alignment horizontal="left" vertical="center"/>
    </xf>
    <xf numFmtId="0" fontId="6" fillId="0" borderId="0" xfId="0" applyFont="1" applyFill="1" applyAlignment="1">
      <alignment horizontal="left" vertical="center"/>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2" fillId="0" borderId="7" xfId="0" applyFont="1" applyFill="1" applyBorder="1" applyAlignment="1">
      <alignment horizontal="center" vertical="center"/>
    </xf>
    <xf numFmtId="49" fontId="6" fillId="0" borderId="7" xfId="56" applyFont="1" applyFill="1">
      <alignment horizontal="left" vertical="center" wrapText="1"/>
    </xf>
    <xf numFmtId="49" fontId="18" fillId="0" borderId="7" xfId="0" applyNumberFormat="1" applyFont="1" applyFill="1" applyBorder="1" applyAlignment="1">
      <alignment horizontal="left" vertical="center" wrapText="1"/>
    </xf>
    <xf numFmtId="49" fontId="16" fillId="0" borderId="8" xfId="0" applyNumberFormat="1" applyFont="1" applyFill="1" applyBorder="1"/>
    <xf numFmtId="49" fontId="6" fillId="0" borderId="18" xfId="56" applyFont="1" applyFill="1" applyBorder="1">
      <alignment horizontal="left" vertical="center" wrapText="1"/>
    </xf>
    <xf numFmtId="49" fontId="16" fillId="0" borderId="18" xfId="0" applyNumberFormat="1" applyFont="1" applyFill="1" applyBorder="1"/>
    <xf numFmtId="49" fontId="6" fillId="0" borderId="1" xfId="56" applyFont="1" applyFill="1" applyBorder="1">
      <alignment horizontal="left" vertical="center" wrapText="1"/>
    </xf>
    <xf numFmtId="49" fontId="6" fillId="0" borderId="19" xfId="56" applyFont="1" applyFill="1" applyBorder="1">
      <alignment horizontal="left" vertical="center" wrapText="1"/>
    </xf>
    <xf numFmtId="49" fontId="16" fillId="0" borderId="9" xfId="0" applyNumberFormat="1" applyFont="1" applyFill="1" applyBorder="1"/>
    <xf numFmtId="49" fontId="6" fillId="0" borderId="9" xfId="56" applyFont="1" applyFill="1" applyBorder="1">
      <alignment horizontal="left" vertical="center" wrapText="1"/>
    </xf>
    <xf numFmtId="49" fontId="6" fillId="0" borderId="20" xfId="56" applyFont="1" applyFill="1" applyBorder="1">
      <alignment horizontal="left" vertical="center" wrapText="1"/>
    </xf>
    <xf numFmtId="0" fontId="18" fillId="0" borderId="2" xfId="0" applyFont="1" applyFill="1" applyBorder="1" applyAlignment="1" applyProtection="1">
      <alignment horizontal="center" vertical="center" wrapText="1"/>
      <protection locked="0"/>
    </xf>
    <xf numFmtId="0" fontId="18" fillId="0" borderId="3" xfId="0" applyFont="1" applyFill="1" applyBorder="1" applyAlignment="1">
      <alignment horizontal="left" vertical="center"/>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0" fontId="5" fillId="0" borderId="0" xfId="0" applyFont="1" applyFill="1"/>
    <xf numFmtId="0" fontId="5" fillId="0" borderId="7" xfId="0" applyFont="1" applyFill="1" applyBorder="1" applyAlignment="1">
      <alignment horizontal="center" vertical="center"/>
    </xf>
    <xf numFmtId="0" fontId="19" fillId="0" borderId="7" xfId="0" applyFont="1" applyFill="1" applyBorder="1" applyAlignment="1">
      <alignment horizontal="center" vertical="center"/>
    </xf>
    <xf numFmtId="0" fontId="5" fillId="0" borderId="7" xfId="0" applyFont="1" applyFill="1" applyBorder="1" applyAlignment="1">
      <alignment horizontal="center" vertical="center" wrapText="1"/>
    </xf>
    <xf numFmtId="0" fontId="19" fillId="0" borderId="1" xfId="0" applyFont="1" applyFill="1" applyBorder="1" applyAlignment="1">
      <alignment horizontal="center" vertical="center" wrapText="1"/>
    </xf>
    <xf numFmtId="4" fontId="4" fillId="0" borderId="7" xfId="0" applyNumberFormat="1" applyFont="1" applyFill="1" applyBorder="1" applyAlignment="1" applyProtection="1">
      <alignment horizontal="right" vertical="center" wrapText="1"/>
      <protection locked="0"/>
    </xf>
    <xf numFmtId="179" fontId="6" fillId="0" borderId="8" xfId="52" applyFont="1" applyFill="1" applyBorder="1">
      <alignment horizontal="right" vertical="center"/>
    </xf>
    <xf numFmtId="0" fontId="0" fillId="0" borderId="8" xfId="0" applyFill="1" applyBorder="1"/>
    <xf numFmtId="4" fontId="20" fillId="0" borderId="7" xfId="0" applyNumberFormat="1" applyFont="1" applyFill="1" applyBorder="1" applyAlignment="1" applyProtection="1">
      <alignment horizontal="right" vertical="center" wrapText="1"/>
      <protection locked="0"/>
    </xf>
    <xf numFmtId="0" fontId="2" fillId="0" borderId="0" xfId="0" applyFont="1" applyFill="1" applyAlignment="1">
      <alignment vertical="top"/>
    </xf>
    <xf numFmtId="0" fontId="2" fillId="0" borderId="0" xfId="0" applyFont="1" applyFill="1" applyAlignment="1">
      <alignment horizontal="right" vertical="center"/>
    </xf>
    <xf numFmtId="0" fontId="2" fillId="0" borderId="0" xfId="0" applyFont="1" applyFill="1" applyAlignment="1">
      <alignment horizontal="right"/>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6" xfId="0" applyFont="1" applyFill="1" applyBorder="1" applyAlignment="1">
      <alignment horizontal="center" vertical="center"/>
    </xf>
    <xf numFmtId="4" fontId="4" fillId="0" borderId="7" xfId="0" applyNumberFormat="1" applyFont="1" applyFill="1" applyBorder="1" applyAlignment="1" applyProtection="1">
      <alignment horizontal="right" vertical="center"/>
      <protection locked="0"/>
    </xf>
    <xf numFmtId="4" fontId="20" fillId="0" borderId="7" xfId="0" applyNumberFormat="1" applyFont="1" applyFill="1" applyBorder="1" applyAlignment="1" applyProtection="1">
      <alignment horizontal="right" vertical="center"/>
      <protection locked="0"/>
    </xf>
    <xf numFmtId="0" fontId="21" fillId="0" borderId="1" xfId="0" applyFont="1" applyBorder="1" applyAlignment="1">
      <alignment horizontal="center"/>
    </xf>
    <xf numFmtId="49" fontId="6" fillId="0" borderId="8" xfId="56" applyFont="1" applyBorder="1">
      <alignment horizontal="left" vertical="center" wrapText="1"/>
    </xf>
    <xf numFmtId="49" fontId="22" fillId="0" borderId="8" xfId="56" applyFont="1" applyBorder="1">
      <alignment horizontal="left" vertical="center" wrapText="1"/>
    </xf>
    <xf numFmtId="179" fontId="6" fillId="0" borderId="8" xfId="52" applyFont="1" applyBorder="1">
      <alignment horizontal="right" vertical="center"/>
    </xf>
    <xf numFmtId="0" fontId="18" fillId="0" borderId="8" xfId="0" applyFont="1" applyBorder="1" applyAlignment="1" applyProtection="1">
      <alignment horizontal="center" vertical="center" wrapText="1"/>
      <protection locked="0"/>
    </xf>
    <xf numFmtId="0" fontId="6" fillId="0" borderId="8" xfId="0" applyFont="1" applyBorder="1" applyAlignment="1">
      <alignment horizontal="left" vertical="center"/>
    </xf>
    <xf numFmtId="0" fontId="19" fillId="0" borderId="7" xfId="0" applyFont="1" applyBorder="1" applyAlignment="1">
      <alignment horizontal="center" vertical="center"/>
    </xf>
    <xf numFmtId="0" fontId="19" fillId="0" borderId="7" xfId="0" applyFont="1" applyBorder="1" applyAlignment="1">
      <alignment horizontal="center" vertical="center" wrapText="1"/>
    </xf>
    <xf numFmtId="0" fontId="0" fillId="0" borderId="8" xfId="0" applyBorder="1"/>
    <xf numFmtId="0" fontId="0" fillId="0" borderId="8" xfId="0" applyFont="1" applyBorder="1"/>
    <xf numFmtId="179" fontId="20" fillId="0" borderId="8" xfId="52" applyFont="1" applyBorder="1">
      <alignment horizontal="right" vertical="center"/>
    </xf>
    <xf numFmtId="0" fontId="2" fillId="0" borderId="0" xfId="0" applyFont="1" applyAlignment="1">
      <alignment vertical="top"/>
    </xf>
    <xf numFmtId="0" fontId="2" fillId="0" borderId="0" xfId="0" applyFont="1" applyAlignment="1">
      <alignment horizontal="center" wrapText="1"/>
    </xf>
    <xf numFmtId="0" fontId="23" fillId="0" borderId="0" xfId="0" applyFont="1" applyAlignment="1">
      <alignment horizontal="center" vertical="center" wrapText="1"/>
    </xf>
    <xf numFmtId="0" fontId="24" fillId="0" borderId="7" xfId="0" applyFont="1" applyBorder="1" applyAlignment="1">
      <alignment horizontal="center" vertical="center" wrapText="1"/>
    </xf>
    <xf numFmtId="0" fontId="24" fillId="0" borderId="2" xfId="0" applyFont="1" applyBorder="1" applyAlignment="1">
      <alignment horizontal="center" vertical="center" wrapText="1"/>
    </xf>
    <xf numFmtId="4" fontId="6" fillId="0" borderId="7" xfId="0" applyNumberFormat="1" applyFont="1" applyBorder="1" applyAlignment="1">
      <alignment horizontal="right" vertical="center"/>
    </xf>
    <xf numFmtId="4" fontId="6" fillId="0" borderId="2" xfId="0" applyNumberFormat="1" applyFont="1" applyBorder="1" applyAlignment="1">
      <alignment horizontal="right" vertical="center"/>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0" fontId="5" fillId="0" borderId="12" xfId="0" applyFont="1" applyBorder="1" applyAlignment="1">
      <alignment horizontal="center" vertical="center"/>
    </xf>
    <xf numFmtId="49" fontId="5" fillId="0" borderId="6" xfId="0" applyNumberFormat="1" applyFont="1" applyBorder="1" applyAlignment="1">
      <alignment horizontal="center" vertical="center"/>
    </xf>
    <xf numFmtId="49" fontId="5" fillId="0" borderId="14" xfId="0" applyNumberFormat="1" applyFont="1" applyBorder="1" applyAlignment="1">
      <alignment horizontal="center" vertical="center"/>
    </xf>
    <xf numFmtId="49" fontId="5" fillId="0" borderId="1" xfId="0" applyNumberFormat="1" applyFont="1" applyBorder="1" applyAlignment="1">
      <alignment horizontal="center" vertical="center"/>
    </xf>
    <xf numFmtId="0" fontId="9" fillId="0" borderId="8" xfId="0" applyFont="1" applyFill="1" applyBorder="1" applyAlignment="1">
      <alignment horizontal="left" vertical="center" wrapText="1"/>
    </xf>
    <xf numFmtId="0" fontId="6" fillId="0" borderId="8" xfId="0" applyFont="1" applyFill="1" applyBorder="1" applyAlignment="1">
      <alignment horizontal="left" vertical="center" wrapText="1" indent="1"/>
    </xf>
    <xf numFmtId="0" fontId="6" fillId="0" borderId="8" xfId="0" applyFont="1" applyFill="1" applyBorder="1" applyAlignment="1">
      <alignment horizontal="left" vertical="center" wrapText="1" indent="2"/>
    </xf>
    <xf numFmtId="0" fontId="6" fillId="0" borderId="8" xfId="0" applyFont="1" applyFill="1" applyBorder="1" applyAlignment="1">
      <alignment horizontal="left" vertical="center" wrapText="1"/>
    </xf>
    <xf numFmtId="0" fontId="9" fillId="0" borderId="8" xfId="0" applyFont="1" applyFill="1" applyBorder="1" applyAlignment="1">
      <alignment horizontal="left" vertical="center" wrapText="1" indent="1"/>
    </xf>
    <xf numFmtId="0" fontId="9" fillId="0" borderId="8" xfId="0" applyFont="1" applyFill="1" applyBorder="1" applyAlignment="1">
      <alignment horizontal="left" vertical="center" wrapText="1" indent="2"/>
    </xf>
    <xf numFmtId="0" fontId="2" fillId="0" borderId="8" xfId="0" applyFont="1" applyBorder="1" applyAlignment="1">
      <alignment horizontal="center" vertical="center"/>
    </xf>
    <xf numFmtId="0" fontId="25" fillId="0" borderId="0" xfId="0" applyFont="1" applyAlignment="1">
      <alignment horizontal="center" vertical="center"/>
    </xf>
    <xf numFmtId="0" fontId="26"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27" fillId="0" borderId="7" xfId="0" applyFont="1" applyBorder="1" applyAlignment="1">
      <alignment vertical="center"/>
    </xf>
    <xf numFmtId="4" fontId="27" fillId="0" borderId="7" xfId="0" applyNumberFormat="1" applyFont="1" applyBorder="1" applyAlignment="1" applyProtection="1">
      <alignment horizontal="right" vertical="center"/>
      <protection locked="0"/>
    </xf>
    <xf numFmtId="49" fontId="27" fillId="0" borderId="7" xfId="56" applyFont="1">
      <alignment horizontal="left" vertical="center" wrapText="1"/>
    </xf>
    <xf numFmtId="0" fontId="6" fillId="0" borderId="7" xfId="0" applyFont="1" applyBorder="1" applyAlignment="1">
      <alignment vertical="center"/>
    </xf>
    <xf numFmtId="4" fontId="6" fillId="0" borderId="7" xfId="0" applyNumberFormat="1" applyFont="1" applyBorder="1" applyAlignment="1" applyProtection="1">
      <alignment horizontal="right" vertical="center"/>
      <protection locked="0"/>
    </xf>
    <xf numFmtId="49" fontId="6" fillId="0" borderId="7" xfId="56" applyFont="1">
      <alignment horizontal="left" vertical="center" wrapText="1"/>
    </xf>
    <xf numFmtId="0" fontId="4" fillId="0" borderId="7" xfId="0" applyFont="1" applyBorder="1" applyAlignment="1">
      <alignment vertical="center"/>
    </xf>
    <xf numFmtId="4" fontId="28" fillId="0" borderId="7" xfId="0" applyNumberFormat="1" applyFont="1" applyBorder="1" applyAlignment="1">
      <alignment horizontal="right" vertical="center"/>
    </xf>
    <xf numFmtId="4" fontId="4" fillId="0" borderId="7" xfId="0" applyNumberFormat="1" applyFont="1" applyBorder="1" applyAlignment="1">
      <alignment horizontal="right" vertical="center"/>
    </xf>
    <xf numFmtId="0" fontId="27" fillId="0" borderId="7" xfId="0" applyFont="1" applyBorder="1" applyAlignment="1">
      <alignment horizontal="center" vertical="center"/>
    </xf>
    <xf numFmtId="4" fontId="27" fillId="0" borderId="7" xfId="0" applyNumberFormat="1" applyFont="1" applyBorder="1" applyAlignment="1">
      <alignment horizontal="right" vertical="center"/>
    </xf>
    <xf numFmtId="0" fontId="6" fillId="0" borderId="7" xfId="0" applyFont="1" applyBorder="1" applyAlignment="1">
      <alignment horizontal="left" vertical="center"/>
    </xf>
    <xf numFmtId="0" fontId="27" fillId="0" borderId="7" xfId="0" applyFont="1" applyBorder="1" applyAlignment="1" applyProtection="1">
      <alignment horizontal="center" vertical="center"/>
      <protection locked="0"/>
    </xf>
    <xf numFmtId="0" fontId="4" fillId="0" borderId="7" xfId="0" applyFont="1" applyBorder="1" applyAlignment="1">
      <alignment horizontal="left" vertical="center"/>
    </xf>
    <xf numFmtId="0" fontId="2" fillId="0" borderId="1" xfId="0" applyFont="1" applyBorder="1" applyAlignment="1">
      <alignment horizontal="center" vertical="center" wrapText="1"/>
    </xf>
    <xf numFmtId="0" fontId="1" fillId="0" borderId="8" xfId="0" applyFont="1" applyBorder="1"/>
    <xf numFmtId="179" fontId="6" fillId="0" borderId="0" xfId="0" applyNumberFormat="1" applyFont="1" applyBorder="1" applyAlignment="1">
      <alignment horizontal="right" vertical="center"/>
    </xf>
    <xf numFmtId="0" fontId="13" fillId="0" borderId="0" xfId="0" applyFont="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6" xfId="0" applyFont="1" applyBorder="1" applyAlignment="1">
      <alignment horizontal="center" vertical="center"/>
    </xf>
    <xf numFmtId="0" fontId="2" fillId="0" borderId="14"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left" vertical="center"/>
    </xf>
    <xf numFmtId="179" fontId="2" fillId="0" borderId="7" xfId="0" applyNumberFormat="1" applyFont="1" applyBorder="1" applyAlignment="1">
      <alignment horizontal="center" vertical="center"/>
    </xf>
    <xf numFmtId="0" fontId="4" fillId="0" borderId="7" xfId="0" applyFont="1" applyBorder="1" applyAlignment="1" applyProtection="1">
      <alignment horizontal="center" vertical="center"/>
      <protection locked="0"/>
    </xf>
    <xf numFmtId="0" fontId="4" fillId="0" borderId="7" xfId="0" applyFont="1" applyBorder="1" applyAlignment="1" applyProtection="1">
      <alignment horizontal="right" vertical="center"/>
      <protection locked="0"/>
    </xf>
    <xf numFmtId="0" fontId="2" fillId="0" borderId="0" xfId="0" applyFont="1" applyProtection="1">
      <protection locked="0"/>
    </xf>
    <xf numFmtId="0" fontId="5" fillId="0" borderId="0" xfId="0" applyFont="1" applyProtection="1">
      <protection locked="0"/>
    </xf>
    <xf numFmtId="0" fontId="2" fillId="0" borderId="3" xfId="0" applyFont="1" applyBorder="1" applyAlignment="1" applyProtection="1">
      <alignment horizontal="center" vertical="center"/>
      <protection locked="0"/>
    </xf>
    <xf numFmtId="0" fontId="2" fillId="0" borderId="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6" xfId="0" applyFont="1" applyBorder="1" applyAlignment="1" applyProtection="1">
      <alignment horizontal="center" vertical="center"/>
      <protection locked="0"/>
    </xf>
    <xf numFmtId="0" fontId="2" fillId="0" borderId="14" xfId="0" applyFont="1" applyBorder="1" applyAlignment="1">
      <alignment horizontal="center" vertical="center" wrapText="1"/>
    </xf>
    <xf numFmtId="0" fontId="18" fillId="0" borderId="1" xfId="0" applyFont="1" applyBorder="1" applyAlignment="1">
      <alignment horizontal="center" vertical="center" wrapText="1"/>
    </xf>
    <xf numFmtId="0" fontId="2" fillId="0" borderId="14"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protection locked="0"/>
    </xf>
    <xf numFmtId="0" fontId="7" fillId="0" borderId="0" xfId="0" applyFont="1" applyAlignment="1">
      <alignment horizontal="center" vertical="top"/>
    </xf>
    <xf numFmtId="0" fontId="4" fillId="0" borderId="6" xfId="0" applyFont="1" applyBorder="1" applyAlignment="1">
      <alignment horizontal="left" vertical="center"/>
    </xf>
    <xf numFmtId="0" fontId="27" fillId="0" borderId="6" xfId="0" applyFont="1" applyBorder="1" applyAlignment="1">
      <alignment horizontal="center" vertical="center"/>
    </xf>
    <xf numFmtId="0" fontId="27" fillId="0" borderId="6" xfId="0" applyFont="1" applyBorder="1" applyAlignment="1">
      <alignment horizontal="left" vertical="center"/>
    </xf>
    <xf numFmtId="0" fontId="27" fillId="0" borderId="7" xfId="0" applyFont="1" applyBorder="1" applyAlignment="1">
      <alignment horizontal="left" vertical="center"/>
    </xf>
    <xf numFmtId="179" fontId="27" fillId="0" borderId="7" xfId="0" applyNumberFormat="1" applyFont="1" applyBorder="1" applyAlignment="1">
      <alignment horizontal="right" vertical="center"/>
    </xf>
    <xf numFmtId="0" fontId="6" fillId="0" borderId="6" xfId="0" applyFont="1" applyBorder="1" applyAlignment="1">
      <alignment horizontal="left" vertical="center"/>
    </xf>
    <xf numFmtId="0" fontId="27" fillId="0" borderId="6" xfId="0" applyFont="1" applyBorder="1" applyAlignment="1" applyProtection="1">
      <alignment horizontal="center" vertical="center"/>
      <protection locked="0"/>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Style" xfId="49"/>
    <cellStyle name="DateTimeStyle" xfId="50"/>
    <cellStyle name="IntegralNumberStyle" xfId="51"/>
    <cellStyle name="MoneyStyle" xfId="52"/>
    <cellStyle name="Normal" xfId="53"/>
    <cellStyle name="NumberStyle" xfId="54"/>
    <cellStyle name="PercentStyle" xfId="55"/>
    <cellStyle name="TextStyle" xfId="56"/>
    <cellStyle name="TimeStyle" xfId="57"/>
    <cellStyle name="常规 3"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2"/>
  <sheetViews>
    <sheetView showZeros="0" tabSelected="1" workbookViewId="0">
      <pane ySplit="1" topLeftCell="A3" activePane="bottomLeft" state="frozen"/>
      <selection/>
      <selection pane="bottomLeft" activeCell="D23" sqref="D23"/>
    </sheetView>
  </sheetViews>
  <sheetFormatPr defaultColWidth="8" defaultRowHeight="14.25" customHeight="1" outlineLevelCol="3"/>
  <cols>
    <col min="1" max="1" width="39.5" customWidth="1"/>
    <col min="2" max="2" width="46.375" customWidth="1"/>
    <col min="3" max="3" width="40.5" customWidth="1"/>
    <col min="4" max="4" width="50.2583333333333" customWidth="1"/>
  </cols>
  <sheetData>
    <row r="1" customHeight="1" spans="1:4">
      <c r="A1" s="2"/>
      <c r="B1" s="2"/>
      <c r="C1" s="2"/>
      <c r="D1" s="2"/>
    </row>
    <row r="2" ht="12" customHeight="1" spans="4:4">
      <c r="D2" s="105" t="s">
        <v>0</v>
      </c>
    </row>
    <row r="3" ht="36" customHeight="1" spans="1:4">
      <c r="A3" s="50" t="s">
        <v>1</v>
      </c>
      <c r="B3" s="252"/>
      <c r="C3" s="252"/>
      <c r="D3" s="252"/>
    </row>
    <row r="4" ht="21" customHeight="1" spans="1:4">
      <c r="A4" s="100" t="s">
        <v>2</v>
      </c>
      <c r="B4" s="209"/>
      <c r="C4" s="209"/>
      <c r="D4" s="104" t="s">
        <v>3</v>
      </c>
    </row>
    <row r="5" ht="19.5" customHeight="1" spans="1:4">
      <c r="A5" s="12" t="s">
        <v>4</v>
      </c>
      <c r="B5" s="14"/>
      <c r="C5" s="12" t="s">
        <v>5</v>
      </c>
      <c r="D5" s="14"/>
    </row>
    <row r="6" ht="19.5" customHeight="1" spans="1:4">
      <c r="A6" s="17" t="s">
        <v>6</v>
      </c>
      <c r="B6" s="17" t="s">
        <v>7</v>
      </c>
      <c r="C6" s="17" t="s">
        <v>8</v>
      </c>
      <c r="D6" s="17" t="s">
        <v>7</v>
      </c>
    </row>
    <row r="7" ht="19.5" customHeight="1" spans="1:4">
      <c r="A7" s="20"/>
      <c r="B7" s="20"/>
      <c r="C7" s="20"/>
      <c r="D7" s="20"/>
    </row>
    <row r="8" ht="20.1" customHeight="1" spans="1:4">
      <c r="A8" s="224" t="s">
        <v>9</v>
      </c>
      <c r="B8" s="193">
        <f>D18</f>
        <v>9816447</v>
      </c>
      <c r="C8" s="216" t="s">
        <v>10</v>
      </c>
      <c r="D8" s="193">
        <v>7854636</v>
      </c>
    </row>
    <row r="9" ht="20.1" customHeight="1" spans="1:4">
      <c r="A9" s="224" t="s">
        <v>11</v>
      </c>
      <c r="B9" s="193"/>
      <c r="C9" s="216" t="s">
        <v>12</v>
      </c>
      <c r="D9" s="193">
        <v>699600</v>
      </c>
    </row>
    <row r="10" ht="20.1" customHeight="1" spans="1:4">
      <c r="A10" s="224" t="s">
        <v>13</v>
      </c>
      <c r="B10" s="193"/>
      <c r="C10" s="216" t="s">
        <v>14</v>
      </c>
      <c r="D10" s="193">
        <v>520323</v>
      </c>
    </row>
    <row r="11" ht="20.1" customHeight="1" spans="1:4">
      <c r="A11" s="224" t="s">
        <v>15</v>
      </c>
      <c r="B11" s="215"/>
      <c r="C11" s="216" t="s">
        <v>16</v>
      </c>
      <c r="D11" s="193">
        <v>741888</v>
      </c>
    </row>
    <row r="12" ht="20.1" customHeight="1" spans="1:4">
      <c r="A12" s="224" t="s">
        <v>17</v>
      </c>
      <c r="B12" s="219"/>
      <c r="C12" s="216"/>
      <c r="D12" s="219"/>
    </row>
    <row r="13" ht="20.1" customHeight="1" spans="1:4">
      <c r="A13" s="224" t="s">
        <v>18</v>
      </c>
      <c r="B13" s="99"/>
      <c r="C13" s="216"/>
      <c r="D13" s="219"/>
    </row>
    <row r="14" ht="20.1" customHeight="1" spans="1:4">
      <c r="A14" s="224" t="s">
        <v>19</v>
      </c>
      <c r="B14" s="99"/>
      <c r="C14" s="216"/>
      <c r="D14" s="219"/>
    </row>
    <row r="15" ht="20.1" customHeight="1" spans="1:4">
      <c r="A15" s="224" t="s">
        <v>20</v>
      </c>
      <c r="B15" s="99"/>
      <c r="C15" s="216"/>
      <c r="D15" s="219"/>
    </row>
    <row r="16" ht="20.1" customHeight="1" spans="1:4">
      <c r="A16" s="253" t="s">
        <v>21</v>
      </c>
      <c r="B16" s="99"/>
      <c r="C16" s="216"/>
      <c r="D16" s="219"/>
    </row>
    <row r="17" ht="20.1" customHeight="1" spans="1:4">
      <c r="A17" s="253" t="s">
        <v>22</v>
      </c>
      <c r="B17" s="219"/>
      <c r="C17" s="216"/>
      <c r="D17" s="219"/>
    </row>
    <row r="18" ht="20.1" customHeight="1" spans="1:4">
      <c r="A18" s="254" t="s">
        <v>23</v>
      </c>
      <c r="B18" s="221">
        <f>B8+B9+B10+B11+B12</f>
        <v>9816447</v>
      </c>
      <c r="C18" s="220" t="s">
        <v>24</v>
      </c>
      <c r="D18" s="221">
        <f>SUM(D8:D17)</f>
        <v>9816447</v>
      </c>
    </row>
    <row r="19" ht="20.1" customHeight="1" spans="1:4">
      <c r="A19" s="255" t="s">
        <v>25</v>
      </c>
      <c r="B19" s="221">
        <f>B20+B21</f>
        <v>0</v>
      </c>
      <c r="C19" s="256" t="s">
        <v>26</v>
      </c>
      <c r="D19" s="257">
        <f>D20+D21</f>
        <v>0</v>
      </c>
    </row>
    <row r="20" ht="20.1" customHeight="1" spans="1:4">
      <c r="A20" s="258" t="s">
        <v>27</v>
      </c>
      <c r="B20" s="219"/>
      <c r="C20" s="222" t="s">
        <v>27</v>
      </c>
      <c r="D20" s="99"/>
    </row>
    <row r="21" ht="20.1" customHeight="1" spans="1:4">
      <c r="A21" s="258" t="s">
        <v>28</v>
      </c>
      <c r="B21" s="219"/>
      <c r="C21" s="222" t="s">
        <v>29</v>
      </c>
      <c r="D21" s="99"/>
    </row>
    <row r="22" ht="20.1" customHeight="1" spans="1:4">
      <c r="A22" s="259" t="s">
        <v>30</v>
      </c>
      <c r="B22" s="221">
        <f>B18+B19</f>
        <v>9816447</v>
      </c>
      <c r="C22" s="220" t="s">
        <v>31</v>
      </c>
      <c r="D22" s="212">
        <f>D18+D19</f>
        <v>9816447</v>
      </c>
    </row>
  </sheetData>
  <mergeCells count="8">
    <mergeCell ref="A3:D3"/>
    <mergeCell ref="A4:B4"/>
    <mergeCell ref="A5:B5"/>
    <mergeCell ref="C5:D5"/>
    <mergeCell ref="A6:A7"/>
    <mergeCell ref="B6:B7"/>
    <mergeCell ref="C6:C7"/>
    <mergeCell ref="D6:D7"/>
  </mergeCells>
  <pageMargins left="0.75" right="0.75" top="1" bottom="1" header="0.5" footer="0.5"/>
  <pageSetup paperSize="9" scale="7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tabSelected="1" workbookViewId="0">
      <pane ySplit="1" topLeftCell="A2" activePane="bottomLeft" state="frozen"/>
      <selection/>
      <selection pane="bottomLeft" activeCell="D23" sqref="D23"/>
    </sheetView>
  </sheetViews>
  <sheetFormatPr defaultColWidth="9.125" defaultRowHeight="14.25" customHeight="1" outlineLevelCol="5"/>
  <cols>
    <col min="1" max="1" width="29" customWidth="1"/>
    <col min="2" max="2" width="28.5" customWidth="1"/>
    <col min="3" max="3" width="31.5" customWidth="1"/>
    <col min="4" max="6" width="33.5" customWidth="1"/>
  </cols>
  <sheetData>
    <row r="1" customHeight="1" spans="1:6">
      <c r="A1" s="2"/>
      <c r="B1" s="2"/>
      <c r="C1" s="2"/>
      <c r="D1" s="2"/>
      <c r="E1" s="2"/>
      <c r="F1" s="2"/>
    </row>
    <row r="2" ht="15.75" customHeight="1" spans="6:6">
      <c r="F2" s="60" t="s">
        <v>421</v>
      </c>
    </row>
    <row r="3" ht="28.5" customHeight="1" spans="1:6">
      <c r="A3" s="32" t="s">
        <v>422</v>
      </c>
      <c r="B3" s="32"/>
      <c r="C3" s="32"/>
      <c r="D3" s="32"/>
      <c r="E3" s="32"/>
      <c r="F3" s="32"/>
    </row>
    <row r="4" ht="15" customHeight="1" spans="1:6">
      <c r="A4" s="106" t="str">
        <f>'部门财务收支预算总表01-1'!A4</f>
        <v>单位名称：新平彝族傣族自治县人民代表大会常务委员会</v>
      </c>
      <c r="B4" s="107"/>
      <c r="C4" s="107"/>
      <c r="D4" s="63"/>
      <c r="E4" s="63"/>
      <c r="F4" s="108" t="s">
        <v>3</v>
      </c>
    </row>
    <row r="5" ht="18.95" customHeight="1" spans="1:6">
      <c r="A5" s="11" t="s">
        <v>125</v>
      </c>
      <c r="B5" s="11" t="s">
        <v>53</v>
      </c>
      <c r="C5" s="11" t="s">
        <v>54</v>
      </c>
      <c r="D5" s="17" t="s">
        <v>423</v>
      </c>
      <c r="E5" s="68"/>
      <c r="F5" s="68"/>
    </row>
    <row r="6" ht="30" customHeight="1" spans="1:6">
      <c r="A6" s="20"/>
      <c r="B6" s="20"/>
      <c r="C6" s="20"/>
      <c r="D6" s="17" t="s">
        <v>36</v>
      </c>
      <c r="E6" s="68" t="s">
        <v>62</v>
      </c>
      <c r="F6" s="68" t="s">
        <v>63</v>
      </c>
    </row>
    <row r="7" ht="20.1" customHeight="1" spans="1:6">
      <c r="A7" s="68">
        <v>1</v>
      </c>
      <c r="B7" s="68">
        <v>2</v>
      </c>
      <c r="C7" s="68">
        <v>3</v>
      </c>
      <c r="D7" s="68">
        <v>4</v>
      </c>
      <c r="E7" s="68">
        <v>5</v>
      </c>
      <c r="F7" s="68">
        <v>6</v>
      </c>
    </row>
    <row r="8" ht="20.1" customHeight="1" spans="1:6">
      <c r="A8" s="34"/>
      <c r="B8" s="34"/>
      <c r="C8" s="34"/>
      <c r="D8" s="24"/>
      <c r="E8" s="24"/>
      <c r="F8" s="24"/>
    </row>
    <row r="9" ht="20.1" customHeight="1" spans="1:6">
      <c r="A9" s="109" t="s">
        <v>87</v>
      </c>
      <c r="B9" s="110"/>
      <c r="C9" s="110"/>
      <c r="D9" s="24"/>
      <c r="E9" s="24"/>
      <c r="F9" s="24"/>
    </row>
    <row r="10" ht="21" customHeight="1" spans="1:1">
      <c r="A10" t="s">
        <v>424</v>
      </c>
    </row>
  </sheetData>
  <mergeCells count="6">
    <mergeCell ref="A3:F3"/>
    <mergeCell ref="D5:F5"/>
    <mergeCell ref="A9:C9"/>
    <mergeCell ref="A5:A6"/>
    <mergeCell ref="B5:B6"/>
    <mergeCell ref="C5:C6"/>
  </mergeCells>
  <pageMargins left="0.75" right="0.75" top="1" bottom="1" header="0.5" footer="0.5"/>
  <pageSetup paperSize="9" scale="7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24"/>
  <sheetViews>
    <sheetView showZeros="0" tabSelected="1" workbookViewId="0">
      <pane ySplit="1" topLeftCell="A37" activePane="bottomLeft" state="frozen"/>
      <selection/>
      <selection pane="bottomLeft" activeCell="D23" sqref="D23"/>
    </sheetView>
  </sheetViews>
  <sheetFormatPr defaultColWidth="9.125" defaultRowHeight="14.25" customHeight="1"/>
  <cols>
    <col min="1" max="1" width="39.125" customWidth="1"/>
    <col min="2" max="2" width="21.625" customWidth="1"/>
    <col min="3" max="3" width="35.2583333333333" customWidth="1"/>
    <col min="4" max="4" width="7.625" customWidth="1"/>
    <col min="5" max="5" width="10.2583333333333" customWidth="1"/>
    <col min="6" max="11" width="14.7583333333333" customWidth="1"/>
    <col min="12" max="16" width="12.5" customWidth="1"/>
    <col min="17" max="17" width="10.5" customWidth="1"/>
  </cols>
  <sheetData>
    <row r="1" customHeight="1" spans="1:17">
      <c r="A1" s="2"/>
      <c r="B1" s="2"/>
      <c r="C1" s="2"/>
      <c r="D1" s="2"/>
      <c r="E1" s="2"/>
      <c r="F1" s="2"/>
      <c r="G1" s="2"/>
      <c r="H1" s="2"/>
      <c r="I1" s="2"/>
      <c r="J1" s="2"/>
      <c r="K1" s="2"/>
      <c r="L1" s="2"/>
      <c r="M1" s="2"/>
      <c r="N1" s="2"/>
      <c r="O1" s="2"/>
      <c r="P1" s="2"/>
      <c r="Q1" s="2"/>
    </row>
    <row r="2" ht="13.7" customHeight="1" spans="15:17">
      <c r="O2" s="59"/>
      <c r="P2" s="59"/>
      <c r="Q2" s="104" t="s">
        <v>425</v>
      </c>
    </row>
    <row r="3" ht="27.95" customHeight="1" spans="1:17">
      <c r="A3" s="61" t="s">
        <v>426</v>
      </c>
      <c r="B3" s="32"/>
      <c r="C3" s="32"/>
      <c r="D3" s="32"/>
      <c r="E3" s="32"/>
      <c r="F3" s="32"/>
      <c r="G3" s="32"/>
      <c r="H3" s="32"/>
      <c r="I3" s="32"/>
      <c r="J3" s="32"/>
      <c r="K3" s="51"/>
      <c r="L3" s="32"/>
      <c r="M3" s="32"/>
      <c r="N3" s="32"/>
      <c r="O3" s="51"/>
      <c r="P3" s="51"/>
      <c r="Q3" s="32"/>
    </row>
    <row r="4" ht="18.95" customHeight="1" spans="1:17">
      <c r="A4" s="100" t="str">
        <f>'部门财务收支预算总表01-1'!A4</f>
        <v>单位名称：新平彝族傣族自治县人民代表大会常务委员会</v>
      </c>
      <c r="B4" s="8"/>
      <c r="C4" s="8"/>
      <c r="D4" s="8"/>
      <c r="E4" s="8"/>
      <c r="F4" s="8"/>
      <c r="G4" s="8"/>
      <c r="H4" s="8"/>
      <c r="I4" s="8"/>
      <c r="J4" s="8"/>
      <c r="O4" s="70"/>
      <c r="P4" s="70"/>
      <c r="Q4" s="105" t="s">
        <v>116</v>
      </c>
    </row>
    <row r="5" ht="15.75" customHeight="1" spans="1:17">
      <c r="A5" s="11" t="s">
        <v>427</v>
      </c>
      <c r="B5" s="76" t="s">
        <v>428</v>
      </c>
      <c r="C5" s="76" t="s">
        <v>429</v>
      </c>
      <c r="D5" s="76" t="s">
        <v>430</v>
      </c>
      <c r="E5" s="76" t="s">
        <v>431</v>
      </c>
      <c r="F5" s="76" t="s">
        <v>432</v>
      </c>
      <c r="G5" s="77" t="s">
        <v>132</v>
      </c>
      <c r="H5" s="77"/>
      <c r="I5" s="77"/>
      <c r="J5" s="77"/>
      <c r="K5" s="78"/>
      <c r="L5" s="77"/>
      <c r="M5" s="77"/>
      <c r="N5" s="77"/>
      <c r="O5" s="93"/>
      <c r="P5" s="78"/>
      <c r="Q5" s="94"/>
    </row>
    <row r="6" ht="17.25" customHeight="1" spans="1:17">
      <c r="A6" s="16"/>
      <c r="B6" s="79"/>
      <c r="C6" s="79"/>
      <c r="D6" s="79"/>
      <c r="E6" s="79"/>
      <c r="F6" s="79"/>
      <c r="G6" s="79" t="s">
        <v>36</v>
      </c>
      <c r="H6" s="79" t="s">
        <v>39</v>
      </c>
      <c r="I6" s="79" t="s">
        <v>433</v>
      </c>
      <c r="J6" s="79" t="s">
        <v>434</v>
      </c>
      <c r="K6" s="80" t="s">
        <v>435</v>
      </c>
      <c r="L6" s="95" t="s">
        <v>436</v>
      </c>
      <c r="M6" s="95"/>
      <c r="N6" s="95"/>
      <c r="O6" s="96"/>
      <c r="P6" s="97"/>
      <c r="Q6" s="81"/>
    </row>
    <row r="7" ht="54" customHeight="1" spans="1:17">
      <c r="A7" s="19"/>
      <c r="B7" s="81"/>
      <c r="C7" s="81"/>
      <c r="D7" s="81"/>
      <c r="E7" s="81"/>
      <c r="F7" s="81"/>
      <c r="G7" s="81"/>
      <c r="H7" s="81" t="s">
        <v>38</v>
      </c>
      <c r="I7" s="81"/>
      <c r="J7" s="81"/>
      <c r="K7" s="82"/>
      <c r="L7" s="81" t="s">
        <v>38</v>
      </c>
      <c r="M7" s="81" t="s">
        <v>49</v>
      </c>
      <c r="N7" s="81" t="s">
        <v>139</v>
      </c>
      <c r="O7" s="98" t="s">
        <v>45</v>
      </c>
      <c r="P7" s="82" t="s">
        <v>46</v>
      </c>
      <c r="Q7" s="81" t="s">
        <v>47</v>
      </c>
    </row>
    <row r="8" ht="20.1" customHeight="1" spans="1:17">
      <c r="A8" s="20">
        <v>1</v>
      </c>
      <c r="B8" s="101">
        <v>2</v>
      </c>
      <c r="C8" s="101">
        <v>3</v>
      </c>
      <c r="D8" s="101">
        <v>4</v>
      </c>
      <c r="E8" s="101">
        <v>5</v>
      </c>
      <c r="F8" s="101">
        <v>6</v>
      </c>
      <c r="G8" s="102">
        <v>7</v>
      </c>
      <c r="H8" s="102">
        <v>8</v>
      </c>
      <c r="I8" s="102">
        <v>9</v>
      </c>
      <c r="J8" s="102">
        <v>10</v>
      </c>
      <c r="K8" s="102">
        <v>11</v>
      </c>
      <c r="L8" s="102">
        <v>12</v>
      </c>
      <c r="M8" s="102">
        <v>13</v>
      </c>
      <c r="N8" s="102">
        <v>14</v>
      </c>
      <c r="O8" s="102">
        <v>15</v>
      </c>
      <c r="P8" s="102">
        <v>16</v>
      </c>
      <c r="Q8" s="102">
        <v>17</v>
      </c>
    </row>
    <row r="9" ht="20.1" customHeight="1" spans="1:17">
      <c r="A9" s="83" t="s">
        <v>150</v>
      </c>
      <c r="B9" s="84"/>
      <c r="C9" s="84"/>
      <c r="D9" s="84"/>
      <c r="E9" s="103"/>
      <c r="F9" s="24"/>
      <c r="G9" s="24">
        <f>H9</f>
        <v>58000</v>
      </c>
      <c r="H9" s="24">
        <f>H10+H11</f>
        <v>58000</v>
      </c>
      <c r="I9" s="24"/>
      <c r="J9" s="24"/>
      <c r="K9" s="24"/>
      <c r="L9" s="24"/>
      <c r="M9" s="24"/>
      <c r="N9" s="24"/>
      <c r="O9" s="24"/>
      <c r="P9" s="24"/>
      <c r="Q9" s="24"/>
    </row>
    <row r="10" ht="20.1" customHeight="1" spans="1:17">
      <c r="A10" s="83"/>
      <c r="B10" s="84" t="s">
        <v>437</v>
      </c>
      <c r="C10" s="84" t="s">
        <v>438</v>
      </c>
      <c r="D10" s="84" t="s">
        <v>439</v>
      </c>
      <c r="E10" s="103">
        <v>2</v>
      </c>
      <c r="F10" s="24"/>
      <c r="G10" s="24">
        <f t="shared" ref="G10:G23" si="0">H10</f>
        <v>10000</v>
      </c>
      <c r="H10" s="24">
        <v>10000</v>
      </c>
      <c r="I10" s="24"/>
      <c r="J10" s="24"/>
      <c r="K10" s="24"/>
      <c r="L10" s="24"/>
      <c r="M10" s="24"/>
      <c r="N10" s="24"/>
      <c r="O10" s="24"/>
      <c r="P10" s="24"/>
      <c r="Q10" s="24"/>
    </row>
    <row r="11" ht="20.1" customHeight="1" spans="1:17">
      <c r="A11" s="83"/>
      <c r="B11" s="84" t="s">
        <v>440</v>
      </c>
      <c r="C11" s="84" t="s">
        <v>441</v>
      </c>
      <c r="D11" s="84" t="s">
        <v>439</v>
      </c>
      <c r="E11" s="103">
        <v>2</v>
      </c>
      <c r="F11" s="24"/>
      <c r="G11" s="24">
        <f t="shared" si="0"/>
        <v>48000</v>
      </c>
      <c r="H11" s="24">
        <v>48000</v>
      </c>
      <c r="I11" s="24"/>
      <c r="J11" s="24"/>
      <c r="K11" s="24"/>
      <c r="L11" s="24"/>
      <c r="M11" s="24"/>
      <c r="N11" s="24"/>
      <c r="O11" s="24"/>
      <c r="P11" s="24"/>
      <c r="Q11" s="24"/>
    </row>
    <row r="12" ht="20.1" customHeight="1" spans="1:17">
      <c r="A12" s="83" t="s">
        <v>158</v>
      </c>
      <c r="B12" s="84"/>
      <c r="C12" s="84"/>
      <c r="D12" s="84"/>
      <c r="E12" s="103"/>
      <c r="F12" s="24"/>
      <c r="G12" s="24">
        <f t="shared" si="0"/>
        <v>8500</v>
      </c>
      <c r="H12" s="24">
        <f>H13</f>
        <v>8500</v>
      </c>
      <c r="I12" s="24"/>
      <c r="J12" s="24"/>
      <c r="K12" s="24"/>
      <c r="L12" s="24"/>
      <c r="M12" s="24"/>
      <c r="N12" s="24"/>
      <c r="O12" s="24"/>
      <c r="P12" s="24"/>
      <c r="Q12" s="24"/>
    </row>
    <row r="13" ht="20.1" customHeight="1" spans="1:17">
      <c r="A13" s="83"/>
      <c r="B13" s="84" t="s">
        <v>442</v>
      </c>
      <c r="C13" s="84" t="s">
        <v>443</v>
      </c>
      <c r="D13" s="84" t="s">
        <v>361</v>
      </c>
      <c r="E13" s="103">
        <v>50</v>
      </c>
      <c r="F13" s="24"/>
      <c r="G13" s="24">
        <f t="shared" si="0"/>
        <v>8500</v>
      </c>
      <c r="H13" s="24">
        <v>8500</v>
      </c>
      <c r="I13" s="24"/>
      <c r="J13" s="24"/>
      <c r="K13" s="24"/>
      <c r="L13" s="24"/>
      <c r="M13" s="24"/>
      <c r="N13" s="24"/>
      <c r="O13" s="24"/>
      <c r="P13" s="24"/>
      <c r="Q13" s="24"/>
    </row>
    <row r="14" ht="20.1" customHeight="1" spans="1:17">
      <c r="A14" s="83" t="s">
        <v>444</v>
      </c>
      <c r="B14" s="84"/>
      <c r="C14" s="84"/>
      <c r="D14" s="84"/>
      <c r="E14" s="103"/>
      <c r="F14" s="24"/>
      <c r="G14" s="24">
        <f t="shared" si="0"/>
        <v>10000</v>
      </c>
      <c r="H14" s="24">
        <f>H15</f>
        <v>10000</v>
      </c>
      <c r="I14" s="24"/>
      <c r="J14" s="24"/>
      <c r="K14" s="24"/>
      <c r="L14" s="24"/>
      <c r="M14" s="24"/>
      <c r="N14" s="24"/>
      <c r="O14" s="24"/>
      <c r="P14" s="24"/>
      <c r="Q14" s="24"/>
    </row>
    <row r="15" ht="20.1" customHeight="1" spans="1:17">
      <c r="A15" s="83"/>
      <c r="B15" s="84" t="s">
        <v>445</v>
      </c>
      <c r="C15" s="84" t="s">
        <v>446</v>
      </c>
      <c r="D15" s="84" t="s">
        <v>447</v>
      </c>
      <c r="E15" s="103">
        <v>1250</v>
      </c>
      <c r="F15" s="24"/>
      <c r="G15" s="24">
        <f t="shared" si="0"/>
        <v>10000</v>
      </c>
      <c r="H15" s="24">
        <v>10000</v>
      </c>
      <c r="I15" s="24"/>
      <c r="J15" s="24"/>
      <c r="K15" s="24"/>
      <c r="L15" s="24"/>
      <c r="M15" s="24"/>
      <c r="N15" s="24"/>
      <c r="O15" s="24"/>
      <c r="P15" s="24"/>
      <c r="Q15" s="24"/>
    </row>
    <row r="16" ht="20.1" customHeight="1" spans="1:17">
      <c r="A16" s="83" t="s">
        <v>221</v>
      </c>
      <c r="B16" s="84"/>
      <c r="C16" s="84"/>
      <c r="D16" s="84"/>
      <c r="E16" s="103"/>
      <c r="F16" s="24"/>
      <c r="G16" s="24">
        <f t="shared" ref="G16:G17" si="1">H16</f>
        <v>10000</v>
      </c>
      <c r="H16" s="24">
        <f>H17</f>
        <v>10000</v>
      </c>
      <c r="I16" s="24"/>
      <c r="J16" s="24"/>
      <c r="K16" s="24"/>
      <c r="L16" s="24"/>
      <c r="M16" s="24"/>
      <c r="N16" s="24"/>
      <c r="O16" s="24"/>
      <c r="P16" s="24"/>
      <c r="Q16" s="24"/>
    </row>
    <row r="17" ht="20.1" customHeight="1" spans="1:17">
      <c r="A17" s="83"/>
      <c r="B17" s="84" t="s">
        <v>445</v>
      </c>
      <c r="C17" s="84" t="s">
        <v>446</v>
      </c>
      <c r="D17" s="84" t="s">
        <v>447</v>
      </c>
      <c r="E17" s="103">
        <v>2500</v>
      </c>
      <c r="F17" s="24"/>
      <c r="G17" s="24">
        <f t="shared" si="1"/>
        <v>10000</v>
      </c>
      <c r="H17" s="24">
        <v>10000</v>
      </c>
      <c r="I17" s="24"/>
      <c r="J17" s="24"/>
      <c r="K17" s="24"/>
      <c r="L17" s="24"/>
      <c r="M17" s="24"/>
      <c r="N17" s="24"/>
      <c r="O17" s="24"/>
      <c r="P17" s="24"/>
      <c r="Q17" s="24"/>
    </row>
    <row r="18" ht="20.1" customHeight="1" spans="1:17">
      <c r="A18" s="83" t="s">
        <v>208</v>
      </c>
      <c r="B18" s="84"/>
      <c r="C18" s="84"/>
      <c r="D18" s="84"/>
      <c r="E18" s="103"/>
      <c r="F18" s="24"/>
      <c r="G18" s="24">
        <f t="shared" si="0"/>
        <v>149000</v>
      </c>
      <c r="H18" s="24">
        <f>H19+H20+H21+H22+H23</f>
        <v>149000</v>
      </c>
      <c r="I18" s="24"/>
      <c r="J18" s="24"/>
      <c r="K18" s="24"/>
      <c r="L18" s="24"/>
      <c r="M18" s="24"/>
      <c r="N18" s="24"/>
      <c r="O18" s="24"/>
      <c r="P18" s="24"/>
      <c r="Q18" s="24"/>
    </row>
    <row r="19" ht="20.1" customHeight="1" spans="1:17">
      <c r="A19" s="83"/>
      <c r="B19" s="84" t="s">
        <v>442</v>
      </c>
      <c r="C19" s="84" t="s">
        <v>443</v>
      </c>
      <c r="D19" s="84" t="s">
        <v>361</v>
      </c>
      <c r="E19" s="103">
        <v>100</v>
      </c>
      <c r="F19" s="24"/>
      <c r="G19" s="24">
        <f t="shared" si="0"/>
        <v>17000</v>
      </c>
      <c r="H19" s="24">
        <v>17000</v>
      </c>
      <c r="I19" s="24"/>
      <c r="J19" s="24"/>
      <c r="K19" s="24"/>
      <c r="L19" s="24"/>
      <c r="M19" s="24"/>
      <c r="N19" s="24"/>
      <c r="O19" s="24"/>
      <c r="P19" s="24"/>
      <c r="Q19" s="24"/>
    </row>
    <row r="20" ht="20.1" customHeight="1" spans="1:17">
      <c r="A20" s="83"/>
      <c r="B20" s="84" t="s">
        <v>448</v>
      </c>
      <c r="C20" s="84" t="s">
        <v>449</v>
      </c>
      <c r="D20" s="84" t="s">
        <v>439</v>
      </c>
      <c r="E20" s="103">
        <v>2</v>
      </c>
      <c r="F20" s="24"/>
      <c r="G20" s="24">
        <f t="shared" si="0"/>
        <v>10000</v>
      </c>
      <c r="H20" s="24">
        <v>10000</v>
      </c>
      <c r="I20" s="24"/>
      <c r="J20" s="24"/>
      <c r="K20" s="24"/>
      <c r="L20" s="24"/>
      <c r="M20" s="24"/>
      <c r="N20" s="24"/>
      <c r="O20" s="24"/>
      <c r="P20" s="24"/>
      <c r="Q20" s="24"/>
    </row>
    <row r="21" ht="20.1" customHeight="1" spans="1:17">
      <c r="A21" s="83"/>
      <c r="B21" s="84" t="s">
        <v>445</v>
      </c>
      <c r="C21" s="84" t="s">
        <v>446</v>
      </c>
      <c r="D21" s="84" t="s">
        <v>447</v>
      </c>
      <c r="E21" s="103">
        <v>6500</v>
      </c>
      <c r="F21" s="24"/>
      <c r="G21" s="24">
        <f t="shared" si="0"/>
        <v>52000</v>
      </c>
      <c r="H21" s="24">
        <v>52000</v>
      </c>
      <c r="I21" s="24"/>
      <c r="J21" s="24"/>
      <c r="K21" s="24"/>
      <c r="L21" s="24"/>
      <c r="M21" s="24"/>
      <c r="N21" s="24"/>
      <c r="O21" s="24"/>
      <c r="P21" s="24"/>
      <c r="Q21" s="24"/>
    </row>
    <row r="22" ht="20.1" customHeight="1" spans="1:17">
      <c r="A22" s="83"/>
      <c r="B22" s="84" t="s">
        <v>195</v>
      </c>
      <c r="C22" s="84" t="s">
        <v>450</v>
      </c>
      <c r="D22" s="84" t="s">
        <v>304</v>
      </c>
      <c r="E22" s="103">
        <v>2</v>
      </c>
      <c r="F22" s="24"/>
      <c r="G22" s="24">
        <f t="shared" si="0"/>
        <v>12000</v>
      </c>
      <c r="H22" s="24">
        <v>12000</v>
      </c>
      <c r="I22" s="24"/>
      <c r="J22" s="24"/>
      <c r="K22" s="24"/>
      <c r="L22" s="24"/>
      <c r="M22" s="24"/>
      <c r="N22" s="24"/>
      <c r="O22" s="24"/>
      <c r="P22" s="24"/>
      <c r="Q22" s="24"/>
    </row>
    <row r="23" ht="20.1" customHeight="1" spans="1:17">
      <c r="A23" s="83"/>
      <c r="B23" s="84" t="s">
        <v>195</v>
      </c>
      <c r="C23" s="84" t="s">
        <v>451</v>
      </c>
      <c r="D23" s="84" t="s">
        <v>304</v>
      </c>
      <c r="E23" s="103">
        <v>10</v>
      </c>
      <c r="F23" s="24"/>
      <c r="G23" s="24">
        <f t="shared" si="0"/>
        <v>58000</v>
      </c>
      <c r="H23" s="24">
        <v>58000</v>
      </c>
      <c r="I23" s="24"/>
      <c r="J23" s="24"/>
      <c r="K23" s="24"/>
      <c r="L23" s="24"/>
      <c r="M23" s="24"/>
      <c r="N23" s="24"/>
      <c r="O23" s="24"/>
      <c r="P23" s="24"/>
      <c r="Q23" s="24"/>
    </row>
    <row r="24" ht="20.1" customHeight="1" spans="1:17">
      <c r="A24" s="86" t="s">
        <v>87</v>
      </c>
      <c r="B24" s="87"/>
      <c r="C24" s="87"/>
      <c r="D24" s="87"/>
      <c r="E24" s="103"/>
      <c r="F24" s="24"/>
      <c r="G24" s="24">
        <f>G9+G12+G14+G16+G18</f>
        <v>235500</v>
      </c>
      <c r="H24" s="24">
        <f>H9+H12+H14+H16+H18</f>
        <v>235500</v>
      </c>
      <c r="I24" s="24"/>
      <c r="J24" s="24"/>
      <c r="K24" s="24"/>
      <c r="L24" s="24"/>
      <c r="M24" s="24"/>
      <c r="N24" s="24"/>
      <c r="O24" s="24"/>
      <c r="P24" s="24"/>
      <c r="Q24" s="24"/>
    </row>
  </sheetData>
  <mergeCells count="16">
    <mergeCell ref="A3:Q3"/>
    <mergeCell ref="A4:F4"/>
    <mergeCell ref="G5:Q5"/>
    <mergeCell ref="L6:Q6"/>
    <mergeCell ref="A24:E24"/>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scale="4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2"/>
  <sheetViews>
    <sheetView showZeros="0" tabSelected="1" workbookViewId="0">
      <pane ySplit="1" topLeftCell="A2" activePane="bottomLeft" state="frozen"/>
      <selection/>
      <selection pane="bottomLeft" activeCell="D23" sqref="D23"/>
    </sheetView>
  </sheetViews>
  <sheetFormatPr defaultColWidth="9.125" defaultRowHeight="14.25" customHeight="1"/>
  <cols>
    <col min="1" max="1" width="31.5" customWidth="1"/>
    <col min="2" max="2" width="21.625" customWidth="1"/>
    <col min="3" max="3" width="26.625" customWidth="1"/>
    <col min="4" max="14" width="16.5" customWidth="1"/>
  </cols>
  <sheetData>
    <row r="1" customHeight="1" spans="1:14">
      <c r="A1" s="2"/>
      <c r="B1" s="2"/>
      <c r="C1" s="2"/>
      <c r="D1" s="2"/>
      <c r="E1" s="2"/>
      <c r="F1" s="2"/>
      <c r="G1" s="2"/>
      <c r="H1" s="2"/>
      <c r="I1" s="2"/>
      <c r="J1" s="2"/>
      <c r="K1" s="2"/>
      <c r="L1" s="2"/>
      <c r="M1" s="2"/>
      <c r="N1" s="2"/>
    </row>
    <row r="2" ht="13.7" customHeight="1" spans="1:14">
      <c r="A2" s="72"/>
      <c r="B2" s="72"/>
      <c r="C2" s="72"/>
      <c r="D2" s="72"/>
      <c r="E2" s="72"/>
      <c r="F2" s="72"/>
      <c r="G2" s="72"/>
      <c r="H2" s="73"/>
      <c r="I2" s="72"/>
      <c r="J2" s="72"/>
      <c r="K2" s="72"/>
      <c r="L2" s="59"/>
      <c r="M2" s="89"/>
      <c r="N2" s="90" t="s">
        <v>452</v>
      </c>
    </row>
    <row r="3" ht="27.95" customHeight="1" spans="1:14">
      <c r="A3" s="61" t="s">
        <v>453</v>
      </c>
      <c r="B3" s="74"/>
      <c r="C3" s="74"/>
      <c r="D3" s="74"/>
      <c r="E3" s="74"/>
      <c r="F3" s="74"/>
      <c r="G3" s="74"/>
      <c r="H3" s="75"/>
      <c r="I3" s="74"/>
      <c r="J3" s="74"/>
      <c r="K3" s="74"/>
      <c r="L3" s="51"/>
      <c r="M3" s="75"/>
      <c r="N3" s="74"/>
    </row>
    <row r="4" ht="18.95" customHeight="1" spans="1:14">
      <c r="A4" s="62" t="str">
        <f>'部门财务收支预算总表01-1'!A4</f>
        <v>单位名称：新平彝族傣族自治县人民代表大会常务委员会</v>
      </c>
      <c r="B4" s="63"/>
      <c r="C4" s="63"/>
      <c r="D4" s="63"/>
      <c r="E4" s="63"/>
      <c r="F4" s="63"/>
      <c r="G4" s="63"/>
      <c r="H4" s="73"/>
      <c r="I4" s="72"/>
      <c r="J4" s="72"/>
      <c r="K4" s="72"/>
      <c r="L4" s="70"/>
      <c r="M4" s="91"/>
      <c r="N4" s="92" t="s">
        <v>116</v>
      </c>
    </row>
    <row r="5" ht="15.75" customHeight="1" spans="1:14">
      <c r="A5" s="11" t="s">
        <v>427</v>
      </c>
      <c r="B5" s="76" t="s">
        <v>454</v>
      </c>
      <c r="C5" s="76" t="s">
        <v>455</v>
      </c>
      <c r="D5" s="77" t="s">
        <v>132</v>
      </c>
      <c r="E5" s="77"/>
      <c r="F5" s="77"/>
      <c r="G5" s="77"/>
      <c r="H5" s="78"/>
      <c r="I5" s="77"/>
      <c r="J5" s="77"/>
      <c r="K5" s="77"/>
      <c r="L5" s="93"/>
      <c r="M5" s="78"/>
      <c r="N5" s="94"/>
    </row>
    <row r="6" ht="17.25" customHeight="1" spans="1:14">
      <c r="A6" s="16"/>
      <c r="B6" s="79"/>
      <c r="C6" s="79"/>
      <c r="D6" s="79" t="s">
        <v>36</v>
      </c>
      <c r="E6" s="79" t="s">
        <v>39</v>
      </c>
      <c r="F6" s="79" t="s">
        <v>433</v>
      </c>
      <c r="G6" s="79" t="s">
        <v>434</v>
      </c>
      <c r="H6" s="80" t="s">
        <v>435</v>
      </c>
      <c r="I6" s="95" t="s">
        <v>436</v>
      </c>
      <c r="J6" s="95"/>
      <c r="K6" s="95"/>
      <c r="L6" s="96"/>
      <c r="M6" s="97"/>
      <c r="N6" s="81"/>
    </row>
    <row r="7" ht="54" customHeight="1" spans="1:14">
      <c r="A7" s="19"/>
      <c r="B7" s="81"/>
      <c r="C7" s="81"/>
      <c r="D7" s="81"/>
      <c r="E7" s="81"/>
      <c r="F7" s="81"/>
      <c r="G7" s="81"/>
      <c r="H7" s="82"/>
      <c r="I7" s="81" t="s">
        <v>38</v>
      </c>
      <c r="J7" s="81" t="s">
        <v>49</v>
      </c>
      <c r="K7" s="81" t="s">
        <v>139</v>
      </c>
      <c r="L7" s="98" t="s">
        <v>45</v>
      </c>
      <c r="M7" s="82" t="s">
        <v>46</v>
      </c>
      <c r="N7" s="81" t="s">
        <v>47</v>
      </c>
    </row>
    <row r="8" ht="20.1" customHeight="1" spans="1:14">
      <c r="A8" s="19">
        <v>1</v>
      </c>
      <c r="B8" s="81">
        <v>2</v>
      </c>
      <c r="C8" s="81">
        <v>3</v>
      </c>
      <c r="D8" s="82">
        <v>4</v>
      </c>
      <c r="E8" s="82">
        <v>5</v>
      </c>
      <c r="F8" s="82">
        <v>6</v>
      </c>
      <c r="G8" s="82">
        <v>7</v>
      </c>
      <c r="H8" s="82">
        <v>8</v>
      </c>
      <c r="I8" s="82">
        <v>9</v>
      </c>
      <c r="J8" s="82">
        <v>10</v>
      </c>
      <c r="K8" s="82">
        <v>11</v>
      </c>
      <c r="L8" s="82">
        <v>12</v>
      </c>
      <c r="M8" s="82">
        <v>13</v>
      </c>
      <c r="N8" s="82">
        <v>14</v>
      </c>
    </row>
    <row r="9" ht="20.1" customHeight="1" spans="1:14">
      <c r="A9" s="83"/>
      <c r="B9" s="84"/>
      <c r="C9" s="84"/>
      <c r="D9" s="85"/>
      <c r="E9" s="85"/>
      <c r="F9" s="85"/>
      <c r="G9" s="85"/>
      <c r="H9" s="85"/>
      <c r="I9" s="85"/>
      <c r="J9" s="85"/>
      <c r="K9" s="85"/>
      <c r="L9" s="99"/>
      <c r="M9" s="85"/>
      <c r="N9" s="85"/>
    </row>
    <row r="10" ht="20.1" customHeight="1" spans="1:14">
      <c r="A10" s="83"/>
      <c r="B10" s="84"/>
      <c r="C10" s="84"/>
      <c r="D10" s="85"/>
      <c r="E10" s="85"/>
      <c r="F10" s="85"/>
      <c r="G10" s="85"/>
      <c r="H10" s="85"/>
      <c r="I10" s="85"/>
      <c r="J10" s="85"/>
      <c r="K10" s="85"/>
      <c r="L10" s="99"/>
      <c r="M10" s="85"/>
      <c r="N10" s="85"/>
    </row>
    <row r="11" ht="20.1" customHeight="1" spans="1:14">
      <c r="A11" s="86" t="s">
        <v>87</v>
      </c>
      <c r="B11" s="87"/>
      <c r="C11" s="88"/>
      <c r="D11" s="85"/>
      <c r="E11" s="85"/>
      <c r="F11" s="85"/>
      <c r="G11" s="85"/>
      <c r="H11" s="85"/>
      <c r="I11" s="85"/>
      <c r="J11" s="85"/>
      <c r="K11" s="85"/>
      <c r="L11" s="99"/>
      <c r="M11" s="85"/>
      <c r="N11" s="85"/>
    </row>
    <row r="12" ht="28" customHeight="1" spans="1:1">
      <c r="A12" t="s">
        <v>424</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P10"/>
  <sheetViews>
    <sheetView showZeros="0" tabSelected="1" zoomScale="70" zoomScaleNormal="70" workbookViewId="0">
      <pane ySplit="1" topLeftCell="A2" activePane="bottomLeft" state="frozen"/>
      <selection/>
      <selection pane="bottomLeft" activeCell="D23" sqref="D23"/>
    </sheetView>
  </sheetViews>
  <sheetFormatPr defaultColWidth="9.125" defaultRowHeight="14.25" customHeight="1"/>
  <cols>
    <col min="1" max="1" width="42" customWidth="1"/>
    <col min="2" max="8" width="17.2583333333333" customWidth="1"/>
    <col min="9" max="16" width="17" customWidth="1"/>
  </cols>
  <sheetData>
    <row r="1" customHeight="1" spans="1:16">
      <c r="A1" s="2"/>
      <c r="B1" s="2"/>
      <c r="C1" s="2"/>
      <c r="D1" s="2"/>
      <c r="E1" s="2"/>
      <c r="F1" s="2"/>
      <c r="G1" s="2"/>
      <c r="H1" s="2"/>
      <c r="I1" s="2"/>
      <c r="J1" s="2"/>
      <c r="K1" s="2"/>
      <c r="L1" s="2"/>
      <c r="M1" s="2"/>
      <c r="N1" s="2"/>
      <c r="O1" s="2"/>
      <c r="P1" s="2"/>
    </row>
    <row r="2" ht="13.7" customHeight="1" spans="4:16">
      <c r="D2" s="60"/>
      <c r="P2" s="59" t="s">
        <v>456</v>
      </c>
    </row>
    <row r="3" ht="27.95" customHeight="1" spans="1:16">
      <c r="A3" s="61" t="s">
        <v>457</v>
      </c>
      <c r="B3" s="32"/>
      <c r="C3" s="32"/>
      <c r="D3" s="32"/>
      <c r="E3" s="32"/>
      <c r="F3" s="32"/>
      <c r="G3" s="32"/>
      <c r="H3" s="32"/>
      <c r="I3" s="32"/>
      <c r="J3" s="32"/>
      <c r="K3" s="32"/>
      <c r="L3" s="32"/>
      <c r="M3" s="32"/>
      <c r="N3" s="32"/>
      <c r="O3" s="32"/>
      <c r="P3" s="32"/>
    </row>
    <row r="4" ht="18" customHeight="1" spans="1:16">
      <c r="A4" s="62" t="str">
        <f>'部门财务收支预算总表01-1'!A4</f>
        <v>单位名称：新平彝族傣族自治县人民代表大会常务委员会</v>
      </c>
      <c r="B4" s="63"/>
      <c r="C4" s="63"/>
      <c r="D4" s="64"/>
      <c r="P4" s="70" t="s">
        <v>116</v>
      </c>
    </row>
    <row r="5" ht="19.5" customHeight="1" spans="1:16">
      <c r="A5" s="17" t="s">
        <v>458</v>
      </c>
      <c r="B5" s="12" t="s">
        <v>132</v>
      </c>
      <c r="C5" s="13"/>
      <c r="D5" s="13"/>
      <c r="E5" s="65" t="s">
        <v>459</v>
      </c>
      <c r="F5" s="65"/>
      <c r="G5" s="65"/>
      <c r="H5" s="65"/>
      <c r="I5" s="65"/>
      <c r="J5" s="65"/>
      <c r="K5" s="65"/>
      <c r="L5" s="65"/>
      <c r="M5" s="65"/>
      <c r="N5" s="65"/>
      <c r="O5" s="65"/>
      <c r="P5" s="65"/>
    </row>
    <row r="6" ht="40.7" customHeight="1" spans="1:16">
      <c r="A6" s="20"/>
      <c r="B6" s="33" t="s">
        <v>36</v>
      </c>
      <c r="C6" s="11" t="s">
        <v>39</v>
      </c>
      <c r="D6" s="66" t="s">
        <v>460</v>
      </c>
      <c r="E6" s="67" t="s">
        <v>461</v>
      </c>
      <c r="F6" s="67" t="s">
        <v>462</v>
      </c>
      <c r="G6" s="67" t="s">
        <v>463</v>
      </c>
      <c r="H6" s="67" t="s">
        <v>464</v>
      </c>
      <c r="I6" s="67" t="s">
        <v>465</v>
      </c>
      <c r="J6" s="67" t="s">
        <v>466</v>
      </c>
      <c r="K6" s="67" t="s">
        <v>467</v>
      </c>
      <c r="L6" s="67" t="s">
        <v>468</v>
      </c>
      <c r="M6" s="67" t="s">
        <v>469</v>
      </c>
      <c r="N6" s="67" t="s">
        <v>470</v>
      </c>
      <c r="O6" s="67" t="s">
        <v>471</v>
      </c>
      <c r="P6" s="67" t="s">
        <v>472</v>
      </c>
    </row>
    <row r="7" ht="20.1" customHeight="1" spans="1:16">
      <c r="A7" s="68">
        <v>1</v>
      </c>
      <c r="B7" s="68">
        <v>2</v>
      </c>
      <c r="C7" s="68">
        <v>3</v>
      </c>
      <c r="D7" s="12">
        <v>4</v>
      </c>
      <c r="E7" s="68">
        <v>5</v>
      </c>
      <c r="F7" s="12">
        <v>6</v>
      </c>
      <c r="G7" s="68">
        <v>7</v>
      </c>
      <c r="H7" s="12">
        <v>8</v>
      </c>
      <c r="I7" s="68">
        <v>9</v>
      </c>
      <c r="J7" s="12">
        <v>10</v>
      </c>
      <c r="K7" s="68">
        <v>11</v>
      </c>
      <c r="L7" s="12">
        <v>12</v>
      </c>
      <c r="M7" s="68">
        <v>13</v>
      </c>
      <c r="N7" s="12">
        <v>14</v>
      </c>
      <c r="O7" s="68">
        <v>15</v>
      </c>
      <c r="P7" s="71">
        <v>16</v>
      </c>
    </row>
    <row r="8" ht="20.1" customHeight="1" spans="1:16">
      <c r="A8" s="34"/>
      <c r="B8" s="24"/>
      <c r="C8" s="24"/>
      <c r="D8" s="24"/>
      <c r="E8" s="24"/>
      <c r="F8" s="24"/>
      <c r="G8" s="24"/>
      <c r="H8" s="24"/>
      <c r="I8" s="24"/>
      <c r="J8" s="24"/>
      <c r="K8" s="24"/>
      <c r="L8" s="24"/>
      <c r="M8" s="24"/>
      <c r="N8" s="24"/>
      <c r="O8" s="24"/>
      <c r="P8" s="24"/>
    </row>
    <row r="9" ht="20.1" customHeight="1" spans="1:16">
      <c r="A9" s="34"/>
      <c r="B9" s="24"/>
      <c r="C9" s="24"/>
      <c r="D9" s="24"/>
      <c r="E9" s="24"/>
      <c r="F9" s="24"/>
      <c r="G9" s="24"/>
      <c r="H9" s="24"/>
      <c r="I9" s="24"/>
      <c r="J9" s="24"/>
      <c r="K9" s="24"/>
      <c r="L9" s="24"/>
      <c r="M9" s="24"/>
      <c r="N9" s="24"/>
      <c r="O9" s="24"/>
      <c r="P9" s="24"/>
    </row>
    <row r="10" ht="37" customHeight="1" spans="1:1">
      <c r="A10" s="69" t="s">
        <v>424</v>
      </c>
    </row>
  </sheetData>
  <mergeCells count="5">
    <mergeCell ref="A3:P3"/>
    <mergeCell ref="A4:D4"/>
    <mergeCell ref="B5:D5"/>
    <mergeCell ref="E5:P5"/>
    <mergeCell ref="A5:A6"/>
  </mergeCells>
  <pageMargins left="0.75" right="0.75" top="1" bottom="1" header="0.5" footer="0.5"/>
  <pageSetup paperSize="9" scale="44"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tabSelected="1" workbookViewId="0">
      <pane ySplit="1" topLeftCell="A2" activePane="bottomLeft" state="frozen"/>
      <selection/>
      <selection pane="bottomLeft" activeCell="D23" sqref="D23"/>
    </sheetView>
  </sheetViews>
  <sheetFormatPr defaultColWidth="9.125" defaultRowHeight="12" customHeight="1"/>
  <cols>
    <col min="1" max="1" width="34.2583333333333" customWidth="1"/>
    <col min="2" max="2" width="29" customWidth="1"/>
    <col min="3" max="3" width="16.375" customWidth="1"/>
    <col min="4" max="4" width="15.5" customWidth="1"/>
    <col min="5" max="5" width="23.5" customWidth="1"/>
    <col min="6" max="6" width="11.2583333333333" customWidth="1"/>
    <col min="7" max="7" width="14.875" customWidth="1"/>
    <col min="8" max="8" width="10.875" customWidth="1"/>
    <col min="9" max="9" width="13.5" customWidth="1"/>
    <col min="10" max="10" width="32" customWidth="1"/>
  </cols>
  <sheetData>
    <row r="1" customHeight="1" spans="1:10">
      <c r="A1" s="2"/>
      <c r="B1" s="2"/>
      <c r="C1" s="2"/>
      <c r="D1" s="2"/>
      <c r="E1" s="2"/>
      <c r="F1" s="2"/>
      <c r="G1" s="2"/>
      <c r="H1" s="2"/>
      <c r="I1" s="2"/>
      <c r="J1" s="2"/>
    </row>
    <row r="2" customHeight="1" spans="10:10">
      <c r="J2" s="59" t="s">
        <v>473</v>
      </c>
    </row>
    <row r="3" ht="28.5" customHeight="1" spans="1:10">
      <c r="A3" s="50" t="s">
        <v>474</v>
      </c>
      <c r="B3" s="32"/>
      <c r="C3" s="32"/>
      <c r="D3" s="32"/>
      <c r="E3" s="32"/>
      <c r="F3" s="51"/>
      <c r="G3" s="32"/>
      <c r="H3" s="51"/>
      <c r="I3" s="51"/>
      <c r="J3" s="32"/>
    </row>
    <row r="4" ht="17.25" customHeight="1" spans="1:1">
      <c r="A4" s="6" t="str">
        <f>'部门财务收支预算总表01-1'!A4</f>
        <v>单位名称：新平彝族傣族自治县人民代表大会常务委员会</v>
      </c>
    </row>
    <row r="5" ht="44.25" customHeight="1" spans="1:10">
      <c r="A5" s="52" t="s">
        <v>239</v>
      </c>
      <c r="B5" s="52" t="s">
        <v>240</v>
      </c>
      <c r="C5" s="52" t="s">
        <v>241</v>
      </c>
      <c r="D5" s="52" t="s">
        <v>242</v>
      </c>
      <c r="E5" s="52" t="s">
        <v>243</v>
      </c>
      <c r="F5" s="53" t="s">
        <v>244</v>
      </c>
      <c r="G5" s="52" t="s">
        <v>245</v>
      </c>
      <c r="H5" s="53" t="s">
        <v>246</v>
      </c>
      <c r="I5" s="53" t="s">
        <v>247</v>
      </c>
      <c r="J5" s="52" t="s">
        <v>248</v>
      </c>
    </row>
    <row r="6" ht="20.1" customHeight="1" spans="1:10">
      <c r="A6" s="52">
        <v>1</v>
      </c>
      <c r="B6" s="52">
        <v>2</v>
      </c>
      <c r="C6" s="52">
        <v>3</v>
      </c>
      <c r="D6" s="52">
        <v>4</v>
      </c>
      <c r="E6" s="52">
        <v>5</v>
      </c>
      <c r="F6" s="53">
        <v>6</v>
      </c>
      <c r="G6" s="52">
        <v>7</v>
      </c>
      <c r="H6" s="53">
        <v>8</v>
      </c>
      <c r="I6" s="53">
        <v>9</v>
      </c>
      <c r="J6" s="52">
        <v>10</v>
      </c>
    </row>
    <row r="7" ht="20.1" customHeight="1" spans="1:10">
      <c r="A7" s="54"/>
      <c r="B7" s="55"/>
      <c r="C7" s="55"/>
      <c r="D7" s="55"/>
      <c r="E7" s="56"/>
      <c r="F7" s="57"/>
      <c r="G7" s="56"/>
      <c r="H7" s="57"/>
      <c r="I7" s="57"/>
      <c r="J7" s="56"/>
    </row>
    <row r="8" ht="20.1" customHeight="1" spans="1:10">
      <c r="A8" s="54"/>
      <c r="B8" s="58"/>
      <c r="C8" s="58"/>
      <c r="D8" s="58"/>
      <c r="E8" s="54"/>
      <c r="F8" s="58"/>
      <c r="G8" s="54"/>
      <c r="H8" s="58"/>
      <c r="I8" s="58"/>
      <c r="J8" s="54"/>
    </row>
    <row r="9" ht="20" customHeight="1" spans="1:1">
      <c r="A9" t="s">
        <v>424</v>
      </c>
    </row>
  </sheetData>
  <mergeCells count="2">
    <mergeCell ref="A3:J3"/>
    <mergeCell ref="A4:H4"/>
  </mergeCells>
  <pageMargins left="0.75" right="0.75" top="1" bottom="1" header="0.5" footer="0.5"/>
  <pageSetup paperSize="9" scale="66"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2"/>
  <sheetViews>
    <sheetView showZeros="0" tabSelected="1" workbookViewId="0">
      <pane ySplit="1" topLeftCell="A2" activePane="bottomLeft" state="frozen"/>
      <selection/>
      <selection pane="bottomLeft" activeCell="D23" sqref="D23"/>
    </sheetView>
  </sheetViews>
  <sheetFormatPr defaultColWidth="8.875" defaultRowHeight="15" customHeight="1" outlineLevelCol="7"/>
  <cols>
    <col min="1" max="1" width="36" customWidth="1"/>
    <col min="2" max="2" width="19.7583333333333" customWidth="1"/>
    <col min="3" max="3" width="33.375" customWidth="1"/>
    <col min="4" max="4" width="34.7583333333333" customWidth="1"/>
    <col min="5" max="5" width="14.5" customWidth="1"/>
    <col min="6" max="6" width="17.2583333333333" customWidth="1"/>
    <col min="7" max="7" width="17.375" customWidth="1"/>
    <col min="8" max="8" width="28.375" customWidth="1"/>
  </cols>
  <sheetData>
    <row r="1" customHeight="1" spans="1:8">
      <c r="A1" s="40"/>
      <c r="B1" s="40"/>
      <c r="C1" s="40"/>
      <c r="D1" s="40"/>
      <c r="E1" s="40"/>
      <c r="F1" s="40"/>
      <c r="G1" s="40"/>
      <c r="H1" s="40"/>
    </row>
    <row r="2" ht="18.95" customHeight="1" spans="1:8">
      <c r="A2" s="41"/>
      <c r="B2" s="41"/>
      <c r="C2" s="41"/>
      <c r="D2" s="41"/>
      <c r="E2" s="41"/>
      <c r="F2" s="41"/>
      <c r="G2" s="41"/>
      <c r="H2" s="42" t="s">
        <v>475</v>
      </c>
    </row>
    <row r="3" ht="30.6" customHeight="1" spans="1:8">
      <c r="A3" s="43" t="s">
        <v>476</v>
      </c>
      <c r="B3" s="43"/>
      <c r="C3" s="43"/>
      <c r="D3" s="43"/>
      <c r="E3" s="43"/>
      <c r="F3" s="43"/>
      <c r="G3" s="43"/>
      <c r="H3" s="43"/>
    </row>
    <row r="4" ht="18.95" customHeight="1" spans="1:8">
      <c r="A4" s="44" t="str">
        <f>'部门财务收支预算总表01-1'!A4</f>
        <v>单位名称：新平彝族傣族自治县人民代表大会常务委员会</v>
      </c>
      <c r="B4" s="41"/>
      <c r="C4" s="41"/>
      <c r="D4" s="41"/>
      <c r="E4" s="41"/>
      <c r="F4" s="41"/>
      <c r="G4" s="41"/>
      <c r="H4" s="41"/>
    </row>
    <row r="5" ht="18.95" customHeight="1" spans="1:8">
      <c r="A5" s="45" t="s">
        <v>125</v>
      </c>
      <c r="B5" s="45" t="s">
        <v>477</v>
      </c>
      <c r="C5" s="45" t="s">
        <v>478</v>
      </c>
      <c r="D5" s="45" t="s">
        <v>479</v>
      </c>
      <c r="E5" s="45" t="s">
        <v>480</v>
      </c>
      <c r="F5" s="45" t="s">
        <v>481</v>
      </c>
      <c r="G5" s="45"/>
      <c r="H5" s="45"/>
    </row>
    <row r="6" ht="18.95" customHeight="1" spans="1:8">
      <c r="A6" s="45"/>
      <c r="B6" s="45"/>
      <c r="C6" s="45"/>
      <c r="D6" s="45"/>
      <c r="E6" s="45"/>
      <c r="F6" s="45" t="s">
        <v>431</v>
      </c>
      <c r="G6" s="45" t="s">
        <v>482</v>
      </c>
      <c r="H6" s="45" t="s">
        <v>483</v>
      </c>
    </row>
    <row r="7" ht="20.1" customHeight="1" spans="1:8">
      <c r="A7" s="46" t="s">
        <v>108</v>
      </c>
      <c r="B7" s="46" t="s">
        <v>109</v>
      </c>
      <c r="C7" s="46" t="s">
        <v>110</v>
      </c>
      <c r="D7" s="46" t="s">
        <v>111</v>
      </c>
      <c r="E7" s="46" t="s">
        <v>112</v>
      </c>
      <c r="F7" s="46" t="s">
        <v>113</v>
      </c>
      <c r="G7" s="46" t="s">
        <v>484</v>
      </c>
      <c r="H7" s="46" t="s">
        <v>404</v>
      </c>
    </row>
    <row r="8" ht="20.1" customHeight="1" spans="1:8">
      <c r="A8" s="47" t="s">
        <v>50</v>
      </c>
      <c r="B8" s="47" t="s">
        <v>485</v>
      </c>
      <c r="C8" s="47" t="s">
        <v>451</v>
      </c>
      <c r="D8" s="47" t="s">
        <v>486</v>
      </c>
      <c r="E8" s="45" t="s">
        <v>304</v>
      </c>
      <c r="F8" s="48">
        <v>3</v>
      </c>
      <c r="G8" s="49">
        <v>6000</v>
      </c>
      <c r="H8" s="49">
        <f>F8*G8</f>
        <v>18000</v>
      </c>
    </row>
    <row r="9" ht="20.1" customHeight="1" spans="1:8">
      <c r="A9" s="47" t="s">
        <v>50</v>
      </c>
      <c r="B9" s="47" t="s">
        <v>485</v>
      </c>
      <c r="C9" s="47" t="s">
        <v>487</v>
      </c>
      <c r="D9" s="47" t="s">
        <v>488</v>
      </c>
      <c r="E9" s="45" t="s">
        <v>304</v>
      </c>
      <c r="F9" s="48">
        <v>1</v>
      </c>
      <c r="G9" s="49">
        <v>15000</v>
      </c>
      <c r="H9" s="49">
        <f t="shared" ref="H9:H10" si="0">F9*G9</f>
        <v>15000</v>
      </c>
    </row>
    <row r="10" ht="20.1" customHeight="1" spans="1:8">
      <c r="A10" s="47" t="s">
        <v>50</v>
      </c>
      <c r="B10" s="47" t="s">
        <v>485</v>
      </c>
      <c r="C10" s="47" t="s">
        <v>450</v>
      </c>
      <c r="D10" s="47" t="s">
        <v>489</v>
      </c>
      <c r="E10" s="45" t="s">
        <v>304</v>
      </c>
      <c r="F10" s="48">
        <v>4</v>
      </c>
      <c r="G10" s="49">
        <v>8450</v>
      </c>
      <c r="H10" s="49">
        <f t="shared" si="0"/>
        <v>33800</v>
      </c>
    </row>
    <row r="11" ht="20.1" customHeight="1" spans="1:8">
      <c r="A11" s="45" t="s">
        <v>36</v>
      </c>
      <c r="B11" s="45"/>
      <c r="C11" s="45"/>
      <c r="D11" s="45"/>
      <c r="E11" s="45"/>
      <c r="F11" s="48"/>
      <c r="G11" s="49"/>
      <c r="H11" s="49">
        <f>SUM(H8:H10)</f>
        <v>66800</v>
      </c>
    </row>
    <row r="12" ht="23" customHeight="1" spans="1:1">
      <c r="A12" t="s">
        <v>424</v>
      </c>
    </row>
  </sheetData>
  <mergeCells count="8">
    <mergeCell ref="A3:H3"/>
    <mergeCell ref="F5:H5"/>
    <mergeCell ref="A11:E11"/>
    <mergeCell ref="A5:A6"/>
    <mergeCell ref="B5:B6"/>
    <mergeCell ref="C5:C6"/>
    <mergeCell ref="D5:D6"/>
    <mergeCell ref="E5:E6"/>
  </mergeCells>
  <pageMargins left="0.75" right="0.75" top="1" bottom="1" header="0.5" footer="0.5"/>
  <pageSetup paperSize="9" scale="65"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tabSelected="1" workbookViewId="0">
      <pane ySplit="1" topLeftCell="A2" activePane="bottomLeft" state="frozen"/>
      <selection/>
      <selection pane="bottomLeft" activeCell="D23" sqref="D23"/>
    </sheetView>
  </sheetViews>
  <sheetFormatPr defaultColWidth="9.125" defaultRowHeight="14.25" customHeight="1"/>
  <cols>
    <col min="1" max="1" width="16.375" customWidth="1"/>
    <col min="2" max="2" width="29" customWidth="1"/>
    <col min="3" max="3" width="23.875" customWidth="1"/>
    <col min="4" max="7" width="19.5" customWidth="1"/>
    <col min="8" max="8" width="15.5" customWidth="1"/>
    <col min="9" max="11" width="19.5" customWidth="1"/>
  </cols>
  <sheetData>
    <row r="1" customHeight="1" spans="1:11">
      <c r="A1" s="2"/>
      <c r="B1" s="2"/>
      <c r="C1" s="2"/>
      <c r="D1" s="2"/>
      <c r="E1" s="2"/>
      <c r="F1" s="2"/>
      <c r="G1" s="2"/>
      <c r="H1" s="2"/>
      <c r="I1" s="2"/>
      <c r="J1" s="2"/>
      <c r="K1" s="2"/>
    </row>
    <row r="2" ht="13.7" customHeight="1" spans="4:11">
      <c r="D2" s="3"/>
      <c r="E2" s="3"/>
      <c r="F2" s="3"/>
      <c r="G2" s="3"/>
      <c r="K2" s="4" t="s">
        <v>490</v>
      </c>
    </row>
    <row r="3" ht="27.95" customHeight="1" spans="1:11">
      <c r="A3" s="32" t="s">
        <v>491</v>
      </c>
      <c r="B3" s="32"/>
      <c r="C3" s="32"/>
      <c r="D3" s="32"/>
      <c r="E3" s="32"/>
      <c r="F3" s="32"/>
      <c r="G3" s="32"/>
      <c r="H3" s="32"/>
      <c r="I3" s="32"/>
      <c r="J3" s="32"/>
      <c r="K3" s="32"/>
    </row>
    <row r="4" ht="13.7" customHeight="1" spans="1:11">
      <c r="A4" s="6" t="str">
        <f>'部门财务收支预算总表01-1'!A4</f>
        <v>单位名称：新平彝族傣族自治县人民代表大会常务委员会</v>
      </c>
      <c r="B4" s="7"/>
      <c r="C4" s="7"/>
      <c r="D4" s="7"/>
      <c r="E4" s="7"/>
      <c r="F4" s="7"/>
      <c r="G4" s="7"/>
      <c r="H4" s="8"/>
      <c r="I4" s="8"/>
      <c r="J4" s="8"/>
      <c r="K4" s="9" t="s">
        <v>116</v>
      </c>
    </row>
    <row r="5" ht="21.75" customHeight="1" spans="1:11">
      <c r="A5" s="10" t="s">
        <v>186</v>
      </c>
      <c r="B5" s="10" t="s">
        <v>127</v>
      </c>
      <c r="C5" s="10" t="s">
        <v>187</v>
      </c>
      <c r="D5" s="11" t="s">
        <v>128</v>
      </c>
      <c r="E5" s="11" t="s">
        <v>129</v>
      </c>
      <c r="F5" s="11" t="s">
        <v>130</v>
      </c>
      <c r="G5" s="11" t="s">
        <v>131</v>
      </c>
      <c r="H5" s="17" t="s">
        <v>36</v>
      </c>
      <c r="I5" s="12" t="s">
        <v>492</v>
      </c>
      <c r="J5" s="13"/>
      <c r="K5" s="14"/>
    </row>
    <row r="6" ht="21.75" customHeight="1" spans="1:11">
      <c r="A6" s="15"/>
      <c r="B6" s="15"/>
      <c r="C6" s="15"/>
      <c r="D6" s="16"/>
      <c r="E6" s="16"/>
      <c r="F6" s="16"/>
      <c r="G6" s="16"/>
      <c r="H6" s="33"/>
      <c r="I6" s="11" t="s">
        <v>39</v>
      </c>
      <c r="J6" s="11" t="s">
        <v>40</v>
      </c>
      <c r="K6" s="11" t="s">
        <v>41</v>
      </c>
    </row>
    <row r="7" ht="40.7" customHeight="1" spans="1:11">
      <c r="A7" s="18"/>
      <c r="B7" s="18"/>
      <c r="C7" s="18"/>
      <c r="D7" s="19"/>
      <c r="E7" s="19"/>
      <c r="F7" s="19"/>
      <c r="G7" s="19"/>
      <c r="H7" s="20"/>
      <c r="I7" s="19" t="s">
        <v>38</v>
      </c>
      <c r="J7" s="19"/>
      <c r="K7" s="19"/>
    </row>
    <row r="8" ht="20.1" customHeight="1" spans="1:11">
      <c r="A8" s="21">
        <v>1</v>
      </c>
      <c r="B8" s="21">
        <v>2</v>
      </c>
      <c r="C8" s="21">
        <v>3</v>
      </c>
      <c r="D8" s="21">
        <v>4</v>
      </c>
      <c r="E8" s="21">
        <v>5</v>
      </c>
      <c r="F8" s="21">
        <v>6</v>
      </c>
      <c r="G8" s="21">
        <v>7</v>
      </c>
      <c r="H8" s="21">
        <v>8</v>
      </c>
      <c r="I8" s="21">
        <v>9</v>
      </c>
      <c r="J8" s="39">
        <v>10</v>
      </c>
      <c r="K8" s="39">
        <v>11</v>
      </c>
    </row>
    <row r="9" ht="20.1" customHeight="1" spans="1:11">
      <c r="A9" s="34"/>
      <c r="B9" s="22"/>
      <c r="C9" s="34"/>
      <c r="D9" s="34"/>
      <c r="E9" s="34"/>
      <c r="F9" s="34"/>
      <c r="G9" s="34"/>
      <c r="H9" s="35"/>
      <c r="I9" s="35"/>
      <c r="J9" s="35"/>
      <c r="K9" s="35"/>
    </row>
    <row r="10" ht="20.1" customHeight="1" spans="1:11">
      <c r="A10" s="22"/>
      <c r="B10" s="22"/>
      <c r="C10" s="22"/>
      <c r="D10" s="22"/>
      <c r="E10" s="22"/>
      <c r="F10" s="22"/>
      <c r="G10" s="22"/>
      <c r="H10" s="35"/>
      <c r="I10" s="35"/>
      <c r="J10" s="35"/>
      <c r="K10" s="35"/>
    </row>
    <row r="11" ht="20.1" customHeight="1" spans="1:11">
      <c r="A11" s="36" t="s">
        <v>87</v>
      </c>
      <c r="B11" s="37"/>
      <c r="C11" s="37"/>
      <c r="D11" s="37"/>
      <c r="E11" s="37"/>
      <c r="F11" s="37"/>
      <c r="G11" s="38"/>
      <c r="H11" s="35"/>
      <c r="I11" s="35"/>
      <c r="J11" s="35"/>
      <c r="K11" s="35"/>
    </row>
    <row r="12" ht="27" customHeight="1" spans="1:1">
      <c r="A12" t="s">
        <v>424</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scale="5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8"/>
  <sheetViews>
    <sheetView showZeros="0" tabSelected="1" workbookViewId="0">
      <pane ySplit="1" topLeftCell="A2" activePane="bottomLeft" state="frozen"/>
      <selection/>
      <selection pane="bottomLeft" activeCell="D23" sqref="D23"/>
    </sheetView>
  </sheetViews>
  <sheetFormatPr defaultColWidth="9.125" defaultRowHeight="14.25" customHeight="1" outlineLevelCol="6"/>
  <cols>
    <col min="1" max="1" width="37.7583333333333" customWidth="1"/>
    <col min="2" max="2" width="28" customWidth="1"/>
    <col min="3" max="3" width="37.5" customWidth="1"/>
    <col min="4" max="4" width="17" customWidth="1"/>
    <col min="5" max="7" width="27" customWidth="1"/>
  </cols>
  <sheetData>
    <row r="1" customHeight="1" spans="1:7">
      <c r="A1" s="2"/>
      <c r="B1" s="2"/>
      <c r="C1" s="2"/>
      <c r="D1" s="2"/>
      <c r="E1" s="2"/>
      <c r="F1" s="2"/>
      <c r="G1" s="2"/>
    </row>
    <row r="2" ht="13.7" customHeight="1" spans="4:7">
      <c r="D2" s="3"/>
      <c r="G2" s="4" t="s">
        <v>493</v>
      </c>
    </row>
    <row r="3" ht="27.95" customHeight="1" spans="1:7">
      <c r="A3" s="5" t="s">
        <v>494</v>
      </c>
      <c r="B3" s="5"/>
      <c r="C3" s="5"/>
      <c r="D3" s="5"/>
      <c r="E3" s="5"/>
      <c r="F3" s="5"/>
      <c r="G3" s="5"/>
    </row>
    <row r="4" ht="13.7" customHeight="1" spans="1:7">
      <c r="A4" s="6" t="str">
        <f>'部门财务收支预算总表01-1'!A4</f>
        <v>单位名称：新平彝族傣族自治县人民代表大会常务委员会</v>
      </c>
      <c r="B4" s="7"/>
      <c r="C4" s="7"/>
      <c r="D4" s="7"/>
      <c r="E4" s="8"/>
      <c r="F4" s="8"/>
      <c r="G4" s="9" t="s">
        <v>116</v>
      </c>
    </row>
    <row r="5" ht="21.75" customHeight="1" spans="1:7">
      <c r="A5" s="10" t="s">
        <v>187</v>
      </c>
      <c r="B5" s="10" t="s">
        <v>186</v>
      </c>
      <c r="C5" s="10" t="s">
        <v>127</v>
      </c>
      <c r="D5" s="11" t="s">
        <v>495</v>
      </c>
      <c r="E5" s="12" t="s">
        <v>39</v>
      </c>
      <c r="F5" s="13"/>
      <c r="G5" s="14"/>
    </row>
    <row r="6" ht="21.75" customHeight="1" spans="1:7">
      <c r="A6" s="15"/>
      <c r="B6" s="15"/>
      <c r="C6" s="15"/>
      <c r="D6" s="16"/>
      <c r="E6" s="17" t="s">
        <v>496</v>
      </c>
      <c r="F6" s="11" t="s">
        <v>497</v>
      </c>
      <c r="G6" s="11" t="s">
        <v>498</v>
      </c>
    </row>
    <row r="7" ht="40.7" customHeight="1" spans="1:7">
      <c r="A7" s="18"/>
      <c r="B7" s="18"/>
      <c r="C7" s="18"/>
      <c r="D7" s="19"/>
      <c r="E7" s="20"/>
      <c r="F7" s="19" t="s">
        <v>38</v>
      </c>
      <c r="G7" s="19"/>
    </row>
    <row r="8" ht="20.1" customHeight="1" spans="1:7">
      <c r="A8" s="21">
        <v>1</v>
      </c>
      <c r="B8" s="21">
        <v>2</v>
      </c>
      <c r="C8" s="21">
        <v>3</v>
      </c>
      <c r="D8" s="21">
        <v>4</v>
      </c>
      <c r="E8" s="21">
        <v>5</v>
      </c>
      <c r="F8" s="21">
        <v>6</v>
      </c>
      <c r="G8" s="21">
        <v>7</v>
      </c>
    </row>
    <row r="9" ht="20.1" customHeight="1" spans="1:7">
      <c r="A9" s="22" t="s">
        <v>50</v>
      </c>
      <c r="B9" s="23" t="s">
        <v>191</v>
      </c>
      <c r="C9" s="23" t="s">
        <v>190</v>
      </c>
      <c r="D9" s="22" t="s">
        <v>499</v>
      </c>
      <c r="E9" s="24">
        <v>4600</v>
      </c>
      <c r="F9" s="24"/>
      <c r="G9" s="24"/>
    </row>
    <row r="10" ht="20.1" customHeight="1" spans="1:7">
      <c r="A10" s="22" t="s">
        <v>50</v>
      </c>
      <c r="B10" s="22" t="s">
        <v>197</v>
      </c>
      <c r="C10" s="22" t="s">
        <v>196</v>
      </c>
      <c r="D10" s="22" t="s">
        <v>499</v>
      </c>
      <c r="E10" s="24">
        <v>17120</v>
      </c>
      <c r="F10" s="24">
        <v>17120</v>
      </c>
      <c r="G10" s="24">
        <v>17120</v>
      </c>
    </row>
    <row r="11" ht="20.1" customHeight="1" spans="1:7">
      <c r="A11" s="25" t="s">
        <v>50</v>
      </c>
      <c r="B11" s="26" t="s">
        <v>197</v>
      </c>
      <c r="C11" s="26" t="s">
        <v>203</v>
      </c>
      <c r="D11" s="25" t="s">
        <v>499</v>
      </c>
      <c r="E11" s="24">
        <v>1000000</v>
      </c>
      <c r="F11" s="24">
        <v>1000000</v>
      </c>
      <c r="G11" s="24">
        <v>1000000</v>
      </c>
    </row>
    <row r="12" ht="20.1" customHeight="1" spans="1:7">
      <c r="A12" s="25" t="s">
        <v>50</v>
      </c>
      <c r="B12" s="25" t="s">
        <v>197</v>
      </c>
      <c r="C12" s="25" t="s">
        <v>206</v>
      </c>
      <c r="D12" s="25" t="s">
        <v>499</v>
      </c>
      <c r="E12" s="24">
        <v>740400</v>
      </c>
      <c r="F12" s="24">
        <v>740400</v>
      </c>
      <c r="G12" s="24">
        <v>740400</v>
      </c>
    </row>
    <row r="13" ht="20.1" customHeight="1" spans="1:7">
      <c r="A13" s="25" t="s">
        <v>50</v>
      </c>
      <c r="B13" s="26" t="s">
        <v>197</v>
      </c>
      <c r="C13" s="26" t="s">
        <v>208</v>
      </c>
      <c r="D13" s="25" t="s">
        <v>499</v>
      </c>
      <c r="E13" s="24">
        <v>1640000</v>
      </c>
      <c r="F13" s="24">
        <v>1640000</v>
      </c>
      <c r="G13" s="24">
        <v>1640000</v>
      </c>
    </row>
    <row r="14" ht="20.1" customHeight="1" spans="1:7">
      <c r="A14" s="25" t="s">
        <v>50</v>
      </c>
      <c r="B14" s="25" t="s">
        <v>218</v>
      </c>
      <c r="C14" s="25" t="s">
        <v>217</v>
      </c>
      <c r="D14" s="25" t="s">
        <v>499</v>
      </c>
      <c r="E14" s="24">
        <v>36420</v>
      </c>
      <c r="F14" s="24">
        <v>36420</v>
      </c>
      <c r="G14" s="24">
        <v>36420</v>
      </c>
    </row>
    <row r="15" s="1" customFormat="1" ht="20.1" customHeight="1" spans="1:7">
      <c r="A15" s="25" t="s">
        <v>50</v>
      </c>
      <c r="B15" s="27" t="s">
        <v>197</v>
      </c>
      <c r="C15" s="27" t="s">
        <v>221</v>
      </c>
      <c r="D15" s="28" t="s">
        <v>500</v>
      </c>
      <c r="E15" s="29">
        <v>29000</v>
      </c>
      <c r="F15" s="24"/>
      <c r="G15" s="24"/>
    </row>
    <row r="16" s="1" customFormat="1" ht="20.1" customHeight="1" spans="1:7">
      <c r="A16" s="25" t="s">
        <v>50</v>
      </c>
      <c r="B16" s="27" t="s">
        <v>191</v>
      </c>
      <c r="C16" s="27" t="s">
        <v>227</v>
      </c>
      <c r="D16" s="28" t="s">
        <v>500</v>
      </c>
      <c r="E16" s="24">
        <v>50000</v>
      </c>
      <c r="F16" s="24"/>
      <c r="G16" s="24"/>
    </row>
    <row r="17" s="1" customFormat="1" ht="20.1" customHeight="1" spans="1:7">
      <c r="A17" s="25" t="s">
        <v>50</v>
      </c>
      <c r="B17" s="27" t="s">
        <v>197</v>
      </c>
      <c r="C17" s="27" t="s">
        <v>232</v>
      </c>
      <c r="D17" s="28" t="s">
        <v>500</v>
      </c>
      <c r="E17" s="24">
        <v>111200</v>
      </c>
      <c r="F17" s="24"/>
      <c r="G17" s="24"/>
    </row>
    <row r="18" ht="20.1" customHeight="1" spans="1:7">
      <c r="A18" s="30" t="s">
        <v>36</v>
      </c>
      <c r="B18" s="31" t="s">
        <v>391</v>
      </c>
      <c r="C18" s="31"/>
      <c r="D18" s="28"/>
      <c r="E18" s="24">
        <f>SUM(E9:E17)</f>
        <v>3628740</v>
      </c>
      <c r="F18" s="24">
        <f>SUM(F9:F17)</f>
        <v>3433940</v>
      </c>
      <c r="G18" s="24">
        <f>SUM(G9:G17)</f>
        <v>3433940</v>
      </c>
    </row>
  </sheetData>
  <mergeCells count="11">
    <mergeCell ref="A3:G3"/>
    <mergeCell ref="A4:D4"/>
    <mergeCell ref="E5:G5"/>
    <mergeCell ref="A18:D18"/>
    <mergeCell ref="A5:A7"/>
    <mergeCell ref="B5:B7"/>
    <mergeCell ref="C5:C7"/>
    <mergeCell ref="D5:D7"/>
    <mergeCell ref="E6:E7"/>
    <mergeCell ref="F6:F7"/>
    <mergeCell ref="G6:G7"/>
  </mergeCells>
  <pageMargins left="0.75" right="0.75" top="1" bottom="1" header="0.5" footer="0.5"/>
  <pageSetup paperSize="9" scale="6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tabSelected="1" workbookViewId="0">
      <pane ySplit="1" topLeftCell="A2" activePane="bottomLeft" state="frozen"/>
      <selection/>
      <selection pane="bottomLeft" activeCell="D23" sqref="D23"/>
    </sheetView>
  </sheetViews>
  <sheetFormatPr defaultColWidth="8" defaultRowHeight="14.25" customHeight="1"/>
  <cols>
    <col min="1" max="1" width="21.125" customWidth="1"/>
    <col min="2" max="2" width="35.2583333333333" customWidth="1"/>
    <col min="3" max="5" width="16.2583333333333" customWidth="1"/>
    <col min="6" max="8" width="10.875" customWidth="1"/>
    <col min="9" max="14" width="10" customWidth="1"/>
    <col min="15" max="19" width="8.5" customWidth="1"/>
  </cols>
  <sheetData>
    <row r="1" customHeight="1" spans="1:19">
      <c r="A1" s="2"/>
      <c r="B1" s="2"/>
      <c r="C1" s="2"/>
      <c r="D1" s="2"/>
      <c r="E1" s="2"/>
      <c r="F1" s="2"/>
      <c r="G1" s="2"/>
      <c r="H1" s="2"/>
      <c r="I1" s="2"/>
      <c r="J1" s="2"/>
      <c r="K1" s="2"/>
      <c r="L1" s="2"/>
      <c r="M1" s="2"/>
      <c r="N1" s="2"/>
      <c r="O1" s="2"/>
      <c r="P1" s="2"/>
      <c r="Q1" s="2"/>
      <c r="R1" s="2"/>
      <c r="S1" s="2"/>
    </row>
    <row r="2" ht="12" customHeight="1" spans="1:18">
      <c r="A2" s="227"/>
      <c r="J2" s="242"/>
      <c r="R2" s="4" t="s">
        <v>32</v>
      </c>
    </row>
    <row r="3" ht="36" customHeight="1" spans="1:19">
      <c r="A3" s="228" t="s">
        <v>33</v>
      </c>
      <c r="B3" s="32"/>
      <c r="C3" s="32"/>
      <c r="D3" s="32"/>
      <c r="E3" s="32"/>
      <c r="F3" s="32"/>
      <c r="G3" s="32"/>
      <c r="H3" s="32"/>
      <c r="I3" s="32"/>
      <c r="J3" s="51"/>
      <c r="K3" s="32"/>
      <c r="L3" s="32"/>
      <c r="M3" s="32"/>
      <c r="N3" s="32"/>
      <c r="O3" s="32"/>
      <c r="P3" s="32"/>
      <c r="Q3" s="32"/>
      <c r="R3" s="32"/>
      <c r="S3" s="32"/>
    </row>
    <row r="4" ht="20.25" customHeight="1" spans="1:19">
      <c r="A4" s="100" t="str">
        <f>'部门财务收支预算总表01-1'!A4</f>
        <v>单位名称：新平彝族傣族自治县人民代表大会常务委员会</v>
      </c>
      <c r="B4" s="8"/>
      <c r="C4" s="8"/>
      <c r="D4" s="8"/>
      <c r="E4" s="8"/>
      <c r="F4" s="8"/>
      <c r="G4" s="8"/>
      <c r="H4" s="8"/>
      <c r="I4" s="8"/>
      <c r="J4" s="243"/>
      <c r="K4" s="8"/>
      <c r="L4" s="8"/>
      <c r="M4" s="8"/>
      <c r="N4" s="9"/>
      <c r="O4" s="9"/>
      <c r="P4" s="9"/>
      <c r="Q4" s="9"/>
      <c r="R4" s="9" t="s">
        <v>3</v>
      </c>
      <c r="S4" s="9" t="s">
        <v>3</v>
      </c>
    </row>
    <row r="5" ht="18.95" customHeight="1" spans="1:19">
      <c r="A5" s="229" t="s">
        <v>34</v>
      </c>
      <c r="B5" s="230" t="s">
        <v>35</v>
      </c>
      <c r="C5" s="230" t="s">
        <v>36</v>
      </c>
      <c r="D5" s="231" t="s">
        <v>37</v>
      </c>
      <c r="E5" s="232"/>
      <c r="F5" s="232"/>
      <c r="G5" s="232"/>
      <c r="H5" s="232"/>
      <c r="I5" s="232"/>
      <c r="J5" s="244"/>
      <c r="K5" s="232"/>
      <c r="L5" s="232"/>
      <c r="M5" s="232"/>
      <c r="N5" s="245"/>
      <c r="O5" s="245" t="s">
        <v>25</v>
      </c>
      <c r="P5" s="245"/>
      <c r="Q5" s="245"/>
      <c r="R5" s="245"/>
      <c r="S5" s="245"/>
    </row>
    <row r="6" ht="18" customHeight="1" spans="1:19">
      <c r="A6" s="233"/>
      <c r="B6" s="234"/>
      <c r="C6" s="234"/>
      <c r="D6" s="234" t="s">
        <v>38</v>
      </c>
      <c r="E6" s="234" t="s">
        <v>39</v>
      </c>
      <c r="F6" s="234" t="s">
        <v>40</v>
      </c>
      <c r="G6" s="234" t="s">
        <v>41</v>
      </c>
      <c r="H6" s="234" t="s">
        <v>42</v>
      </c>
      <c r="I6" s="246" t="s">
        <v>43</v>
      </c>
      <c r="J6" s="247"/>
      <c r="K6" s="246" t="s">
        <v>44</v>
      </c>
      <c r="L6" s="246" t="s">
        <v>45</v>
      </c>
      <c r="M6" s="246" t="s">
        <v>46</v>
      </c>
      <c r="N6" s="248" t="s">
        <v>47</v>
      </c>
      <c r="O6" s="249" t="s">
        <v>38</v>
      </c>
      <c r="P6" s="249" t="s">
        <v>39</v>
      </c>
      <c r="Q6" s="249" t="s">
        <v>40</v>
      </c>
      <c r="R6" s="249" t="s">
        <v>41</v>
      </c>
      <c r="S6" s="249" t="s">
        <v>48</v>
      </c>
    </row>
    <row r="7" ht="29.25" customHeight="1" spans="1:19">
      <c r="A7" s="235"/>
      <c r="B7" s="236"/>
      <c r="C7" s="236"/>
      <c r="D7" s="236"/>
      <c r="E7" s="236"/>
      <c r="F7" s="236"/>
      <c r="G7" s="236"/>
      <c r="H7" s="236"/>
      <c r="I7" s="250" t="s">
        <v>38</v>
      </c>
      <c r="J7" s="250" t="s">
        <v>49</v>
      </c>
      <c r="K7" s="250" t="s">
        <v>44</v>
      </c>
      <c r="L7" s="250" t="s">
        <v>45</v>
      </c>
      <c r="M7" s="250" t="s">
        <v>46</v>
      </c>
      <c r="N7" s="250" t="s">
        <v>47</v>
      </c>
      <c r="O7" s="250"/>
      <c r="P7" s="250"/>
      <c r="Q7" s="250"/>
      <c r="R7" s="250"/>
      <c r="S7" s="250"/>
    </row>
    <row r="8" ht="20.1" customHeight="1" spans="1:19">
      <c r="A8" s="237">
        <v>1</v>
      </c>
      <c r="B8" s="21">
        <v>2</v>
      </c>
      <c r="C8" s="21">
        <v>3</v>
      </c>
      <c r="D8" s="21">
        <v>4</v>
      </c>
      <c r="E8" s="237">
        <v>5</v>
      </c>
      <c r="F8" s="21">
        <v>6</v>
      </c>
      <c r="G8" s="21">
        <v>7</v>
      </c>
      <c r="H8" s="237">
        <v>8</v>
      </c>
      <c r="I8" s="21">
        <v>9</v>
      </c>
      <c r="J8" s="39">
        <v>10</v>
      </c>
      <c r="K8" s="39">
        <v>11</v>
      </c>
      <c r="L8" s="251">
        <v>12</v>
      </c>
      <c r="M8" s="39">
        <v>13</v>
      </c>
      <c r="N8" s="39">
        <v>14</v>
      </c>
      <c r="O8" s="39">
        <v>15</v>
      </c>
      <c r="P8" s="39">
        <v>16</v>
      </c>
      <c r="Q8" s="39">
        <v>17</v>
      </c>
      <c r="R8" s="39">
        <v>18</v>
      </c>
      <c r="S8" s="39">
        <v>19</v>
      </c>
    </row>
    <row r="9" ht="20.1" customHeight="1" spans="1:19">
      <c r="A9" s="238">
        <v>199</v>
      </c>
      <c r="B9" s="34" t="s">
        <v>50</v>
      </c>
      <c r="C9" s="193">
        <v>9816447</v>
      </c>
      <c r="D9" s="193">
        <v>9816447</v>
      </c>
      <c r="E9" s="193">
        <v>9816447</v>
      </c>
      <c r="F9" s="239">
        <f t="shared" ref="F9:S9" si="0">F10</f>
        <v>0</v>
      </c>
      <c r="G9" s="239">
        <f t="shared" si="0"/>
        <v>0</v>
      </c>
      <c r="H9" s="239">
        <f t="shared" si="0"/>
        <v>0</v>
      </c>
      <c r="I9" s="239">
        <f t="shared" si="0"/>
        <v>0</v>
      </c>
      <c r="J9" s="239">
        <f t="shared" si="0"/>
        <v>0</v>
      </c>
      <c r="K9" s="239">
        <f t="shared" si="0"/>
        <v>0</v>
      </c>
      <c r="L9" s="239">
        <f t="shared" si="0"/>
        <v>0</v>
      </c>
      <c r="M9" s="239">
        <f t="shared" si="0"/>
        <v>0</v>
      </c>
      <c r="N9" s="239">
        <f t="shared" si="0"/>
        <v>0</v>
      </c>
      <c r="O9" s="239"/>
      <c r="P9" s="239"/>
      <c r="Q9" s="239">
        <f t="shared" si="0"/>
        <v>0</v>
      </c>
      <c r="R9" s="239">
        <f t="shared" si="0"/>
        <v>0</v>
      </c>
      <c r="S9" s="239">
        <f t="shared" si="0"/>
        <v>0</v>
      </c>
    </row>
    <row r="10" ht="20.1" customHeight="1" spans="1:19">
      <c r="A10" s="34">
        <v>199001</v>
      </c>
      <c r="B10" s="34" t="s">
        <v>50</v>
      </c>
      <c r="C10" s="193">
        <v>9816447</v>
      </c>
      <c r="D10" s="193">
        <v>9816447</v>
      </c>
      <c r="E10" s="193">
        <v>9816447</v>
      </c>
      <c r="F10" s="99"/>
      <c r="G10" s="99"/>
      <c r="H10" s="99"/>
      <c r="I10" s="99"/>
      <c r="J10" s="99"/>
      <c r="K10" s="99"/>
      <c r="L10" s="99"/>
      <c r="M10" s="99"/>
      <c r="N10" s="99"/>
      <c r="O10" s="99"/>
      <c r="P10" s="99"/>
      <c r="Q10" s="99"/>
      <c r="R10" s="99"/>
      <c r="S10" s="99"/>
    </row>
    <row r="11" ht="20.1" customHeight="1" spans="1:19">
      <c r="A11" s="240" t="s">
        <v>36</v>
      </c>
      <c r="B11" s="241"/>
      <c r="C11" s="193">
        <v>9816447</v>
      </c>
      <c r="D11" s="193">
        <v>9816447</v>
      </c>
      <c r="E11" s="193">
        <v>9816447</v>
      </c>
      <c r="F11" s="219">
        <f t="shared" ref="F11:S11" si="1">F9</f>
        <v>0</v>
      </c>
      <c r="G11" s="219">
        <f t="shared" si="1"/>
        <v>0</v>
      </c>
      <c r="H11" s="219">
        <f t="shared" si="1"/>
        <v>0</v>
      </c>
      <c r="I11" s="219">
        <f t="shared" si="1"/>
        <v>0</v>
      </c>
      <c r="J11" s="219">
        <f t="shared" si="1"/>
        <v>0</v>
      </c>
      <c r="K11" s="219">
        <f t="shared" si="1"/>
        <v>0</v>
      </c>
      <c r="L11" s="219">
        <f t="shared" si="1"/>
        <v>0</v>
      </c>
      <c r="M11" s="219">
        <f t="shared" si="1"/>
        <v>0</v>
      </c>
      <c r="N11" s="219">
        <f t="shared" si="1"/>
        <v>0</v>
      </c>
      <c r="O11" s="219"/>
      <c r="P11" s="219"/>
      <c r="Q11" s="219">
        <f t="shared" si="1"/>
        <v>0</v>
      </c>
      <c r="R11" s="219">
        <f t="shared" si="1"/>
        <v>0</v>
      </c>
      <c r="S11" s="219">
        <f t="shared" si="1"/>
        <v>0</v>
      </c>
    </row>
  </sheetData>
  <mergeCells count="20">
    <mergeCell ref="R2:S2"/>
    <mergeCell ref="A3:S3"/>
    <mergeCell ref="A4:D4"/>
    <mergeCell ref="R4:S4"/>
    <mergeCell ref="D5:N5"/>
    <mergeCell ref="O5:S5"/>
    <mergeCell ref="I6:N6"/>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scale="5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2"/>
  <sheetViews>
    <sheetView showZeros="0" tabSelected="1" workbookViewId="0">
      <pane ySplit="1" topLeftCell="A14" activePane="bottomLeft" state="frozen"/>
      <selection/>
      <selection pane="bottomLeft" activeCell="D23" sqref="D23"/>
    </sheetView>
  </sheetViews>
  <sheetFormatPr defaultColWidth="9.125" defaultRowHeight="14.25" customHeight="1"/>
  <cols>
    <col min="1" max="1" width="18.625" customWidth="1"/>
    <col min="2" max="2" width="27.625" customWidth="1"/>
    <col min="3" max="6" width="18.875" customWidth="1"/>
    <col min="7" max="7" width="21.2583333333333" customWidth="1"/>
    <col min="8" max="9" width="18.875" customWidth="1"/>
    <col min="10" max="10" width="17.875" customWidth="1"/>
    <col min="11" max="15" width="18.875" customWidth="1"/>
  </cols>
  <sheetData>
    <row r="1" customHeight="1" spans="1:15">
      <c r="A1" s="2"/>
      <c r="B1" s="2"/>
      <c r="C1" s="2"/>
      <c r="D1" s="2"/>
      <c r="E1" s="2"/>
      <c r="F1" s="2"/>
      <c r="G1" s="2"/>
      <c r="H1" s="2"/>
      <c r="I1" s="2"/>
      <c r="J1" s="2"/>
      <c r="K1" s="2"/>
      <c r="L1" s="2"/>
      <c r="M1" s="2"/>
      <c r="N1" s="2"/>
      <c r="O1" s="2"/>
    </row>
    <row r="2" ht="15.75" customHeight="1" spans="15:15">
      <c r="O2" s="60" t="s">
        <v>51</v>
      </c>
    </row>
    <row r="3" ht="28.5" customHeight="1" spans="1:15">
      <c r="A3" s="32" t="s">
        <v>52</v>
      </c>
      <c r="B3" s="32"/>
      <c r="C3" s="32"/>
      <c r="D3" s="32"/>
      <c r="E3" s="32"/>
      <c r="F3" s="32"/>
      <c r="G3" s="32"/>
      <c r="H3" s="32"/>
      <c r="I3" s="32"/>
      <c r="J3" s="32"/>
      <c r="K3" s="32"/>
      <c r="L3" s="32"/>
      <c r="M3" s="32"/>
      <c r="N3" s="32"/>
      <c r="O3" s="32"/>
    </row>
    <row r="4" ht="15" customHeight="1" spans="1:15">
      <c r="A4" s="106" t="str">
        <f>'部门财务收支预算总表01-1'!A4</f>
        <v>单位名称：新平彝族傣族自治县人民代表大会常务委员会</v>
      </c>
      <c r="B4" s="107"/>
      <c r="C4" s="63"/>
      <c r="D4" s="63"/>
      <c r="E4" s="63"/>
      <c r="F4" s="63"/>
      <c r="G4" s="8"/>
      <c r="H4" s="63"/>
      <c r="I4" s="63"/>
      <c r="J4" s="8"/>
      <c r="K4" s="63"/>
      <c r="L4" s="63"/>
      <c r="M4" s="8"/>
      <c r="N4" s="8"/>
      <c r="O4" s="108" t="s">
        <v>3</v>
      </c>
    </row>
    <row r="5" ht="18.95" customHeight="1" spans="1:15">
      <c r="A5" s="11" t="s">
        <v>53</v>
      </c>
      <c r="B5" s="11" t="s">
        <v>54</v>
      </c>
      <c r="C5" s="17" t="s">
        <v>36</v>
      </c>
      <c r="D5" s="68" t="s">
        <v>39</v>
      </c>
      <c r="E5" s="68"/>
      <c r="F5" s="68"/>
      <c r="G5" s="225" t="s">
        <v>40</v>
      </c>
      <c r="H5" s="11" t="s">
        <v>41</v>
      </c>
      <c r="I5" s="11" t="s">
        <v>55</v>
      </c>
      <c r="J5" s="12" t="s">
        <v>56</v>
      </c>
      <c r="K5" s="77" t="s">
        <v>57</v>
      </c>
      <c r="L5" s="77" t="s">
        <v>58</v>
      </c>
      <c r="M5" s="77" t="s">
        <v>59</v>
      </c>
      <c r="N5" s="77" t="s">
        <v>60</v>
      </c>
      <c r="O5" s="94" t="s">
        <v>61</v>
      </c>
    </row>
    <row r="6" ht="30" customHeight="1" spans="1:15">
      <c r="A6" s="20"/>
      <c r="B6" s="20"/>
      <c r="C6" s="20"/>
      <c r="D6" s="68" t="s">
        <v>38</v>
      </c>
      <c r="E6" s="68" t="s">
        <v>62</v>
      </c>
      <c r="F6" s="68" t="s">
        <v>63</v>
      </c>
      <c r="G6" s="20"/>
      <c r="H6" s="20"/>
      <c r="I6" s="20"/>
      <c r="J6" s="68" t="s">
        <v>38</v>
      </c>
      <c r="K6" s="98" t="s">
        <v>57</v>
      </c>
      <c r="L6" s="98" t="s">
        <v>58</v>
      </c>
      <c r="M6" s="98" t="s">
        <v>59</v>
      </c>
      <c r="N6" s="98" t="s">
        <v>60</v>
      </c>
      <c r="O6" s="98" t="s">
        <v>61</v>
      </c>
    </row>
    <row r="7" ht="20.1" customHeight="1" spans="1:15">
      <c r="A7" s="17">
        <v>1</v>
      </c>
      <c r="B7" s="17">
        <v>2</v>
      </c>
      <c r="C7" s="17">
        <v>3</v>
      </c>
      <c r="D7" s="17">
        <v>4</v>
      </c>
      <c r="E7" s="17">
        <v>5</v>
      </c>
      <c r="F7" s="17">
        <v>6</v>
      </c>
      <c r="G7" s="17">
        <v>7</v>
      </c>
      <c r="H7" s="210">
        <v>8</v>
      </c>
      <c r="I7" s="210">
        <v>9</v>
      </c>
      <c r="J7" s="210">
        <v>10</v>
      </c>
      <c r="K7" s="210">
        <v>11</v>
      </c>
      <c r="L7" s="210">
        <v>12</v>
      </c>
      <c r="M7" s="210">
        <v>13</v>
      </c>
      <c r="N7" s="210">
        <v>14</v>
      </c>
      <c r="O7" s="17">
        <v>15</v>
      </c>
    </row>
    <row r="8" ht="20.1" customHeight="1" spans="1:15">
      <c r="A8" s="204">
        <v>201</v>
      </c>
      <c r="B8" s="204" t="s">
        <v>64</v>
      </c>
      <c r="C8" s="193">
        <f>C9+C16</f>
        <v>7854636</v>
      </c>
      <c r="D8" s="193">
        <f>D9+D16</f>
        <v>7854636</v>
      </c>
      <c r="E8" s="193">
        <f>E9+E16</f>
        <v>4262316</v>
      </c>
      <c r="F8" s="193">
        <f>F9+F16</f>
        <v>3592320</v>
      </c>
      <c r="G8" s="185"/>
      <c r="H8" s="185"/>
      <c r="I8" s="185"/>
      <c r="J8" s="185"/>
      <c r="K8" s="185"/>
      <c r="L8" s="185"/>
      <c r="M8" s="185"/>
      <c r="N8" s="185"/>
      <c r="O8" s="185"/>
    </row>
    <row r="9" s="1" customFormat="1" ht="20.1" customHeight="1" spans="1:15">
      <c r="A9" s="202">
        <v>20101</v>
      </c>
      <c r="B9" s="202" t="s">
        <v>65</v>
      </c>
      <c r="C9" s="193">
        <f>SUM(C10:C15)</f>
        <v>7837516</v>
      </c>
      <c r="D9" s="193">
        <f>SUM(D10:D15)</f>
        <v>7837516</v>
      </c>
      <c r="E9" s="193">
        <f>SUM(E10:E15)</f>
        <v>4262316</v>
      </c>
      <c r="F9" s="193">
        <f>SUM(F10:F15)</f>
        <v>3575200</v>
      </c>
      <c r="G9" s="226"/>
      <c r="H9" s="226"/>
      <c r="I9" s="226"/>
      <c r="J9" s="226"/>
      <c r="K9" s="226"/>
      <c r="L9" s="226"/>
      <c r="M9" s="226"/>
      <c r="N9" s="226"/>
      <c r="O9" s="226"/>
    </row>
    <row r="10" s="1" customFormat="1" ht="20.1" customHeight="1" spans="1:15">
      <c r="A10" s="203">
        <v>2010101</v>
      </c>
      <c r="B10" s="203" t="s">
        <v>66</v>
      </c>
      <c r="C10" s="193">
        <f t="shared" ref="C10:C15" si="0">D10+G10+H10+I10+J10</f>
        <v>5007316</v>
      </c>
      <c r="D10" s="193">
        <f>E10+F10</f>
        <v>5007316</v>
      </c>
      <c r="E10" s="193">
        <f>4242316+20000</f>
        <v>4262316</v>
      </c>
      <c r="F10" s="193">
        <v>745000</v>
      </c>
      <c r="G10" s="226"/>
      <c r="H10" s="226"/>
      <c r="I10" s="226"/>
      <c r="J10" s="226"/>
      <c r="K10" s="226"/>
      <c r="L10" s="226"/>
      <c r="M10" s="226"/>
      <c r="N10" s="226"/>
      <c r="O10" s="226"/>
    </row>
    <row r="11" s="1" customFormat="1" ht="20.1" customHeight="1" spans="1:15">
      <c r="A11" s="203">
        <v>2010105</v>
      </c>
      <c r="B11" s="203" t="s">
        <v>67</v>
      </c>
      <c r="C11" s="193">
        <f t="shared" si="0"/>
        <v>10000</v>
      </c>
      <c r="D11" s="193">
        <f>E11+F11</f>
        <v>10000</v>
      </c>
      <c r="E11" s="193"/>
      <c r="F11" s="193">
        <v>10000</v>
      </c>
      <c r="G11" s="226"/>
      <c r="H11" s="226"/>
      <c r="I11" s="226"/>
      <c r="J11" s="226"/>
      <c r="K11" s="226"/>
      <c r="L11" s="226"/>
      <c r="M11" s="226"/>
      <c r="N11" s="226"/>
      <c r="O11" s="226"/>
    </row>
    <row r="12" s="1" customFormat="1" ht="20.1" customHeight="1" spans="1:15">
      <c r="A12" s="203">
        <v>2010106</v>
      </c>
      <c r="B12" s="203" t="s">
        <v>68</v>
      </c>
      <c r="C12" s="193">
        <f t="shared" si="0"/>
        <v>10000</v>
      </c>
      <c r="D12" s="193">
        <f>E12+F12</f>
        <v>10000</v>
      </c>
      <c r="E12" s="193"/>
      <c r="F12" s="193">
        <v>10000</v>
      </c>
      <c r="G12" s="226"/>
      <c r="H12" s="226"/>
      <c r="I12" s="226"/>
      <c r="J12" s="226"/>
      <c r="K12" s="226"/>
      <c r="L12" s="226"/>
      <c r="M12" s="226"/>
      <c r="N12" s="226"/>
      <c r="O12" s="226"/>
    </row>
    <row r="13" s="1" customFormat="1" ht="20.1" customHeight="1" spans="1:15">
      <c r="A13" s="203">
        <v>2010107</v>
      </c>
      <c r="B13" s="203" t="s">
        <v>69</v>
      </c>
      <c r="C13" s="193">
        <f t="shared" si="0"/>
        <v>50000</v>
      </c>
      <c r="D13" s="193">
        <f>E13+F13</f>
        <v>50000</v>
      </c>
      <c r="E13" s="193"/>
      <c r="F13" s="193">
        <v>50000</v>
      </c>
      <c r="G13" s="226"/>
      <c r="H13" s="226"/>
      <c r="I13" s="226"/>
      <c r="J13" s="226"/>
      <c r="K13" s="226"/>
      <c r="L13" s="226"/>
      <c r="M13" s="226"/>
      <c r="N13" s="226"/>
      <c r="O13" s="226"/>
    </row>
    <row r="14" s="1" customFormat="1" ht="20.1" customHeight="1" spans="1:15">
      <c r="A14" s="203">
        <v>2010108</v>
      </c>
      <c r="B14" s="203" t="s">
        <v>70</v>
      </c>
      <c r="C14" s="193">
        <f t="shared" si="0"/>
        <v>29000</v>
      </c>
      <c r="D14" s="193">
        <f>E14+F14</f>
        <v>29000</v>
      </c>
      <c r="E14" s="193"/>
      <c r="F14" s="193">
        <v>29000</v>
      </c>
      <c r="G14" s="226"/>
      <c r="H14" s="226"/>
      <c r="I14" s="226"/>
      <c r="J14" s="226"/>
      <c r="K14" s="226"/>
      <c r="L14" s="226"/>
      <c r="M14" s="226"/>
      <c r="N14" s="226"/>
      <c r="O14" s="226"/>
    </row>
    <row r="15" s="1" customFormat="1" ht="20.1" customHeight="1" spans="1:15">
      <c r="A15" s="203">
        <v>2010199</v>
      </c>
      <c r="B15" s="203" t="s">
        <v>71</v>
      </c>
      <c r="C15" s="193">
        <f t="shared" si="0"/>
        <v>2731200</v>
      </c>
      <c r="D15" s="193">
        <f t="shared" ref="D15:D31" si="1">E15+F15</f>
        <v>2731200</v>
      </c>
      <c r="E15" s="193"/>
      <c r="F15" s="193">
        <f>2640000+91200</f>
        <v>2731200</v>
      </c>
      <c r="G15" s="226"/>
      <c r="H15" s="226"/>
      <c r="I15" s="226"/>
      <c r="J15" s="226"/>
      <c r="K15" s="226"/>
      <c r="L15" s="226"/>
      <c r="M15" s="226"/>
      <c r="N15" s="226"/>
      <c r="O15" s="226"/>
    </row>
    <row r="16" ht="20.1" customHeight="1" spans="1:15">
      <c r="A16" s="202">
        <v>20136</v>
      </c>
      <c r="B16" s="204" t="s">
        <v>72</v>
      </c>
      <c r="C16" s="193">
        <f t="shared" ref="C16:C31" si="2">D16+G16+H16+I16+J16</f>
        <v>17120</v>
      </c>
      <c r="D16" s="193">
        <f t="shared" si="1"/>
        <v>17120</v>
      </c>
      <c r="E16" s="193">
        <f>E17</f>
        <v>0</v>
      </c>
      <c r="F16" s="193">
        <f>F17</f>
        <v>17120</v>
      </c>
      <c r="G16" s="185"/>
      <c r="H16" s="185"/>
      <c r="I16" s="185"/>
      <c r="J16" s="185"/>
      <c r="K16" s="185"/>
      <c r="L16" s="185"/>
      <c r="M16" s="185"/>
      <c r="N16" s="185"/>
      <c r="O16" s="185"/>
    </row>
    <row r="17" ht="20.1" customHeight="1" spans="1:15">
      <c r="A17" s="203">
        <v>2013699</v>
      </c>
      <c r="B17" s="202" t="s">
        <v>72</v>
      </c>
      <c r="C17" s="193">
        <f t="shared" si="2"/>
        <v>17120</v>
      </c>
      <c r="D17" s="193">
        <f t="shared" si="1"/>
        <v>17120</v>
      </c>
      <c r="E17" s="193"/>
      <c r="F17" s="193">
        <v>17120</v>
      </c>
      <c r="G17" s="185"/>
      <c r="H17" s="185"/>
      <c r="I17" s="185"/>
      <c r="J17" s="185"/>
      <c r="K17" s="185"/>
      <c r="L17" s="185"/>
      <c r="M17" s="185"/>
      <c r="N17" s="185"/>
      <c r="O17" s="185"/>
    </row>
    <row r="18" ht="20.1" customHeight="1" spans="1:15">
      <c r="A18" s="204">
        <v>208</v>
      </c>
      <c r="B18" s="204" t="s">
        <v>73</v>
      </c>
      <c r="C18" s="193">
        <f t="shared" si="2"/>
        <v>699600</v>
      </c>
      <c r="D18" s="193">
        <f t="shared" si="1"/>
        <v>699600</v>
      </c>
      <c r="E18" s="193">
        <f>E19+E22</f>
        <v>663180</v>
      </c>
      <c r="F18" s="193">
        <f>F19+F22</f>
        <v>36420</v>
      </c>
      <c r="G18" s="185"/>
      <c r="H18" s="185"/>
      <c r="I18" s="185"/>
      <c r="J18" s="185"/>
      <c r="K18" s="185"/>
      <c r="L18" s="185"/>
      <c r="M18" s="185"/>
      <c r="N18" s="185"/>
      <c r="O18" s="185"/>
    </row>
    <row r="19" ht="20.1" customHeight="1" spans="1:15">
      <c r="A19" s="202">
        <v>20805</v>
      </c>
      <c r="B19" s="202" t="s">
        <v>74</v>
      </c>
      <c r="C19" s="193">
        <f t="shared" si="2"/>
        <v>663180</v>
      </c>
      <c r="D19" s="193">
        <f t="shared" si="1"/>
        <v>663180</v>
      </c>
      <c r="E19" s="193">
        <f>E20+E21</f>
        <v>663180</v>
      </c>
      <c r="F19" s="193">
        <f>F20+F21</f>
        <v>0</v>
      </c>
      <c r="G19" s="185"/>
      <c r="H19" s="185"/>
      <c r="I19" s="185"/>
      <c r="J19" s="185"/>
      <c r="K19" s="185"/>
      <c r="L19" s="185"/>
      <c r="M19" s="185"/>
      <c r="N19" s="185"/>
      <c r="O19" s="185"/>
    </row>
    <row r="20" ht="20.1" customHeight="1" spans="1:15">
      <c r="A20" s="203">
        <v>2080501</v>
      </c>
      <c r="B20" s="203" t="s">
        <v>75</v>
      </c>
      <c r="C20" s="193">
        <f t="shared" si="2"/>
        <v>5700</v>
      </c>
      <c r="D20" s="193">
        <f t="shared" si="1"/>
        <v>5700</v>
      </c>
      <c r="E20" s="193">
        <v>5700</v>
      </c>
      <c r="F20" s="193"/>
      <c r="G20" s="185"/>
      <c r="H20" s="185"/>
      <c r="I20" s="185"/>
      <c r="J20" s="185"/>
      <c r="K20" s="185"/>
      <c r="L20" s="185"/>
      <c r="M20" s="185"/>
      <c r="N20" s="185"/>
      <c r="O20" s="185"/>
    </row>
    <row r="21" ht="33" customHeight="1" spans="1:15">
      <c r="A21" s="203">
        <v>2080505</v>
      </c>
      <c r="B21" s="203" t="s">
        <v>76</v>
      </c>
      <c r="C21" s="193">
        <f t="shared" si="2"/>
        <v>657480</v>
      </c>
      <c r="D21" s="193">
        <f t="shared" si="1"/>
        <v>657480</v>
      </c>
      <c r="E21" s="193">
        <v>657480</v>
      </c>
      <c r="F21" s="193"/>
      <c r="G21" s="185"/>
      <c r="H21" s="185"/>
      <c r="I21" s="185"/>
      <c r="J21" s="185"/>
      <c r="K21" s="185"/>
      <c r="L21" s="185"/>
      <c r="M21" s="185"/>
      <c r="N21" s="185"/>
      <c r="O21" s="185"/>
    </row>
    <row r="22" ht="20.1" customHeight="1" spans="1:15">
      <c r="A22" s="202">
        <v>20808</v>
      </c>
      <c r="B22" s="202" t="s">
        <v>77</v>
      </c>
      <c r="C22" s="193">
        <f t="shared" si="2"/>
        <v>36420</v>
      </c>
      <c r="D22" s="193">
        <f t="shared" si="1"/>
        <v>36420</v>
      </c>
      <c r="E22" s="193">
        <f>E23</f>
        <v>0</v>
      </c>
      <c r="F22" s="193">
        <f>F23</f>
        <v>36420</v>
      </c>
      <c r="G22" s="185"/>
      <c r="H22" s="185"/>
      <c r="I22" s="185"/>
      <c r="J22" s="185"/>
      <c r="K22" s="185"/>
      <c r="L22" s="185"/>
      <c r="M22" s="185"/>
      <c r="N22" s="185"/>
      <c r="O22" s="185"/>
    </row>
    <row r="23" ht="20.1" customHeight="1" spans="1:15">
      <c r="A23" s="203">
        <v>2080801</v>
      </c>
      <c r="B23" s="203" t="s">
        <v>78</v>
      </c>
      <c r="C23" s="193">
        <f t="shared" si="2"/>
        <v>36420</v>
      </c>
      <c r="D23" s="193">
        <f t="shared" si="1"/>
        <v>36420</v>
      </c>
      <c r="E23" s="193"/>
      <c r="F23" s="193">
        <v>36420</v>
      </c>
      <c r="G23" s="185"/>
      <c r="H23" s="185"/>
      <c r="I23" s="185"/>
      <c r="J23" s="185"/>
      <c r="K23" s="185"/>
      <c r="L23" s="185"/>
      <c r="M23" s="185"/>
      <c r="N23" s="185"/>
      <c r="O23" s="185"/>
    </row>
    <row r="24" ht="20.1" customHeight="1" spans="1:15">
      <c r="A24" s="204">
        <v>210</v>
      </c>
      <c r="B24" s="204" t="s">
        <v>79</v>
      </c>
      <c r="C24" s="193">
        <f t="shared" si="2"/>
        <v>520323</v>
      </c>
      <c r="D24" s="193">
        <f t="shared" si="1"/>
        <v>520323</v>
      </c>
      <c r="E24" s="193">
        <f>E25</f>
        <v>520323</v>
      </c>
      <c r="F24" s="193">
        <f>F25</f>
        <v>0</v>
      </c>
      <c r="G24" s="185"/>
      <c r="H24" s="185"/>
      <c r="I24" s="185"/>
      <c r="J24" s="185"/>
      <c r="K24" s="185"/>
      <c r="L24" s="185"/>
      <c r="M24" s="185"/>
      <c r="N24" s="185"/>
      <c r="O24" s="185"/>
    </row>
    <row r="25" ht="20.1" customHeight="1" spans="1:15">
      <c r="A25" s="202">
        <v>21011</v>
      </c>
      <c r="B25" s="202" t="s">
        <v>80</v>
      </c>
      <c r="C25" s="193">
        <f t="shared" si="2"/>
        <v>520323</v>
      </c>
      <c r="D25" s="193">
        <f t="shared" si="1"/>
        <v>520323</v>
      </c>
      <c r="E25" s="193">
        <f>E26+E27+E28</f>
        <v>520323</v>
      </c>
      <c r="F25" s="193">
        <f>F26+F27+F28</f>
        <v>0</v>
      </c>
      <c r="G25" s="185"/>
      <c r="H25" s="185"/>
      <c r="I25" s="185"/>
      <c r="J25" s="185"/>
      <c r="K25" s="185"/>
      <c r="L25" s="185"/>
      <c r="M25" s="185"/>
      <c r="N25" s="185"/>
      <c r="O25" s="185"/>
    </row>
    <row r="26" ht="20.1" customHeight="1" spans="1:15">
      <c r="A26" s="203">
        <v>2101101</v>
      </c>
      <c r="B26" s="203" t="s">
        <v>81</v>
      </c>
      <c r="C26" s="193">
        <f t="shared" si="2"/>
        <v>290859</v>
      </c>
      <c r="D26" s="193">
        <f t="shared" si="1"/>
        <v>290859</v>
      </c>
      <c r="E26" s="193">
        <v>290859</v>
      </c>
      <c r="F26" s="193"/>
      <c r="G26" s="185"/>
      <c r="H26" s="185"/>
      <c r="I26" s="185"/>
      <c r="J26" s="185"/>
      <c r="K26" s="185"/>
      <c r="L26" s="185"/>
      <c r="M26" s="185"/>
      <c r="N26" s="185"/>
      <c r="O26" s="185"/>
    </row>
    <row r="27" ht="20.1" customHeight="1" spans="1:15">
      <c r="A27" s="206">
        <v>2101103</v>
      </c>
      <c r="B27" s="206" t="s">
        <v>82</v>
      </c>
      <c r="C27" s="219">
        <f t="shared" si="2"/>
        <v>222888</v>
      </c>
      <c r="D27" s="219">
        <f t="shared" si="1"/>
        <v>222888</v>
      </c>
      <c r="E27" s="219">
        <v>222888</v>
      </c>
      <c r="F27" s="219"/>
      <c r="G27" s="185"/>
      <c r="H27" s="185"/>
      <c r="I27" s="185"/>
      <c r="J27" s="185"/>
      <c r="K27" s="185"/>
      <c r="L27" s="185"/>
      <c r="M27" s="185"/>
      <c r="N27" s="185"/>
      <c r="O27" s="185"/>
    </row>
    <row r="28" ht="20.1" customHeight="1" spans="1:15">
      <c r="A28" s="206">
        <v>2101199</v>
      </c>
      <c r="B28" s="206" t="s">
        <v>83</v>
      </c>
      <c r="C28" s="219">
        <f t="shared" si="2"/>
        <v>6576</v>
      </c>
      <c r="D28" s="219">
        <f t="shared" si="1"/>
        <v>6576</v>
      </c>
      <c r="E28" s="219">
        <v>6576</v>
      </c>
      <c r="F28" s="219"/>
      <c r="G28" s="185"/>
      <c r="H28" s="185"/>
      <c r="I28" s="185"/>
      <c r="J28" s="185"/>
      <c r="K28" s="185"/>
      <c r="L28" s="185"/>
      <c r="M28" s="185"/>
      <c r="N28" s="185"/>
      <c r="O28" s="185"/>
    </row>
    <row r="29" ht="20.1" customHeight="1" spans="1:15">
      <c r="A29" s="201">
        <v>221</v>
      </c>
      <c r="B29" s="201" t="s">
        <v>84</v>
      </c>
      <c r="C29" s="219">
        <f t="shared" si="2"/>
        <v>741888</v>
      </c>
      <c r="D29" s="219">
        <f t="shared" si="1"/>
        <v>741888</v>
      </c>
      <c r="E29" s="219">
        <f>E30</f>
        <v>741888</v>
      </c>
      <c r="F29" s="219">
        <f>F30</f>
        <v>0</v>
      </c>
      <c r="G29" s="185"/>
      <c r="H29" s="185"/>
      <c r="I29" s="185"/>
      <c r="J29" s="185"/>
      <c r="K29" s="185"/>
      <c r="L29" s="185"/>
      <c r="M29" s="185"/>
      <c r="N29" s="185"/>
      <c r="O29" s="185"/>
    </row>
    <row r="30" ht="20.1" customHeight="1" spans="1:15">
      <c r="A30" s="205">
        <v>22102</v>
      </c>
      <c r="B30" s="205" t="s">
        <v>85</v>
      </c>
      <c r="C30" s="219">
        <f t="shared" si="2"/>
        <v>741888</v>
      </c>
      <c r="D30" s="219">
        <f t="shared" si="1"/>
        <v>741888</v>
      </c>
      <c r="E30" s="219">
        <f>E31</f>
        <v>741888</v>
      </c>
      <c r="F30" s="219">
        <f>F31</f>
        <v>0</v>
      </c>
      <c r="G30" s="185"/>
      <c r="H30" s="185"/>
      <c r="I30" s="185"/>
      <c r="J30" s="185"/>
      <c r="K30" s="185"/>
      <c r="L30" s="185"/>
      <c r="M30" s="185"/>
      <c r="N30" s="185"/>
      <c r="O30" s="185"/>
    </row>
    <row r="31" ht="20.1" customHeight="1" spans="1:15">
      <c r="A31" s="206">
        <v>2210201</v>
      </c>
      <c r="B31" s="206" t="s">
        <v>86</v>
      </c>
      <c r="C31" s="219">
        <f t="shared" si="2"/>
        <v>741888</v>
      </c>
      <c r="D31" s="219">
        <f t="shared" si="1"/>
        <v>741888</v>
      </c>
      <c r="E31" s="219">
        <v>741888</v>
      </c>
      <c r="F31" s="219"/>
      <c r="G31" s="185"/>
      <c r="H31" s="185"/>
      <c r="I31" s="185"/>
      <c r="J31" s="185"/>
      <c r="K31" s="185"/>
      <c r="L31" s="185"/>
      <c r="M31" s="185"/>
      <c r="N31" s="185"/>
      <c r="O31" s="185"/>
    </row>
    <row r="32" ht="20.1" customHeight="1" spans="1:15">
      <c r="A32" s="109" t="s">
        <v>87</v>
      </c>
      <c r="B32" s="110" t="s">
        <v>87</v>
      </c>
      <c r="C32" s="219">
        <f t="shared" ref="C32:O32" si="3">C8+C18+C24+C29</f>
        <v>9816447</v>
      </c>
      <c r="D32" s="219">
        <f t="shared" si="3"/>
        <v>9816447</v>
      </c>
      <c r="E32" s="219">
        <f t="shared" si="3"/>
        <v>6187707</v>
      </c>
      <c r="F32" s="219">
        <f t="shared" si="3"/>
        <v>3628740</v>
      </c>
      <c r="G32" s="219">
        <f t="shared" si="3"/>
        <v>0</v>
      </c>
      <c r="H32" s="219">
        <f t="shared" si="3"/>
        <v>0</v>
      </c>
      <c r="I32" s="219">
        <f t="shared" si="3"/>
        <v>0</v>
      </c>
      <c r="J32" s="219">
        <f t="shared" si="3"/>
        <v>0</v>
      </c>
      <c r="K32" s="219">
        <f t="shared" si="3"/>
        <v>0</v>
      </c>
      <c r="L32" s="219">
        <f t="shared" si="3"/>
        <v>0</v>
      </c>
      <c r="M32" s="219">
        <f t="shared" si="3"/>
        <v>0</v>
      </c>
      <c r="N32" s="219">
        <f t="shared" si="3"/>
        <v>0</v>
      </c>
      <c r="O32" s="219">
        <f t="shared" si="3"/>
        <v>0</v>
      </c>
    </row>
  </sheetData>
  <mergeCells count="11">
    <mergeCell ref="A3:O3"/>
    <mergeCell ref="A4:L4"/>
    <mergeCell ref="D5:F5"/>
    <mergeCell ref="J5:O5"/>
    <mergeCell ref="A32:B32"/>
    <mergeCell ref="A5:A6"/>
    <mergeCell ref="B5:B6"/>
    <mergeCell ref="C5:C6"/>
    <mergeCell ref="G5:G6"/>
    <mergeCell ref="H5:H6"/>
    <mergeCell ref="I5:I6"/>
  </mergeCells>
  <pageMargins left="0.75" right="0.75" top="1" bottom="1" header="0.5" footer="0.5"/>
  <pageSetup paperSize="9" scale="4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7"/>
  <sheetViews>
    <sheetView showZeros="0" tabSelected="1" workbookViewId="0">
      <pane ySplit="1" topLeftCell="A2" activePane="bottomLeft" state="frozen"/>
      <selection/>
      <selection pane="bottomLeft" activeCell="D23" sqref="D23"/>
    </sheetView>
  </sheetViews>
  <sheetFormatPr defaultColWidth="9.125" defaultRowHeight="14.25" customHeight="1" outlineLevelCol="3"/>
  <cols>
    <col min="1" max="1" width="49.2583333333333" customWidth="1"/>
    <col min="2" max="2" width="43.375" customWidth="1"/>
    <col min="3" max="3" width="48.5" customWidth="1"/>
    <col min="4" max="4" width="41.2583333333333" customWidth="1"/>
  </cols>
  <sheetData>
    <row r="1" customHeight="1" spans="1:4">
      <c r="A1" s="2"/>
      <c r="B1" s="2"/>
      <c r="C1" s="2"/>
      <c r="D1" s="2"/>
    </row>
    <row r="2" customHeight="1" spans="4:4">
      <c r="D2" s="104" t="s">
        <v>88</v>
      </c>
    </row>
    <row r="3" ht="31.7" customHeight="1" spans="1:4">
      <c r="A3" s="50" t="s">
        <v>89</v>
      </c>
      <c r="B3" s="208"/>
      <c r="C3" s="208"/>
      <c r="D3" s="208"/>
    </row>
    <row r="4" ht="17.25" customHeight="1" spans="1:4">
      <c r="A4" s="6" t="str">
        <f>'部门财务收支预算总表01-1'!A4</f>
        <v>单位名称：新平彝族傣族自治县人民代表大会常务委员会</v>
      </c>
      <c r="B4" s="209"/>
      <c r="C4" s="209"/>
      <c r="D4" s="105" t="s">
        <v>3</v>
      </c>
    </row>
    <row r="5" ht="24.75" customHeight="1" spans="1:4">
      <c r="A5" s="12" t="s">
        <v>4</v>
      </c>
      <c r="B5" s="14"/>
      <c r="C5" s="12" t="s">
        <v>5</v>
      </c>
      <c r="D5" s="14"/>
    </row>
    <row r="6" ht="15.75" customHeight="1" spans="1:4">
      <c r="A6" s="17" t="s">
        <v>6</v>
      </c>
      <c r="B6" s="210" t="s">
        <v>7</v>
      </c>
      <c r="C6" s="17" t="s">
        <v>90</v>
      </c>
      <c r="D6" s="210" t="s">
        <v>7</v>
      </c>
    </row>
    <row r="7" ht="14.1" customHeight="1" spans="1:4">
      <c r="A7" s="20"/>
      <c r="B7" s="19"/>
      <c r="C7" s="20"/>
      <c r="D7" s="19"/>
    </row>
    <row r="8" ht="20.1" customHeight="1" spans="1:4">
      <c r="A8" s="211" t="s">
        <v>91</v>
      </c>
      <c r="B8" s="212">
        <f>B9+B10+B11</f>
        <v>9816447</v>
      </c>
      <c r="C8" s="213" t="s">
        <v>92</v>
      </c>
      <c r="D8" s="212">
        <f>D9+D10+D11+D12</f>
        <v>9816447</v>
      </c>
    </row>
    <row r="9" ht="20.1" customHeight="1" spans="1:4">
      <c r="A9" s="214" t="s">
        <v>93</v>
      </c>
      <c r="B9" s="215">
        <f>D8</f>
        <v>9816447</v>
      </c>
      <c r="C9" s="216" t="s">
        <v>94</v>
      </c>
      <c r="D9" s="215">
        <v>7854636</v>
      </c>
    </row>
    <row r="10" ht="20.1" customHeight="1" spans="1:4">
      <c r="A10" s="214" t="s">
        <v>95</v>
      </c>
      <c r="B10" s="215"/>
      <c r="C10" s="216" t="s">
        <v>96</v>
      </c>
      <c r="D10" s="215">
        <v>699600</v>
      </c>
    </row>
    <row r="11" ht="20.1" customHeight="1" spans="1:4">
      <c r="A11" s="214" t="s">
        <v>97</v>
      </c>
      <c r="B11" s="215"/>
      <c r="C11" s="216" t="s">
        <v>98</v>
      </c>
      <c r="D11" s="215">
        <v>520323</v>
      </c>
    </row>
    <row r="12" ht="20.1" customHeight="1" spans="1:4">
      <c r="A12" s="217" t="s">
        <v>99</v>
      </c>
      <c r="B12" s="218"/>
      <c r="C12" s="216" t="s">
        <v>100</v>
      </c>
      <c r="D12" s="215">
        <v>741888</v>
      </c>
    </row>
    <row r="13" ht="20.1" customHeight="1" spans="1:4">
      <c r="A13" s="214" t="s">
        <v>93</v>
      </c>
      <c r="B13" s="219"/>
      <c r="C13" s="220"/>
      <c r="D13" s="221"/>
    </row>
    <row r="14" ht="20.1" customHeight="1" spans="1:4">
      <c r="A14" s="222" t="s">
        <v>95</v>
      </c>
      <c r="B14" s="219"/>
      <c r="C14" s="220"/>
      <c r="D14" s="221"/>
    </row>
    <row r="15" ht="20.1" customHeight="1" spans="1:4">
      <c r="A15" s="222" t="s">
        <v>97</v>
      </c>
      <c r="B15" s="221"/>
      <c r="C15" s="220"/>
      <c r="D15" s="221"/>
    </row>
    <row r="16" ht="20.1" customHeight="1" spans="1:4">
      <c r="A16" s="223"/>
      <c r="B16" s="221"/>
      <c r="C16" s="224" t="s">
        <v>101</v>
      </c>
      <c r="D16" s="221"/>
    </row>
    <row r="17" ht="20.1" customHeight="1" spans="1:4">
      <c r="A17" s="223" t="s">
        <v>102</v>
      </c>
      <c r="B17" s="221">
        <f>B8+B12</f>
        <v>9816447</v>
      </c>
      <c r="C17" s="220" t="s">
        <v>31</v>
      </c>
      <c r="D17" s="221">
        <f>D8+D16</f>
        <v>9816447</v>
      </c>
    </row>
  </sheetData>
  <mergeCells count="8">
    <mergeCell ref="A3:D3"/>
    <mergeCell ref="A4:B4"/>
    <mergeCell ref="A5:B5"/>
    <mergeCell ref="C5:D5"/>
    <mergeCell ref="A6:A7"/>
    <mergeCell ref="B6:B7"/>
    <mergeCell ref="C6:C7"/>
    <mergeCell ref="D6:D7"/>
  </mergeCells>
  <pageMargins left="0.75" right="0.75" top="1" bottom="1" header="0.5" footer="0.5"/>
  <pageSetup paperSize="9" scale="7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2"/>
  <sheetViews>
    <sheetView showZeros="0" tabSelected="1" workbookViewId="0">
      <pane ySplit="6" topLeftCell="A19" activePane="bottomLeft" state="frozen"/>
      <selection/>
      <selection pane="bottomLeft" activeCell="D23" sqref="D23"/>
    </sheetView>
  </sheetViews>
  <sheetFormatPr defaultColWidth="9.125" defaultRowHeight="14.25" customHeight="1" outlineLevelCol="6"/>
  <cols>
    <col min="1" max="1" width="20.125" customWidth="1"/>
    <col min="2" max="2" width="32.875" customWidth="1"/>
    <col min="3" max="3" width="24.2583333333333" customWidth="1"/>
    <col min="4" max="6" width="25" customWidth="1"/>
    <col min="7" max="7" width="24.2583333333333" customWidth="1"/>
  </cols>
  <sheetData>
    <row r="1" customHeight="1" spans="1:7">
      <c r="A1" s="2"/>
      <c r="B1" s="2"/>
      <c r="C1" s="2"/>
      <c r="D1" s="2"/>
      <c r="E1" s="2"/>
      <c r="F1" s="2"/>
      <c r="G1" s="2"/>
    </row>
    <row r="2" ht="12" customHeight="1" spans="4:7">
      <c r="D2" s="188"/>
      <c r="F2" s="60"/>
      <c r="G2" s="60" t="s">
        <v>103</v>
      </c>
    </row>
    <row r="3" ht="39" customHeight="1" spans="1:7">
      <c r="A3" s="5" t="s">
        <v>104</v>
      </c>
      <c r="B3" s="5"/>
      <c r="C3" s="5"/>
      <c r="D3" s="5"/>
      <c r="E3" s="5"/>
      <c r="F3" s="5"/>
      <c r="G3" s="5"/>
    </row>
    <row r="4" ht="18" customHeight="1" spans="1:7">
      <c r="A4" s="6" t="str">
        <f>'部门财务收支预算总表01-1'!A4</f>
        <v>单位名称：新平彝族傣族自治县人民代表大会常务委员会</v>
      </c>
      <c r="F4" s="108"/>
      <c r="G4" s="108" t="s">
        <v>3</v>
      </c>
    </row>
    <row r="5" ht="20.25" customHeight="1" spans="1:7">
      <c r="A5" s="195" t="s">
        <v>105</v>
      </c>
      <c r="B5" s="196"/>
      <c r="C5" s="197" t="s">
        <v>36</v>
      </c>
      <c r="D5" s="13" t="s">
        <v>62</v>
      </c>
      <c r="E5" s="13"/>
      <c r="F5" s="14"/>
      <c r="G5" s="197" t="s">
        <v>63</v>
      </c>
    </row>
    <row r="6" ht="20.25" customHeight="1" spans="1:7">
      <c r="A6" s="198" t="s">
        <v>53</v>
      </c>
      <c r="B6" s="199" t="s">
        <v>54</v>
      </c>
      <c r="C6" s="101"/>
      <c r="D6" s="101" t="s">
        <v>38</v>
      </c>
      <c r="E6" s="101" t="s">
        <v>106</v>
      </c>
      <c r="F6" s="101" t="s">
        <v>107</v>
      </c>
      <c r="G6" s="101"/>
    </row>
    <row r="7" ht="20.1" customHeight="1" spans="1:7">
      <c r="A7" s="200" t="s">
        <v>108</v>
      </c>
      <c r="B7" s="200" t="s">
        <v>109</v>
      </c>
      <c r="C7" s="200" t="s">
        <v>110</v>
      </c>
      <c r="D7" s="17"/>
      <c r="E7" s="200" t="s">
        <v>111</v>
      </c>
      <c r="F7" s="200" t="s">
        <v>112</v>
      </c>
      <c r="G7" s="200" t="s">
        <v>113</v>
      </c>
    </row>
    <row r="8" ht="20.1" customHeight="1" spans="1:7">
      <c r="A8" s="201">
        <v>201</v>
      </c>
      <c r="B8" s="201" t="s">
        <v>64</v>
      </c>
      <c r="C8" s="180">
        <f>C9+C16</f>
        <v>7854636</v>
      </c>
      <c r="D8" s="180">
        <f t="shared" ref="D8:G8" si="0">D9+D16</f>
        <v>4262316</v>
      </c>
      <c r="E8" s="180">
        <f t="shared" si="0"/>
        <v>3715716</v>
      </c>
      <c r="F8" s="180">
        <f t="shared" si="0"/>
        <v>546600</v>
      </c>
      <c r="G8" s="180">
        <f t="shared" si="0"/>
        <v>3592320</v>
      </c>
    </row>
    <row r="9" ht="20.1" customHeight="1" spans="1:7">
      <c r="A9" s="202">
        <v>20101</v>
      </c>
      <c r="B9" s="202" t="s">
        <v>65</v>
      </c>
      <c r="C9" s="180">
        <f>C10+C11+C12+C13+C14+C15</f>
        <v>7837516</v>
      </c>
      <c r="D9" s="180">
        <f t="shared" ref="D9:G9" si="1">D10+D11+D12+D13+D14+D15</f>
        <v>4262316</v>
      </c>
      <c r="E9" s="180">
        <f t="shared" si="1"/>
        <v>3715716</v>
      </c>
      <c r="F9" s="180">
        <f t="shared" si="1"/>
        <v>546600</v>
      </c>
      <c r="G9" s="180">
        <f t="shared" si="1"/>
        <v>3575200</v>
      </c>
    </row>
    <row r="10" s="1" customFormat="1" ht="20.1" customHeight="1" spans="1:7">
      <c r="A10" s="203">
        <v>2010101</v>
      </c>
      <c r="B10" s="203" t="s">
        <v>66</v>
      </c>
      <c r="C10" s="180">
        <f t="shared" ref="C10:C15" si="2">D10+G10</f>
        <v>5007316</v>
      </c>
      <c r="D10" s="180">
        <f>E10+F10</f>
        <v>4262316</v>
      </c>
      <c r="E10" s="180">
        <v>3715716</v>
      </c>
      <c r="F10" s="180">
        <f>526600+20000</f>
        <v>546600</v>
      </c>
      <c r="G10" s="180">
        <v>745000</v>
      </c>
    </row>
    <row r="11" s="1" customFormat="1" ht="20.1" customHeight="1" spans="1:7">
      <c r="A11" s="203">
        <v>2010105</v>
      </c>
      <c r="B11" s="203" t="s">
        <v>67</v>
      </c>
      <c r="C11" s="180">
        <f t="shared" si="2"/>
        <v>10000</v>
      </c>
      <c r="D11" s="180">
        <f t="shared" ref="D11:D15" si="3">E11+F11</f>
        <v>0</v>
      </c>
      <c r="E11" s="180"/>
      <c r="F11" s="180"/>
      <c r="G11" s="180">
        <v>10000</v>
      </c>
    </row>
    <row r="12" s="1" customFormat="1" ht="20.1" customHeight="1" spans="1:7">
      <c r="A12" s="203">
        <v>2010106</v>
      </c>
      <c r="B12" s="203" t="s">
        <v>68</v>
      </c>
      <c r="C12" s="180">
        <f t="shared" si="2"/>
        <v>10000</v>
      </c>
      <c r="D12" s="180">
        <f t="shared" si="3"/>
        <v>0</v>
      </c>
      <c r="E12" s="180"/>
      <c r="F12" s="180"/>
      <c r="G12" s="180">
        <v>10000</v>
      </c>
    </row>
    <row r="13" s="1" customFormat="1" ht="20.1" customHeight="1" spans="1:7">
      <c r="A13" s="203">
        <v>2010107</v>
      </c>
      <c r="B13" s="203" t="s">
        <v>69</v>
      </c>
      <c r="C13" s="180">
        <f t="shared" si="2"/>
        <v>50000</v>
      </c>
      <c r="D13" s="180">
        <f t="shared" si="3"/>
        <v>0</v>
      </c>
      <c r="E13" s="180"/>
      <c r="F13" s="180"/>
      <c r="G13" s="180">
        <v>50000</v>
      </c>
    </row>
    <row r="14" s="1" customFormat="1" ht="20.1" customHeight="1" spans="1:7">
      <c r="A14" s="203">
        <v>2010108</v>
      </c>
      <c r="B14" s="203" t="s">
        <v>70</v>
      </c>
      <c r="C14" s="180">
        <f t="shared" si="2"/>
        <v>29000</v>
      </c>
      <c r="D14" s="180">
        <f t="shared" si="3"/>
        <v>0</v>
      </c>
      <c r="E14" s="180"/>
      <c r="F14" s="180"/>
      <c r="G14" s="180">
        <v>29000</v>
      </c>
    </row>
    <row r="15" s="1" customFormat="1" ht="20.1" customHeight="1" spans="1:7">
      <c r="A15" s="203">
        <v>2010199</v>
      </c>
      <c r="B15" s="203" t="s">
        <v>71</v>
      </c>
      <c r="C15" s="180">
        <f t="shared" si="2"/>
        <v>2731200</v>
      </c>
      <c r="D15" s="180">
        <f t="shared" si="3"/>
        <v>0</v>
      </c>
      <c r="E15" s="180"/>
      <c r="F15" s="180"/>
      <c r="G15" s="180">
        <v>2731200</v>
      </c>
    </row>
    <row r="16" ht="20.1" customHeight="1" spans="1:7">
      <c r="A16" s="202">
        <v>20136</v>
      </c>
      <c r="B16" s="202" t="s">
        <v>72</v>
      </c>
      <c r="C16" s="180">
        <f t="shared" ref="C16:C31" si="4">D16+G16</f>
        <v>17120</v>
      </c>
      <c r="D16" s="180">
        <f t="shared" ref="D16:D31" si="5">E16+F16</f>
        <v>0</v>
      </c>
      <c r="E16" s="180">
        <f>E17</f>
        <v>0</v>
      </c>
      <c r="F16" s="180">
        <f t="shared" ref="F16:G16" si="6">F17</f>
        <v>0</v>
      </c>
      <c r="G16" s="180">
        <f t="shared" si="6"/>
        <v>17120</v>
      </c>
    </row>
    <row r="17" ht="20.1" customHeight="1" spans="1:7">
      <c r="A17" s="203">
        <v>2013699</v>
      </c>
      <c r="B17" s="203" t="s">
        <v>72</v>
      </c>
      <c r="C17" s="180">
        <f t="shared" si="4"/>
        <v>17120</v>
      </c>
      <c r="D17" s="180">
        <f t="shared" si="5"/>
        <v>0</v>
      </c>
      <c r="E17" s="180"/>
      <c r="F17" s="180"/>
      <c r="G17" s="180">
        <v>17120</v>
      </c>
    </row>
    <row r="18" ht="20.1" customHeight="1" spans="1:7">
      <c r="A18" s="204">
        <v>208</v>
      </c>
      <c r="B18" s="204" t="s">
        <v>73</v>
      </c>
      <c r="C18" s="180">
        <f t="shared" si="4"/>
        <v>699600</v>
      </c>
      <c r="D18" s="180">
        <f t="shared" si="5"/>
        <v>663180</v>
      </c>
      <c r="E18" s="180">
        <f>E19+E22</f>
        <v>657480</v>
      </c>
      <c r="F18" s="180">
        <f t="shared" ref="F18:G18" si="7">F19+F22</f>
        <v>5700</v>
      </c>
      <c r="G18" s="180">
        <f t="shared" si="7"/>
        <v>36420</v>
      </c>
    </row>
    <row r="19" ht="20.1" customHeight="1" spans="1:7">
      <c r="A19" s="202">
        <v>20805</v>
      </c>
      <c r="B19" s="202" t="s">
        <v>74</v>
      </c>
      <c r="C19" s="180">
        <f t="shared" si="4"/>
        <v>663180</v>
      </c>
      <c r="D19" s="180">
        <f t="shared" si="5"/>
        <v>663180</v>
      </c>
      <c r="E19" s="180">
        <f>E20+E21</f>
        <v>657480</v>
      </c>
      <c r="F19" s="180">
        <f t="shared" ref="F19:G19" si="8">F20+F21</f>
        <v>5700</v>
      </c>
      <c r="G19" s="180">
        <f t="shared" si="8"/>
        <v>0</v>
      </c>
    </row>
    <row r="20" ht="20.1" customHeight="1" spans="1:7">
      <c r="A20" s="203">
        <v>2080501</v>
      </c>
      <c r="B20" s="203" t="s">
        <v>75</v>
      </c>
      <c r="C20" s="180">
        <f t="shared" si="4"/>
        <v>5700</v>
      </c>
      <c r="D20" s="180">
        <f t="shared" si="5"/>
        <v>5700</v>
      </c>
      <c r="E20" s="180"/>
      <c r="F20" s="180">
        <v>5700</v>
      </c>
      <c r="G20" s="180"/>
    </row>
    <row r="21" ht="20.1" customHeight="1" spans="1:7">
      <c r="A21" s="203">
        <v>2080505</v>
      </c>
      <c r="B21" s="203" t="s">
        <v>76</v>
      </c>
      <c r="C21" s="180">
        <f t="shared" si="4"/>
        <v>657480</v>
      </c>
      <c r="D21" s="180">
        <f t="shared" si="5"/>
        <v>657480</v>
      </c>
      <c r="E21" s="180">
        <v>657480</v>
      </c>
      <c r="F21" s="180"/>
      <c r="G21" s="180"/>
    </row>
    <row r="22" ht="20.1" customHeight="1" spans="1:7">
      <c r="A22" s="202">
        <v>20808</v>
      </c>
      <c r="B22" s="202" t="s">
        <v>77</v>
      </c>
      <c r="C22" s="180">
        <f t="shared" si="4"/>
        <v>36420</v>
      </c>
      <c r="D22" s="180">
        <f t="shared" si="5"/>
        <v>0</v>
      </c>
      <c r="E22" s="180">
        <f>E23</f>
        <v>0</v>
      </c>
      <c r="F22" s="180">
        <f t="shared" ref="F22:G22" si="9">F23</f>
        <v>0</v>
      </c>
      <c r="G22" s="180">
        <f t="shared" si="9"/>
        <v>36420</v>
      </c>
    </row>
    <row r="23" ht="20.1" customHeight="1" spans="1:7">
      <c r="A23" s="203">
        <v>2080801</v>
      </c>
      <c r="B23" s="203" t="s">
        <v>78</v>
      </c>
      <c r="C23" s="180">
        <f t="shared" si="4"/>
        <v>36420</v>
      </c>
      <c r="D23" s="180">
        <f t="shared" si="5"/>
        <v>0</v>
      </c>
      <c r="E23" s="180"/>
      <c r="F23" s="180"/>
      <c r="G23" s="180">
        <v>36420</v>
      </c>
    </row>
    <row r="24" ht="20.1" customHeight="1" spans="1:7">
      <c r="A24" s="204">
        <v>210</v>
      </c>
      <c r="B24" s="204" t="s">
        <v>79</v>
      </c>
      <c r="C24" s="180">
        <f t="shared" si="4"/>
        <v>520323</v>
      </c>
      <c r="D24" s="180">
        <f t="shared" si="5"/>
        <v>520323</v>
      </c>
      <c r="E24" s="180">
        <f>E25</f>
        <v>520323</v>
      </c>
      <c r="F24" s="180">
        <f t="shared" ref="F24:G24" si="10">F25</f>
        <v>0</v>
      </c>
      <c r="G24" s="180">
        <f t="shared" si="10"/>
        <v>0</v>
      </c>
    </row>
    <row r="25" ht="20.1" customHeight="1" spans="1:7">
      <c r="A25" s="205">
        <v>21011</v>
      </c>
      <c r="B25" s="205" t="s">
        <v>80</v>
      </c>
      <c r="C25" s="180">
        <f t="shared" si="4"/>
        <v>520323</v>
      </c>
      <c r="D25" s="180">
        <f t="shared" si="5"/>
        <v>520323</v>
      </c>
      <c r="E25" s="180">
        <f>E26+E27+E28</f>
        <v>520323</v>
      </c>
      <c r="F25" s="180">
        <f t="shared" ref="F25:G25" si="11">F26+F27+F28</f>
        <v>0</v>
      </c>
      <c r="G25" s="180">
        <f t="shared" si="11"/>
        <v>0</v>
      </c>
    </row>
    <row r="26" ht="20.1" customHeight="1" spans="1:7">
      <c r="A26" s="206">
        <v>2101101</v>
      </c>
      <c r="B26" s="206" t="s">
        <v>81</v>
      </c>
      <c r="C26" s="180">
        <f t="shared" si="4"/>
        <v>290859</v>
      </c>
      <c r="D26" s="180">
        <f t="shared" si="5"/>
        <v>290859</v>
      </c>
      <c r="E26" s="180">
        <v>290859</v>
      </c>
      <c r="F26" s="180"/>
      <c r="G26" s="180"/>
    </row>
    <row r="27" ht="20.1" customHeight="1" spans="1:7">
      <c r="A27" s="206">
        <v>2101103</v>
      </c>
      <c r="B27" s="206" t="s">
        <v>82</v>
      </c>
      <c r="C27" s="180">
        <f t="shared" si="4"/>
        <v>222888</v>
      </c>
      <c r="D27" s="180">
        <f t="shared" si="5"/>
        <v>222888</v>
      </c>
      <c r="E27" s="180">
        <v>222888</v>
      </c>
      <c r="F27" s="180"/>
      <c r="G27" s="180"/>
    </row>
    <row r="28" ht="20.1" customHeight="1" spans="1:7">
      <c r="A28" s="206">
        <v>2101199</v>
      </c>
      <c r="B28" s="206" t="s">
        <v>83</v>
      </c>
      <c r="C28" s="180">
        <f t="shared" si="4"/>
        <v>6576</v>
      </c>
      <c r="D28" s="180">
        <f t="shared" si="5"/>
        <v>6576</v>
      </c>
      <c r="E28" s="180">
        <v>6576</v>
      </c>
      <c r="F28" s="180"/>
      <c r="G28" s="180"/>
    </row>
    <row r="29" ht="20.1" customHeight="1" spans="1:7">
      <c r="A29" s="201">
        <v>221</v>
      </c>
      <c r="B29" s="201" t="s">
        <v>84</v>
      </c>
      <c r="C29" s="180">
        <f t="shared" si="4"/>
        <v>741888</v>
      </c>
      <c r="D29" s="180">
        <f t="shared" si="5"/>
        <v>741888</v>
      </c>
      <c r="E29" s="180">
        <f>E30</f>
        <v>741888</v>
      </c>
      <c r="F29" s="180">
        <f t="shared" ref="F29:G30" si="12">F30</f>
        <v>0</v>
      </c>
      <c r="G29" s="180">
        <f t="shared" si="12"/>
        <v>0</v>
      </c>
    </row>
    <row r="30" ht="20.1" customHeight="1" spans="1:7">
      <c r="A30" s="205">
        <v>22102</v>
      </c>
      <c r="B30" s="205" t="s">
        <v>85</v>
      </c>
      <c r="C30" s="180">
        <f t="shared" si="4"/>
        <v>741888</v>
      </c>
      <c r="D30" s="180">
        <f t="shared" si="5"/>
        <v>741888</v>
      </c>
      <c r="E30" s="180">
        <f>E31</f>
        <v>741888</v>
      </c>
      <c r="F30" s="180">
        <f t="shared" si="12"/>
        <v>0</v>
      </c>
      <c r="G30" s="180">
        <f t="shared" si="12"/>
        <v>0</v>
      </c>
    </row>
    <row r="31" ht="20.1" customHeight="1" spans="1:7">
      <c r="A31" s="206">
        <v>2210201</v>
      </c>
      <c r="B31" s="206" t="s">
        <v>86</v>
      </c>
      <c r="C31" s="180">
        <f t="shared" si="4"/>
        <v>741888</v>
      </c>
      <c r="D31" s="180">
        <f t="shared" si="5"/>
        <v>741888</v>
      </c>
      <c r="E31" s="180">
        <v>741888</v>
      </c>
      <c r="F31" s="180"/>
      <c r="G31" s="180"/>
    </row>
    <row r="32" ht="20.1" customHeight="1" spans="1:7">
      <c r="A32" s="207" t="s">
        <v>87</v>
      </c>
      <c r="B32" s="207" t="s">
        <v>87</v>
      </c>
      <c r="C32" s="180">
        <f>C8+C18+C24+C29</f>
        <v>9816447</v>
      </c>
      <c r="D32" s="180">
        <f t="shared" ref="D32:G32" si="13">D8+D18+D24+D29</f>
        <v>6187707</v>
      </c>
      <c r="E32" s="180">
        <f t="shared" si="13"/>
        <v>5635407</v>
      </c>
      <c r="F32" s="180">
        <f t="shared" si="13"/>
        <v>552300</v>
      </c>
      <c r="G32" s="180">
        <f t="shared" si="13"/>
        <v>3628740</v>
      </c>
    </row>
  </sheetData>
  <mergeCells count="7">
    <mergeCell ref="A3:G3"/>
    <mergeCell ref="A4:E4"/>
    <mergeCell ref="A5:B5"/>
    <mergeCell ref="D5:F5"/>
    <mergeCell ref="A32:B32"/>
    <mergeCell ref="C5:C6"/>
    <mergeCell ref="G5:G6"/>
  </mergeCells>
  <printOptions horizontalCentered="1"/>
  <pageMargins left="0.751388888888889" right="0.751388888888889" top="1" bottom="1" header="0.5" footer="0.5"/>
  <pageSetup paperSize="9" scale="66"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tabSelected="1" workbookViewId="0">
      <pane ySplit="1" topLeftCell="A2" activePane="bottomLeft" state="frozen"/>
      <selection/>
      <selection pane="bottomLeft" activeCell="D23" sqref="D23"/>
    </sheetView>
  </sheetViews>
  <sheetFormatPr defaultColWidth="9.125" defaultRowHeight="14.25" customHeight="1" outlineLevelRow="7" outlineLevelCol="5"/>
  <cols>
    <col min="1" max="1" width="27.5" customWidth="1"/>
    <col min="2" max="6" width="31.2583333333333" customWidth="1"/>
  </cols>
  <sheetData>
    <row r="1" customHeight="1" spans="1:6">
      <c r="A1" s="2"/>
      <c r="B1" s="2"/>
      <c r="C1" s="2"/>
      <c r="D1" s="2"/>
      <c r="E1" s="2"/>
      <c r="F1" s="2"/>
    </row>
    <row r="2" ht="12" customHeight="1" spans="1:6">
      <c r="A2" s="189"/>
      <c r="B2" s="189"/>
      <c r="C2" s="72"/>
      <c r="F2" s="64" t="s">
        <v>114</v>
      </c>
    </row>
    <row r="3" ht="25.5" customHeight="1" spans="1:6">
      <c r="A3" s="190" t="s">
        <v>115</v>
      </c>
      <c r="B3" s="190"/>
      <c r="C3" s="190"/>
      <c r="D3" s="190"/>
      <c r="E3" s="190"/>
      <c r="F3" s="190"/>
    </row>
    <row r="4" ht="15.75" customHeight="1" spans="1:6">
      <c r="A4" s="6" t="str">
        <f>'部门财务收支预算总表01-1'!A4</f>
        <v>单位名称：新平彝族傣族自治县人民代表大会常务委员会</v>
      </c>
      <c r="B4" s="189"/>
      <c r="C4" s="72"/>
      <c r="D4"/>
      <c r="F4" s="64" t="s">
        <v>116</v>
      </c>
    </row>
    <row r="5" ht="19.5" customHeight="1" spans="1:6">
      <c r="A5" s="11" t="s">
        <v>117</v>
      </c>
      <c r="B5" s="17" t="s">
        <v>118</v>
      </c>
      <c r="C5" s="12" t="s">
        <v>119</v>
      </c>
      <c r="D5" s="13"/>
      <c r="E5" s="14"/>
      <c r="F5" s="17" t="s">
        <v>120</v>
      </c>
    </row>
    <row r="6" ht="19.5" customHeight="1" spans="1:6">
      <c r="A6" s="19"/>
      <c r="B6" s="20"/>
      <c r="C6" s="68" t="s">
        <v>38</v>
      </c>
      <c r="D6" s="68" t="s">
        <v>121</v>
      </c>
      <c r="E6" s="68" t="s">
        <v>122</v>
      </c>
      <c r="F6" s="20"/>
    </row>
    <row r="7" ht="20.1" customHeight="1" spans="1:6">
      <c r="A7" s="191">
        <v>1</v>
      </c>
      <c r="B7" s="191">
        <v>2</v>
      </c>
      <c r="C7" s="192">
        <v>3</v>
      </c>
      <c r="D7" s="191">
        <v>4</v>
      </c>
      <c r="E7" s="191">
        <v>5</v>
      </c>
      <c r="F7" s="191">
        <v>6</v>
      </c>
    </row>
    <row r="8" ht="20.1" customHeight="1" spans="1:6">
      <c r="A8" s="193">
        <f>B8+C8+F8</f>
        <v>170000</v>
      </c>
      <c r="B8" s="193"/>
      <c r="C8" s="194">
        <f>D8+E8</f>
        <v>140000</v>
      </c>
      <c r="D8" s="193"/>
      <c r="E8" s="193">
        <v>140000</v>
      </c>
      <c r="F8" s="193">
        <v>30000</v>
      </c>
    </row>
  </sheetData>
  <mergeCells count="6">
    <mergeCell ref="A3:F3"/>
    <mergeCell ref="A4:D4"/>
    <mergeCell ref="C5:E5"/>
    <mergeCell ref="A5:A6"/>
    <mergeCell ref="B5:B6"/>
    <mergeCell ref="F5:F6"/>
  </mergeCells>
  <pageMargins left="0.75" right="0.75" top="1" bottom="1" header="0.5" footer="0.5"/>
  <pageSetup paperSize="9" scale="7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2"/>
  <sheetViews>
    <sheetView showZeros="0" tabSelected="1" workbookViewId="0">
      <pane ySplit="1" topLeftCell="A16" activePane="bottomLeft" state="frozen"/>
      <selection/>
      <selection pane="bottomLeft" activeCell="D23" sqref="D23"/>
    </sheetView>
  </sheetViews>
  <sheetFormatPr defaultColWidth="9.125" defaultRowHeight="14.25" customHeight="1"/>
  <cols>
    <col min="1" max="1" width="34.6083333333333" customWidth="1"/>
    <col min="2" max="3" width="23.875" customWidth="1"/>
    <col min="4" max="4" width="14.5" customWidth="1"/>
    <col min="5" max="5" width="18.5" customWidth="1"/>
    <col min="6" max="6" width="14.7583333333333" customWidth="1"/>
    <col min="7" max="7" width="24.0666666666667" customWidth="1"/>
    <col min="8" max="13" width="15.375" customWidth="1"/>
    <col min="14" max="16" width="14.7583333333333" customWidth="1"/>
    <col min="17" max="17" width="14.875" customWidth="1"/>
    <col min="18" max="23" width="15" customWidth="1"/>
  </cols>
  <sheetData>
    <row r="1" customHeight="1" spans="1:23">
      <c r="A1" s="2"/>
      <c r="B1" s="2"/>
      <c r="C1" s="2"/>
      <c r="D1" s="2"/>
      <c r="E1" s="2"/>
      <c r="F1" s="2"/>
      <c r="G1" s="2"/>
      <c r="H1" s="2"/>
      <c r="I1" s="2"/>
      <c r="J1" s="2"/>
      <c r="K1" s="2"/>
      <c r="L1" s="2"/>
      <c r="M1" s="2"/>
      <c r="N1" s="2"/>
      <c r="O1" s="2"/>
      <c r="P1" s="2"/>
      <c r="Q1" s="2"/>
      <c r="R1" s="2"/>
      <c r="S1" s="2"/>
      <c r="T1" s="2"/>
      <c r="U1" s="2"/>
      <c r="V1" s="2"/>
      <c r="W1" s="2"/>
    </row>
    <row r="2" ht="13.7" customHeight="1" spans="4:23">
      <c r="D2" s="3"/>
      <c r="E2" s="3"/>
      <c r="F2" s="3"/>
      <c r="G2" s="3"/>
      <c r="U2" s="188"/>
      <c r="W2" s="60" t="s">
        <v>123</v>
      </c>
    </row>
    <row r="3" ht="27.95" customHeight="1" spans="1:23">
      <c r="A3" s="32" t="s">
        <v>124</v>
      </c>
      <c r="B3" s="32"/>
      <c r="C3" s="32"/>
      <c r="D3" s="32"/>
      <c r="E3" s="32"/>
      <c r="F3" s="32"/>
      <c r="G3" s="32"/>
      <c r="H3" s="32"/>
      <c r="I3" s="32"/>
      <c r="J3" s="32"/>
      <c r="K3" s="32"/>
      <c r="L3" s="32"/>
      <c r="M3" s="32"/>
      <c r="N3" s="32"/>
      <c r="O3" s="32"/>
      <c r="P3" s="32"/>
      <c r="Q3" s="32"/>
      <c r="R3" s="32"/>
      <c r="S3" s="32"/>
      <c r="T3" s="32"/>
      <c r="U3" s="32"/>
      <c r="V3" s="32"/>
      <c r="W3" s="32"/>
    </row>
    <row r="4" ht="13.7" customHeight="1" spans="1:23">
      <c r="A4" s="6" t="str">
        <f>'部门财务收支预算总表01-1'!A4</f>
        <v>单位名称：新平彝族傣族自治县人民代表大会常务委员会</v>
      </c>
      <c r="B4" s="7"/>
      <c r="C4" s="7"/>
      <c r="D4" s="7"/>
      <c r="E4" s="7"/>
      <c r="F4" s="7"/>
      <c r="G4" s="7"/>
      <c r="H4" s="8"/>
      <c r="I4" s="8"/>
      <c r="J4" s="8"/>
      <c r="K4" s="8"/>
      <c r="L4" s="8"/>
      <c r="M4" s="8"/>
      <c r="N4" s="8"/>
      <c r="O4" s="8"/>
      <c r="P4" s="8"/>
      <c r="Q4" s="8"/>
      <c r="U4" s="188"/>
      <c r="W4" s="108" t="s">
        <v>116</v>
      </c>
    </row>
    <row r="5" ht="21.75" customHeight="1" spans="1:23">
      <c r="A5" s="10" t="s">
        <v>125</v>
      </c>
      <c r="B5" s="10" t="s">
        <v>126</v>
      </c>
      <c r="C5" s="10" t="s">
        <v>127</v>
      </c>
      <c r="D5" s="11" t="s">
        <v>128</v>
      </c>
      <c r="E5" s="11" t="s">
        <v>129</v>
      </c>
      <c r="F5" s="11" t="s">
        <v>130</v>
      </c>
      <c r="G5" s="11" t="s">
        <v>131</v>
      </c>
      <c r="H5" s="68" t="s">
        <v>132</v>
      </c>
      <c r="I5" s="68"/>
      <c r="J5" s="68"/>
      <c r="K5" s="68"/>
      <c r="L5" s="183"/>
      <c r="M5" s="183"/>
      <c r="N5" s="183"/>
      <c r="O5" s="183"/>
      <c r="P5" s="183"/>
      <c r="Q5" s="52"/>
      <c r="R5" s="68"/>
      <c r="S5" s="68"/>
      <c r="T5" s="68"/>
      <c r="U5" s="68"/>
      <c r="V5" s="68"/>
      <c r="W5" s="68"/>
    </row>
    <row r="6" ht="21.75" customHeight="1" spans="1:23">
      <c r="A6" s="15"/>
      <c r="B6" s="15"/>
      <c r="C6" s="15"/>
      <c r="D6" s="16"/>
      <c r="E6" s="16"/>
      <c r="F6" s="16"/>
      <c r="G6" s="16"/>
      <c r="H6" s="68" t="s">
        <v>36</v>
      </c>
      <c r="I6" s="52" t="s">
        <v>39</v>
      </c>
      <c r="J6" s="52"/>
      <c r="K6" s="52"/>
      <c r="L6" s="183"/>
      <c r="M6" s="183"/>
      <c r="N6" s="183" t="s">
        <v>133</v>
      </c>
      <c r="O6" s="183"/>
      <c r="P6" s="183"/>
      <c r="Q6" s="52" t="s">
        <v>42</v>
      </c>
      <c r="R6" s="68" t="s">
        <v>56</v>
      </c>
      <c r="S6" s="52"/>
      <c r="T6" s="52"/>
      <c r="U6" s="52"/>
      <c r="V6" s="52"/>
      <c r="W6" s="52"/>
    </row>
    <row r="7" ht="15" customHeight="1" spans="1:23">
      <c r="A7" s="18"/>
      <c r="B7" s="18"/>
      <c r="C7" s="18"/>
      <c r="D7" s="19"/>
      <c r="E7" s="19"/>
      <c r="F7" s="19"/>
      <c r="G7" s="19"/>
      <c r="H7" s="68"/>
      <c r="I7" s="52" t="s">
        <v>134</v>
      </c>
      <c r="J7" s="52" t="s">
        <v>135</v>
      </c>
      <c r="K7" s="52" t="s">
        <v>136</v>
      </c>
      <c r="L7" s="184" t="s">
        <v>137</v>
      </c>
      <c r="M7" s="184" t="s">
        <v>138</v>
      </c>
      <c r="N7" s="184" t="s">
        <v>39</v>
      </c>
      <c r="O7" s="184" t="s">
        <v>40</v>
      </c>
      <c r="P7" s="184" t="s">
        <v>41</v>
      </c>
      <c r="Q7" s="52"/>
      <c r="R7" s="52" t="s">
        <v>38</v>
      </c>
      <c r="S7" s="52" t="s">
        <v>49</v>
      </c>
      <c r="T7" s="52" t="s">
        <v>139</v>
      </c>
      <c r="U7" s="52" t="s">
        <v>45</v>
      </c>
      <c r="V7" s="52" t="s">
        <v>46</v>
      </c>
      <c r="W7" s="52" t="s">
        <v>47</v>
      </c>
    </row>
    <row r="8" ht="27.95" customHeight="1" spans="1:23">
      <c r="A8" s="18"/>
      <c r="B8" s="18"/>
      <c r="C8" s="18"/>
      <c r="D8" s="19"/>
      <c r="E8" s="19"/>
      <c r="F8" s="19"/>
      <c r="G8" s="19"/>
      <c r="H8" s="68"/>
      <c r="I8" s="52"/>
      <c r="J8" s="52"/>
      <c r="K8" s="52"/>
      <c r="L8" s="184"/>
      <c r="M8" s="184"/>
      <c r="N8" s="184"/>
      <c r="O8" s="184"/>
      <c r="P8" s="184"/>
      <c r="Q8" s="52"/>
      <c r="R8" s="52"/>
      <c r="S8" s="52"/>
      <c r="T8" s="52"/>
      <c r="U8" s="52"/>
      <c r="V8" s="52"/>
      <c r="W8" s="52"/>
    </row>
    <row r="9" ht="20.1" customHeight="1" spans="1:23">
      <c r="A9" s="177">
        <v>1</v>
      </c>
      <c r="B9" s="177">
        <v>2</v>
      </c>
      <c r="C9" s="177">
        <v>3</v>
      </c>
      <c r="D9" s="177">
        <v>4</v>
      </c>
      <c r="E9" s="177">
        <v>5</v>
      </c>
      <c r="F9" s="177">
        <v>6</v>
      </c>
      <c r="G9" s="177">
        <v>7</v>
      </c>
      <c r="H9" s="177">
        <v>8</v>
      </c>
      <c r="I9" s="177">
        <v>9</v>
      </c>
      <c r="J9" s="177">
        <v>10</v>
      </c>
      <c r="K9" s="177">
        <v>11</v>
      </c>
      <c r="L9" s="177">
        <v>12</v>
      </c>
      <c r="M9" s="177">
        <v>13</v>
      </c>
      <c r="N9" s="177">
        <v>14</v>
      </c>
      <c r="O9" s="177">
        <v>15</v>
      </c>
      <c r="P9" s="177">
        <v>16</v>
      </c>
      <c r="Q9" s="177">
        <v>17</v>
      </c>
      <c r="R9" s="177">
        <v>18</v>
      </c>
      <c r="S9" s="177">
        <v>19</v>
      </c>
      <c r="T9" s="177">
        <v>20</v>
      </c>
      <c r="U9" s="177">
        <v>21</v>
      </c>
      <c r="V9" s="177">
        <v>22</v>
      </c>
      <c r="W9" s="177">
        <v>23</v>
      </c>
    </row>
    <row r="10" ht="20.1" customHeight="1" spans="1:23">
      <c r="A10" s="178" t="s">
        <v>50</v>
      </c>
      <c r="B10" s="179" t="s">
        <v>140</v>
      </c>
      <c r="C10" s="178" t="s">
        <v>141</v>
      </c>
      <c r="D10" s="178">
        <v>2010101</v>
      </c>
      <c r="E10" s="178" t="s">
        <v>66</v>
      </c>
      <c r="F10" s="178">
        <v>30101</v>
      </c>
      <c r="G10" s="178" t="s">
        <v>142</v>
      </c>
      <c r="H10" s="180">
        <f t="shared" ref="H10:H30" si="0">I10+N10+O10+P10+Q10+R10</f>
        <v>1309932</v>
      </c>
      <c r="I10" s="180">
        <f t="shared" ref="I10:I30" si="1">J10+K10+L10+M10</f>
        <v>1309932</v>
      </c>
      <c r="J10" s="185"/>
      <c r="K10" s="185"/>
      <c r="L10" s="180">
        <v>1309932</v>
      </c>
      <c r="M10" s="185"/>
      <c r="N10" s="185"/>
      <c r="O10" s="185"/>
      <c r="P10" s="185"/>
      <c r="Q10" s="185"/>
      <c r="R10" s="185"/>
      <c r="S10" s="185"/>
      <c r="T10" s="185"/>
      <c r="U10" s="185"/>
      <c r="V10" s="185"/>
      <c r="W10" s="185"/>
    </row>
    <row r="11" ht="20.1" customHeight="1" spans="1:23">
      <c r="A11" s="178" t="s">
        <v>50</v>
      </c>
      <c r="B11" s="179" t="s">
        <v>140</v>
      </c>
      <c r="C11" s="178" t="s">
        <v>141</v>
      </c>
      <c r="D11" s="178">
        <v>2010101</v>
      </c>
      <c r="E11" s="178" t="s">
        <v>66</v>
      </c>
      <c r="F11" s="178">
        <v>30102</v>
      </c>
      <c r="G11" s="178" t="s">
        <v>143</v>
      </c>
      <c r="H11" s="180">
        <f t="shared" si="0"/>
        <v>1709880</v>
      </c>
      <c r="I11" s="180">
        <f t="shared" si="1"/>
        <v>1709880</v>
      </c>
      <c r="J11" s="185"/>
      <c r="K11" s="185"/>
      <c r="L11" s="180">
        <v>1709880</v>
      </c>
      <c r="M11" s="185"/>
      <c r="N11" s="185"/>
      <c r="O11" s="185"/>
      <c r="P11" s="185"/>
      <c r="Q11" s="185"/>
      <c r="R11" s="185"/>
      <c r="S11" s="185"/>
      <c r="T11" s="185"/>
      <c r="U11" s="185"/>
      <c r="V11" s="185"/>
      <c r="W11" s="185"/>
    </row>
    <row r="12" ht="20.1" customHeight="1" spans="1:23">
      <c r="A12" s="178" t="s">
        <v>50</v>
      </c>
      <c r="B12" s="179" t="s">
        <v>144</v>
      </c>
      <c r="C12" s="178" t="s">
        <v>145</v>
      </c>
      <c r="D12" s="178" t="s">
        <v>146</v>
      </c>
      <c r="E12" s="178" t="s">
        <v>81</v>
      </c>
      <c r="F12" s="178">
        <v>30110</v>
      </c>
      <c r="G12" s="178" t="s">
        <v>147</v>
      </c>
      <c r="H12" s="180">
        <f t="shared" si="0"/>
        <v>18003</v>
      </c>
      <c r="I12" s="180">
        <f t="shared" si="1"/>
        <v>18003</v>
      </c>
      <c r="J12" s="185"/>
      <c r="K12" s="185"/>
      <c r="L12" s="180">
        <v>18003</v>
      </c>
      <c r="M12" s="185"/>
      <c r="N12" s="185"/>
      <c r="O12" s="185"/>
      <c r="P12" s="185"/>
      <c r="Q12" s="185"/>
      <c r="R12" s="185"/>
      <c r="S12" s="185"/>
      <c r="T12" s="185"/>
      <c r="U12" s="185"/>
      <c r="V12" s="185"/>
      <c r="W12" s="185"/>
    </row>
    <row r="13" ht="20.1" customHeight="1" spans="1:23">
      <c r="A13" s="178" t="s">
        <v>50</v>
      </c>
      <c r="B13" s="178" t="s">
        <v>148</v>
      </c>
      <c r="C13" s="178" t="s">
        <v>86</v>
      </c>
      <c r="D13" s="178">
        <v>2210201</v>
      </c>
      <c r="E13" s="178" t="s">
        <v>86</v>
      </c>
      <c r="F13" s="178">
        <v>30113</v>
      </c>
      <c r="G13" s="178" t="s">
        <v>86</v>
      </c>
      <c r="H13" s="180">
        <f t="shared" si="0"/>
        <v>741888</v>
      </c>
      <c r="I13" s="180">
        <f t="shared" si="1"/>
        <v>741888</v>
      </c>
      <c r="J13" s="185"/>
      <c r="K13" s="185"/>
      <c r="L13" s="180">
        <v>741888</v>
      </c>
      <c r="M13" s="185"/>
      <c r="N13" s="185"/>
      <c r="O13" s="185"/>
      <c r="P13" s="185"/>
      <c r="Q13" s="185"/>
      <c r="R13" s="185"/>
      <c r="S13" s="185"/>
      <c r="T13" s="185"/>
      <c r="U13" s="185"/>
      <c r="V13" s="185"/>
      <c r="W13" s="185"/>
    </row>
    <row r="14" ht="20.1" customHeight="1" spans="1:23">
      <c r="A14" s="178" t="s">
        <v>50</v>
      </c>
      <c r="B14" s="178" t="s">
        <v>149</v>
      </c>
      <c r="C14" s="178" t="s">
        <v>150</v>
      </c>
      <c r="D14" s="178">
        <v>2010101</v>
      </c>
      <c r="E14" s="178" t="s">
        <v>66</v>
      </c>
      <c r="F14" s="178">
        <v>30231</v>
      </c>
      <c r="G14" s="178" t="s">
        <v>151</v>
      </c>
      <c r="H14" s="180">
        <f t="shared" si="0"/>
        <v>58000</v>
      </c>
      <c r="I14" s="180">
        <f t="shared" si="1"/>
        <v>58000</v>
      </c>
      <c r="J14" s="185"/>
      <c r="K14" s="185"/>
      <c r="L14" s="180">
        <v>58000</v>
      </c>
      <c r="M14" s="185"/>
      <c r="N14" s="185"/>
      <c r="O14" s="185"/>
      <c r="P14" s="185"/>
      <c r="Q14" s="185"/>
      <c r="R14" s="185"/>
      <c r="S14" s="185"/>
      <c r="T14" s="185"/>
      <c r="U14" s="185"/>
      <c r="V14" s="185"/>
      <c r="W14" s="185"/>
    </row>
    <row r="15" ht="20.1" customHeight="1" spans="1:23">
      <c r="A15" s="178" t="s">
        <v>50</v>
      </c>
      <c r="B15" s="178" t="s">
        <v>152</v>
      </c>
      <c r="C15" s="178" t="s">
        <v>153</v>
      </c>
      <c r="D15" s="178">
        <v>2010101</v>
      </c>
      <c r="E15" s="178" t="s">
        <v>66</v>
      </c>
      <c r="F15" s="178">
        <v>30239</v>
      </c>
      <c r="G15" s="178" t="s">
        <v>154</v>
      </c>
      <c r="H15" s="180">
        <f t="shared" si="0"/>
        <v>265800</v>
      </c>
      <c r="I15" s="180">
        <f t="shared" si="1"/>
        <v>265800</v>
      </c>
      <c r="J15" s="185"/>
      <c r="K15" s="185"/>
      <c r="L15" s="180">
        <v>265800</v>
      </c>
      <c r="M15" s="185"/>
      <c r="N15" s="185"/>
      <c r="O15" s="185"/>
      <c r="P15" s="185"/>
      <c r="Q15" s="185"/>
      <c r="R15" s="185"/>
      <c r="S15" s="185"/>
      <c r="T15" s="185"/>
      <c r="U15" s="185"/>
      <c r="V15" s="185"/>
      <c r="W15" s="185"/>
    </row>
    <row r="16" ht="20.1" customHeight="1" spans="1:23">
      <c r="A16" s="178" t="s">
        <v>50</v>
      </c>
      <c r="B16" s="178" t="s">
        <v>155</v>
      </c>
      <c r="C16" s="178" t="s">
        <v>156</v>
      </c>
      <c r="D16" s="178">
        <v>2010101</v>
      </c>
      <c r="E16" s="178" t="s">
        <v>66</v>
      </c>
      <c r="F16" s="178">
        <v>30228</v>
      </c>
      <c r="G16" s="178" t="s">
        <v>156</v>
      </c>
      <c r="H16" s="180">
        <f t="shared" si="0"/>
        <v>41600</v>
      </c>
      <c r="I16" s="180">
        <f t="shared" si="1"/>
        <v>41600</v>
      </c>
      <c r="J16" s="185"/>
      <c r="K16" s="185"/>
      <c r="L16" s="180">
        <v>41600</v>
      </c>
      <c r="M16" s="185"/>
      <c r="N16" s="185"/>
      <c r="O16" s="185"/>
      <c r="P16" s="185"/>
      <c r="Q16" s="185"/>
      <c r="R16" s="185"/>
      <c r="S16" s="185"/>
      <c r="T16" s="185"/>
      <c r="U16" s="185"/>
      <c r="V16" s="185"/>
      <c r="W16" s="185"/>
    </row>
    <row r="17" ht="20.1" customHeight="1" spans="1:23">
      <c r="A17" s="178" t="s">
        <v>50</v>
      </c>
      <c r="B17" s="178" t="s">
        <v>157</v>
      </c>
      <c r="C17" s="178" t="s">
        <v>158</v>
      </c>
      <c r="D17" s="178">
        <v>2010101</v>
      </c>
      <c r="E17" s="178" t="s">
        <v>66</v>
      </c>
      <c r="F17" s="178">
        <v>30201</v>
      </c>
      <c r="G17" s="178" t="s">
        <v>159</v>
      </c>
      <c r="H17" s="180">
        <f t="shared" si="0"/>
        <v>78040</v>
      </c>
      <c r="I17" s="180">
        <f t="shared" si="1"/>
        <v>78040</v>
      </c>
      <c r="J17" s="185"/>
      <c r="K17" s="185"/>
      <c r="L17" s="180">
        <v>78040</v>
      </c>
      <c r="M17" s="185"/>
      <c r="N17" s="185"/>
      <c r="O17" s="185"/>
      <c r="P17" s="185"/>
      <c r="Q17" s="185"/>
      <c r="R17" s="185"/>
      <c r="S17" s="185"/>
      <c r="T17" s="185"/>
      <c r="U17" s="185"/>
      <c r="V17" s="185"/>
      <c r="W17" s="185"/>
    </row>
    <row r="18" ht="20.1" customHeight="1" spans="1:23">
      <c r="A18" s="178" t="s">
        <v>50</v>
      </c>
      <c r="B18" s="178" t="s">
        <v>157</v>
      </c>
      <c r="C18" s="178" t="s">
        <v>158</v>
      </c>
      <c r="D18" s="178">
        <v>2010101</v>
      </c>
      <c r="E18" s="178" t="s">
        <v>66</v>
      </c>
      <c r="F18" s="178">
        <v>30207</v>
      </c>
      <c r="G18" s="178" t="s">
        <v>160</v>
      </c>
      <c r="H18" s="180">
        <f t="shared" si="0"/>
        <v>1960</v>
      </c>
      <c r="I18" s="180">
        <f t="shared" si="1"/>
        <v>1960</v>
      </c>
      <c r="J18" s="185"/>
      <c r="K18" s="185"/>
      <c r="L18" s="180">
        <v>1960</v>
      </c>
      <c r="M18" s="185"/>
      <c r="N18" s="185"/>
      <c r="O18" s="185"/>
      <c r="P18" s="185"/>
      <c r="Q18" s="185"/>
      <c r="R18" s="185"/>
      <c r="S18" s="185"/>
      <c r="T18" s="185"/>
      <c r="U18" s="185"/>
      <c r="V18" s="185"/>
      <c r="W18" s="185"/>
    </row>
    <row r="19" ht="20.1" customHeight="1" spans="1:23">
      <c r="A19" s="178" t="s">
        <v>50</v>
      </c>
      <c r="B19" s="178" t="s">
        <v>157</v>
      </c>
      <c r="C19" s="178" t="s">
        <v>158</v>
      </c>
      <c r="D19" s="178">
        <v>2010101</v>
      </c>
      <c r="E19" s="178" t="s">
        <v>66</v>
      </c>
      <c r="F19" s="178">
        <v>30211</v>
      </c>
      <c r="G19" s="178" t="s">
        <v>161</v>
      </c>
      <c r="H19" s="180">
        <f t="shared" si="0"/>
        <v>20000</v>
      </c>
      <c r="I19" s="180">
        <f t="shared" si="1"/>
        <v>20000</v>
      </c>
      <c r="J19" s="185"/>
      <c r="K19" s="185"/>
      <c r="L19" s="180">
        <v>20000</v>
      </c>
      <c r="M19" s="185"/>
      <c r="N19" s="185"/>
      <c r="O19" s="185"/>
      <c r="P19" s="185"/>
      <c r="Q19" s="185"/>
      <c r="R19" s="185"/>
      <c r="S19" s="185"/>
      <c r="T19" s="185"/>
      <c r="U19" s="185"/>
      <c r="V19" s="185"/>
      <c r="W19" s="185"/>
    </row>
    <row r="20" ht="20.1" customHeight="1" spans="1:23">
      <c r="A20" s="178" t="s">
        <v>50</v>
      </c>
      <c r="B20" s="178" t="s">
        <v>157</v>
      </c>
      <c r="C20" s="178" t="s">
        <v>158</v>
      </c>
      <c r="D20" s="178">
        <v>2010101</v>
      </c>
      <c r="E20" s="178" t="s">
        <v>66</v>
      </c>
      <c r="F20" s="178">
        <v>30229</v>
      </c>
      <c r="G20" s="178" t="s">
        <v>162</v>
      </c>
      <c r="H20" s="180">
        <f t="shared" si="0"/>
        <v>18200</v>
      </c>
      <c r="I20" s="180">
        <f t="shared" si="1"/>
        <v>18200</v>
      </c>
      <c r="J20" s="185"/>
      <c r="K20" s="185"/>
      <c r="L20" s="180">
        <v>18200</v>
      </c>
      <c r="M20" s="185"/>
      <c r="N20" s="185"/>
      <c r="O20" s="185"/>
      <c r="P20" s="185"/>
      <c r="Q20" s="185"/>
      <c r="R20" s="185"/>
      <c r="S20" s="185"/>
      <c r="T20" s="185"/>
      <c r="U20" s="185"/>
      <c r="V20" s="185"/>
      <c r="W20" s="185"/>
    </row>
    <row r="21" ht="20.1" customHeight="1" spans="1:23">
      <c r="A21" s="178" t="s">
        <v>50</v>
      </c>
      <c r="B21" s="178" t="s">
        <v>157</v>
      </c>
      <c r="C21" s="178" t="s">
        <v>158</v>
      </c>
      <c r="D21" s="178">
        <v>2010101</v>
      </c>
      <c r="E21" s="178" t="s">
        <v>66</v>
      </c>
      <c r="F21" s="178">
        <v>30299</v>
      </c>
      <c r="G21" s="178" t="s">
        <v>163</v>
      </c>
      <c r="H21" s="180">
        <f t="shared" si="0"/>
        <v>38000</v>
      </c>
      <c r="I21" s="180">
        <f t="shared" si="1"/>
        <v>38000</v>
      </c>
      <c r="J21" s="185"/>
      <c r="K21" s="185"/>
      <c r="L21" s="180">
        <v>38000</v>
      </c>
      <c r="M21" s="185"/>
      <c r="N21" s="185"/>
      <c r="O21" s="185"/>
      <c r="P21" s="185"/>
      <c r="Q21" s="185"/>
      <c r="R21" s="185"/>
      <c r="S21" s="185"/>
      <c r="T21" s="185"/>
      <c r="U21" s="185"/>
      <c r="V21" s="185"/>
      <c r="W21" s="185"/>
    </row>
    <row r="22" ht="20.1" customHeight="1" spans="1:23">
      <c r="A22" s="178" t="s">
        <v>50</v>
      </c>
      <c r="B22" s="179" t="s">
        <v>164</v>
      </c>
      <c r="C22" s="178" t="s">
        <v>120</v>
      </c>
      <c r="D22" s="178">
        <v>2010101</v>
      </c>
      <c r="E22" s="178" t="s">
        <v>66</v>
      </c>
      <c r="F22" s="178">
        <v>30217</v>
      </c>
      <c r="G22" s="178" t="s">
        <v>120</v>
      </c>
      <c r="H22" s="180">
        <f t="shared" si="0"/>
        <v>5000</v>
      </c>
      <c r="I22" s="180">
        <f t="shared" si="1"/>
        <v>5000</v>
      </c>
      <c r="J22" s="185"/>
      <c r="K22" s="185"/>
      <c r="L22" s="180">
        <v>5000</v>
      </c>
      <c r="M22" s="185"/>
      <c r="N22" s="185"/>
      <c r="O22" s="185"/>
      <c r="P22" s="185"/>
      <c r="Q22" s="185"/>
      <c r="R22" s="185"/>
      <c r="S22" s="185"/>
      <c r="T22" s="185"/>
      <c r="U22" s="185"/>
      <c r="V22" s="185"/>
      <c r="W22" s="185"/>
    </row>
    <row r="23" ht="20.1" customHeight="1" spans="1:23">
      <c r="A23" s="178" t="s">
        <v>50</v>
      </c>
      <c r="B23" s="179" t="s">
        <v>165</v>
      </c>
      <c r="C23" s="178" t="s">
        <v>166</v>
      </c>
      <c r="D23" s="178">
        <v>2010101</v>
      </c>
      <c r="E23" s="178" t="s">
        <v>66</v>
      </c>
      <c r="F23" s="178">
        <v>30103</v>
      </c>
      <c r="G23" s="178" t="s">
        <v>167</v>
      </c>
      <c r="H23" s="180">
        <f t="shared" si="0"/>
        <v>508416</v>
      </c>
      <c r="I23" s="180">
        <f t="shared" si="1"/>
        <v>508416</v>
      </c>
      <c r="J23" s="185"/>
      <c r="K23" s="185"/>
      <c r="L23" s="180">
        <v>508416</v>
      </c>
      <c r="M23" s="185"/>
      <c r="N23" s="185"/>
      <c r="O23" s="185"/>
      <c r="P23" s="185"/>
      <c r="Q23" s="185"/>
      <c r="R23" s="185"/>
      <c r="S23" s="185"/>
      <c r="T23" s="185"/>
      <c r="U23" s="185"/>
      <c r="V23" s="185"/>
      <c r="W23" s="185"/>
    </row>
    <row r="24" ht="20.1" customHeight="1" spans="1:23">
      <c r="A24" s="178" t="s">
        <v>50</v>
      </c>
      <c r="B24" s="179" t="s">
        <v>168</v>
      </c>
      <c r="C24" s="178" t="s">
        <v>169</v>
      </c>
      <c r="D24" s="178">
        <v>2010101</v>
      </c>
      <c r="E24" s="178" t="s">
        <v>66</v>
      </c>
      <c r="F24" s="178">
        <v>30199</v>
      </c>
      <c r="G24" s="178" t="s">
        <v>170</v>
      </c>
      <c r="H24" s="180">
        <f t="shared" si="0"/>
        <v>183600</v>
      </c>
      <c r="I24" s="180">
        <f t="shared" si="1"/>
        <v>183600</v>
      </c>
      <c r="J24" s="185"/>
      <c r="K24" s="185"/>
      <c r="L24" s="180">
        <v>183600</v>
      </c>
      <c r="M24" s="185"/>
      <c r="N24" s="185"/>
      <c r="O24" s="185"/>
      <c r="P24" s="185"/>
      <c r="Q24" s="185"/>
      <c r="R24" s="185"/>
      <c r="S24" s="185"/>
      <c r="T24" s="185"/>
      <c r="U24" s="185"/>
      <c r="V24" s="185"/>
      <c r="W24" s="185"/>
    </row>
    <row r="25" ht="20.1" customHeight="1" spans="1:23">
      <c r="A25" s="178" t="s">
        <v>50</v>
      </c>
      <c r="B25" s="179" t="s">
        <v>171</v>
      </c>
      <c r="C25" s="178" t="s">
        <v>172</v>
      </c>
      <c r="D25" s="178">
        <v>2080501</v>
      </c>
      <c r="E25" s="178" t="s">
        <v>75</v>
      </c>
      <c r="F25" s="178">
        <v>30201</v>
      </c>
      <c r="G25" s="178" t="s">
        <v>159</v>
      </c>
      <c r="H25" s="180">
        <f t="shared" si="0"/>
        <v>5700</v>
      </c>
      <c r="I25" s="180">
        <f t="shared" si="1"/>
        <v>5700</v>
      </c>
      <c r="J25" s="185"/>
      <c r="K25" s="185"/>
      <c r="L25" s="180">
        <v>5700</v>
      </c>
      <c r="M25" s="185"/>
      <c r="N25" s="185"/>
      <c r="O25" s="185"/>
      <c r="P25" s="185"/>
      <c r="Q25" s="185"/>
      <c r="R25" s="185"/>
      <c r="S25" s="185"/>
      <c r="T25" s="185"/>
      <c r="U25" s="185"/>
      <c r="V25" s="185"/>
      <c r="W25" s="185"/>
    </row>
    <row r="26" ht="20.1" customHeight="1" spans="1:23">
      <c r="A26" s="178" t="s">
        <v>50</v>
      </c>
      <c r="B26" s="179" t="s">
        <v>173</v>
      </c>
      <c r="C26" s="178" t="s">
        <v>174</v>
      </c>
      <c r="D26" s="178">
        <v>2010101</v>
      </c>
      <c r="E26" s="178" t="s">
        <v>66</v>
      </c>
      <c r="F26" s="178">
        <v>30112</v>
      </c>
      <c r="G26" s="178" t="s">
        <v>175</v>
      </c>
      <c r="H26" s="180">
        <f t="shared" si="0"/>
        <v>3888</v>
      </c>
      <c r="I26" s="180">
        <f t="shared" si="1"/>
        <v>3888</v>
      </c>
      <c r="J26" s="185"/>
      <c r="K26" s="185"/>
      <c r="L26" s="180">
        <v>3888</v>
      </c>
      <c r="M26" s="185"/>
      <c r="N26" s="185"/>
      <c r="O26" s="185"/>
      <c r="P26" s="185"/>
      <c r="Q26" s="185"/>
      <c r="R26" s="185"/>
      <c r="S26" s="185"/>
      <c r="T26" s="185"/>
      <c r="U26" s="185"/>
      <c r="V26" s="185"/>
      <c r="W26" s="185"/>
    </row>
    <row r="27" ht="20.1" customHeight="1" spans="1:23">
      <c r="A27" s="178" t="s">
        <v>50</v>
      </c>
      <c r="B27" s="179" t="s">
        <v>173</v>
      </c>
      <c r="C27" s="178" t="s">
        <v>174</v>
      </c>
      <c r="D27" s="178">
        <v>2080505</v>
      </c>
      <c r="E27" s="178" t="s">
        <v>76</v>
      </c>
      <c r="F27" s="178">
        <v>30108</v>
      </c>
      <c r="G27" s="178" t="s">
        <v>176</v>
      </c>
      <c r="H27" s="180">
        <f t="shared" si="0"/>
        <v>657480</v>
      </c>
      <c r="I27" s="180">
        <f t="shared" si="1"/>
        <v>657480</v>
      </c>
      <c r="J27" s="185"/>
      <c r="K27" s="185"/>
      <c r="L27" s="180">
        <v>657480</v>
      </c>
      <c r="M27" s="185"/>
      <c r="N27" s="185"/>
      <c r="O27" s="185"/>
      <c r="P27" s="185"/>
      <c r="Q27" s="185"/>
      <c r="R27" s="185"/>
      <c r="S27" s="185"/>
      <c r="T27" s="185"/>
      <c r="U27" s="185"/>
      <c r="V27" s="185"/>
      <c r="W27" s="185"/>
    </row>
    <row r="28" ht="20.1" customHeight="1" spans="1:23">
      <c r="A28" s="178" t="s">
        <v>50</v>
      </c>
      <c r="B28" s="179" t="s">
        <v>173</v>
      </c>
      <c r="C28" s="178" t="s">
        <v>174</v>
      </c>
      <c r="D28" s="178">
        <v>2101101</v>
      </c>
      <c r="E28" s="178" t="s">
        <v>81</v>
      </c>
      <c r="F28" s="178">
        <v>30110</v>
      </c>
      <c r="G28" s="178" t="s">
        <v>147</v>
      </c>
      <c r="H28" s="180">
        <f t="shared" si="0"/>
        <v>272856</v>
      </c>
      <c r="I28" s="180">
        <f t="shared" si="1"/>
        <v>272856</v>
      </c>
      <c r="J28" s="186"/>
      <c r="K28" s="186"/>
      <c r="L28" s="180">
        <v>272856</v>
      </c>
      <c r="M28" s="185"/>
      <c r="N28" s="185"/>
      <c r="O28" s="185"/>
      <c r="P28" s="185"/>
      <c r="Q28" s="185"/>
      <c r="R28" s="185"/>
      <c r="S28" s="185"/>
      <c r="T28" s="185"/>
      <c r="U28" s="185"/>
      <c r="V28" s="185"/>
      <c r="W28" s="185"/>
    </row>
    <row r="29" ht="20.1" customHeight="1" spans="1:23">
      <c r="A29" s="178" t="s">
        <v>50</v>
      </c>
      <c r="B29" s="179" t="s">
        <v>173</v>
      </c>
      <c r="C29" s="178" t="s">
        <v>174</v>
      </c>
      <c r="D29" s="178">
        <v>2101103</v>
      </c>
      <c r="E29" s="178" t="s">
        <v>82</v>
      </c>
      <c r="F29" s="178">
        <v>30111</v>
      </c>
      <c r="G29" s="178" t="s">
        <v>177</v>
      </c>
      <c r="H29" s="180">
        <f t="shared" si="0"/>
        <v>222888</v>
      </c>
      <c r="I29" s="180">
        <f t="shared" si="1"/>
        <v>222888</v>
      </c>
      <c r="J29" s="186"/>
      <c r="K29" s="186"/>
      <c r="L29" s="180">
        <v>222888</v>
      </c>
      <c r="M29" s="185"/>
      <c r="N29" s="185"/>
      <c r="O29" s="185"/>
      <c r="P29" s="185"/>
      <c r="Q29" s="185"/>
      <c r="R29" s="185"/>
      <c r="S29" s="185"/>
      <c r="T29" s="185"/>
      <c r="U29" s="185"/>
      <c r="V29" s="185"/>
      <c r="W29" s="185"/>
    </row>
    <row r="30" ht="20.1" customHeight="1" spans="1:23">
      <c r="A30" s="178" t="s">
        <v>50</v>
      </c>
      <c r="B30" s="179" t="s">
        <v>173</v>
      </c>
      <c r="C30" s="178" t="s">
        <v>174</v>
      </c>
      <c r="D30" s="178" t="s">
        <v>178</v>
      </c>
      <c r="E30" s="178" t="s">
        <v>83</v>
      </c>
      <c r="F30" s="178" t="s">
        <v>179</v>
      </c>
      <c r="G30" s="178" t="s">
        <v>175</v>
      </c>
      <c r="H30" s="180">
        <f t="shared" si="0"/>
        <v>6576</v>
      </c>
      <c r="I30" s="180">
        <f t="shared" si="1"/>
        <v>6576</v>
      </c>
      <c r="J30" s="180"/>
      <c r="K30" s="180"/>
      <c r="L30" s="180">
        <v>6576</v>
      </c>
      <c r="M30" s="180"/>
      <c r="N30" s="180"/>
      <c r="O30" s="180"/>
      <c r="P30" s="180"/>
      <c r="Q30" s="180"/>
      <c r="R30" s="180"/>
      <c r="S30" s="180"/>
      <c r="T30" s="180"/>
      <c r="U30" s="180"/>
      <c r="V30" s="180"/>
      <c r="W30" s="180"/>
    </row>
    <row r="31" s="1" customFormat="1" ht="20.1" customHeight="1" spans="1:23">
      <c r="A31" s="178" t="s">
        <v>50</v>
      </c>
      <c r="B31" s="178" t="s">
        <v>180</v>
      </c>
      <c r="C31" s="178" t="s">
        <v>181</v>
      </c>
      <c r="D31" s="178" t="s">
        <v>182</v>
      </c>
      <c r="E31" s="178" t="s">
        <v>66</v>
      </c>
      <c r="F31" s="178" t="s">
        <v>183</v>
      </c>
      <c r="G31" s="178" t="s">
        <v>160</v>
      </c>
      <c r="H31" s="180">
        <v>20000</v>
      </c>
      <c r="I31" s="180">
        <v>20000</v>
      </c>
      <c r="J31" s="180"/>
      <c r="K31" s="180"/>
      <c r="L31" s="180">
        <v>20000</v>
      </c>
      <c r="M31" s="187"/>
      <c r="N31" s="187"/>
      <c r="O31" s="187"/>
      <c r="P31" s="187"/>
      <c r="Q31" s="187"/>
      <c r="R31" s="187"/>
      <c r="S31" s="187"/>
      <c r="T31" s="187"/>
      <c r="U31" s="187"/>
      <c r="V31" s="187"/>
      <c r="W31" s="187"/>
    </row>
    <row r="32" ht="20.1" customHeight="1" spans="1:23">
      <c r="A32" s="181" t="s">
        <v>87</v>
      </c>
      <c r="B32" s="182"/>
      <c r="C32" s="182"/>
      <c r="D32" s="182"/>
      <c r="E32" s="182"/>
      <c r="F32" s="182"/>
      <c r="G32" s="182"/>
      <c r="H32" s="180">
        <f>SUM(H10:H31)</f>
        <v>6187707</v>
      </c>
      <c r="I32" s="180">
        <f>SUM(I10:I31)</f>
        <v>6187707</v>
      </c>
      <c r="J32" s="180">
        <f>SUM(J10:J31)</f>
        <v>0</v>
      </c>
      <c r="K32" s="180">
        <f>SUM(K10:K31)</f>
        <v>0</v>
      </c>
      <c r="L32" s="180">
        <f>SUM(L10:L31)</f>
        <v>6187707</v>
      </c>
      <c r="M32" s="180"/>
      <c r="N32" s="180"/>
      <c r="O32" s="180"/>
      <c r="P32" s="180"/>
      <c r="Q32" s="180"/>
      <c r="R32" s="180"/>
      <c r="S32" s="180"/>
      <c r="T32" s="180"/>
      <c r="U32" s="180"/>
      <c r="V32" s="180"/>
      <c r="W32" s="180"/>
    </row>
  </sheetData>
  <mergeCells count="30">
    <mergeCell ref="A3:W3"/>
    <mergeCell ref="A4:G4"/>
    <mergeCell ref="H5:W5"/>
    <mergeCell ref="I6:M6"/>
    <mergeCell ref="N6:P6"/>
    <mergeCell ref="R6:W6"/>
    <mergeCell ref="A32:G32"/>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9" scale="33"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48"/>
  <sheetViews>
    <sheetView showZeros="0" tabSelected="1" zoomScale="90" zoomScaleNormal="90" workbookViewId="0">
      <pane ySplit="1" topLeftCell="A22" activePane="bottomLeft" state="frozen"/>
      <selection/>
      <selection pane="bottomLeft" activeCell="D23" sqref="D23"/>
    </sheetView>
  </sheetViews>
  <sheetFormatPr defaultColWidth="9.125" defaultRowHeight="14.25" customHeight="1"/>
  <cols>
    <col min="1" max="1" width="14.5" style="127" customWidth="1"/>
    <col min="2" max="2" width="22.7583333333333" style="129" customWidth="1"/>
    <col min="3" max="3" width="31.375" style="127" customWidth="1"/>
    <col min="4" max="4" width="33.5166666666667" style="127" customWidth="1"/>
    <col min="5" max="5" width="15.5" style="127" customWidth="1"/>
    <col min="6" max="6" width="19.7583333333333" style="127" customWidth="1"/>
    <col min="7" max="7" width="14.875" style="127" customWidth="1"/>
    <col min="8" max="8" width="19.7583333333333" style="127" customWidth="1"/>
    <col min="9" max="16" width="14.2583333333333" style="127" customWidth="1"/>
    <col min="17" max="17" width="13.5" style="127" customWidth="1"/>
    <col min="18" max="23" width="15.2583333333333" style="127" customWidth="1"/>
    <col min="24" max="16384" width="9.125" style="127"/>
  </cols>
  <sheetData>
    <row r="1" customHeight="1" spans="1:23">
      <c r="A1" s="130"/>
      <c r="B1" s="131"/>
      <c r="C1" s="130"/>
      <c r="D1" s="130"/>
      <c r="E1" s="130"/>
      <c r="F1" s="130"/>
      <c r="G1" s="130"/>
      <c r="H1" s="130"/>
      <c r="I1" s="130"/>
      <c r="J1" s="130"/>
      <c r="K1" s="130"/>
      <c r="L1" s="130"/>
      <c r="M1" s="130"/>
      <c r="N1" s="130"/>
      <c r="O1" s="130"/>
      <c r="P1" s="130"/>
      <c r="Q1" s="130"/>
      <c r="R1" s="130"/>
      <c r="S1" s="130"/>
      <c r="T1" s="130"/>
      <c r="U1" s="130"/>
      <c r="V1" s="130"/>
      <c r="W1" s="130"/>
    </row>
    <row r="2" ht="13.7" customHeight="1" spans="5:23">
      <c r="E2" s="132"/>
      <c r="F2" s="132"/>
      <c r="G2" s="132"/>
      <c r="H2" s="132"/>
      <c r="U2" s="168"/>
      <c r="W2" s="169" t="s">
        <v>184</v>
      </c>
    </row>
    <row r="3" ht="27.95" customHeight="1" spans="1:23">
      <c r="A3" s="133" t="s">
        <v>185</v>
      </c>
      <c r="B3" s="134"/>
      <c r="C3" s="133"/>
      <c r="D3" s="133"/>
      <c r="E3" s="133"/>
      <c r="F3" s="133"/>
      <c r="G3" s="133"/>
      <c r="H3" s="133"/>
      <c r="I3" s="133"/>
      <c r="J3" s="133"/>
      <c r="K3" s="133"/>
      <c r="L3" s="133"/>
      <c r="M3" s="133"/>
      <c r="N3" s="133"/>
      <c r="O3" s="133"/>
      <c r="P3" s="133"/>
      <c r="Q3" s="133"/>
      <c r="R3" s="133"/>
      <c r="S3" s="133"/>
      <c r="T3" s="133"/>
      <c r="U3" s="133"/>
      <c r="V3" s="133"/>
      <c r="W3" s="133"/>
    </row>
    <row r="4" ht="13.7" customHeight="1" spans="1:23">
      <c r="A4" s="135" t="str">
        <f>'部门财务收支预算总表01-1'!A4</f>
        <v>单位名称：新平彝族傣族自治县人民代表大会常务委员会</v>
      </c>
      <c r="B4" s="136" t="str">
        <f t="shared" ref="B4" si="0">"单位名称："&amp;"绩效评价中心"</f>
        <v>单位名称：绩效评价中心</v>
      </c>
      <c r="C4" s="137"/>
      <c r="D4" s="137"/>
      <c r="E4" s="137"/>
      <c r="F4" s="137"/>
      <c r="G4" s="137"/>
      <c r="H4" s="137"/>
      <c r="I4" s="137"/>
      <c r="J4" s="159"/>
      <c r="K4" s="159"/>
      <c r="L4" s="159"/>
      <c r="M4" s="159"/>
      <c r="N4" s="159"/>
      <c r="O4" s="159"/>
      <c r="P4" s="159"/>
      <c r="Q4" s="159"/>
      <c r="U4" s="168"/>
      <c r="W4" s="170" t="s">
        <v>116</v>
      </c>
    </row>
    <row r="5" ht="21.75" customHeight="1" spans="1:23">
      <c r="A5" s="138" t="s">
        <v>186</v>
      </c>
      <c r="B5" s="138" t="s">
        <v>126</v>
      </c>
      <c r="C5" s="138" t="s">
        <v>127</v>
      </c>
      <c r="D5" s="138" t="s">
        <v>187</v>
      </c>
      <c r="E5" s="139" t="s">
        <v>128</v>
      </c>
      <c r="F5" s="139" t="s">
        <v>129</v>
      </c>
      <c r="G5" s="139" t="s">
        <v>130</v>
      </c>
      <c r="H5" s="139" t="s">
        <v>131</v>
      </c>
      <c r="I5" s="160" t="s">
        <v>36</v>
      </c>
      <c r="J5" s="160" t="s">
        <v>188</v>
      </c>
      <c r="K5" s="160"/>
      <c r="L5" s="160"/>
      <c r="M5" s="160"/>
      <c r="N5" s="161" t="s">
        <v>133</v>
      </c>
      <c r="O5" s="161"/>
      <c r="P5" s="161"/>
      <c r="Q5" s="139" t="s">
        <v>42</v>
      </c>
      <c r="R5" s="171" t="s">
        <v>56</v>
      </c>
      <c r="S5" s="172"/>
      <c r="T5" s="172"/>
      <c r="U5" s="172"/>
      <c r="V5" s="172"/>
      <c r="W5" s="173"/>
    </row>
    <row r="6" ht="21.75" customHeight="1" spans="1:23">
      <c r="A6" s="140"/>
      <c r="B6" s="140"/>
      <c r="C6" s="140"/>
      <c r="D6" s="140"/>
      <c r="E6" s="141"/>
      <c r="F6" s="141"/>
      <c r="G6" s="141"/>
      <c r="H6" s="141"/>
      <c r="I6" s="160"/>
      <c r="J6" s="162" t="s">
        <v>39</v>
      </c>
      <c r="K6" s="162"/>
      <c r="L6" s="162" t="s">
        <v>40</v>
      </c>
      <c r="M6" s="162" t="s">
        <v>41</v>
      </c>
      <c r="N6" s="163" t="s">
        <v>39</v>
      </c>
      <c r="O6" s="163" t="s">
        <v>40</v>
      </c>
      <c r="P6" s="163" t="s">
        <v>41</v>
      </c>
      <c r="Q6" s="141"/>
      <c r="R6" s="139" t="s">
        <v>38</v>
      </c>
      <c r="S6" s="139" t="s">
        <v>49</v>
      </c>
      <c r="T6" s="139" t="s">
        <v>139</v>
      </c>
      <c r="U6" s="139" t="s">
        <v>45</v>
      </c>
      <c r="V6" s="139" t="s">
        <v>46</v>
      </c>
      <c r="W6" s="139" t="s">
        <v>47</v>
      </c>
    </row>
    <row r="7" ht="40.7" customHeight="1" spans="1:23">
      <c r="A7" s="142"/>
      <c r="B7" s="142"/>
      <c r="C7" s="142"/>
      <c r="D7" s="142"/>
      <c r="E7" s="143"/>
      <c r="F7" s="143"/>
      <c r="G7" s="143"/>
      <c r="H7" s="143"/>
      <c r="I7" s="160"/>
      <c r="J7" s="162" t="s">
        <v>38</v>
      </c>
      <c r="K7" s="162" t="s">
        <v>189</v>
      </c>
      <c r="L7" s="162"/>
      <c r="M7" s="162"/>
      <c r="N7" s="143"/>
      <c r="O7" s="143"/>
      <c r="P7" s="143"/>
      <c r="Q7" s="143"/>
      <c r="R7" s="143"/>
      <c r="S7" s="143"/>
      <c r="T7" s="143"/>
      <c r="U7" s="174"/>
      <c r="V7" s="143"/>
      <c r="W7" s="143"/>
    </row>
    <row r="8" ht="20.1" customHeight="1" spans="1:23">
      <c r="A8" s="144">
        <v>1</v>
      </c>
      <c r="B8" s="144">
        <v>2</v>
      </c>
      <c r="C8" s="144">
        <v>3</v>
      </c>
      <c r="D8" s="144">
        <v>4</v>
      </c>
      <c r="E8" s="144">
        <v>5</v>
      </c>
      <c r="F8" s="144">
        <v>6</v>
      </c>
      <c r="G8" s="144">
        <v>7</v>
      </c>
      <c r="H8" s="144">
        <v>8</v>
      </c>
      <c r="I8" s="144">
        <v>9</v>
      </c>
      <c r="J8" s="144">
        <v>10</v>
      </c>
      <c r="K8" s="144">
        <v>11</v>
      </c>
      <c r="L8" s="144">
        <v>12</v>
      </c>
      <c r="M8" s="144">
        <v>13</v>
      </c>
      <c r="N8" s="144">
        <v>14</v>
      </c>
      <c r="O8" s="144">
        <v>15</v>
      </c>
      <c r="P8" s="144">
        <v>16</v>
      </c>
      <c r="Q8" s="144">
        <v>17</v>
      </c>
      <c r="R8" s="144">
        <v>18</v>
      </c>
      <c r="S8" s="144">
        <v>19</v>
      </c>
      <c r="T8" s="144">
        <v>20</v>
      </c>
      <c r="U8" s="144">
        <v>21</v>
      </c>
      <c r="V8" s="144">
        <v>22</v>
      </c>
      <c r="W8" s="144">
        <v>23</v>
      </c>
    </row>
    <row r="9" s="127" customFormat="1" ht="20.1" customHeight="1" spans="1:23">
      <c r="A9" s="145"/>
      <c r="B9" s="146"/>
      <c r="C9" s="27" t="s">
        <v>190</v>
      </c>
      <c r="D9" s="145"/>
      <c r="E9" s="145"/>
      <c r="F9" s="145"/>
      <c r="G9" s="145"/>
      <c r="H9" s="145"/>
      <c r="I9" s="164">
        <f t="shared" ref="I9:J20" si="1">J9</f>
        <v>4600</v>
      </c>
      <c r="J9" s="164">
        <f t="shared" si="1"/>
        <v>4600</v>
      </c>
      <c r="K9" s="164">
        <f>K10</f>
        <v>4600</v>
      </c>
      <c r="L9" s="164">
        <f t="shared" ref="L9:N9" si="2">L10</f>
        <v>0</v>
      </c>
      <c r="M9" s="164">
        <f t="shared" si="2"/>
        <v>0</v>
      </c>
      <c r="N9" s="164">
        <f t="shared" si="2"/>
        <v>0</v>
      </c>
      <c r="O9" s="164"/>
      <c r="P9" s="164"/>
      <c r="Q9" s="164"/>
      <c r="R9" s="164"/>
      <c r="S9" s="164"/>
      <c r="T9" s="164"/>
      <c r="U9" s="175"/>
      <c r="V9" s="164"/>
      <c r="W9" s="164"/>
    </row>
    <row r="10" s="127" customFormat="1" ht="20.1" customHeight="1" spans="1:23">
      <c r="A10" s="27" t="s">
        <v>191</v>
      </c>
      <c r="B10" s="147" t="s">
        <v>192</v>
      </c>
      <c r="C10" s="27" t="s">
        <v>190</v>
      </c>
      <c r="D10" s="27" t="s">
        <v>50</v>
      </c>
      <c r="E10" s="27" t="s">
        <v>193</v>
      </c>
      <c r="F10" s="27" t="s">
        <v>66</v>
      </c>
      <c r="G10" s="27" t="s">
        <v>194</v>
      </c>
      <c r="H10" s="145" t="s">
        <v>195</v>
      </c>
      <c r="I10" s="164">
        <f t="shared" si="1"/>
        <v>4600</v>
      </c>
      <c r="J10" s="164">
        <f t="shared" si="1"/>
        <v>4600</v>
      </c>
      <c r="K10" s="164">
        <v>4600</v>
      </c>
      <c r="L10" s="165"/>
      <c r="M10" s="166"/>
      <c r="N10" s="164"/>
      <c r="O10" s="166"/>
      <c r="P10" s="166"/>
      <c r="Q10" s="166"/>
      <c r="R10" s="166"/>
      <c r="S10" s="166"/>
      <c r="T10" s="166"/>
      <c r="U10" s="166"/>
      <c r="V10" s="166"/>
      <c r="W10" s="166"/>
    </row>
    <row r="11" s="127" customFormat="1" ht="20.1" customHeight="1" spans="1:23">
      <c r="A11" s="27"/>
      <c r="B11" s="147"/>
      <c r="C11" s="27" t="s">
        <v>196</v>
      </c>
      <c r="D11" s="27"/>
      <c r="E11" s="27"/>
      <c r="F11" s="27"/>
      <c r="G11" s="27"/>
      <c r="H11" s="145"/>
      <c r="I11" s="164">
        <f t="shared" si="1"/>
        <v>17120</v>
      </c>
      <c r="J11" s="164">
        <f t="shared" si="1"/>
        <v>17120</v>
      </c>
      <c r="K11" s="164">
        <f>K12+K13+K14</f>
        <v>17120</v>
      </c>
      <c r="L11" s="164">
        <f t="shared" ref="L11:N11" si="3">L12+L13+L14</f>
        <v>0</v>
      </c>
      <c r="M11" s="164">
        <f t="shared" si="3"/>
        <v>0</v>
      </c>
      <c r="N11" s="164">
        <f t="shared" si="3"/>
        <v>0</v>
      </c>
      <c r="O11" s="166"/>
      <c r="P11" s="166"/>
      <c r="Q11" s="166"/>
      <c r="R11" s="166"/>
      <c r="S11" s="166"/>
      <c r="T11" s="166"/>
      <c r="U11" s="166"/>
      <c r="V11" s="166"/>
      <c r="W11" s="166"/>
    </row>
    <row r="12" s="127" customFormat="1" ht="20.1" customHeight="1" spans="1:23">
      <c r="A12" s="27" t="s">
        <v>197</v>
      </c>
      <c r="B12" s="147" t="s">
        <v>198</v>
      </c>
      <c r="C12" s="27" t="s">
        <v>196</v>
      </c>
      <c r="D12" s="27" t="s">
        <v>50</v>
      </c>
      <c r="E12" s="27" t="s">
        <v>199</v>
      </c>
      <c r="F12" s="27" t="s">
        <v>72</v>
      </c>
      <c r="G12" s="27" t="s">
        <v>200</v>
      </c>
      <c r="H12" s="145" t="s">
        <v>159</v>
      </c>
      <c r="I12" s="164">
        <f t="shared" si="1"/>
        <v>4000</v>
      </c>
      <c r="J12" s="164">
        <f t="shared" si="1"/>
        <v>4000</v>
      </c>
      <c r="K12" s="164">
        <v>4000</v>
      </c>
      <c r="L12" s="165"/>
      <c r="M12" s="166"/>
      <c r="N12" s="164"/>
      <c r="O12" s="166"/>
      <c r="P12" s="166"/>
      <c r="Q12" s="166"/>
      <c r="R12" s="166"/>
      <c r="S12" s="166"/>
      <c r="T12" s="166"/>
      <c r="U12" s="166"/>
      <c r="V12" s="166"/>
      <c r="W12" s="166"/>
    </row>
    <row r="13" s="127" customFormat="1" ht="20.1" customHeight="1" spans="1:23">
      <c r="A13" s="27" t="s">
        <v>197</v>
      </c>
      <c r="B13" s="147" t="s">
        <v>198</v>
      </c>
      <c r="C13" s="27" t="s">
        <v>196</v>
      </c>
      <c r="D13" s="27" t="s">
        <v>50</v>
      </c>
      <c r="E13" s="27" t="s">
        <v>199</v>
      </c>
      <c r="F13" s="27" t="s">
        <v>72</v>
      </c>
      <c r="G13" s="27" t="s">
        <v>200</v>
      </c>
      <c r="H13" s="145" t="s">
        <v>159</v>
      </c>
      <c r="I13" s="164">
        <f t="shared" si="1"/>
        <v>10000</v>
      </c>
      <c r="J13" s="164">
        <f t="shared" si="1"/>
        <v>10000</v>
      </c>
      <c r="K13" s="164">
        <v>10000</v>
      </c>
      <c r="L13" s="165"/>
      <c r="M13" s="166"/>
      <c r="N13" s="164"/>
      <c r="O13" s="166"/>
      <c r="P13" s="166"/>
      <c r="Q13" s="166"/>
      <c r="R13" s="166"/>
      <c r="S13" s="166"/>
      <c r="T13" s="166"/>
      <c r="U13" s="166"/>
      <c r="V13" s="166"/>
      <c r="W13" s="166"/>
    </row>
    <row r="14" s="127" customFormat="1" ht="20.1" customHeight="1" spans="1:23">
      <c r="A14" s="27" t="s">
        <v>197</v>
      </c>
      <c r="B14" s="147" t="s">
        <v>198</v>
      </c>
      <c r="C14" s="27" t="s">
        <v>196</v>
      </c>
      <c r="D14" s="27" t="s">
        <v>50</v>
      </c>
      <c r="E14" s="27" t="s">
        <v>199</v>
      </c>
      <c r="F14" s="27" t="s">
        <v>72</v>
      </c>
      <c r="G14" s="27" t="s">
        <v>201</v>
      </c>
      <c r="H14" s="145" t="s">
        <v>202</v>
      </c>
      <c r="I14" s="164">
        <f t="shared" si="1"/>
        <v>3120</v>
      </c>
      <c r="J14" s="164">
        <f t="shared" si="1"/>
        <v>3120</v>
      </c>
      <c r="K14" s="164">
        <v>3120</v>
      </c>
      <c r="L14" s="165"/>
      <c r="M14" s="166"/>
      <c r="N14" s="164"/>
      <c r="O14" s="166"/>
      <c r="P14" s="166"/>
      <c r="Q14" s="166"/>
      <c r="R14" s="166"/>
      <c r="S14" s="166"/>
      <c r="T14" s="166"/>
      <c r="U14" s="166"/>
      <c r="V14" s="166"/>
      <c r="W14" s="166"/>
    </row>
    <row r="15" s="127" customFormat="1" ht="20.1" customHeight="1" spans="1:23">
      <c r="A15" s="27"/>
      <c r="B15" s="147"/>
      <c r="C15" s="27" t="s">
        <v>203</v>
      </c>
      <c r="D15" s="27"/>
      <c r="E15" s="27"/>
      <c r="F15" s="27"/>
      <c r="G15" s="27"/>
      <c r="H15" s="145"/>
      <c r="I15" s="164">
        <f t="shared" si="1"/>
        <v>1000000</v>
      </c>
      <c r="J15" s="164">
        <f t="shared" si="1"/>
        <v>1000000</v>
      </c>
      <c r="K15" s="164">
        <f>K16</f>
        <v>1000000</v>
      </c>
      <c r="L15" s="164">
        <f t="shared" ref="L15:N15" si="4">L16</f>
        <v>0</v>
      </c>
      <c r="M15" s="164">
        <f t="shared" si="4"/>
        <v>0</v>
      </c>
      <c r="N15" s="164">
        <f t="shared" si="4"/>
        <v>0</v>
      </c>
      <c r="O15" s="166"/>
      <c r="P15" s="166"/>
      <c r="Q15" s="166"/>
      <c r="R15" s="166"/>
      <c r="S15" s="166"/>
      <c r="T15" s="166"/>
      <c r="U15" s="166"/>
      <c r="V15" s="166"/>
      <c r="W15" s="166"/>
    </row>
    <row r="16" s="127" customFormat="1" ht="20.1" customHeight="1" spans="1:23">
      <c r="A16" s="27" t="s">
        <v>197</v>
      </c>
      <c r="B16" s="147" t="s">
        <v>204</v>
      </c>
      <c r="C16" s="27" t="s">
        <v>203</v>
      </c>
      <c r="D16" s="27" t="s">
        <v>50</v>
      </c>
      <c r="E16" s="27" t="s">
        <v>205</v>
      </c>
      <c r="F16" s="27" t="s">
        <v>71</v>
      </c>
      <c r="G16" s="27" t="s">
        <v>200</v>
      </c>
      <c r="H16" s="145" t="s">
        <v>159</v>
      </c>
      <c r="I16" s="164">
        <f t="shared" si="1"/>
        <v>1000000</v>
      </c>
      <c r="J16" s="164">
        <f t="shared" si="1"/>
        <v>1000000</v>
      </c>
      <c r="K16" s="164">
        <v>1000000</v>
      </c>
      <c r="L16" s="165"/>
      <c r="M16" s="166"/>
      <c r="N16" s="164"/>
      <c r="O16" s="166"/>
      <c r="P16" s="166"/>
      <c r="Q16" s="166"/>
      <c r="R16" s="166"/>
      <c r="S16" s="166"/>
      <c r="T16" s="166"/>
      <c r="U16" s="166"/>
      <c r="V16" s="166"/>
      <c r="W16" s="166"/>
    </row>
    <row r="17" s="127" customFormat="1" ht="20.1" customHeight="1" spans="1:23">
      <c r="A17" s="27"/>
      <c r="B17" s="147"/>
      <c r="C17" s="27" t="s">
        <v>206</v>
      </c>
      <c r="D17" s="27"/>
      <c r="E17" s="27"/>
      <c r="F17" s="27"/>
      <c r="G17" s="27"/>
      <c r="H17" s="145"/>
      <c r="I17" s="164">
        <f t="shared" si="1"/>
        <v>740400</v>
      </c>
      <c r="J17" s="164">
        <f t="shared" si="1"/>
        <v>740400</v>
      </c>
      <c r="K17" s="164">
        <f>K18+K19+K20</f>
        <v>740400</v>
      </c>
      <c r="L17" s="164">
        <f t="shared" ref="L17:N17" si="5">L18+L19+L20</f>
        <v>0</v>
      </c>
      <c r="M17" s="164">
        <f t="shared" si="5"/>
        <v>0</v>
      </c>
      <c r="N17" s="164">
        <f t="shared" si="5"/>
        <v>0</v>
      </c>
      <c r="O17" s="166"/>
      <c r="P17" s="166"/>
      <c r="Q17" s="166"/>
      <c r="R17" s="166"/>
      <c r="S17" s="166"/>
      <c r="T17" s="166"/>
      <c r="U17" s="166"/>
      <c r="V17" s="166"/>
      <c r="W17" s="166"/>
    </row>
    <row r="18" s="127" customFormat="1" ht="20.1" customHeight="1" spans="1:23">
      <c r="A18" s="27" t="s">
        <v>197</v>
      </c>
      <c r="B18" s="147" t="s">
        <v>207</v>
      </c>
      <c r="C18" s="27" t="s">
        <v>206</v>
      </c>
      <c r="D18" s="27" t="s">
        <v>50</v>
      </c>
      <c r="E18" s="27" t="s">
        <v>193</v>
      </c>
      <c r="F18" s="27" t="s">
        <v>66</v>
      </c>
      <c r="G18" s="27" t="s">
        <v>201</v>
      </c>
      <c r="H18" s="145" t="s">
        <v>202</v>
      </c>
      <c r="I18" s="164">
        <f t="shared" si="1"/>
        <v>244800</v>
      </c>
      <c r="J18" s="164">
        <f t="shared" si="1"/>
        <v>244800</v>
      </c>
      <c r="K18" s="164">
        <v>244800</v>
      </c>
      <c r="L18" s="165"/>
      <c r="M18" s="166"/>
      <c r="N18" s="164"/>
      <c r="O18" s="166"/>
      <c r="P18" s="166"/>
      <c r="Q18" s="166"/>
      <c r="R18" s="166"/>
      <c r="S18" s="166"/>
      <c r="T18" s="166"/>
      <c r="U18" s="166"/>
      <c r="V18" s="166"/>
      <c r="W18" s="166"/>
    </row>
    <row r="19" s="127" customFormat="1" ht="20.1" customHeight="1" spans="1:23">
      <c r="A19" s="27" t="s">
        <v>197</v>
      </c>
      <c r="B19" s="147" t="s">
        <v>207</v>
      </c>
      <c r="C19" s="27" t="s">
        <v>206</v>
      </c>
      <c r="D19" s="27" t="s">
        <v>50</v>
      </c>
      <c r="E19" s="27" t="s">
        <v>193</v>
      </c>
      <c r="F19" s="27" t="s">
        <v>66</v>
      </c>
      <c r="G19" s="27" t="s">
        <v>201</v>
      </c>
      <c r="H19" s="145" t="s">
        <v>202</v>
      </c>
      <c r="I19" s="164">
        <f t="shared" si="1"/>
        <v>6000</v>
      </c>
      <c r="J19" s="164">
        <f t="shared" si="1"/>
        <v>6000</v>
      </c>
      <c r="K19" s="164">
        <v>6000</v>
      </c>
      <c r="L19" s="165"/>
      <c r="M19" s="166"/>
      <c r="N19" s="164"/>
      <c r="O19" s="166"/>
      <c r="P19" s="166"/>
      <c r="Q19" s="166"/>
      <c r="R19" s="166"/>
      <c r="S19" s="166"/>
      <c r="T19" s="166"/>
      <c r="U19" s="166"/>
      <c r="V19" s="166"/>
      <c r="W19" s="166"/>
    </row>
    <row r="20" s="127" customFormat="1" ht="20.1" customHeight="1" spans="1:23">
      <c r="A20" s="27" t="s">
        <v>197</v>
      </c>
      <c r="B20" s="147" t="s">
        <v>207</v>
      </c>
      <c r="C20" s="27" t="s">
        <v>206</v>
      </c>
      <c r="D20" s="27" t="s">
        <v>50</v>
      </c>
      <c r="E20" s="27" t="s">
        <v>193</v>
      </c>
      <c r="F20" s="27" t="s">
        <v>66</v>
      </c>
      <c r="G20" s="27" t="s">
        <v>201</v>
      </c>
      <c r="H20" s="145" t="s">
        <v>202</v>
      </c>
      <c r="I20" s="164">
        <f t="shared" si="1"/>
        <v>489600</v>
      </c>
      <c r="J20" s="164">
        <f t="shared" si="1"/>
        <v>489600</v>
      </c>
      <c r="K20" s="164">
        <v>489600</v>
      </c>
      <c r="L20" s="165"/>
      <c r="M20" s="166"/>
      <c r="N20" s="164"/>
      <c r="O20" s="166"/>
      <c r="P20" s="166"/>
      <c r="Q20" s="166"/>
      <c r="R20" s="166"/>
      <c r="S20" s="166"/>
      <c r="T20" s="166"/>
      <c r="U20" s="166"/>
      <c r="V20" s="166"/>
      <c r="W20" s="166"/>
    </row>
    <row r="21" s="127" customFormat="1" ht="20.1" customHeight="1" spans="1:23">
      <c r="A21" s="27"/>
      <c r="B21" s="147"/>
      <c r="C21" s="27" t="s">
        <v>208</v>
      </c>
      <c r="D21" s="27"/>
      <c r="E21" s="27"/>
      <c r="F21" s="27"/>
      <c r="G21" s="27"/>
      <c r="H21" s="145"/>
      <c r="I21" s="164">
        <f t="shared" ref="I21:I35" si="6">J21</f>
        <v>1640000</v>
      </c>
      <c r="J21" s="164">
        <f t="shared" ref="J21:J35" si="7">K21</f>
        <v>1640000</v>
      </c>
      <c r="K21" s="164">
        <f>K22+K23+K24+K25+K26+K27+K28+K29+K30+K31+K32</f>
        <v>1640000</v>
      </c>
      <c r="L21" s="164">
        <f t="shared" ref="L21:M21" si="8">L22+L23+L24+L25+L26+L27+L28+L29+L30+L31+L32</f>
        <v>0</v>
      </c>
      <c r="M21" s="164">
        <f t="shared" si="8"/>
        <v>0</v>
      </c>
      <c r="N21" s="164"/>
      <c r="O21" s="166"/>
      <c r="P21" s="166"/>
      <c r="Q21" s="166"/>
      <c r="R21" s="166"/>
      <c r="S21" s="166"/>
      <c r="T21" s="166"/>
      <c r="U21" s="166"/>
      <c r="V21" s="166"/>
      <c r="W21" s="166"/>
    </row>
    <row r="22" s="127" customFormat="1" ht="20.1" customHeight="1" spans="1:23">
      <c r="A22" s="27" t="s">
        <v>197</v>
      </c>
      <c r="B22" s="147" t="s">
        <v>209</v>
      </c>
      <c r="C22" s="27" t="s">
        <v>208</v>
      </c>
      <c r="D22" s="27" t="s">
        <v>50</v>
      </c>
      <c r="E22" s="27" t="s">
        <v>205</v>
      </c>
      <c r="F22" s="27" t="s">
        <v>71</v>
      </c>
      <c r="G22" s="27" t="s">
        <v>200</v>
      </c>
      <c r="H22" s="145" t="s">
        <v>159</v>
      </c>
      <c r="I22" s="164">
        <f t="shared" si="6"/>
        <v>100000</v>
      </c>
      <c r="J22" s="164">
        <f t="shared" si="7"/>
        <v>100000</v>
      </c>
      <c r="K22" s="164">
        <v>100000</v>
      </c>
      <c r="L22" s="165"/>
      <c r="M22" s="166"/>
      <c r="N22" s="166"/>
      <c r="O22" s="166"/>
      <c r="P22" s="166"/>
      <c r="Q22" s="166"/>
      <c r="R22" s="166"/>
      <c r="S22" s="166"/>
      <c r="T22" s="166"/>
      <c r="U22" s="166"/>
      <c r="V22" s="166"/>
      <c r="W22" s="166"/>
    </row>
    <row r="23" s="127" customFormat="1" ht="20.1" customHeight="1" spans="1:23">
      <c r="A23" s="27" t="s">
        <v>197</v>
      </c>
      <c r="B23" s="147" t="s">
        <v>209</v>
      </c>
      <c r="C23" s="27" t="s">
        <v>208</v>
      </c>
      <c r="D23" s="27" t="s">
        <v>50</v>
      </c>
      <c r="E23" s="27" t="s">
        <v>205</v>
      </c>
      <c r="F23" s="27" t="s">
        <v>71</v>
      </c>
      <c r="G23" s="27" t="s">
        <v>200</v>
      </c>
      <c r="H23" s="145" t="s">
        <v>159</v>
      </c>
      <c r="I23" s="164">
        <f t="shared" si="6"/>
        <v>249000</v>
      </c>
      <c r="J23" s="164">
        <f t="shared" si="7"/>
        <v>249000</v>
      </c>
      <c r="K23" s="164">
        <v>249000</v>
      </c>
      <c r="L23" s="165"/>
      <c r="M23" s="166"/>
      <c r="N23" s="166"/>
      <c r="O23" s="166"/>
      <c r="P23" s="166"/>
      <c r="Q23" s="166"/>
      <c r="R23" s="166"/>
      <c r="S23" s="166"/>
      <c r="T23" s="166"/>
      <c r="U23" s="166"/>
      <c r="V23" s="166"/>
      <c r="W23" s="166"/>
    </row>
    <row r="24" s="127" customFormat="1" ht="20.1" customHeight="1" spans="1:23">
      <c r="A24" s="27" t="s">
        <v>197</v>
      </c>
      <c r="B24" s="147" t="s">
        <v>209</v>
      </c>
      <c r="C24" s="27" t="s">
        <v>208</v>
      </c>
      <c r="D24" s="27" t="s">
        <v>50</v>
      </c>
      <c r="E24" s="27" t="s">
        <v>205</v>
      </c>
      <c r="F24" s="27" t="s">
        <v>71</v>
      </c>
      <c r="G24" s="27" t="s">
        <v>210</v>
      </c>
      <c r="H24" s="145" t="s">
        <v>161</v>
      </c>
      <c r="I24" s="164">
        <f t="shared" si="6"/>
        <v>30000</v>
      </c>
      <c r="J24" s="164">
        <f t="shared" si="7"/>
        <v>30000</v>
      </c>
      <c r="K24" s="164">
        <v>30000</v>
      </c>
      <c r="L24" s="165"/>
      <c r="M24" s="166"/>
      <c r="N24" s="166"/>
      <c r="O24" s="166"/>
      <c r="P24" s="166"/>
      <c r="Q24" s="166"/>
      <c r="R24" s="166"/>
      <c r="S24" s="166"/>
      <c r="T24" s="166"/>
      <c r="U24" s="166"/>
      <c r="V24" s="166"/>
      <c r="W24" s="166"/>
    </row>
    <row r="25" s="127" customFormat="1" ht="20.1" customHeight="1" spans="1:23">
      <c r="A25" s="27" t="s">
        <v>197</v>
      </c>
      <c r="B25" s="147" t="s">
        <v>209</v>
      </c>
      <c r="C25" s="27" t="s">
        <v>208</v>
      </c>
      <c r="D25" s="27" t="s">
        <v>50</v>
      </c>
      <c r="E25" s="27" t="s">
        <v>205</v>
      </c>
      <c r="F25" s="27" t="s">
        <v>71</v>
      </c>
      <c r="G25" s="27" t="s">
        <v>211</v>
      </c>
      <c r="H25" s="145" t="s">
        <v>212</v>
      </c>
      <c r="I25" s="164">
        <f t="shared" si="6"/>
        <v>100000</v>
      </c>
      <c r="J25" s="164">
        <f t="shared" si="7"/>
        <v>100000</v>
      </c>
      <c r="K25" s="164">
        <v>100000</v>
      </c>
      <c r="L25" s="165"/>
      <c r="M25" s="166"/>
      <c r="N25" s="166"/>
      <c r="O25" s="166"/>
      <c r="P25" s="166"/>
      <c r="Q25" s="166"/>
      <c r="R25" s="166"/>
      <c r="S25" s="166"/>
      <c r="T25" s="166"/>
      <c r="U25" s="166"/>
      <c r="V25" s="166"/>
      <c r="W25" s="166"/>
    </row>
    <row r="26" s="127" customFormat="1" ht="20.1" customHeight="1" spans="1:23">
      <c r="A26" s="27" t="s">
        <v>197</v>
      </c>
      <c r="B26" s="147" t="s">
        <v>209</v>
      </c>
      <c r="C26" s="27" t="s">
        <v>208</v>
      </c>
      <c r="D26" s="27" t="s">
        <v>50</v>
      </c>
      <c r="E26" s="27" t="s">
        <v>205</v>
      </c>
      <c r="F26" s="27" t="s">
        <v>71</v>
      </c>
      <c r="G26" s="27" t="s">
        <v>211</v>
      </c>
      <c r="H26" s="145" t="s">
        <v>212</v>
      </c>
      <c r="I26" s="164">
        <f t="shared" si="6"/>
        <v>133000</v>
      </c>
      <c r="J26" s="164">
        <f t="shared" si="7"/>
        <v>133000</v>
      </c>
      <c r="K26" s="164">
        <v>133000</v>
      </c>
      <c r="L26" s="165"/>
      <c r="M26" s="166"/>
      <c r="N26" s="166"/>
      <c r="O26" s="166"/>
      <c r="P26" s="166"/>
      <c r="Q26" s="166"/>
      <c r="R26" s="166"/>
      <c r="S26" s="166"/>
      <c r="T26" s="166"/>
      <c r="U26" s="166"/>
      <c r="V26" s="166"/>
      <c r="W26" s="166"/>
    </row>
    <row r="27" s="127" customFormat="1" ht="20.1" customHeight="1" spans="1:23">
      <c r="A27" s="27" t="s">
        <v>197</v>
      </c>
      <c r="B27" s="147" t="s">
        <v>209</v>
      </c>
      <c r="C27" s="27" t="s">
        <v>208</v>
      </c>
      <c r="D27" s="27" t="s">
        <v>50</v>
      </c>
      <c r="E27" s="27" t="s">
        <v>205</v>
      </c>
      <c r="F27" s="27" t="s">
        <v>71</v>
      </c>
      <c r="G27" s="27" t="s">
        <v>211</v>
      </c>
      <c r="H27" s="145" t="s">
        <v>212</v>
      </c>
      <c r="I27" s="164">
        <f t="shared" si="6"/>
        <v>100000</v>
      </c>
      <c r="J27" s="164">
        <f t="shared" si="7"/>
        <v>100000</v>
      </c>
      <c r="K27" s="164">
        <v>100000</v>
      </c>
      <c r="L27" s="165"/>
      <c r="M27" s="166"/>
      <c r="N27" s="166"/>
      <c r="O27" s="166"/>
      <c r="P27" s="166"/>
      <c r="Q27" s="166"/>
      <c r="R27" s="166"/>
      <c r="S27" s="166"/>
      <c r="T27" s="166"/>
      <c r="U27" s="166"/>
      <c r="V27" s="166"/>
      <c r="W27" s="166"/>
    </row>
    <row r="28" s="127" customFormat="1" ht="20.1" customHeight="1" spans="1:23">
      <c r="A28" s="27" t="s">
        <v>197</v>
      </c>
      <c r="B28" s="147" t="s">
        <v>209</v>
      </c>
      <c r="C28" s="27" t="s">
        <v>208</v>
      </c>
      <c r="D28" s="27" t="s">
        <v>50</v>
      </c>
      <c r="E28" s="27" t="s">
        <v>205</v>
      </c>
      <c r="F28" s="27" t="s">
        <v>71</v>
      </c>
      <c r="G28" s="27" t="s">
        <v>211</v>
      </c>
      <c r="H28" s="145" t="s">
        <v>212</v>
      </c>
      <c r="I28" s="164">
        <f t="shared" si="6"/>
        <v>408000</v>
      </c>
      <c r="J28" s="164">
        <f t="shared" si="7"/>
        <v>408000</v>
      </c>
      <c r="K28" s="164">
        <v>408000</v>
      </c>
      <c r="L28" s="165"/>
      <c r="M28" s="166"/>
      <c r="N28" s="166"/>
      <c r="O28" s="166"/>
      <c r="P28" s="166"/>
      <c r="Q28" s="166"/>
      <c r="R28" s="166"/>
      <c r="S28" s="166"/>
      <c r="T28" s="166"/>
      <c r="U28" s="166"/>
      <c r="V28" s="166"/>
      <c r="W28" s="166"/>
    </row>
    <row r="29" s="127" customFormat="1" ht="20.1" customHeight="1" spans="1:23">
      <c r="A29" s="27" t="s">
        <v>197</v>
      </c>
      <c r="B29" s="147" t="s">
        <v>209</v>
      </c>
      <c r="C29" s="27" t="s">
        <v>208</v>
      </c>
      <c r="D29" s="27" t="s">
        <v>50</v>
      </c>
      <c r="E29" s="27" t="s">
        <v>205</v>
      </c>
      <c r="F29" s="27" t="s">
        <v>71</v>
      </c>
      <c r="G29" s="27" t="s">
        <v>213</v>
      </c>
      <c r="H29" s="145" t="s">
        <v>214</v>
      </c>
      <c r="I29" s="164">
        <f t="shared" si="6"/>
        <v>408000</v>
      </c>
      <c r="J29" s="164">
        <f t="shared" si="7"/>
        <v>408000</v>
      </c>
      <c r="K29" s="164">
        <v>408000</v>
      </c>
      <c r="L29" s="165"/>
      <c r="M29" s="166"/>
      <c r="N29" s="166"/>
      <c r="O29" s="166"/>
      <c r="P29" s="166"/>
      <c r="Q29" s="166"/>
      <c r="R29" s="166"/>
      <c r="S29" s="166"/>
      <c r="T29" s="166"/>
      <c r="U29" s="166"/>
      <c r="V29" s="166"/>
      <c r="W29" s="166"/>
    </row>
    <row r="30" s="127" customFormat="1" ht="20.1" customHeight="1" spans="1:23">
      <c r="A30" s="27" t="s">
        <v>197</v>
      </c>
      <c r="B30" s="147" t="s">
        <v>209</v>
      </c>
      <c r="C30" s="27" t="s">
        <v>208</v>
      </c>
      <c r="D30" s="27" t="s">
        <v>50</v>
      </c>
      <c r="E30" s="27" t="s">
        <v>205</v>
      </c>
      <c r="F30" s="27" t="s">
        <v>71</v>
      </c>
      <c r="G30" s="27" t="s">
        <v>213</v>
      </c>
      <c r="H30" s="145" t="s">
        <v>214</v>
      </c>
      <c r="I30" s="164">
        <f t="shared" si="6"/>
        <v>25000</v>
      </c>
      <c r="J30" s="164">
        <f t="shared" si="7"/>
        <v>25000</v>
      </c>
      <c r="K30" s="164">
        <v>25000</v>
      </c>
      <c r="L30" s="165"/>
      <c r="M30" s="166"/>
      <c r="N30" s="166"/>
      <c r="O30" s="166"/>
      <c r="P30" s="166"/>
      <c r="Q30" s="166"/>
      <c r="R30" s="166"/>
      <c r="S30" s="166"/>
      <c r="T30" s="166"/>
      <c r="U30" s="166"/>
      <c r="V30" s="166"/>
      <c r="W30" s="166"/>
    </row>
    <row r="31" s="127" customFormat="1" ht="20.1" customHeight="1" spans="1:23">
      <c r="A31" s="27" t="s">
        <v>197</v>
      </c>
      <c r="B31" s="147" t="s">
        <v>209</v>
      </c>
      <c r="C31" s="27" t="s">
        <v>208</v>
      </c>
      <c r="D31" s="27" t="s">
        <v>50</v>
      </c>
      <c r="E31" s="27" t="s">
        <v>205</v>
      </c>
      <c r="F31" s="27" t="s">
        <v>71</v>
      </c>
      <c r="G31" s="27" t="s">
        <v>215</v>
      </c>
      <c r="H31" s="145" t="s">
        <v>120</v>
      </c>
      <c r="I31" s="164">
        <f t="shared" si="6"/>
        <v>25000</v>
      </c>
      <c r="J31" s="164">
        <f t="shared" si="7"/>
        <v>25000</v>
      </c>
      <c r="K31" s="164">
        <v>25000</v>
      </c>
      <c r="L31" s="165"/>
      <c r="M31" s="166"/>
      <c r="N31" s="166"/>
      <c r="O31" s="166"/>
      <c r="P31" s="166"/>
      <c r="Q31" s="166"/>
      <c r="R31" s="166"/>
      <c r="S31" s="166"/>
      <c r="T31" s="166"/>
      <c r="U31" s="166"/>
      <c r="V31" s="166"/>
      <c r="W31" s="166"/>
    </row>
    <row r="32" s="127" customFormat="1" ht="20.1" customHeight="1" spans="1:23">
      <c r="A32" s="27" t="s">
        <v>197</v>
      </c>
      <c r="B32" s="147" t="s">
        <v>209</v>
      </c>
      <c r="C32" s="27" t="s">
        <v>208</v>
      </c>
      <c r="D32" s="27" t="s">
        <v>50</v>
      </c>
      <c r="E32" s="27" t="s">
        <v>205</v>
      </c>
      <c r="F32" s="27" t="s">
        <v>71</v>
      </c>
      <c r="G32" s="27" t="s">
        <v>216</v>
      </c>
      <c r="H32" s="145" t="s">
        <v>151</v>
      </c>
      <c r="I32" s="164">
        <f t="shared" si="6"/>
        <v>62000</v>
      </c>
      <c r="J32" s="164">
        <f t="shared" si="7"/>
        <v>62000</v>
      </c>
      <c r="K32" s="164">
        <v>62000</v>
      </c>
      <c r="L32" s="165"/>
      <c r="M32" s="166"/>
      <c r="N32" s="166"/>
      <c r="O32" s="166"/>
      <c r="P32" s="166"/>
      <c r="Q32" s="166"/>
      <c r="R32" s="166"/>
      <c r="S32" s="166"/>
      <c r="T32" s="166"/>
      <c r="U32" s="166"/>
      <c r="V32" s="166"/>
      <c r="W32" s="166"/>
    </row>
    <row r="33" s="127" customFormat="1" ht="20.1" customHeight="1" spans="1:23">
      <c r="A33" s="27"/>
      <c r="B33" s="147"/>
      <c r="C33" s="27" t="s">
        <v>217</v>
      </c>
      <c r="D33" s="27"/>
      <c r="E33" s="27"/>
      <c r="F33" s="27"/>
      <c r="G33" s="27"/>
      <c r="H33" s="145"/>
      <c r="I33" s="164">
        <f t="shared" si="6"/>
        <v>36420</v>
      </c>
      <c r="J33" s="164">
        <f t="shared" si="7"/>
        <v>36420</v>
      </c>
      <c r="K33" s="164">
        <f>K34+K35</f>
        <v>36420</v>
      </c>
      <c r="L33" s="164">
        <f t="shared" ref="L33:N33" si="9">L34+L35</f>
        <v>0</v>
      </c>
      <c r="M33" s="164">
        <f t="shared" si="9"/>
        <v>0</v>
      </c>
      <c r="N33" s="164">
        <f t="shared" si="9"/>
        <v>0</v>
      </c>
      <c r="O33" s="166"/>
      <c r="P33" s="166"/>
      <c r="Q33" s="166"/>
      <c r="R33" s="166"/>
      <c r="S33" s="166"/>
      <c r="T33" s="166"/>
      <c r="U33" s="166"/>
      <c r="V33" s="166"/>
      <c r="W33" s="166"/>
    </row>
    <row r="34" s="127" customFormat="1" ht="20.1" customHeight="1" spans="1:23">
      <c r="A34" s="27" t="s">
        <v>218</v>
      </c>
      <c r="B34" s="147" t="s">
        <v>219</v>
      </c>
      <c r="C34" s="27" t="s">
        <v>217</v>
      </c>
      <c r="D34" s="27" t="s">
        <v>50</v>
      </c>
      <c r="E34" s="27" t="s">
        <v>220</v>
      </c>
      <c r="F34" s="27" t="s">
        <v>78</v>
      </c>
      <c r="G34" s="27" t="s">
        <v>201</v>
      </c>
      <c r="H34" s="145" t="s">
        <v>202</v>
      </c>
      <c r="I34" s="29">
        <f t="shared" si="6"/>
        <v>24948</v>
      </c>
      <c r="J34" s="29">
        <f t="shared" si="7"/>
        <v>24948</v>
      </c>
      <c r="K34" s="29">
        <v>24948</v>
      </c>
      <c r="L34" s="165"/>
      <c r="M34" s="166"/>
      <c r="N34" s="166"/>
      <c r="O34" s="166"/>
      <c r="P34" s="166"/>
      <c r="Q34" s="166"/>
      <c r="R34" s="166"/>
      <c r="S34" s="166"/>
      <c r="T34" s="166"/>
      <c r="U34" s="166"/>
      <c r="V34" s="166"/>
      <c r="W34" s="166"/>
    </row>
    <row r="35" s="127" customFormat="1" ht="20.1" customHeight="1" spans="1:23">
      <c r="A35" s="148" t="s">
        <v>218</v>
      </c>
      <c r="B35" s="149" t="s">
        <v>219</v>
      </c>
      <c r="C35" s="148" t="s">
        <v>217</v>
      </c>
      <c r="D35" s="148" t="s">
        <v>50</v>
      </c>
      <c r="E35" s="150" t="s">
        <v>220</v>
      </c>
      <c r="F35" s="150" t="s">
        <v>78</v>
      </c>
      <c r="G35" s="150" t="s">
        <v>201</v>
      </c>
      <c r="H35" s="145" t="s">
        <v>202</v>
      </c>
      <c r="I35" s="29">
        <f t="shared" si="6"/>
        <v>11472</v>
      </c>
      <c r="J35" s="29">
        <f t="shared" si="7"/>
        <v>11472</v>
      </c>
      <c r="K35" s="29">
        <v>11472</v>
      </c>
      <c r="L35" s="164"/>
      <c r="M35" s="164"/>
      <c r="N35" s="164"/>
      <c r="O35" s="164"/>
      <c r="P35" s="164"/>
      <c r="Q35" s="164"/>
      <c r="R35" s="164"/>
      <c r="S35" s="164"/>
      <c r="T35" s="164"/>
      <c r="U35" s="175"/>
      <c r="V35" s="164"/>
      <c r="W35" s="164"/>
    </row>
    <row r="36" s="128" customFormat="1" ht="20.1" customHeight="1" spans="1:23">
      <c r="A36" s="27"/>
      <c r="B36" s="147"/>
      <c r="C36" s="27" t="s">
        <v>221</v>
      </c>
      <c r="D36" s="27"/>
      <c r="E36" s="27"/>
      <c r="F36" s="27"/>
      <c r="G36" s="151"/>
      <c r="H36" s="145"/>
      <c r="I36" s="29">
        <f>SUM(I37:I39)</f>
        <v>29000</v>
      </c>
      <c r="J36" s="29">
        <f>SUM(J37:J39)</f>
        <v>29000</v>
      </c>
      <c r="K36" s="29">
        <f>SUM(K37:K39)</f>
        <v>29000</v>
      </c>
      <c r="L36" s="167"/>
      <c r="M36" s="167"/>
      <c r="N36" s="167"/>
      <c r="O36" s="167"/>
      <c r="P36" s="167"/>
      <c r="Q36" s="167"/>
      <c r="R36" s="167"/>
      <c r="S36" s="167"/>
      <c r="T36" s="167"/>
      <c r="U36" s="176"/>
      <c r="V36" s="167"/>
      <c r="W36" s="167"/>
    </row>
    <row r="37" s="128" customFormat="1" ht="20.1" customHeight="1" spans="1:23">
      <c r="A37" s="27" t="s">
        <v>197</v>
      </c>
      <c r="B37" s="147" t="s">
        <v>222</v>
      </c>
      <c r="C37" s="27" t="s">
        <v>221</v>
      </c>
      <c r="D37" s="27" t="s">
        <v>50</v>
      </c>
      <c r="E37" s="27" t="s">
        <v>223</v>
      </c>
      <c r="F37" s="27" t="s">
        <v>70</v>
      </c>
      <c r="G37" s="151" t="s">
        <v>224</v>
      </c>
      <c r="H37" s="145" t="s">
        <v>151</v>
      </c>
      <c r="I37" s="29">
        <v>10000</v>
      </c>
      <c r="J37" s="29">
        <v>10000</v>
      </c>
      <c r="K37" s="29">
        <v>10000</v>
      </c>
      <c r="L37" s="167"/>
      <c r="M37" s="167"/>
      <c r="N37" s="167"/>
      <c r="O37" s="167"/>
      <c r="P37" s="167"/>
      <c r="Q37" s="167"/>
      <c r="R37" s="167"/>
      <c r="S37" s="167"/>
      <c r="T37" s="167"/>
      <c r="U37" s="176"/>
      <c r="V37" s="167"/>
      <c r="W37" s="167"/>
    </row>
    <row r="38" s="128" customFormat="1" ht="20.1" customHeight="1" spans="1:23">
      <c r="A38" s="27" t="s">
        <v>197</v>
      </c>
      <c r="B38" s="147" t="s">
        <v>222</v>
      </c>
      <c r="C38" s="27" t="s">
        <v>221</v>
      </c>
      <c r="D38" s="27" t="s">
        <v>50</v>
      </c>
      <c r="E38" s="27" t="s">
        <v>223</v>
      </c>
      <c r="F38" s="27" t="s">
        <v>70</v>
      </c>
      <c r="G38" s="151" t="s">
        <v>225</v>
      </c>
      <c r="H38" s="145" t="s">
        <v>161</v>
      </c>
      <c r="I38" s="29">
        <v>3000</v>
      </c>
      <c r="J38" s="29">
        <v>3000</v>
      </c>
      <c r="K38" s="29">
        <v>3000</v>
      </c>
      <c r="L38" s="167"/>
      <c r="M38" s="167"/>
      <c r="N38" s="167"/>
      <c r="O38" s="167"/>
      <c r="P38" s="167"/>
      <c r="Q38" s="167"/>
      <c r="R38" s="167"/>
      <c r="S38" s="167"/>
      <c r="T38" s="167"/>
      <c r="U38" s="176"/>
      <c r="V38" s="167"/>
      <c r="W38" s="167"/>
    </row>
    <row r="39" s="128" customFormat="1" ht="20.1" customHeight="1" spans="1:23">
      <c r="A39" s="27" t="s">
        <v>197</v>
      </c>
      <c r="B39" s="147" t="s">
        <v>222</v>
      </c>
      <c r="C39" s="27" t="s">
        <v>221</v>
      </c>
      <c r="D39" s="27" t="s">
        <v>50</v>
      </c>
      <c r="E39" s="27" t="s">
        <v>223</v>
      </c>
      <c r="F39" s="27" t="s">
        <v>70</v>
      </c>
      <c r="G39" s="151" t="s">
        <v>226</v>
      </c>
      <c r="H39" s="145" t="s">
        <v>212</v>
      </c>
      <c r="I39" s="29">
        <v>16000</v>
      </c>
      <c r="J39" s="29">
        <v>16000</v>
      </c>
      <c r="K39" s="29">
        <v>16000</v>
      </c>
      <c r="L39" s="167"/>
      <c r="M39" s="167"/>
      <c r="N39" s="167"/>
      <c r="O39" s="167"/>
      <c r="P39" s="167"/>
      <c r="Q39" s="167"/>
      <c r="R39" s="167"/>
      <c r="S39" s="167"/>
      <c r="T39" s="167"/>
      <c r="U39" s="176"/>
      <c r="V39" s="167"/>
      <c r="W39" s="167"/>
    </row>
    <row r="40" s="128" customFormat="1" ht="20.1" customHeight="1" spans="1:23">
      <c r="A40" s="27"/>
      <c r="B40" s="147"/>
      <c r="C40" s="27" t="s">
        <v>227</v>
      </c>
      <c r="D40" s="27"/>
      <c r="E40" s="27"/>
      <c r="F40" s="27"/>
      <c r="G40" s="151"/>
      <c r="H40" s="145"/>
      <c r="I40" s="29">
        <f>SUM(I41:I42)</f>
        <v>50000</v>
      </c>
      <c r="J40" s="29">
        <f>SUM(J41:J42)</f>
        <v>50000</v>
      </c>
      <c r="K40" s="29">
        <f>SUM(K41:K42)</f>
        <v>50000</v>
      </c>
      <c r="L40" s="167"/>
      <c r="M40" s="167"/>
      <c r="N40" s="167"/>
      <c r="O40" s="167"/>
      <c r="P40" s="167"/>
      <c r="Q40" s="167"/>
      <c r="R40" s="167"/>
      <c r="S40" s="167"/>
      <c r="T40" s="167"/>
      <c r="U40" s="176"/>
      <c r="V40" s="167"/>
      <c r="W40" s="167"/>
    </row>
    <row r="41" s="128" customFormat="1" ht="20.1" customHeight="1" spans="1:23">
      <c r="A41" s="27" t="s">
        <v>191</v>
      </c>
      <c r="B41" s="147" t="s">
        <v>228</v>
      </c>
      <c r="C41" s="27" t="s">
        <v>227</v>
      </c>
      <c r="D41" s="27" t="s">
        <v>50</v>
      </c>
      <c r="E41" s="27" t="s">
        <v>229</v>
      </c>
      <c r="F41" s="27" t="s">
        <v>69</v>
      </c>
      <c r="G41" s="151" t="s">
        <v>230</v>
      </c>
      <c r="H41" s="145" t="s">
        <v>159</v>
      </c>
      <c r="I41" s="29">
        <v>43200</v>
      </c>
      <c r="J41" s="29">
        <v>43200</v>
      </c>
      <c r="K41" s="29">
        <v>43200</v>
      </c>
      <c r="L41" s="167"/>
      <c r="M41" s="167"/>
      <c r="N41" s="167"/>
      <c r="O41" s="167"/>
      <c r="P41" s="167"/>
      <c r="Q41" s="167"/>
      <c r="R41" s="167"/>
      <c r="S41" s="167"/>
      <c r="T41" s="167"/>
      <c r="U41" s="176"/>
      <c r="V41" s="167"/>
      <c r="W41" s="167"/>
    </row>
    <row r="42" s="128" customFormat="1" ht="20.1" customHeight="1" spans="1:23">
      <c r="A42" s="27" t="s">
        <v>191</v>
      </c>
      <c r="B42" s="147" t="s">
        <v>228</v>
      </c>
      <c r="C42" s="27" t="s">
        <v>227</v>
      </c>
      <c r="D42" s="27" t="s">
        <v>50</v>
      </c>
      <c r="E42" s="27" t="s">
        <v>229</v>
      </c>
      <c r="F42" s="27" t="s">
        <v>69</v>
      </c>
      <c r="G42" s="151" t="s">
        <v>231</v>
      </c>
      <c r="H42" s="145" t="s">
        <v>195</v>
      </c>
      <c r="I42" s="29">
        <v>6800</v>
      </c>
      <c r="J42" s="29">
        <v>6800</v>
      </c>
      <c r="K42" s="29">
        <v>6800</v>
      </c>
      <c r="L42" s="167"/>
      <c r="M42" s="167"/>
      <c r="N42" s="167"/>
      <c r="O42" s="167"/>
      <c r="P42" s="167"/>
      <c r="Q42" s="167"/>
      <c r="R42" s="167"/>
      <c r="S42" s="167"/>
      <c r="T42" s="167"/>
      <c r="U42" s="176"/>
      <c r="V42" s="167"/>
      <c r="W42" s="167"/>
    </row>
    <row r="43" s="128" customFormat="1" ht="20.1" customHeight="1" spans="1:23">
      <c r="A43" s="27"/>
      <c r="B43" s="147"/>
      <c r="C43" s="27" t="s">
        <v>232</v>
      </c>
      <c r="D43" s="27"/>
      <c r="E43" s="27"/>
      <c r="F43" s="27"/>
      <c r="G43" s="151"/>
      <c r="H43" s="145"/>
      <c r="I43" s="29">
        <f>SUM(I44:I47)</f>
        <v>111200</v>
      </c>
      <c r="J43" s="29">
        <f>SUM(J44:J47)</f>
        <v>111200</v>
      </c>
      <c r="K43" s="29">
        <f>SUM(K44:K47)</f>
        <v>111200</v>
      </c>
      <c r="L43" s="167"/>
      <c r="M43" s="167"/>
      <c r="N43" s="167"/>
      <c r="O43" s="167"/>
      <c r="P43" s="167"/>
      <c r="Q43" s="167"/>
      <c r="R43" s="167"/>
      <c r="S43" s="167"/>
      <c r="T43" s="167"/>
      <c r="U43" s="176"/>
      <c r="V43" s="167"/>
      <c r="W43" s="167"/>
    </row>
    <row r="44" s="128" customFormat="1" ht="20.1" customHeight="1" spans="1:23">
      <c r="A44" s="27" t="s">
        <v>197</v>
      </c>
      <c r="B44" s="147"/>
      <c r="C44" s="27" t="s">
        <v>232</v>
      </c>
      <c r="D44" s="27" t="s">
        <v>50</v>
      </c>
      <c r="E44" s="27" t="s">
        <v>233</v>
      </c>
      <c r="F44" s="27" t="s">
        <v>71</v>
      </c>
      <c r="G44" s="151" t="s">
        <v>234</v>
      </c>
      <c r="H44" s="145" t="s">
        <v>154</v>
      </c>
      <c r="I44" s="29">
        <v>86400</v>
      </c>
      <c r="J44" s="29">
        <v>86400</v>
      </c>
      <c r="K44" s="29">
        <v>86400</v>
      </c>
      <c r="L44" s="167"/>
      <c r="M44" s="167"/>
      <c r="N44" s="167"/>
      <c r="O44" s="167"/>
      <c r="P44" s="167"/>
      <c r="Q44" s="167"/>
      <c r="R44" s="167"/>
      <c r="S44" s="167"/>
      <c r="T44" s="167"/>
      <c r="U44" s="176"/>
      <c r="V44" s="167"/>
      <c r="W44" s="167"/>
    </row>
    <row r="45" s="128" customFormat="1" ht="20.1" customHeight="1" spans="1:23">
      <c r="A45" s="27" t="s">
        <v>197</v>
      </c>
      <c r="B45" s="147"/>
      <c r="C45" s="27" t="s">
        <v>232</v>
      </c>
      <c r="D45" s="27" t="s">
        <v>50</v>
      </c>
      <c r="E45" s="27" t="s">
        <v>233</v>
      </c>
      <c r="F45" s="27" t="s">
        <v>71</v>
      </c>
      <c r="G45" s="151" t="s">
        <v>234</v>
      </c>
      <c r="H45" s="145" t="s">
        <v>154</v>
      </c>
      <c r="I45" s="29">
        <v>4800</v>
      </c>
      <c r="J45" s="29">
        <v>4800</v>
      </c>
      <c r="K45" s="29">
        <v>4800</v>
      </c>
      <c r="L45" s="167"/>
      <c r="M45" s="167"/>
      <c r="N45" s="167"/>
      <c r="O45" s="167"/>
      <c r="P45" s="167"/>
      <c r="Q45" s="167"/>
      <c r="R45" s="167"/>
      <c r="S45" s="167"/>
      <c r="T45" s="167"/>
      <c r="U45" s="176"/>
      <c r="V45" s="167"/>
      <c r="W45" s="167"/>
    </row>
    <row r="46" s="128" customFormat="1" ht="20.1" customHeight="1" spans="1:23">
      <c r="A46" s="27" t="s">
        <v>197</v>
      </c>
      <c r="B46" s="147"/>
      <c r="C46" s="27" t="s">
        <v>232</v>
      </c>
      <c r="D46" s="27" t="s">
        <v>50</v>
      </c>
      <c r="E46" s="27" t="s">
        <v>235</v>
      </c>
      <c r="F46" s="27" t="s">
        <v>68</v>
      </c>
      <c r="G46" s="151" t="s">
        <v>224</v>
      </c>
      <c r="H46" s="145" t="s">
        <v>151</v>
      </c>
      <c r="I46" s="29">
        <v>10000</v>
      </c>
      <c r="J46" s="29">
        <v>10000</v>
      </c>
      <c r="K46" s="29">
        <v>10000</v>
      </c>
      <c r="L46" s="167"/>
      <c r="M46" s="167"/>
      <c r="N46" s="167"/>
      <c r="O46" s="167"/>
      <c r="P46" s="167"/>
      <c r="Q46" s="167"/>
      <c r="R46" s="167"/>
      <c r="S46" s="167"/>
      <c r="T46" s="167"/>
      <c r="U46" s="176"/>
      <c r="V46" s="167"/>
      <c r="W46" s="167"/>
    </row>
    <row r="47" s="128" customFormat="1" ht="20.1" customHeight="1" spans="1:23">
      <c r="A47" s="27" t="s">
        <v>197</v>
      </c>
      <c r="B47" s="152"/>
      <c r="C47" s="27" t="s">
        <v>232</v>
      </c>
      <c r="D47" s="27" t="s">
        <v>50</v>
      </c>
      <c r="E47" s="153" t="s">
        <v>236</v>
      </c>
      <c r="F47" s="153" t="s">
        <v>67</v>
      </c>
      <c r="G47" s="154" t="s">
        <v>230</v>
      </c>
      <c r="H47" s="145" t="s">
        <v>159</v>
      </c>
      <c r="I47" s="29">
        <v>10000</v>
      </c>
      <c r="J47" s="29">
        <v>10000</v>
      </c>
      <c r="K47" s="29">
        <v>10000</v>
      </c>
      <c r="L47" s="167"/>
      <c r="M47" s="167"/>
      <c r="N47" s="167"/>
      <c r="O47" s="167"/>
      <c r="P47" s="167"/>
      <c r="Q47" s="167"/>
      <c r="R47" s="167"/>
      <c r="S47" s="167"/>
      <c r="T47" s="167"/>
      <c r="U47" s="176"/>
      <c r="V47" s="167"/>
      <c r="W47" s="167"/>
    </row>
    <row r="48" ht="20.1" customHeight="1" spans="1:23">
      <c r="A48" s="155" t="s">
        <v>87</v>
      </c>
      <c r="B48" s="156"/>
      <c r="C48" s="157"/>
      <c r="D48" s="157"/>
      <c r="E48" s="157"/>
      <c r="F48" s="157"/>
      <c r="G48" s="157"/>
      <c r="H48" s="158"/>
      <c r="I48" s="29">
        <f t="shared" ref="I48:L48" si="10">I9+I11+I15+I17+I21+I33+I36+I40+I43</f>
        <v>3628740</v>
      </c>
      <c r="J48" s="29">
        <f t="shared" si="10"/>
        <v>3628740</v>
      </c>
      <c r="K48" s="29">
        <f t="shared" si="10"/>
        <v>3628740</v>
      </c>
      <c r="L48" s="164">
        <f t="shared" si="10"/>
        <v>0</v>
      </c>
      <c r="M48" s="164"/>
      <c r="N48" s="164"/>
      <c r="O48" s="164"/>
      <c r="P48" s="164"/>
      <c r="Q48" s="164"/>
      <c r="R48" s="164"/>
      <c r="S48" s="164"/>
      <c r="T48" s="164"/>
      <c r="U48" s="164"/>
      <c r="V48" s="164"/>
      <c r="W48" s="164"/>
    </row>
  </sheetData>
  <mergeCells count="28">
    <mergeCell ref="A3:W3"/>
    <mergeCell ref="A4:I4"/>
    <mergeCell ref="J5:M5"/>
    <mergeCell ref="N5:P5"/>
    <mergeCell ref="R5:W5"/>
    <mergeCell ref="J6:K6"/>
    <mergeCell ref="A48:H48"/>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scale="33"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59"/>
  <sheetViews>
    <sheetView showZeros="0" tabSelected="1" workbookViewId="0">
      <pane ySplit="1" topLeftCell="A24" activePane="bottomLeft" state="frozen"/>
      <selection/>
      <selection pane="bottomLeft" activeCell="D23" sqref="D23"/>
    </sheetView>
  </sheetViews>
  <sheetFormatPr defaultColWidth="9.125" defaultRowHeight="12" customHeight="1"/>
  <cols>
    <col min="1" max="1" width="23.375" customWidth="1"/>
    <col min="2" max="2" width="39.2583333333333" customWidth="1"/>
    <col min="3" max="3" width="17.2583333333333" customWidth="1"/>
    <col min="4" max="4" width="21" customWidth="1"/>
    <col min="5" max="5" width="23.5" customWidth="1"/>
    <col min="6" max="6" width="11.2583333333333" customWidth="1"/>
    <col min="7" max="7" width="10.375" customWidth="1"/>
    <col min="8" max="8" width="9.375" customWidth="1"/>
    <col min="9" max="9" width="13.5" customWidth="1"/>
    <col min="10" max="10" width="27.5" customWidth="1"/>
  </cols>
  <sheetData>
    <row r="1" customHeight="1" spans="1:10">
      <c r="A1" s="2"/>
      <c r="B1" s="2"/>
      <c r="C1" s="2"/>
      <c r="D1" s="2"/>
      <c r="E1" s="2"/>
      <c r="F1" s="2"/>
      <c r="G1" s="2"/>
      <c r="H1" s="2"/>
      <c r="I1" s="2"/>
      <c r="J1" s="2"/>
    </row>
    <row r="2" customHeight="1" spans="10:10">
      <c r="J2" s="59" t="s">
        <v>237</v>
      </c>
    </row>
    <row r="3" ht="28.5" customHeight="1" spans="1:10">
      <c r="A3" s="50" t="s">
        <v>238</v>
      </c>
      <c r="B3" s="32"/>
      <c r="C3" s="32"/>
      <c r="D3" s="32"/>
      <c r="E3" s="32"/>
      <c r="F3" s="51"/>
      <c r="G3" s="32"/>
      <c r="H3" s="51"/>
      <c r="I3" s="51"/>
      <c r="J3" s="32"/>
    </row>
    <row r="4" ht="15" customHeight="1" spans="1:1">
      <c r="A4" s="6" t="str">
        <f>'部门财务收支预算总表01-1'!A4</f>
        <v>单位名称：新平彝族傣族自治县人民代表大会常务委员会</v>
      </c>
    </row>
    <row r="5" ht="14.25" customHeight="1" spans="1:10">
      <c r="A5" s="52" t="s">
        <v>239</v>
      </c>
      <c r="B5" s="52" t="s">
        <v>240</v>
      </c>
      <c r="C5" s="52" t="s">
        <v>241</v>
      </c>
      <c r="D5" s="52" t="s">
        <v>242</v>
      </c>
      <c r="E5" s="52" t="s">
        <v>243</v>
      </c>
      <c r="F5" s="53" t="s">
        <v>244</v>
      </c>
      <c r="G5" s="52" t="s">
        <v>245</v>
      </c>
      <c r="H5" s="53" t="s">
        <v>246</v>
      </c>
      <c r="I5" s="53" t="s">
        <v>247</v>
      </c>
      <c r="J5" s="52" t="s">
        <v>248</v>
      </c>
    </row>
    <row r="6" ht="14.25" customHeight="1" spans="1:10">
      <c r="A6" s="52">
        <v>1</v>
      </c>
      <c r="B6" s="52">
        <v>2</v>
      </c>
      <c r="C6" s="52">
        <v>3</v>
      </c>
      <c r="D6" s="52">
        <v>4</v>
      </c>
      <c r="E6" s="52">
        <v>5</v>
      </c>
      <c r="F6" s="53">
        <v>6</v>
      </c>
      <c r="G6" s="52">
        <v>7</v>
      </c>
      <c r="H6" s="53">
        <v>8</v>
      </c>
      <c r="I6" s="53">
        <v>9</v>
      </c>
      <c r="J6" s="52">
        <v>10</v>
      </c>
    </row>
    <row r="7" ht="15" customHeight="1" spans="1:10">
      <c r="A7" s="111" t="s">
        <v>50</v>
      </c>
      <c r="B7" s="112"/>
      <c r="C7" s="112"/>
      <c r="D7" s="113"/>
      <c r="E7" s="114"/>
      <c r="F7" s="114"/>
      <c r="G7" s="114"/>
      <c r="H7" s="114"/>
      <c r="I7" s="114"/>
      <c r="J7" s="114"/>
    </row>
    <row r="8" ht="30" customHeight="1" spans="1:10">
      <c r="A8" s="115" t="s">
        <v>217</v>
      </c>
      <c r="B8" s="116" t="s">
        <v>249</v>
      </c>
      <c r="C8" s="117" t="s">
        <v>250</v>
      </c>
      <c r="D8" s="118" t="s">
        <v>251</v>
      </c>
      <c r="E8" s="117" t="s">
        <v>252</v>
      </c>
      <c r="F8" s="119" t="s">
        <v>253</v>
      </c>
      <c r="G8" s="119" t="s">
        <v>254</v>
      </c>
      <c r="H8" s="119" t="s">
        <v>255</v>
      </c>
      <c r="I8" s="119" t="s">
        <v>256</v>
      </c>
      <c r="J8" s="126" t="s">
        <v>257</v>
      </c>
    </row>
    <row r="9" ht="30" customHeight="1" spans="1:10">
      <c r="A9" s="115"/>
      <c r="B9" s="116"/>
      <c r="C9" s="117" t="s">
        <v>250</v>
      </c>
      <c r="D9" s="118" t="s">
        <v>251</v>
      </c>
      <c r="E9" s="117" t="s">
        <v>258</v>
      </c>
      <c r="F9" s="119" t="s">
        <v>253</v>
      </c>
      <c r="G9" s="119" t="s">
        <v>259</v>
      </c>
      <c r="H9" s="119" t="s">
        <v>255</v>
      </c>
      <c r="I9" s="119" t="s">
        <v>256</v>
      </c>
      <c r="J9" s="126" t="s">
        <v>260</v>
      </c>
    </row>
    <row r="10" ht="30" customHeight="1" spans="1:10">
      <c r="A10" s="115"/>
      <c r="B10" s="116"/>
      <c r="C10" s="117" t="s">
        <v>250</v>
      </c>
      <c r="D10" s="118" t="s">
        <v>251</v>
      </c>
      <c r="E10" s="117" t="s">
        <v>261</v>
      </c>
      <c r="F10" s="119" t="s">
        <v>253</v>
      </c>
      <c r="G10" s="119" t="s">
        <v>262</v>
      </c>
      <c r="H10" s="119" t="s">
        <v>255</v>
      </c>
      <c r="I10" s="119" t="s">
        <v>256</v>
      </c>
      <c r="J10" s="126" t="s">
        <v>263</v>
      </c>
    </row>
    <row r="11" ht="30" customHeight="1" spans="1:10">
      <c r="A11" s="115"/>
      <c r="B11" s="116"/>
      <c r="C11" s="117" t="s">
        <v>264</v>
      </c>
      <c r="D11" s="118" t="s">
        <v>265</v>
      </c>
      <c r="E11" s="117" t="s">
        <v>266</v>
      </c>
      <c r="F11" s="119" t="s">
        <v>253</v>
      </c>
      <c r="G11" s="119" t="s">
        <v>267</v>
      </c>
      <c r="H11" s="119"/>
      <c r="I11" s="119" t="s">
        <v>268</v>
      </c>
      <c r="J11" s="126" t="s">
        <v>269</v>
      </c>
    </row>
    <row r="12" ht="30" customHeight="1" spans="1:10">
      <c r="A12" s="115"/>
      <c r="B12" s="116"/>
      <c r="C12" s="117" t="s">
        <v>270</v>
      </c>
      <c r="D12" s="118" t="s">
        <v>271</v>
      </c>
      <c r="E12" s="117" t="s">
        <v>272</v>
      </c>
      <c r="F12" s="119" t="s">
        <v>253</v>
      </c>
      <c r="G12" s="119" t="s">
        <v>273</v>
      </c>
      <c r="H12" s="119" t="s">
        <v>274</v>
      </c>
      <c r="I12" s="119" t="s">
        <v>268</v>
      </c>
      <c r="J12" s="126" t="s">
        <v>275</v>
      </c>
    </row>
    <row r="13" ht="48" customHeight="1" spans="1:10">
      <c r="A13" s="115" t="s">
        <v>196</v>
      </c>
      <c r="B13" s="116" t="s">
        <v>276</v>
      </c>
      <c r="C13" s="117" t="s">
        <v>250</v>
      </c>
      <c r="D13" s="118" t="s">
        <v>251</v>
      </c>
      <c r="E13" s="117" t="s">
        <v>277</v>
      </c>
      <c r="F13" s="119" t="s">
        <v>253</v>
      </c>
      <c r="G13" s="119" t="s">
        <v>278</v>
      </c>
      <c r="H13" s="119" t="s">
        <v>279</v>
      </c>
      <c r="I13" s="119" t="s">
        <v>256</v>
      </c>
      <c r="J13" s="126" t="s">
        <v>280</v>
      </c>
    </row>
    <row r="14" ht="48" customHeight="1" spans="1:10">
      <c r="A14" s="115"/>
      <c r="B14" s="116"/>
      <c r="C14" s="117" t="s">
        <v>250</v>
      </c>
      <c r="D14" s="118" t="s">
        <v>251</v>
      </c>
      <c r="E14" s="117" t="s">
        <v>281</v>
      </c>
      <c r="F14" s="119" t="s">
        <v>253</v>
      </c>
      <c r="G14" s="119" t="s">
        <v>111</v>
      </c>
      <c r="H14" s="119" t="s">
        <v>282</v>
      </c>
      <c r="I14" s="119" t="s">
        <v>256</v>
      </c>
      <c r="J14" s="126" t="s">
        <v>283</v>
      </c>
    </row>
    <row r="15" ht="48" customHeight="1" spans="1:10">
      <c r="A15" s="115"/>
      <c r="B15" s="116"/>
      <c r="C15" s="117" t="s">
        <v>250</v>
      </c>
      <c r="D15" s="118" t="s">
        <v>251</v>
      </c>
      <c r="E15" s="117" t="s">
        <v>284</v>
      </c>
      <c r="F15" s="119" t="s">
        <v>253</v>
      </c>
      <c r="G15" s="119" t="s">
        <v>285</v>
      </c>
      <c r="H15" s="119" t="s">
        <v>282</v>
      </c>
      <c r="I15" s="119" t="s">
        <v>256</v>
      </c>
      <c r="J15" s="126" t="s">
        <v>286</v>
      </c>
    </row>
    <row r="16" ht="30" customHeight="1" spans="1:10">
      <c r="A16" s="115"/>
      <c r="B16" s="116"/>
      <c r="C16" s="117" t="s">
        <v>250</v>
      </c>
      <c r="D16" s="118" t="s">
        <v>287</v>
      </c>
      <c r="E16" s="117" t="s">
        <v>288</v>
      </c>
      <c r="F16" s="119" t="s">
        <v>289</v>
      </c>
      <c r="G16" s="119" t="s">
        <v>290</v>
      </c>
      <c r="H16" s="119" t="s">
        <v>274</v>
      </c>
      <c r="I16" s="119" t="s">
        <v>268</v>
      </c>
      <c r="J16" s="126" t="s">
        <v>291</v>
      </c>
    </row>
    <row r="17" ht="30" customHeight="1" spans="1:10">
      <c r="A17" s="115"/>
      <c r="B17" s="116"/>
      <c r="C17" s="117" t="s">
        <v>250</v>
      </c>
      <c r="D17" s="118" t="s">
        <v>292</v>
      </c>
      <c r="E17" s="117" t="s">
        <v>293</v>
      </c>
      <c r="F17" s="119" t="s">
        <v>253</v>
      </c>
      <c r="G17" s="119" t="s">
        <v>111</v>
      </c>
      <c r="H17" s="119" t="s">
        <v>294</v>
      </c>
      <c r="I17" s="119" t="s">
        <v>256</v>
      </c>
      <c r="J17" s="126" t="s">
        <v>295</v>
      </c>
    </row>
    <row r="18" ht="30" customHeight="1" spans="1:10">
      <c r="A18" s="115"/>
      <c r="B18" s="116"/>
      <c r="C18" s="117" t="s">
        <v>264</v>
      </c>
      <c r="D18" s="118" t="s">
        <v>265</v>
      </c>
      <c r="E18" s="117" t="s">
        <v>296</v>
      </c>
      <c r="F18" s="119" t="s">
        <v>289</v>
      </c>
      <c r="G18" s="119" t="s">
        <v>297</v>
      </c>
      <c r="H18" s="119" t="s">
        <v>274</v>
      </c>
      <c r="I18" s="119" t="s">
        <v>268</v>
      </c>
      <c r="J18" s="126" t="s">
        <v>298</v>
      </c>
    </row>
    <row r="19" ht="30" customHeight="1" spans="1:10">
      <c r="A19" s="115"/>
      <c r="B19" s="116"/>
      <c r="C19" s="117" t="s">
        <v>270</v>
      </c>
      <c r="D19" s="118" t="s">
        <v>271</v>
      </c>
      <c r="E19" s="117" t="s">
        <v>299</v>
      </c>
      <c r="F19" s="119" t="s">
        <v>289</v>
      </c>
      <c r="G19" s="119" t="s">
        <v>300</v>
      </c>
      <c r="H19" s="119" t="s">
        <v>274</v>
      </c>
      <c r="I19" s="119" t="s">
        <v>256</v>
      </c>
      <c r="J19" s="126" t="s">
        <v>301</v>
      </c>
    </row>
    <row r="20" ht="26.1" customHeight="1" spans="1:10">
      <c r="A20" s="115" t="s">
        <v>190</v>
      </c>
      <c r="B20" s="116" t="s">
        <v>302</v>
      </c>
      <c r="C20" s="117" t="s">
        <v>250</v>
      </c>
      <c r="D20" s="118" t="s">
        <v>251</v>
      </c>
      <c r="E20" s="117" t="s">
        <v>303</v>
      </c>
      <c r="F20" s="119" t="s">
        <v>253</v>
      </c>
      <c r="G20" s="119" t="s">
        <v>109</v>
      </c>
      <c r="H20" s="119" t="s">
        <v>304</v>
      </c>
      <c r="I20" s="119" t="s">
        <v>256</v>
      </c>
      <c r="J20" s="126" t="s">
        <v>305</v>
      </c>
    </row>
    <row r="21" ht="26.1" customHeight="1" spans="1:10">
      <c r="A21" s="115"/>
      <c r="B21" s="116"/>
      <c r="C21" s="117" t="s">
        <v>250</v>
      </c>
      <c r="D21" s="118" t="s">
        <v>287</v>
      </c>
      <c r="E21" s="117" t="s">
        <v>306</v>
      </c>
      <c r="F21" s="119" t="s">
        <v>289</v>
      </c>
      <c r="G21" s="119" t="s">
        <v>297</v>
      </c>
      <c r="H21" s="119" t="s">
        <v>274</v>
      </c>
      <c r="I21" s="119" t="s">
        <v>256</v>
      </c>
      <c r="J21" s="126" t="s">
        <v>307</v>
      </c>
    </row>
    <row r="22" ht="26.1" customHeight="1" spans="1:10">
      <c r="A22" s="115"/>
      <c r="B22" s="116"/>
      <c r="C22" s="117" t="s">
        <v>250</v>
      </c>
      <c r="D22" s="118" t="s">
        <v>308</v>
      </c>
      <c r="E22" s="117" t="s">
        <v>309</v>
      </c>
      <c r="F22" s="119" t="s">
        <v>253</v>
      </c>
      <c r="G22" s="119" t="s">
        <v>310</v>
      </c>
      <c r="H22" s="119" t="s">
        <v>311</v>
      </c>
      <c r="I22" s="119" t="s">
        <v>256</v>
      </c>
      <c r="J22" s="126" t="s">
        <v>312</v>
      </c>
    </row>
    <row r="23" ht="26.1" customHeight="1" spans="1:10">
      <c r="A23" s="115"/>
      <c r="B23" s="116"/>
      <c r="C23" s="117" t="s">
        <v>264</v>
      </c>
      <c r="D23" s="118" t="s">
        <v>313</v>
      </c>
      <c r="E23" s="117" t="s">
        <v>314</v>
      </c>
      <c r="F23" s="119" t="s">
        <v>289</v>
      </c>
      <c r="G23" s="119" t="s">
        <v>113</v>
      </c>
      <c r="H23" s="119" t="s">
        <v>315</v>
      </c>
      <c r="I23" s="119" t="s">
        <v>256</v>
      </c>
      <c r="J23" s="126" t="s">
        <v>316</v>
      </c>
    </row>
    <row r="24" ht="26.1" customHeight="1" spans="1:10">
      <c r="A24" s="115"/>
      <c r="B24" s="116"/>
      <c r="C24" s="117" t="s">
        <v>270</v>
      </c>
      <c r="D24" s="118" t="s">
        <v>271</v>
      </c>
      <c r="E24" s="117" t="s">
        <v>317</v>
      </c>
      <c r="F24" s="119" t="s">
        <v>289</v>
      </c>
      <c r="G24" s="119" t="s">
        <v>318</v>
      </c>
      <c r="H24" s="119" t="s">
        <v>274</v>
      </c>
      <c r="I24" s="119" t="s">
        <v>268</v>
      </c>
      <c r="J24" s="126" t="s">
        <v>319</v>
      </c>
    </row>
    <row r="25" ht="46" customHeight="1" spans="1:10">
      <c r="A25" s="115" t="s">
        <v>206</v>
      </c>
      <c r="B25" s="116" t="s">
        <v>320</v>
      </c>
      <c r="C25" s="117" t="s">
        <v>250</v>
      </c>
      <c r="D25" s="118" t="s">
        <v>251</v>
      </c>
      <c r="E25" s="117" t="s">
        <v>321</v>
      </c>
      <c r="F25" s="119" t="s">
        <v>253</v>
      </c>
      <c r="G25" s="119" t="s">
        <v>322</v>
      </c>
      <c r="H25" s="119" t="s">
        <v>323</v>
      </c>
      <c r="I25" s="119" t="s">
        <v>256</v>
      </c>
      <c r="J25" s="126" t="s">
        <v>324</v>
      </c>
    </row>
    <row r="26" ht="27" customHeight="1" spans="1:10">
      <c r="A26" s="115"/>
      <c r="B26" s="116"/>
      <c r="C26" s="117" t="s">
        <v>250</v>
      </c>
      <c r="D26" s="118" t="s">
        <v>308</v>
      </c>
      <c r="E26" s="117" t="s">
        <v>309</v>
      </c>
      <c r="F26" s="119" t="s">
        <v>253</v>
      </c>
      <c r="G26" s="119" t="s">
        <v>325</v>
      </c>
      <c r="H26" s="119" t="s">
        <v>326</v>
      </c>
      <c r="I26" s="119" t="s">
        <v>256</v>
      </c>
      <c r="J26" s="126" t="s">
        <v>327</v>
      </c>
    </row>
    <row r="27" ht="27" customHeight="1" spans="1:10">
      <c r="A27" s="115"/>
      <c r="B27" s="116"/>
      <c r="C27" s="117" t="s">
        <v>250</v>
      </c>
      <c r="D27" s="118" t="s">
        <v>308</v>
      </c>
      <c r="E27" s="117" t="s">
        <v>328</v>
      </c>
      <c r="F27" s="119" t="s">
        <v>253</v>
      </c>
      <c r="G27" s="119" t="s">
        <v>329</v>
      </c>
      <c r="H27" s="119" t="s">
        <v>330</v>
      </c>
      <c r="I27" s="119" t="s">
        <v>256</v>
      </c>
      <c r="J27" s="126" t="s">
        <v>331</v>
      </c>
    </row>
    <row r="28" ht="27" customHeight="1" spans="1:10">
      <c r="A28" s="115"/>
      <c r="B28" s="116"/>
      <c r="C28" s="117" t="s">
        <v>264</v>
      </c>
      <c r="D28" s="118" t="s">
        <v>265</v>
      </c>
      <c r="E28" s="117" t="s">
        <v>332</v>
      </c>
      <c r="F28" s="119" t="s">
        <v>253</v>
      </c>
      <c r="G28" s="119" t="s">
        <v>333</v>
      </c>
      <c r="H28" s="119" t="s">
        <v>334</v>
      </c>
      <c r="I28" s="119" t="s">
        <v>268</v>
      </c>
      <c r="J28" s="126" t="s">
        <v>335</v>
      </c>
    </row>
    <row r="29" ht="56" customHeight="1" spans="1:10">
      <c r="A29" s="115"/>
      <c r="B29" s="116"/>
      <c r="C29" s="117" t="s">
        <v>270</v>
      </c>
      <c r="D29" s="118" t="s">
        <v>271</v>
      </c>
      <c r="E29" s="117" t="s">
        <v>336</v>
      </c>
      <c r="F29" s="119" t="s">
        <v>289</v>
      </c>
      <c r="G29" s="119" t="s">
        <v>300</v>
      </c>
      <c r="H29" s="119" t="s">
        <v>274</v>
      </c>
      <c r="I29" s="119" t="s">
        <v>256</v>
      </c>
      <c r="J29" s="126" t="s">
        <v>337</v>
      </c>
    </row>
    <row r="30" ht="24.95" customHeight="1" spans="1:10">
      <c r="A30" s="115" t="s">
        <v>208</v>
      </c>
      <c r="B30" s="116" t="s">
        <v>338</v>
      </c>
      <c r="C30" s="117" t="s">
        <v>250</v>
      </c>
      <c r="D30" s="118" t="s">
        <v>251</v>
      </c>
      <c r="E30" s="117" t="s">
        <v>339</v>
      </c>
      <c r="F30" s="119" t="s">
        <v>253</v>
      </c>
      <c r="G30" s="119" t="s">
        <v>113</v>
      </c>
      <c r="H30" s="119" t="s">
        <v>282</v>
      </c>
      <c r="I30" s="119" t="s">
        <v>256</v>
      </c>
      <c r="J30" s="126" t="s">
        <v>340</v>
      </c>
    </row>
    <row r="31" ht="24.95" customHeight="1" spans="1:10">
      <c r="A31" s="115"/>
      <c r="B31" s="116"/>
      <c r="C31" s="117" t="s">
        <v>250</v>
      </c>
      <c r="D31" s="118" t="s">
        <v>251</v>
      </c>
      <c r="E31" s="117" t="s">
        <v>341</v>
      </c>
      <c r="F31" s="119" t="s">
        <v>253</v>
      </c>
      <c r="G31" s="119" t="s">
        <v>325</v>
      </c>
      <c r="H31" s="119" t="s">
        <v>323</v>
      </c>
      <c r="I31" s="119" t="s">
        <v>256</v>
      </c>
      <c r="J31" s="126" t="s">
        <v>342</v>
      </c>
    </row>
    <row r="32" ht="24.95" customHeight="1" spans="1:10">
      <c r="A32" s="115"/>
      <c r="B32" s="116"/>
      <c r="C32" s="117" t="s">
        <v>250</v>
      </c>
      <c r="D32" s="118" t="s">
        <v>251</v>
      </c>
      <c r="E32" s="117" t="s">
        <v>343</v>
      </c>
      <c r="F32" s="119" t="s">
        <v>253</v>
      </c>
      <c r="G32" s="119" t="s">
        <v>344</v>
      </c>
      <c r="H32" s="119" t="s">
        <v>255</v>
      </c>
      <c r="I32" s="119" t="s">
        <v>256</v>
      </c>
      <c r="J32" s="126" t="s">
        <v>345</v>
      </c>
    </row>
    <row r="33" ht="24.95" customHeight="1" spans="1:10">
      <c r="A33" s="115"/>
      <c r="B33" s="116"/>
      <c r="C33" s="117" t="s">
        <v>250</v>
      </c>
      <c r="D33" s="118" t="s">
        <v>287</v>
      </c>
      <c r="E33" s="117" t="s">
        <v>346</v>
      </c>
      <c r="F33" s="119" t="s">
        <v>289</v>
      </c>
      <c r="G33" s="119" t="s">
        <v>347</v>
      </c>
      <c r="H33" s="119" t="s">
        <v>274</v>
      </c>
      <c r="I33" s="119" t="s">
        <v>268</v>
      </c>
      <c r="J33" s="126" t="s">
        <v>348</v>
      </c>
    </row>
    <row r="34" ht="24.95" customHeight="1" spans="1:10">
      <c r="A34" s="115"/>
      <c r="B34" s="116"/>
      <c r="C34" s="117" t="s">
        <v>250</v>
      </c>
      <c r="D34" s="118" t="s">
        <v>292</v>
      </c>
      <c r="E34" s="117" t="s">
        <v>349</v>
      </c>
      <c r="F34" s="119" t="s">
        <v>253</v>
      </c>
      <c r="G34" s="119" t="s">
        <v>285</v>
      </c>
      <c r="H34" s="119" t="s">
        <v>350</v>
      </c>
      <c r="I34" s="119" t="s">
        <v>256</v>
      </c>
      <c r="J34" s="126" t="s">
        <v>351</v>
      </c>
    </row>
    <row r="35" ht="32" customHeight="1" spans="1:10">
      <c r="A35" s="115"/>
      <c r="B35" s="116"/>
      <c r="C35" s="117" t="s">
        <v>264</v>
      </c>
      <c r="D35" s="118" t="s">
        <v>265</v>
      </c>
      <c r="E35" s="117" t="s">
        <v>352</v>
      </c>
      <c r="F35" s="119" t="s">
        <v>253</v>
      </c>
      <c r="G35" s="119" t="s">
        <v>300</v>
      </c>
      <c r="H35" s="119" t="s">
        <v>274</v>
      </c>
      <c r="I35" s="119" t="s">
        <v>268</v>
      </c>
      <c r="J35" s="126" t="s">
        <v>353</v>
      </c>
    </row>
    <row r="36" ht="32" customHeight="1" spans="1:10">
      <c r="A36" s="115"/>
      <c r="B36" s="116"/>
      <c r="C36" s="117" t="s">
        <v>264</v>
      </c>
      <c r="D36" s="118" t="s">
        <v>313</v>
      </c>
      <c r="E36" s="117" t="s">
        <v>354</v>
      </c>
      <c r="F36" s="119" t="s">
        <v>253</v>
      </c>
      <c r="G36" s="119" t="s">
        <v>300</v>
      </c>
      <c r="H36" s="119" t="s">
        <v>274</v>
      </c>
      <c r="I36" s="119" t="s">
        <v>268</v>
      </c>
      <c r="J36" s="126" t="s">
        <v>355</v>
      </c>
    </row>
    <row r="37" ht="32" customHeight="1" spans="1:10">
      <c r="A37" s="115"/>
      <c r="B37" s="116"/>
      <c r="C37" s="117" t="s">
        <v>270</v>
      </c>
      <c r="D37" s="118" t="s">
        <v>271</v>
      </c>
      <c r="E37" s="117" t="s">
        <v>356</v>
      </c>
      <c r="F37" s="119" t="s">
        <v>253</v>
      </c>
      <c r="G37" s="119" t="s">
        <v>300</v>
      </c>
      <c r="H37" s="119" t="s">
        <v>274</v>
      </c>
      <c r="I37" s="119" t="s">
        <v>268</v>
      </c>
      <c r="J37" s="126" t="s">
        <v>357</v>
      </c>
    </row>
    <row r="38" ht="24" customHeight="1" spans="1:10">
      <c r="A38" s="115" t="s">
        <v>203</v>
      </c>
      <c r="B38" s="116" t="s">
        <v>358</v>
      </c>
      <c r="C38" s="117" t="s">
        <v>250</v>
      </c>
      <c r="D38" s="118" t="s">
        <v>251</v>
      </c>
      <c r="E38" s="117" t="s">
        <v>359</v>
      </c>
      <c r="F38" s="119" t="s">
        <v>289</v>
      </c>
      <c r="G38" s="119" t="s">
        <v>360</v>
      </c>
      <c r="H38" s="119" t="s">
        <v>361</v>
      </c>
      <c r="I38" s="119" t="s">
        <v>256</v>
      </c>
      <c r="J38" s="126" t="s">
        <v>362</v>
      </c>
    </row>
    <row r="39" ht="24" customHeight="1" spans="1:10">
      <c r="A39" s="115"/>
      <c r="B39" s="116"/>
      <c r="C39" s="117" t="s">
        <v>250</v>
      </c>
      <c r="D39" s="118" t="s">
        <v>287</v>
      </c>
      <c r="E39" s="117" t="s">
        <v>363</v>
      </c>
      <c r="F39" s="119" t="s">
        <v>289</v>
      </c>
      <c r="G39" s="119" t="s">
        <v>300</v>
      </c>
      <c r="H39" s="119" t="s">
        <v>274</v>
      </c>
      <c r="I39" s="119" t="s">
        <v>256</v>
      </c>
      <c r="J39" s="126" t="s">
        <v>364</v>
      </c>
    </row>
    <row r="40" ht="24" customHeight="1" spans="1:10">
      <c r="A40" s="115"/>
      <c r="B40" s="116"/>
      <c r="C40" s="117" t="s">
        <v>250</v>
      </c>
      <c r="D40" s="118" t="s">
        <v>292</v>
      </c>
      <c r="E40" s="117" t="s">
        <v>365</v>
      </c>
      <c r="F40" s="119" t="s">
        <v>253</v>
      </c>
      <c r="G40" s="119" t="s">
        <v>366</v>
      </c>
      <c r="H40" s="119" t="s">
        <v>367</v>
      </c>
      <c r="I40" s="119" t="s">
        <v>256</v>
      </c>
      <c r="J40" s="126" t="s">
        <v>368</v>
      </c>
    </row>
    <row r="41" ht="24" customHeight="1" spans="1:10">
      <c r="A41" s="115"/>
      <c r="B41" s="116"/>
      <c r="C41" s="117" t="s">
        <v>264</v>
      </c>
      <c r="D41" s="118" t="s">
        <v>265</v>
      </c>
      <c r="E41" s="117" t="s">
        <v>369</v>
      </c>
      <c r="F41" s="119" t="s">
        <v>289</v>
      </c>
      <c r="G41" s="119" t="s">
        <v>300</v>
      </c>
      <c r="H41" s="119" t="s">
        <v>274</v>
      </c>
      <c r="I41" s="119" t="s">
        <v>268</v>
      </c>
      <c r="J41" s="126" t="s">
        <v>370</v>
      </c>
    </row>
    <row r="42" ht="24" customHeight="1" spans="1:10">
      <c r="A42" s="115"/>
      <c r="B42" s="116"/>
      <c r="C42" s="117" t="s">
        <v>270</v>
      </c>
      <c r="D42" s="118" t="s">
        <v>271</v>
      </c>
      <c r="E42" s="117" t="s">
        <v>371</v>
      </c>
      <c r="F42" s="119" t="s">
        <v>289</v>
      </c>
      <c r="G42" s="119" t="s">
        <v>300</v>
      </c>
      <c r="H42" s="119" t="s">
        <v>274</v>
      </c>
      <c r="I42" s="119" t="s">
        <v>256</v>
      </c>
      <c r="J42" s="126" t="s">
        <v>372</v>
      </c>
    </row>
    <row r="43" ht="24" customHeight="1" spans="1:10">
      <c r="A43" s="120" t="s">
        <v>227</v>
      </c>
      <c r="B43" s="121" t="s">
        <v>373</v>
      </c>
      <c r="C43" s="122" t="s">
        <v>250</v>
      </c>
      <c r="D43" s="122" t="s">
        <v>251</v>
      </c>
      <c r="E43" s="122" t="s">
        <v>374</v>
      </c>
      <c r="F43" s="122" t="s">
        <v>289</v>
      </c>
      <c r="G43" s="122" t="s">
        <v>375</v>
      </c>
      <c r="H43" s="122" t="s">
        <v>274</v>
      </c>
      <c r="I43" s="122" t="s">
        <v>256</v>
      </c>
      <c r="J43" s="122" t="s">
        <v>376</v>
      </c>
    </row>
    <row r="44" ht="24" customHeight="1" spans="1:10">
      <c r="A44" s="123"/>
      <c r="B44" s="124"/>
      <c r="C44" s="125" t="s">
        <v>250</v>
      </c>
      <c r="D44" s="125" t="s">
        <v>251</v>
      </c>
      <c r="E44" s="125" t="s">
        <v>377</v>
      </c>
      <c r="F44" s="125" t="s">
        <v>253</v>
      </c>
      <c r="G44" s="125" t="s">
        <v>378</v>
      </c>
      <c r="H44" s="125" t="s">
        <v>304</v>
      </c>
      <c r="I44" s="125" t="s">
        <v>256</v>
      </c>
      <c r="J44" s="125" t="s">
        <v>379</v>
      </c>
    </row>
    <row r="45" ht="24" customHeight="1" spans="1:10">
      <c r="A45" s="123"/>
      <c r="B45" s="124"/>
      <c r="C45" s="125" t="s">
        <v>250</v>
      </c>
      <c r="D45" s="125" t="s">
        <v>251</v>
      </c>
      <c r="E45" s="125" t="s">
        <v>380</v>
      </c>
      <c r="F45" s="125" t="s">
        <v>253</v>
      </c>
      <c r="G45" s="125" t="s">
        <v>113</v>
      </c>
      <c r="H45" s="125" t="s">
        <v>255</v>
      </c>
      <c r="I45" s="125" t="s">
        <v>256</v>
      </c>
      <c r="J45" s="125" t="s">
        <v>381</v>
      </c>
    </row>
    <row r="46" ht="24" customHeight="1" spans="1:10">
      <c r="A46" s="123"/>
      <c r="B46" s="124"/>
      <c r="C46" s="125" t="s">
        <v>250</v>
      </c>
      <c r="D46" s="125" t="s">
        <v>287</v>
      </c>
      <c r="E46" s="125" t="s">
        <v>382</v>
      </c>
      <c r="F46" s="125" t="s">
        <v>289</v>
      </c>
      <c r="G46" s="125" t="s">
        <v>375</v>
      </c>
      <c r="H46" s="125" t="s">
        <v>274</v>
      </c>
      <c r="I46" s="125" t="s">
        <v>256</v>
      </c>
      <c r="J46" s="125" t="s">
        <v>383</v>
      </c>
    </row>
    <row r="47" ht="24" customHeight="1" spans="1:10">
      <c r="A47" s="123"/>
      <c r="B47" s="124"/>
      <c r="C47" s="125" t="s">
        <v>250</v>
      </c>
      <c r="D47" s="125" t="s">
        <v>292</v>
      </c>
      <c r="E47" s="125" t="s">
        <v>384</v>
      </c>
      <c r="F47" s="125" t="s">
        <v>253</v>
      </c>
      <c r="G47" s="125" t="s">
        <v>385</v>
      </c>
      <c r="H47" s="125" t="s">
        <v>386</v>
      </c>
      <c r="I47" s="125" t="s">
        <v>256</v>
      </c>
      <c r="J47" s="125" t="s">
        <v>387</v>
      </c>
    </row>
    <row r="48" ht="24" customHeight="1" spans="1:10">
      <c r="A48" s="123"/>
      <c r="B48" s="124"/>
      <c r="C48" s="125" t="s">
        <v>264</v>
      </c>
      <c r="D48" s="125" t="s">
        <v>388</v>
      </c>
      <c r="E48" s="125" t="s">
        <v>389</v>
      </c>
      <c r="F48" s="125" t="s">
        <v>253</v>
      </c>
      <c r="G48" s="125" t="s">
        <v>390</v>
      </c>
      <c r="H48" s="125" t="s">
        <v>391</v>
      </c>
      <c r="I48" s="125" t="s">
        <v>268</v>
      </c>
      <c r="J48" s="125" t="s">
        <v>392</v>
      </c>
    </row>
    <row r="49" ht="44" customHeight="1" spans="1:10">
      <c r="A49" s="123"/>
      <c r="B49" s="124"/>
      <c r="C49" s="125" t="s">
        <v>264</v>
      </c>
      <c r="D49" s="125" t="s">
        <v>388</v>
      </c>
      <c r="E49" s="125" t="s">
        <v>393</v>
      </c>
      <c r="F49" s="125" t="s">
        <v>253</v>
      </c>
      <c r="G49" s="125" t="s">
        <v>394</v>
      </c>
      <c r="H49" s="125" t="s">
        <v>391</v>
      </c>
      <c r="I49" s="125" t="s">
        <v>268</v>
      </c>
      <c r="J49" s="125" t="s">
        <v>395</v>
      </c>
    </row>
    <row r="50" ht="33" customHeight="1" spans="1:10">
      <c r="A50" s="123"/>
      <c r="B50" s="124"/>
      <c r="C50" s="125" t="s">
        <v>264</v>
      </c>
      <c r="D50" s="125" t="s">
        <v>396</v>
      </c>
      <c r="E50" s="125" t="s">
        <v>397</v>
      </c>
      <c r="F50" s="125" t="s">
        <v>289</v>
      </c>
      <c r="G50" s="125" t="s">
        <v>113</v>
      </c>
      <c r="H50" s="125" t="s">
        <v>315</v>
      </c>
      <c r="I50" s="125" t="s">
        <v>268</v>
      </c>
      <c r="J50" s="125" t="s">
        <v>398</v>
      </c>
    </row>
    <row r="51" ht="24" customHeight="1" spans="1:10">
      <c r="A51" s="123"/>
      <c r="B51" s="124"/>
      <c r="C51" s="125" t="s">
        <v>270</v>
      </c>
      <c r="D51" s="125" t="s">
        <v>399</v>
      </c>
      <c r="E51" s="125" t="s">
        <v>400</v>
      </c>
      <c r="F51" s="125" t="s">
        <v>289</v>
      </c>
      <c r="G51" s="125" t="s">
        <v>375</v>
      </c>
      <c r="H51" s="125" t="s">
        <v>274</v>
      </c>
      <c r="I51" s="125" t="s">
        <v>256</v>
      </c>
      <c r="J51" s="125" t="s">
        <v>401</v>
      </c>
    </row>
    <row r="52" ht="27.95" customHeight="1" spans="1:10">
      <c r="A52" s="120" t="s">
        <v>221</v>
      </c>
      <c r="B52" s="121" t="s">
        <v>402</v>
      </c>
      <c r="C52" s="125" t="s">
        <v>250</v>
      </c>
      <c r="D52" s="125" t="s">
        <v>251</v>
      </c>
      <c r="E52" s="125" t="s">
        <v>403</v>
      </c>
      <c r="F52" s="125" t="s">
        <v>289</v>
      </c>
      <c r="G52" s="125" t="s">
        <v>404</v>
      </c>
      <c r="H52" s="125" t="s">
        <v>282</v>
      </c>
      <c r="I52" s="125" t="s">
        <v>256</v>
      </c>
      <c r="J52" s="125" t="s">
        <v>405</v>
      </c>
    </row>
    <row r="53" ht="27.95" customHeight="1" spans="1:10">
      <c r="A53" s="123"/>
      <c r="B53" s="124"/>
      <c r="C53" s="125" t="s">
        <v>250</v>
      </c>
      <c r="D53" s="125" t="s">
        <v>251</v>
      </c>
      <c r="E53" s="125" t="s">
        <v>406</v>
      </c>
      <c r="F53" s="125" t="s">
        <v>253</v>
      </c>
      <c r="G53" s="125" t="s">
        <v>111</v>
      </c>
      <c r="H53" s="125" t="s">
        <v>282</v>
      </c>
      <c r="I53" s="125" t="s">
        <v>256</v>
      </c>
      <c r="J53" s="125" t="s">
        <v>407</v>
      </c>
    </row>
    <row r="54" ht="49" customHeight="1" spans="1:10">
      <c r="A54" s="123"/>
      <c r="B54" s="124"/>
      <c r="C54" s="125" t="s">
        <v>250</v>
      </c>
      <c r="D54" s="125" t="s">
        <v>251</v>
      </c>
      <c r="E54" s="125" t="s">
        <v>408</v>
      </c>
      <c r="F54" s="125" t="s">
        <v>253</v>
      </c>
      <c r="G54" s="125" t="s">
        <v>409</v>
      </c>
      <c r="H54" s="125" t="s">
        <v>255</v>
      </c>
      <c r="I54" s="125" t="s">
        <v>256</v>
      </c>
      <c r="J54" s="125" t="s">
        <v>410</v>
      </c>
    </row>
    <row r="55" ht="27.95" customHeight="1" spans="1:10">
      <c r="A55" s="123"/>
      <c r="B55" s="124"/>
      <c r="C55" s="125" t="s">
        <v>250</v>
      </c>
      <c r="D55" s="125" t="s">
        <v>287</v>
      </c>
      <c r="E55" s="125" t="s">
        <v>411</v>
      </c>
      <c r="F55" s="125" t="s">
        <v>289</v>
      </c>
      <c r="G55" s="125" t="s">
        <v>300</v>
      </c>
      <c r="H55" s="125" t="s">
        <v>274</v>
      </c>
      <c r="I55" s="125" t="s">
        <v>256</v>
      </c>
      <c r="J55" s="125" t="s">
        <v>412</v>
      </c>
    </row>
    <row r="56" ht="43" customHeight="1" spans="1:10">
      <c r="A56" s="123"/>
      <c r="B56" s="124"/>
      <c r="C56" s="125" t="s">
        <v>250</v>
      </c>
      <c r="D56" s="125" t="s">
        <v>292</v>
      </c>
      <c r="E56" s="125" t="s">
        <v>413</v>
      </c>
      <c r="F56" s="125" t="s">
        <v>289</v>
      </c>
      <c r="G56" s="125" t="s">
        <v>300</v>
      </c>
      <c r="H56" s="125" t="s">
        <v>274</v>
      </c>
      <c r="I56" s="125" t="s">
        <v>256</v>
      </c>
      <c r="J56" s="125" t="s">
        <v>414</v>
      </c>
    </row>
    <row r="57" ht="41" customHeight="1" spans="1:10">
      <c r="A57" s="123"/>
      <c r="B57" s="124"/>
      <c r="C57" s="125" t="s">
        <v>264</v>
      </c>
      <c r="D57" s="125" t="s">
        <v>265</v>
      </c>
      <c r="E57" s="125" t="s">
        <v>415</v>
      </c>
      <c r="F57" s="125" t="s">
        <v>253</v>
      </c>
      <c r="G57" s="125" t="s">
        <v>297</v>
      </c>
      <c r="H57" s="125" t="s">
        <v>274</v>
      </c>
      <c r="I57" s="125" t="s">
        <v>268</v>
      </c>
      <c r="J57" s="125" t="s">
        <v>416</v>
      </c>
    </row>
    <row r="58" ht="41" customHeight="1" spans="1:10">
      <c r="A58" s="123"/>
      <c r="B58" s="124"/>
      <c r="C58" s="125" t="s">
        <v>264</v>
      </c>
      <c r="D58" s="125" t="s">
        <v>313</v>
      </c>
      <c r="E58" s="125" t="s">
        <v>417</v>
      </c>
      <c r="F58" s="125" t="s">
        <v>289</v>
      </c>
      <c r="G58" s="125" t="s">
        <v>418</v>
      </c>
      <c r="H58" s="125" t="s">
        <v>274</v>
      </c>
      <c r="I58" s="125" t="s">
        <v>268</v>
      </c>
      <c r="J58" s="125" t="s">
        <v>419</v>
      </c>
    </row>
    <row r="59" ht="70" customHeight="1" spans="1:10">
      <c r="A59" s="123"/>
      <c r="B59" s="124"/>
      <c r="C59" s="125" t="s">
        <v>270</v>
      </c>
      <c r="D59" s="125" t="s">
        <v>271</v>
      </c>
      <c r="E59" s="125" t="s">
        <v>420</v>
      </c>
      <c r="F59" s="125" t="s">
        <v>289</v>
      </c>
      <c r="G59" s="125" t="s">
        <v>300</v>
      </c>
      <c r="H59" s="125" t="s">
        <v>274</v>
      </c>
      <c r="I59" s="125" t="s">
        <v>268</v>
      </c>
      <c r="J59" s="125" t="s">
        <v>372</v>
      </c>
    </row>
  </sheetData>
  <mergeCells count="18">
    <mergeCell ref="A3:J3"/>
    <mergeCell ref="A4:H4"/>
    <mergeCell ref="A8:A12"/>
    <mergeCell ref="A13:A19"/>
    <mergeCell ref="A20:A24"/>
    <mergeCell ref="A25:A29"/>
    <mergeCell ref="A30:A37"/>
    <mergeCell ref="A38:A42"/>
    <mergeCell ref="A43:A51"/>
    <mergeCell ref="A52:A59"/>
    <mergeCell ref="B8:B12"/>
    <mergeCell ref="B13:B19"/>
    <mergeCell ref="B20:B24"/>
    <mergeCell ref="B25:B29"/>
    <mergeCell ref="B30:B37"/>
    <mergeCell ref="B38:B42"/>
    <mergeCell ref="B43:B51"/>
    <mergeCell ref="B52:B59"/>
  </mergeCells>
  <printOptions horizontalCentered="1"/>
  <pageMargins left="0.751388888888889" right="0.751388888888889" top="1" bottom="1" header="0.5" footer="0.5"/>
  <pageSetup paperSize="9" scale="38"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王贵平</cp:lastModifiedBy>
  <dcterms:created xsi:type="dcterms:W3CDTF">2025-01-21T02:50:00Z</dcterms:created>
  <cp:lastPrinted>2025-02-19T07:16:00Z</cp:lastPrinted>
  <dcterms:modified xsi:type="dcterms:W3CDTF">2025-04-15T01:39:18Z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6568708AC2FD48CFB54789687B3403A7_13</vt:lpwstr>
  </property>
  <property fmtid="{D5CDD505-2E9C-101B-9397-08002B2CF9AE}" pid="3" name="KSOProductBuildVer">
    <vt:lpwstr>2052-12.1.0.20784</vt:lpwstr>
  </property>
</Properties>
</file>