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tabRatio="819" firstSheet="4" activeTab="6"/>
  </bookViews>
  <sheets>
    <sheet name="1-1新平县一般公共预算收入情况表" sheetId="28" r:id="rId1"/>
    <sheet name="1-2新平县一般公共预算支出情况表" sheetId="29" r:id="rId2"/>
    <sheet name="1-3县本级一般公共预算收入情况表" sheetId="31" r:id="rId3"/>
    <sheet name="1-4县本级一般公共预算支出情况表（公开到项级）" sheetId="33" r:id="rId4"/>
    <sheet name="1-5县本级一般公共预算基本支出情况表（公开到款级）" sheetId="132" r:id="rId5"/>
    <sheet name="1-6一般公共预算支出表（州、市对下转移支付项目）" sheetId="35" r:id="rId6"/>
    <sheet name="1-7新平县分地区税收返还和转移支付预算表" sheetId="36" r:id="rId7"/>
    <sheet name="1-8新平县县本级“三公”经费预算财政拨款情况统计表" sheetId="131" r:id="rId8"/>
    <sheet name="2-1新平县政府性基金预算收入情况表" sheetId="54" r:id="rId9"/>
    <sheet name="2-2新平县政府性基金预算支出情况表" sheetId="55" r:id="rId10"/>
    <sheet name="2-3县本级政府性基金预算收入情况表" sheetId="56" r:id="rId11"/>
    <sheet name="2-4县本级政府性基金预算支出情况表（公开到项级）" sheetId="57" r:id="rId12"/>
    <sheet name="2-5本级政府性基金支出表（州、市对下转移支付）" sheetId="58" r:id="rId13"/>
    <sheet name="3-1新平县国有资本经营收入预算情况表" sheetId="108" r:id="rId14"/>
    <sheet name="3-2新平县国有资本经营支出预算情况表" sheetId="109" r:id="rId15"/>
    <sheet name="3-3县本级国有资本经营收入预算情况表" sheetId="110" r:id="rId16"/>
    <sheet name="3-4县本级国有资本经营支出预算情况表（公开到项级）" sheetId="111" r:id="rId17"/>
    <sheet name="3-5 新平县国有资本经营预算转移支付表 （分地区）" sheetId="129" r:id="rId18"/>
    <sheet name="3-6 国有资本经营预算转移支付表（分项目）" sheetId="130" r:id="rId19"/>
    <sheet name="4-1新平县社会保险基金收入预算情况表" sheetId="113" r:id="rId20"/>
    <sheet name="4-2新平县社会保险基金支出预算情况表" sheetId="114" r:id="rId21"/>
    <sheet name="4-3县本级社会保险基金收入预算情况表" sheetId="117" r:id="rId22"/>
    <sheet name="4-4县本级社会保险基金支出预算情况表" sheetId="118" r:id="rId23"/>
    <sheet name="5-1   2021年地方政府债务限额及余额预算情况表" sheetId="119" r:id="rId24"/>
    <sheet name="5-2  2021年地方政府一般债务余额情况表" sheetId="120" r:id="rId25"/>
    <sheet name="5-3  本级2021年地方政府一般债务余额情况表" sheetId="121" r:id="rId26"/>
    <sheet name="5-4 2021年地方政府专项债务余额情况表" sheetId="122" r:id="rId27"/>
    <sheet name="5-5 本级2021年地方政府专项债务余额情况表（本级）" sheetId="123" r:id="rId28"/>
    <sheet name="5-6 地方政府债券发行及还本付息情况表" sheetId="124" r:id="rId29"/>
    <sheet name="5-7 2022年本级政府专项债务限额和余额情况表" sheetId="125" r:id="rId30"/>
    <sheet name="5-8 2022年年初新增地方政府债券资金安排表" sheetId="126" r:id="rId31"/>
    <sheet name="6-1重大政策和重点项目绩效目标表" sheetId="127" r:id="rId32"/>
    <sheet name="6-2重点工作情况解释说明汇总表" sheetId="128" r:id="rId33"/>
  </sheets>
  <externalReferences>
    <externalReference r:id="rId34"/>
    <externalReference r:id="rId35"/>
    <externalReference r:id="rId36"/>
  </externalReferences>
  <definedNames>
    <definedName name="_xlnm._FilterDatabase" localSheetId="0" hidden="1">'1-1新平县一般公共预算收入情况表'!$A$4:$F$40</definedName>
    <definedName name="_xlnm._FilterDatabase" localSheetId="1" hidden="1">'1-2新平县一般公共预算支出情况表'!$A$3:$F$39</definedName>
    <definedName name="_xlnm._FilterDatabase" localSheetId="2" hidden="1">'1-3县本级一般公共预算收入情况表'!$A$3:$F$40</definedName>
    <definedName name="_xlnm._FilterDatabase" localSheetId="3" hidden="1">'1-4县本级一般公共预算支出情况表（公开到项级）'!$A$3:$G$1355</definedName>
    <definedName name="_xlnm._FilterDatabase" localSheetId="4" hidden="1">'1-5县本级一般公共预算基本支出情况表（公开到款级）'!$A$3:$B$31</definedName>
    <definedName name="_xlnm._FilterDatabase" localSheetId="5" hidden="1">'1-6一般公共预算支出表（州、市对下转移支付项目）'!$A$3:$E$64</definedName>
    <definedName name="_xlnm._FilterDatabase" localSheetId="8" hidden="1">'2-1新平县政府性基金预算收入情况表'!$A$3:$F$37</definedName>
    <definedName name="_xlnm._FilterDatabase" localSheetId="9" hidden="1">'2-2新平县政府性基金预算支出情况表'!$A$3:$G$269</definedName>
    <definedName name="_xlnm._FilterDatabase" localSheetId="10" hidden="1">'2-3县本级政府性基金预算收入情况表'!$A$3:$F$37</definedName>
    <definedName name="_xlnm._FilterDatabase" localSheetId="11" hidden="1">'2-4县本级政府性基金预算支出情况表（公开到项级）'!$A$3:$G$271</definedName>
    <definedName name="_xlnm._FilterDatabase" localSheetId="13" hidden="1">'3-1新平县国有资本经营收入预算情况表'!$A$3:$E$41</definedName>
    <definedName name="_xlnm._FilterDatabase" localSheetId="14" hidden="1">'3-2新平县国有资本经营支出预算情况表'!$A$3:$E$28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'3-4县本级国有资本经营支出预算情况表（公开到项级）'!$A$3:$E$22</definedName>
    <definedName name="_xlnm._FilterDatabase" localSheetId="19" hidden="1">'4-1新平县社会保险基金收入预算情况表'!$A$3:$E$39</definedName>
    <definedName name="_xlnm._FilterDatabase" localSheetId="20" hidden="1">'4-2新平县社会保险基金支出预算情况表'!$A$3:$E$23</definedName>
    <definedName name="_xlnm._FilterDatabase" localSheetId="21" hidden="1">'4-3县本级社会保险基金收入预算情况表'!$A$3:$E$39</definedName>
    <definedName name="_xlnm._FilterDatabase" localSheetId="22" hidden="1">'4-4县本级社会保险基金支出预算情况表'!$A$3:$F$23</definedName>
    <definedName name="_xlnm._FilterDatabase" localSheetId="31" hidden="1">'6-1重大政策和重点项目绩效目标表'!$A$4:$J$207</definedName>
    <definedName name="_xlnm._FilterDatabase" localSheetId="12" hidden="1">'2-5本级政府性基金支出表（州、市对下转移支付）'!$A$3:$E$18</definedName>
    <definedName name="_lst_r_地方财政预算表2015年全省汇总_10_科目编码名称">[2]_ESList!$A$1:$A$27</definedName>
    <definedName name="_xlnm.Print_Area" localSheetId="0">'1-1新平县一般公共预算收入情况表'!$B$2:$E$40</definedName>
    <definedName name="_xlnm.Print_Area" localSheetId="1">'1-2新平县一般公共预算支出情况表'!$B$1:$E$38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5">'1-6一般公共预算支出表（州、市对下转移支付项目）'!$A$1:$C$64</definedName>
    <definedName name="_xlnm.Print_Area" localSheetId="6">'1-7新平县分地区税收返还和转移支付预算表'!$A$1:$D$6</definedName>
    <definedName name="_xlnm.Print_Area" localSheetId="8">'2-1新平县政府性基金预算收入情况表'!$B$1:$E$37</definedName>
    <definedName name="_xlnm.Print_Area" localSheetId="9">'2-2新平县政府性基金预算支出情况表'!$B$1:$E$269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'2-5本级政府性基金支出表（州、市对下转移支付）'!$A$1:$D$15</definedName>
    <definedName name="_xlnm.Print_Titles" localSheetId="0">'1-1新平县一般公共预算收入情况表'!$2:$4</definedName>
    <definedName name="_xlnm.Print_Titles" localSheetId="1">'1-2新平县一般公共预算支出情况表'!$1:$3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5">'1-6一般公共预算支出表（州、市对下转移支付项目）'!$1:$3</definedName>
    <definedName name="_xlnm.Print_Titles" localSheetId="6">'1-7新平县分地区税收返还和转移支付预算表'!$1:$3</definedName>
    <definedName name="_xlnm.Print_Titles" localSheetId="8">'2-1新平县政府性基金预算收入情况表'!$1:$3</definedName>
    <definedName name="_xlnm.Print_Titles" localSheetId="9">'2-2新平县政府性基金预算支出情况表'!$1:$3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'3-1新平县国有资本经营收入预算情况表'!$A$1:$D$41</definedName>
    <definedName name="_xlnm.Print_Titles" localSheetId="13">'3-1新平县国有资本经营收入预算情况表'!$1:$3</definedName>
    <definedName name="专项收入年初预算数" localSheetId="13">#REF!</definedName>
    <definedName name="专项收入全年预计数" localSheetId="13">#REF!</definedName>
    <definedName name="_xlnm.Print_Area" localSheetId="14">'3-2新平县国有资本经营支出预算情况表'!$A$1:$D$28</definedName>
    <definedName name="_xlnm.Print_Titles" localSheetId="14">'3-2新平县国有资本经营支出预算情况表'!$1:$3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'3-4县本级国有资本经营支出预算情况表（公开到项级）'!$A$1:$D$22</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'4-1新平县社会保险基金收入预算情况表'!$A$1:$D$39</definedName>
    <definedName name="_xlnm.Print_Titles" localSheetId="19">'4-1新平县社会保险基金收入预算情况表'!$1:$3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'4-2新平县社会保险基金支出预算情况表'!$A$1:$D$23</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'4-3县本级社会保险基金收入预算情况表'!$A$1:$D$39</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'4-4县本级社会保险基金支出预算情况表'!$A$1:$D$23</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'1-5县本级一般公共预算基本支出情况表（公开到款级）'!$A$1:$B$31</definedName>
    <definedName name="_xlnm.Print_Titles" localSheetId="4">'1-5县本级一般公共预算基本支出情况表（公开到款级）'!$1:$3</definedName>
    <definedName name="_xlnm.Print_Titles" localSheetId="32">'6-2重点工作情况解释说明汇总表'!$1:$3</definedName>
    <definedName name="_xlnm.Print_Titles" localSheetId="31">'6-1重大政策和重点项目绩效目标表'!$2:$5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<sst xmlns="http://schemas.openxmlformats.org/spreadsheetml/2006/main" count="4120" uniqueCount="2165">
  <si>
    <t>附件1</t>
  </si>
  <si>
    <t>1-1  2022年新平县一般公共预算收入情况表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</si>
  <si>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</si>
  <si>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</si>
  <si>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</si>
  <si>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</si>
  <si>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</si>
  <si>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</si>
  <si>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</si>
  <si>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</si>
  <si>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</si>
  <si>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</si>
  <si>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</si>
  <si>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</si>
  <si>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</si>
  <si>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</si>
  <si>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</si>
  <si>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</si>
  <si>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</si>
  <si>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</si>
  <si>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</si>
  <si>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</si>
  <si>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</si>
  <si>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</si>
  <si>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</si>
  <si>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</si>
  <si>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</si>
  <si>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</si>
  <si>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</si>
  <si>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</si>
  <si>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</si>
  <si>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</si>
  <si>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</si>
  <si>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</si>
  <si>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</si>
  <si>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</si>
  <si>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</si>
  <si>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</si>
  <si>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</si>
  <si>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</si>
  <si>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</si>
  <si>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</si>
  <si>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</si>
  <si>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</si>
  <si>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</si>
  <si>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</si>
  <si>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</si>
  <si>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</si>
  <si>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</si>
  <si>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</si>
  <si>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</si>
  <si>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</si>
  <si>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</si>
  <si>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</si>
  <si>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</si>
  <si>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</si>
  <si>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</si>
  <si>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</si>
  <si>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</si>
  <si>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</si>
  <si>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</si>
  <si>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</si>
  <si>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</si>
  <si>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</si>
  <si>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</si>
  <si>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</si>
  <si>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</si>
  <si>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</si>
  <si>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</si>
  <si>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2022年新平县一般公共预算支出情况表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</si>
  <si>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</si>
  <si>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</si>
  <si>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</si>
  <si>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</si>
  <si>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</si>
  <si>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</si>
  <si>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</si>
  <si>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</si>
  <si>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</si>
  <si>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</si>
  <si>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</si>
  <si>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</si>
  <si>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</si>
  <si>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</si>
  <si>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</si>
  <si>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</si>
  <si>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</si>
  <si>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</si>
  <si>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</si>
  <si>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</si>
  <si>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</si>
  <si>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</si>
  <si>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</si>
  <si>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</si>
  <si>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</si>
  <si>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</si>
  <si>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</si>
  <si>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</si>
  <si>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</si>
  <si>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</si>
  <si>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</si>
  <si>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</si>
  <si>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</si>
  <si>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</si>
  <si>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</si>
  <si>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</si>
  <si>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</si>
  <si>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</si>
  <si>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</si>
  <si>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</si>
  <si>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</si>
  <si>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</si>
  <si>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</si>
  <si>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</si>
  <si>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</si>
  <si>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</si>
  <si>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</si>
  <si>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</si>
  <si>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</si>
  <si>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</si>
  <si>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</si>
  <si>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</si>
  <si>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</si>
  <si>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</si>
  <si>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</si>
  <si>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</si>
  <si>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</si>
  <si>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</si>
  <si>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</si>
  <si>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2022年县本级一般公共预算收入情况表</t>
  </si>
  <si>
    <t>比上年预算数增长%</t>
  </si>
  <si>
    <r>
      <rPr>
        <sz val="14"/>
        <rFont val="宋体"/>
        <charset val="134"/>
      </rPr>
      <t>10199</t>
    </r>
  </si>
  <si>
    <t>县本级一般公共预算收入</t>
  </si>
  <si>
    <t xml:space="preserve">   上解收入</t>
  </si>
  <si>
    <t>1-4  2022年县本级一般公共预算支出情况表</t>
  </si>
  <si>
    <t>类-款-项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</si>
  <si>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</si>
  <si>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</si>
  <si>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</si>
  <si>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</si>
  <si>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</si>
  <si>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</si>
  <si>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</si>
  <si>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</si>
  <si>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</si>
  <si>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</si>
  <si>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</si>
  <si>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</si>
  <si>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</si>
  <si>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</si>
  <si>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</si>
  <si>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</si>
  <si>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</si>
  <si>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</si>
  <si>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</si>
  <si>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</si>
  <si>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</si>
  <si>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</si>
  <si>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</si>
  <si>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</si>
  <si>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</si>
  <si>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</si>
  <si>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</si>
  <si>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</si>
  <si>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</si>
  <si>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</si>
  <si>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</si>
  <si>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</si>
  <si>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</si>
  <si>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</si>
  <si>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</si>
  <si>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</si>
  <si>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</si>
  <si>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</si>
  <si>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</si>
  <si>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</si>
  <si>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</si>
  <si>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</si>
  <si>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</si>
  <si>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</si>
  <si>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</si>
  <si>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</si>
  <si>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</si>
  <si>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</si>
  <si>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</si>
  <si>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</si>
  <si>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</si>
  <si>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</si>
  <si>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</si>
  <si>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</si>
  <si>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</si>
  <si>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</si>
  <si>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</si>
  <si>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</si>
  <si>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</si>
  <si>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</si>
  <si>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</si>
  <si>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</si>
  <si>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</si>
  <si>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</si>
  <si>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</si>
  <si>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</si>
  <si>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</si>
  <si>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</si>
  <si>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</si>
  <si>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</si>
  <si>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</si>
  <si>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</si>
  <si>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</si>
  <si>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</si>
  <si>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</si>
  <si>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</si>
  <si>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</si>
  <si>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</si>
  <si>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</si>
  <si>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</si>
  <si>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</si>
  <si>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</si>
  <si>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</si>
  <si>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</si>
  <si>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</si>
  <si>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产权战略与规划</t>
  </si>
  <si>
    <t xml:space="preserve">     专利试点和产业化推进</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</si>
  <si>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</si>
  <si>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</si>
  <si>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</si>
  <si>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</si>
  <si>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</si>
  <si>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</si>
  <si>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</si>
  <si>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</si>
  <si>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</si>
  <si>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</si>
  <si>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</si>
  <si>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</si>
  <si>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</si>
  <si>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</si>
  <si>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</si>
  <si>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</si>
  <si>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</si>
  <si>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</si>
  <si>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</si>
  <si>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</si>
  <si>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</si>
  <si>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</si>
  <si>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</si>
  <si>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</si>
  <si>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</si>
  <si>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</si>
  <si>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</si>
  <si>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</si>
  <si>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</si>
  <si>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</si>
  <si>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</si>
  <si>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</si>
  <si>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</si>
  <si>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</si>
  <si>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</si>
  <si>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</si>
  <si>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</si>
  <si>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</si>
  <si>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</si>
  <si>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</si>
  <si>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</si>
  <si>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</si>
  <si>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</si>
  <si>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</si>
  <si>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</si>
  <si>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</si>
  <si>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</si>
  <si>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</si>
  <si>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</si>
  <si>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</si>
  <si>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</si>
  <si>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</si>
  <si>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</si>
  <si>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201A</t>
  </si>
  <si>
    <t>县对下专项转移支付补助</t>
  </si>
  <si>
    <t xml:space="preserve">   对外合作与交流</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</si>
  <si>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</si>
  <si>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</si>
  <si>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</si>
  <si>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</si>
  <si>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</si>
  <si>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</si>
  <si>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</si>
  <si>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</si>
  <si>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</si>
  <si>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</si>
  <si>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</si>
  <si>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</si>
  <si>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</si>
  <si>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</si>
  <si>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</si>
  <si>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</si>
  <si>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</si>
  <si>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</si>
  <si>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</si>
  <si>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203A</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</si>
  <si>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</si>
  <si>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</si>
  <si>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</si>
  <si>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</si>
  <si>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</si>
  <si>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</si>
  <si>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</si>
  <si>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</si>
  <si>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</si>
  <si>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</si>
  <si>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</si>
  <si>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</si>
  <si>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</si>
  <si>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</si>
  <si>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</si>
  <si>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</si>
  <si>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</si>
  <si>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</si>
  <si>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</si>
  <si>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</si>
  <si>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</si>
  <si>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</si>
  <si>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</si>
  <si>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</si>
  <si>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</si>
  <si>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</si>
  <si>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</si>
  <si>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</si>
  <si>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</si>
  <si>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</si>
  <si>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</si>
  <si>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</si>
  <si>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</si>
  <si>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</si>
  <si>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</si>
  <si>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</si>
  <si>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</si>
  <si>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</si>
  <si>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</si>
  <si>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</si>
  <si>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</si>
  <si>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</si>
  <si>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</si>
  <si>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</si>
  <si>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</si>
  <si>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</si>
  <si>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</si>
  <si>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</si>
  <si>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</si>
  <si>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</si>
  <si>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</si>
  <si>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</si>
  <si>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204A</t>
  </si>
  <si>
    <t>204B</t>
  </si>
  <si>
    <t>县对下一般性转移支付补助</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</si>
  <si>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</si>
  <si>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</si>
  <si>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</si>
  <si>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</si>
  <si>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</si>
  <si>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</si>
  <si>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</si>
  <si>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</si>
  <si>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</si>
  <si>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</si>
  <si>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</si>
  <si>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</si>
  <si>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</si>
  <si>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</si>
  <si>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</si>
  <si>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</si>
  <si>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</si>
  <si>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</si>
  <si>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</si>
  <si>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</si>
  <si>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</si>
  <si>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</si>
  <si>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</si>
  <si>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</si>
  <si>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</si>
  <si>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</si>
  <si>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</si>
  <si>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</si>
  <si>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</si>
  <si>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</si>
  <si>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</si>
  <si>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</si>
  <si>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</si>
  <si>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</si>
  <si>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</si>
  <si>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</si>
  <si>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</si>
  <si>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</si>
  <si>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</si>
  <si>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</si>
  <si>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</si>
  <si>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</si>
  <si>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</si>
  <si>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</si>
  <si>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</si>
  <si>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</si>
  <si>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</si>
  <si>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</si>
  <si>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</si>
  <si>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</si>
  <si>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205A</t>
  </si>
  <si>
    <t>205B</t>
  </si>
  <si>
    <t>县对下一般性转移支付补助（义务教育）</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</si>
  <si>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</si>
  <si>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</si>
  <si>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</si>
  <si>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</si>
  <si>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</si>
  <si>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</si>
  <si>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</si>
  <si>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</si>
  <si>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</si>
  <si>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</si>
  <si>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</si>
  <si>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</si>
  <si>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</si>
  <si>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</si>
  <si>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</si>
  <si>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</si>
  <si>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</si>
  <si>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</si>
  <si>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</si>
  <si>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</si>
  <si>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</si>
  <si>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</si>
  <si>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</si>
  <si>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</si>
  <si>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</si>
  <si>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</si>
  <si>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</si>
  <si>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</si>
  <si>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</si>
  <si>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</si>
  <si>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</si>
  <si>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</si>
  <si>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</si>
  <si>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</si>
  <si>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</si>
  <si>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</si>
  <si>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</si>
  <si>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</si>
  <si>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</si>
  <si>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</si>
  <si>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</si>
  <si>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</si>
  <si>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</si>
  <si>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</si>
  <si>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</si>
  <si>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</si>
  <si>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</si>
  <si>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</si>
  <si>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206A</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</si>
  <si>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</si>
  <si>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</si>
  <si>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</si>
  <si>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</si>
  <si>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</si>
  <si>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</si>
  <si>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</si>
  <si>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</si>
  <si>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</si>
  <si>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</si>
  <si>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</si>
  <si>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</si>
  <si>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</si>
  <si>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</si>
  <si>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</si>
  <si>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</si>
  <si>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</si>
  <si>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</si>
  <si>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</si>
  <si>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</si>
  <si>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</si>
  <si>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</si>
  <si>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</si>
  <si>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</si>
  <si>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</si>
  <si>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</si>
  <si>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</si>
  <si>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</si>
  <si>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</si>
  <si>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</si>
  <si>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</si>
  <si>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</si>
  <si>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</si>
  <si>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</si>
  <si>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</si>
  <si>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</si>
  <si>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</si>
  <si>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</si>
  <si>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</si>
  <si>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</si>
  <si>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</si>
  <si>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</si>
  <si>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</si>
  <si>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207A</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</si>
  <si>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</si>
  <si>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</si>
  <si>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</si>
  <si>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</si>
  <si>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</si>
  <si>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</si>
  <si>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</si>
  <si>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</si>
  <si>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</si>
  <si>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</si>
  <si>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</si>
  <si>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</si>
  <si>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</si>
  <si>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</si>
  <si>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</si>
  <si>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</si>
  <si>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</si>
  <si>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</si>
  <si>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</si>
  <si>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</si>
  <si>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</si>
  <si>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</si>
  <si>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</si>
  <si>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</si>
  <si>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</si>
  <si>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</si>
  <si>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</si>
  <si>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</si>
  <si>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</si>
  <si>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</si>
  <si>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</si>
  <si>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</si>
  <si>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</si>
  <si>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</si>
  <si>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</si>
  <si>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</si>
  <si>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</si>
  <si>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</si>
  <si>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</si>
  <si>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</si>
  <si>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</si>
  <si>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</si>
  <si>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</si>
  <si>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</si>
  <si>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</si>
  <si>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</si>
  <si>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</si>
  <si>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</si>
  <si>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</si>
  <si>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</si>
  <si>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</si>
  <si>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</si>
  <si>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</si>
  <si>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</si>
  <si>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</si>
  <si>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</si>
  <si>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</si>
  <si>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</si>
  <si>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</si>
  <si>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</si>
  <si>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</si>
  <si>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</si>
  <si>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</si>
  <si>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</si>
  <si>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</si>
  <si>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</si>
  <si>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</si>
  <si>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</si>
  <si>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</si>
  <si>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</si>
  <si>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</si>
  <si>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</si>
  <si>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</si>
  <si>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</si>
  <si>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</si>
  <si>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</si>
  <si>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</si>
  <si>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</si>
  <si>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</si>
  <si>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</si>
  <si>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</si>
  <si>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</si>
  <si>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</si>
  <si>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</si>
  <si>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</si>
  <si>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</si>
  <si>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</si>
  <si>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</si>
  <si>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</si>
  <si>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</si>
  <si>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</si>
  <si>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</si>
  <si>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</si>
  <si>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</si>
  <si>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</si>
  <si>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</si>
  <si>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</si>
  <si>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</si>
  <si>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</si>
  <si>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</si>
  <si>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</si>
  <si>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</si>
  <si>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</si>
  <si>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</si>
  <si>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208A</t>
  </si>
  <si>
    <t>208B</t>
  </si>
  <si>
    <t>县对下一般性转移支付补助（基本养老保险和低保）</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</si>
  <si>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</si>
  <si>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</si>
  <si>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</si>
  <si>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</si>
  <si>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</si>
  <si>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</si>
  <si>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</si>
  <si>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</si>
  <si>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</si>
  <si>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</si>
  <si>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</si>
  <si>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</si>
  <si>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</si>
  <si>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</si>
  <si>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</si>
  <si>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</si>
  <si>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</si>
  <si>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</si>
  <si>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</si>
  <si>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</si>
  <si>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</si>
  <si>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</si>
  <si>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</si>
  <si>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</si>
  <si>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</si>
  <si>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</si>
  <si>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</si>
  <si>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</si>
  <si>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</si>
  <si>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</si>
  <si>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</si>
  <si>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</si>
  <si>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</si>
  <si>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</si>
  <si>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</si>
  <si>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</si>
  <si>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</si>
  <si>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</si>
  <si>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</si>
  <si>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</si>
  <si>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</si>
  <si>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</si>
  <si>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</si>
  <si>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</si>
  <si>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</si>
  <si>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</si>
  <si>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</si>
  <si>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</si>
  <si>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</si>
  <si>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</si>
  <si>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</si>
  <si>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</si>
  <si>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</si>
  <si>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</si>
  <si>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</si>
  <si>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</si>
  <si>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</si>
  <si>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</si>
  <si>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</si>
  <si>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</si>
  <si>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</si>
  <si>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</si>
  <si>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</si>
  <si>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210A</t>
  </si>
  <si>
    <t>210B</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</si>
  <si>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</si>
  <si>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</si>
  <si>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</si>
  <si>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</si>
  <si>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</si>
  <si>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</si>
  <si>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</si>
  <si>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</si>
  <si>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</si>
  <si>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</si>
  <si>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</si>
  <si>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</si>
  <si>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</si>
  <si>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</si>
  <si>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</si>
  <si>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</si>
  <si>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</si>
  <si>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</si>
  <si>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</si>
  <si>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</si>
  <si>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</si>
  <si>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</si>
  <si>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</si>
  <si>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</si>
  <si>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</si>
  <si>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</si>
  <si>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</si>
  <si>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</si>
  <si>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</si>
  <si>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</si>
  <si>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</si>
  <si>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</si>
  <si>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</si>
  <si>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</si>
  <si>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</si>
  <si>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</si>
  <si>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</si>
  <si>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</si>
  <si>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</si>
  <si>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</si>
  <si>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</si>
  <si>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</si>
  <si>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</si>
  <si>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</si>
  <si>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</si>
  <si>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</si>
  <si>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</si>
  <si>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</si>
  <si>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</si>
  <si>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</si>
  <si>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</si>
  <si>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</si>
  <si>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</si>
  <si>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</si>
  <si>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</si>
  <si>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</si>
  <si>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</si>
  <si>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</si>
  <si>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</si>
  <si>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</si>
  <si>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</si>
  <si>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</si>
  <si>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</si>
  <si>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</si>
  <si>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</si>
  <si>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</si>
  <si>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</si>
  <si>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</si>
  <si>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</si>
  <si>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</si>
  <si>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211A</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</si>
  <si>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</si>
  <si>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</si>
  <si>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</si>
  <si>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</si>
  <si>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</si>
  <si>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</si>
  <si>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</si>
  <si>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</si>
  <si>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</si>
  <si>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</si>
  <si>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</si>
  <si>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</si>
  <si>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</si>
  <si>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</si>
  <si>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</si>
  <si>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</si>
  <si>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</si>
  <si>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</si>
  <si>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</si>
  <si>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212A</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</si>
  <si>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</si>
  <si>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</si>
  <si>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</si>
  <si>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</si>
  <si>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</si>
  <si>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</si>
  <si>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</si>
  <si>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</si>
  <si>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</si>
  <si>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</si>
  <si>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</si>
  <si>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</si>
  <si>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</si>
  <si>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</si>
  <si>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</si>
  <si>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</si>
  <si>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</si>
  <si>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</si>
  <si>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</si>
  <si>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</si>
  <si>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</si>
  <si>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</si>
  <si>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</si>
  <si>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</si>
  <si>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</si>
  <si>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</si>
  <si>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</si>
  <si>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</si>
  <si>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</si>
  <si>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</si>
  <si>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</si>
  <si>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</si>
  <si>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</si>
  <si>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</si>
  <si>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</si>
  <si>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</si>
  <si>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</si>
  <si>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</si>
  <si>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</si>
  <si>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</si>
  <si>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</si>
  <si>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</si>
  <si>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</si>
  <si>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</si>
  <si>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</si>
  <si>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</si>
  <si>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</si>
  <si>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</si>
  <si>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</si>
  <si>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</si>
  <si>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</si>
  <si>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</si>
  <si>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</si>
  <si>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</si>
  <si>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</si>
  <si>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</si>
  <si>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</si>
  <si>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</si>
  <si>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</si>
  <si>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</si>
  <si>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</si>
  <si>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</si>
  <si>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</si>
  <si>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</si>
  <si>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</si>
  <si>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</si>
  <si>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</si>
  <si>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</si>
  <si>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</si>
  <si>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</si>
  <si>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</si>
  <si>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</si>
  <si>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</si>
  <si>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</si>
  <si>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</si>
  <si>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</si>
  <si>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</si>
  <si>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</si>
  <si>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</si>
  <si>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</si>
  <si>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</si>
  <si>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</si>
  <si>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</si>
  <si>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</si>
  <si>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</si>
  <si>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</si>
  <si>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</si>
  <si>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</si>
  <si>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</si>
  <si>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</si>
  <si>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</si>
  <si>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</si>
  <si>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</si>
  <si>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</si>
  <si>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</si>
  <si>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213A</t>
  </si>
  <si>
    <t>213B</t>
  </si>
  <si>
    <t>县对下一般性转移支付补助（农村综合改革）</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</si>
  <si>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</si>
  <si>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</si>
  <si>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</si>
  <si>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</si>
  <si>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</si>
  <si>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</si>
  <si>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</si>
  <si>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</si>
  <si>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</si>
  <si>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</si>
  <si>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</si>
  <si>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</si>
  <si>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</si>
  <si>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</si>
  <si>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</si>
  <si>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</si>
  <si>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</si>
  <si>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</si>
  <si>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</si>
  <si>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</si>
  <si>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</si>
  <si>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</si>
  <si>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</si>
  <si>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</si>
  <si>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</si>
  <si>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</si>
  <si>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</si>
  <si>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</si>
  <si>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</si>
  <si>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</si>
  <si>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</si>
  <si>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</si>
  <si>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</si>
  <si>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</si>
  <si>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</si>
  <si>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</si>
  <si>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</si>
  <si>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</si>
  <si>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</si>
  <si>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</si>
  <si>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</si>
  <si>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</si>
  <si>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</si>
  <si>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</si>
  <si>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</si>
  <si>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</si>
  <si>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</si>
  <si>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</si>
  <si>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</si>
  <si>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</si>
  <si>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214A</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</si>
  <si>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</si>
  <si>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</si>
  <si>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</si>
  <si>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</si>
  <si>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</si>
  <si>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</si>
  <si>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</si>
  <si>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</si>
  <si>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</si>
  <si>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</si>
  <si>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</si>
  <si>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</si>
  <si>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</si>
  <si>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</si>
  <si>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</si>
  <si>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</si>
  <si>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</si>
  <si>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</si>
  <si>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</si>
  <si>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</si>
  <si>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</si>
  <si>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</si>
  <si>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</si>
  <si>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</si>
  <si>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</si>
  <si>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</si>
  <si>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无线电及信息通信监管</t>
  </si>
  <si>
    <t xml:space="preserve">     工业和信息产业战略研究与标准制定</t>
  </si>
  <si>
    <t xml:space="preserve">     工业和信息产业支持</t>
  </si>
  <si>
    <t xml:space="preserve">     电子专项工程</t>
  </si>
  <si>
    <t xml:space="preserve">     技术基础研究</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</si>
  <si>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</si>
  <si>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</si>
  <si>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</si>
  <si>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</si>
  <si>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</si>
  <si>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</si>
  <si>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</si>
  <si>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</si>
  <si>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</si>
  <si>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</si>
  <si>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</si>
  <si>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</si>
  <si>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</si>
  <si>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</si>
  <si>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</si>
  <si>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</si>
  <si>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</si>
  <si>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</si>
  <si>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215A</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</si>
  <si>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</si>
  <si>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</si>
  <si>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</si>
  <si>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</si>
  <si>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</si>
  <si>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</si>
  <si>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</si>
  <si>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</si>
  <si>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</si>
  <si>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</si>
  <si>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</si>
  <si>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</si>
  <si>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216A</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</si>
  <si>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</si>
  <si>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</si>
  <si>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</si>
  <si>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</si>
  <si>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</si>
  <si>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</si>
  <si>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</si>
  <si>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</si>
  <si>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</si>
  <si>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</si>
  <si>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</si>
  <si>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</si>
  <si>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</si>
  <si>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</si>
  <si>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</si>
  <si>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</si>
  <si>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</si>
  <si>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</si>
  <si>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</si>
  <si>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</si>
  <si>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</si>
  <si>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217A</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</si>
  <si>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</si>
  <si>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</si>
  <si>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</si>
  <si>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</si>
  <si>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</si>
  <si>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</si>
  <si>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</si>
  <si>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</si>
  <si>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</si>
  <si>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</si>
  <si>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</si>
  <si>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</si>
  <si>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</si>
  <si>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</si>
  <si>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</si>
  <si>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</si>
  <si>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</si>
  <si>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</si>
  <si>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</si>
  <si>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</si>
  <si>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</si>
  <si>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</si>
  <si>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</si>
  <si>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</si>
  <si>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</si>
  <si>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</si>
  <si>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</si>
  <si>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</si>
  <si>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</si>
  <si>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</si>
  <si>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</si>
  <si>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</si>
  <si>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</si>
  <si>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</si>
  <si>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</si>
  <si>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</si>
  <si>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</si>
  <si>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</si>
  <si>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</si>
  <si>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</si>
  <si>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</si>
  <si>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</si>
  <si>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</si>
  <si>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</si>
  <si>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</si>
  <si>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</si>
  <si>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220A</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</si>
  <si>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</si>
  <si>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</si>
  <si>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</si>
  <si>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</si>
  <si>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</si>
  <si>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</si>
  <si>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</si>
  <si>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</si>
  <si>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</si>
  <si>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</si>
  <si>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</si>
  <si>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</si>
  <si>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</si>
  <si>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</si>
  <si>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</si>
  <si>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</si>
  <si>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</si>
  <si>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</si>
  <si>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</si>
  <si>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221A</t>
  </si>
  <si>
    <t xml:space="preserve">   粮油事务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</si>
  <si>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</si>
  <si>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</si>
  <si>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</si>
  <si>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</si>
  <si>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</si>
  <si>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</si>
  <si>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</si>
  <si>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</si>
  <si>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</si>
  <si>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</si>
  <si>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</si>
  <si>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物资保管体系</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</si>
  <si>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</si>
  <si>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</si>
  <si>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</si>
  <si>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</si>
  <si>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</si>
  <si>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</si>
  <si>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</si>
  <si>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</si>
  <si>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</si>
  <si>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</si>
  <si>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</si>
  <si>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</si>
  <si>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</si>
  <si>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</si>
  <si>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</si>
  <si>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</si>
  <si>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</si>
  <si>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</si>
  <si>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</si>
  <si>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</si>
  <si>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</si>
  <si>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</si>
  <si>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</si>
  <si>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</si>
  <si>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</si>
  <si>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</si>
  <si>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</si>
  <si>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</si>
  <si>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</si>
  <si>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</si>
  <si>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</si>
  <si>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</si>
  <si>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</si>
  <si>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</si>
  <si>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</si>
  <si>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</si>
  <si>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222A</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</si>
  <si>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</si>
  <si>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</si>
  <si>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</si>
  <si>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</si>
  <si>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</si>
  <si>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</si>
  <si>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</si>
  <si>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</si>
  <si>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</si>
  <si>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</si>
  <si>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</si>
  <si>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</si>
  <si>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</si>
  <si>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</si>
  <si>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</si>
  <si>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</si>
  <si>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</si>
  <si>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</si>
  <si>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</si>
  <si>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</si>
  <si>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</si>
  <si>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</si>
  <si>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</si>
  <si>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</si>
  <si>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</si>
  <si>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</si>
  <si>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</si>
  <si>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</si>
  <si>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</si>
  <si>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</si>
  <si>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</si>
  <si>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</si>
  <si>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</si>
  <si>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</si>
  <si>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</si>
  <si>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</si>
  <si>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</si>
  <si>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</si>
  <si>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</si>
  <si>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</si>
  <si>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224A</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</si>
  <si>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</si>
  <si>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</si>
  <si>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</si>
  <si>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</si>
  <si>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</si>
  <si>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232A</t>
  </si>
  <si>
    <t xml:space="preserve">   地方政府一般债务发行费用支出</t>
  </si>
  <si>
    <t xml:space="preserve">   年初预留</t>
  </si>
  <si>
    <t>229A</t>
  </si>
  <si>
    <t>县本级一般公共预算支出</t>
  </si>
  <si>
    <t>1-5  2022年新平县县本级一般公共预算政府预算经济分类表（基本支出）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</si>
  <si>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</si>
  <si>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</si>
  <si>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</si>
  <si>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</si>
  <si>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</si>
  <si>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</si>
  <si>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</si>
  <si>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</si>
  <si>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</si>
  <si>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</si>
  <si>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</si>
  <si>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</si>
  <si>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</si>
  <si>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</si>
  <si>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</si>
  <si>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</si>
  <si>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</si>
  <si>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</si>
  <si>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</si>
  <si>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</si>
  <si>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</si>
  <si>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</si>
  <si>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</si>
  <si>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</si>
  <si>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</si>
  <si>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</si>
  <si>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</si>
  <si>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</si>
  <si>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</si>
  <si>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2022年新平县县本级一般公共预算支出表(县对下转移支付项目)</t>
  </si>
  <si>
    <t>项       目</t>
  </si>
  <si>
    <t>其中：延续项目</t>
  </si>
  <si>
    <t>其中：新增项目</t>
  </si>
  <si>
    <t>一般公共服务支出</t>
  </si>
  <si>
    <r>
      <rPr>
        <sz val="14"/>
        <rFont val="Arial"/>
        <charset val="134"/>
      </rPr>
      <t>2022</t>
    </r>
    <r>
      <rPr>
        <sz val="14"/>
        <rFont val="宋体"/>
        <charset val="134"/>
      </rPr>
      <t>年党员远程教育服务平台设备维护费资金</t>
    </r>
  </si>
  <si>
    <r>
      <rPr>
        <sz val="14"/>
        <rFont val="Arial"/>
        <charset val="134"/>
      </rPr>
      <t>2022</t>
    </r>
    <r>
      <rPr>
        <sz val="14"/>
        <rFont val="宋体"/>
        <charset val="134"/>
      </rPr>
      <t>年春节、七一拟慰问困难党员经费</t>
    </r>
  </si>
  <si>
    <r>
      <rPr>
        <sz val="14"/>
        <rFont val="Arial"/>
        <charset val="134"/>
      </rPr>
      <t>2022</t>
    </r>
    <r>
      <rPr>
        <sz val="14"/>
        <rFont val="宋体"/>
        <charset val="134"/>
      </rPr>
      <t>年农村党员教育培训补助经费</t>
    </r>
  </si>
  <si>
    <r>
      <rPr>
        <sz val="14"/>
        <rFont val="Arial"/>
        <charset val="134"/>
      </rPr>
      <t>2022</t>
    </r>
    <r>
      <rPr>
        <sz val="14"/>
        <rFont val="宋体"/>
        <charset val="134"/>
      </rPr>
      <t>年新平县老年大学办学经费</t>
    </r>
  </si>
  <si>
    <r>
      <rPr>
        <sz val="14"/>
        <rFont val="Arial"/>
        <charset val="134"/>
      </rPr>
      <t>2022</t>
    </r>
    <r>
      <rPr>
        <sz val="14"/>
        <rFont val="宋体"/>
        <charset val="134"/>
      </rPr>
      <t>年新平县离退休党支部工作经费</t>
    </r>
  </si>
  <si>
    <t>国防动员和后备力量建设正常工作保障经费</t>
  </si>
  <si>
    <r>
      <rPr>
        <sz val="14"/>
        <rFont val="Arial"/>
        <charset val="134"/>
      </rPr>
      <t>2022</t>
    </r>
    <r>
      <rPr>
        <sz val="14"/>
        <rFont val="宋体"/>
        <charset val="134"/>
      </rPr>
      <t>年</t>
    </r>
    <r>
      <rPr>
        <sz val="14"/>
        <rFont val="Arial"/>
        <charset val="134"/>
      </rPr>
      <t>“</t>
    </r>
    <r>
      <rPr>
        <sz val="14"/>
        <rFont val="宋体"/>
        <charset val="134"/>
      </rPr>
      <t>头雁领航</t>
    </r>
    <r>
      <rPr>
        <sz val="14"/>
        <rFont val="Arial"/>
        <charset val="134"/>
      </rPr>
      <t xml:space="preserve"> </t>
    </r>
    <r>
      <rPr>
        <sz val="14"/>
        <rFont val="宋体"/>
        <charset val="134"/>
      </rPr>
      <t>红旗联创</t>
    </r>
    <r>
      <rPr>
        <sz val="14"/>
        <rFont val="Arial"/>
        <charset val="134"/>
      </rPr>
      <t>”</t>
    </r>
    <r>
      <rPr>
        <sz val="14"/>
        <rFont val="宋体"/>
        <charset val="134"/>
      </rPr>
      <t>工作经费</t>
    </r>
  </si>
  <si>
    <t>2021年人大建议、政协提案办理项目</t>
  </si>
  <si>
    <t>人口较少民族城乡居民基本医疗保险代缴经费</t>
  </si>
  <si>
    <t>扬武镇环城路建设用地租金</t>
  </si>
  <si>
    <r>
      <rPr>
        <sz val="14"/>
        <rFont val="Arial"/>
        <charset val="134"/>
      </rPr>
      <t>2021</t>
    </r>
    <r>
      <rPr>
        <sz val="14"/>
        <rFont val="宋体"/>
        <charset val="134"/>
      </rPr>
      <t>年提升乡镇财政公共服务能力专项资金</t>
    </r>
  </si>
  <si>
    <t>老厂乡马房村委会综合业务用房修缮经费</t>
  </si>
  <si>
    <t>市级农村困难党员关爱行动补助经费</t>
  </si>
  <si>
    <t>乡村振兴产业发展公益事业建设项目</t>
  </si>
  <si>
    <t>平掌乡学校与市管学校一对一结对帮扶工作和平掌乡梭山村乡村振兴工作经费</t>
  </si>
  <si>
    <t>党员活动室建设经费、政协委员活动经费</t>
  </si>
  <si>
    <t>国防支出</t>
  </si>
  <si>
    <t>……</t>
  </si>
  <si>
    <t>公共安全支出</t>
  </si>
  <si>
    <t>教育支出</t>
  </si>
  <si>
    <t>科学技术支出</t>
  </si>
  <si>
    <r>
      <rPr>
        <sz val="14"/>
        <rFont val="Arial"/>
        <charset val="134"/>
      </rPr>
      <t>2022</t>
    </r>
    <r>
      <rPr>
        <sz val="14"/>
        <rFont val="宋体"/>
        <charset val="134"/>
      </rPr>
      <t>年科普经费</t>
    </r>
  </si>
  <si>
    <t>文化旅游教育与传媒支出</t>
  </si>
  <si>
    <t>图书馆、文化馆免费开发资金</t>
  </si>
  <si>
    <t>社会保障和就业支出</t>
  </si>
  <si>
    <t>残疾人就业保障金</t>
  </si>
  <si>
    <t>养老服务机构运营及建设经费</t>
  </si>
  <si>
    <t>卫生健康支出</t>
  </si>
  <si>
    <t>节能环保支出</t>
  </si>
  <si>
    <t>城乡社区支出</t>
  </si>
  <si>
    <t>乡镇基础设施建设</t>
  </si>
  <si>
    <t>农林水支出</t>
  </si>
  <si>
    <r>
      <rPr>
        <sz val="14"/>
        <rFont val="Arial"/>
        <charset val="134"/>
      </rPr>
      <t>2022</t>
    </r>
    <r>
      <rPr>
        <sz val="14"/>
        <rFont val="宋体"/>
        <charset val="134"/>
      </rPr>
      <t>年烤烟生产专项</t>
    </r>
  </si>
  <si>
    <t>村级公益事业建设一事一议财政奖补</t>
  </si>
  <si>
    <t>林业专项资金</t>
  </si>
  <si>
    <t>乡村振兴及农村基础设施建设</t>
  </si>
  <si>
    <t>交通运输支出</t>
  </si>
  <si>
    <t>资源勘探工业信息等支出</t>
  </si>
  <si>
    <t>商业服务业等支出</t>
  </si>
  <si>
    <t>金融支出</t>
  </si>
  <si>
    <t>自然资源海洋气象等支出</t>
  </si>
  <si>
    <t>现刀村委会“多规合一”实用性村庄规划编制工作经费</t>
  </si>
  <si>
    <t>住房保障支出</t>
  </si>
  <si>
    <t>粮油物资储备支出</t>
  </si>
  <si>
    <t>灾害防治及应急管理支出</t>
  </si>
  <si>
    <t>波村村领岗田小组易地搬迁缺口资金</t>
  </si>
  <si>
    <t>债务付息支出</t>
  </si>
  <si>
    <t>合计</t>
  </si>
  <si>
    <t>1-7  2022年新平县分地区税收返还和转移支付预算表</t>
  </si>
  <si>
    <t>州（市）</t>
  </si>
  <si>
    <t>税收返还</t>
  </si>
  <si>
    <t>转移支付</t>
  </si>
  <si>
    <t>一、收到提前下达数</t>
  </si>
  <si>
    <t>新平县</t>
  </si>
  <si>
    <t xml:space="preserve"> </t>
  </si>
  <si>
    <t>二、预算数</t>
  </si>
  <si>
    <t>1-8  2022年新平县县本级“三公”经费预算财政拨款情况统计表</t>
  </si>
  <si>
    <t>2021年预算数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</si>
  <si>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</si>
  <si>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</si>
  <si>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</si>
  <si>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</si>
  <si>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</si>
  <si>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</si>
  <si>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</si>
  <si>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</si>
  <si>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根据新平县《新平县党政机关国内公务接待管理办法（暂行）》（新办发〔2020〕1号）的通知，2020年起取消县域内公务接待，造成接待费用预算逐年减少，公务用车运行费下降主要原因是部分单位车辆老化报废后未购买新的用车，造成车辆运行维护费用减少。</t>
  </si>
  <si>
    <t>2-1  2022年新平县政府性基金预算收入情况表</t>
  </si>
  <si>
    <t>1030102</t>
  </si>
  <si>
    <t>一、农网还贷资金收入</t>
  </si>
  <si>
    <t>1030112</t>
  </si>
  <si>
    <t>二、海南县高等级公路车辆通行附加费收入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</si>
  <si>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</si>
  <si>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</si>
  <si>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</si>
  <si>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</si>
  <si>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</si>
  <si>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</si>
  <si>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</si>
  <si>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</si>
  <si>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</si>
  <si>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</si>
  <si>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</si>
  <si>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</si>
  <si>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</si>
  <si>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</si>
  <si>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</si>
  <si>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</si>
  <si>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</si>
  <si>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</si>
  <si>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</si>
  <si>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</si>
  <si>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</si>
  <si>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</si>
  <si>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</si>
  <si>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</si>
  <si>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</si>
  <si>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</si>
  <si>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</si>
  <si>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</si>
  <si>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</si>
  <si>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</si>
  <si>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</si>
  <si>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</si>
  <si>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</si>
  <si>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</si>
  <si>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</si>
  <si>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</si>
  <si>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</si>
  <si>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</si>
  <si>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</si>
  <si>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</si>
  <si>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</si>
  <si>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</si>
  <si>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</si>
  <si>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</si>
  <si>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</si>
  <si>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</si>
  <si>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</si>
  <si>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</si>
  <si>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</si>
  <si>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2022年新平县政府性基金预算支出情况表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</si>
  <si>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</si>
  <si>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</si>
  <si>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</si>
  <si>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</si>
  <si>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</si>
  <si>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</si>
  <si>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</si>
  <si>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</si>
  <si>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</si>
  <si>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</si>
  <si>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</si>
  <si>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</si>
  <si>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</si>
  <si>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</si>
  <si>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</si>
  <si>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</si>
  <si>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</si>
  <si>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</si>
  <si>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</si>
  <si>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</si>
  <si>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</si>
  <si>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</si>
  <si>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</si>
  <si>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</si>
  <si>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</si>
  <si>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</si>
  <si>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</si>
  <si>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</si>
  <si>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</si>
  <si>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</si>
  <si>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</si>
  <si>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</si>
  <si>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</si>
  <si>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</si>
  <si>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</si>
  <si>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</si>
  <si>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</si>
  <si>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</si>
  <si>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</si>
  <si>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</si>
  <si>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</si>
  <si>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</si>
  <si>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</si>
  <si>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</si>
  <si>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</si>
  <si>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</si>
  <si>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</si>
  <si>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</si>
  <si>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</si>
  <si>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</si>
  <si>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</si>
  <si>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</si>
  <si>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</si>
  <si>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</si>
  <si>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</si>
  <si>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</si>
  <si>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</si>
  <si>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</si>
  <si>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</si>
  <si>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</si>
  <si>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</si>
  <si>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</si>
  <si>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</si>
  <si>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</si>
  <si>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</si>
  <si>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</si>
  <si>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</si>
  <si>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</si>
  <si>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</si>
  <si>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</si>
  <si>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</si>
  <si>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</si>
  <si>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</si>
  <si>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</si>
  <si>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</si>
  <si>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</si>
  <si>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</si>
  <si>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</si>
  <si>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</si>
  <si>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</si>
  <si>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</si>
  <si>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</si>
  <si>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</si>
  <si>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</si>
  <si>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</si>
  <si>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</si>
  <si>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</si>
  <si>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</si>
  <si>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</si>
  <si>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</si>
  <si>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</si>
  <si>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</si>
  <si>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</si>
  <si>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</si>
  <si>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</si>
  <si>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</si>
  <si>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</si>
  <si>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</si>
  <si>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</si>
  <si>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</si>
  <si>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</si>
  <si>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</si>
  <si>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</si>
  <si>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</si>
  <si>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</si>
  <si>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</si>
  <si>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</si>
  <si>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</si>
  <si>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</si>
  <si>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</si>
  <si>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</si>
  <si>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</si>
  <si>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</si>
  <si>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</si>
  <si>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</si>
  <si>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</si>
  <si>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</si>
  <si>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</si>
  <si>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</si>
  <si>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</si>
  <si>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</si>
  <si>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</si>
  <si>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</si>
  <si>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</si>
  <si>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</si>
  <si>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</si>
  <si>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</si>
  <si>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</si>
  <si>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</si>
  <si>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</si>
  <si>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</si>
  <si>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</si>
  <si>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</si>
  <si>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</si>
  <si>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</si>
  <si>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</si>
  <si>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</si>
  <si>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</si>
  <si>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</si>
  <si>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</si>
  <si>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</si>
  <si>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</si>
  <si>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</si>
  <si>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</si>
  <si>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</si>
  <si>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</si>
  <si>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</si>
  <si>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</si>
  <si>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</si>
  <si>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</si>
  <si>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</si>
  <si>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</si>
  <si>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</si>
  <si>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</si>
  <si>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</si>
  <si>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</si>
  <si>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</si>
  <si>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</si>
  <si>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</si>
  <si>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</si>
  <si>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</si>
  <si>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</si>
  <si>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</si>
  <si>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</si>
  <si>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</si>
  <si>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</si>
  <si>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</si>
  <si>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</si>
  <si>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</si>
  <si>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</si>
  <si>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</si>
  <si>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</si>
  <si>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</si>
  <si>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</si>
  <si>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</si>
  <si>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</si>
  <si>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</si>
  <si>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</si>
  <si>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</si>
  <si>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</si>
  <si>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</si>
  <si>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</si>
  <si>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</si>
  <si>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</si>
  <si>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</si>
  <si>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</si>
  <si>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</si>
  <si>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</si>
  <si>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</si>
  <si>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</si>
  <si>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</si>
  <si>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</si>
  <si>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</si>
  <si>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</si>
  <si>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</si>
  <si>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</si>
  <si>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</si>
  <si>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</si>
  <si>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</si>
  <si>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</si>
  <si>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</si>
  <si>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</si>
  <si>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</si>
  <si>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</si>
  <si>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</si>
  <si>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</si>
  <si>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</si>
  <si>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</si>
  <si>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</si>
  <si>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</si>
  <si>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</si>
  <si>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</si>
  <si>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</si>
  <si>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</si>
  <si>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</si>
  <si>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</si>
  <si>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</si>
  <si>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</si>
  <si>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</si>
  <si>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</si>
  <si>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</si>
  <si>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</si>
  <si>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</si>
  <si>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</si>
  <si>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</si>
  <si>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</si>
  <si>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</si>
  <si>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</si>
  <si>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</si>
  <si>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</si>
  <si>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</si>
  <si>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</si>
  <si>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</si>
  <si>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</si>
  <si>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</si>
  <si>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</si>
  <si>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</si>
  <si>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</si>
  <si>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</si>
  <si>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二、海南省高等级公路车辆通行附加费收入</t>
  </si>
  <si>
    <t>县本级政府性基金预算收入</t>
  </si>
  <si>
    <t xml:space="preserve">   政府性基金补助收入</t>
  </si>
  <si>
    <t xml:space="preserve">     政府性基金上解收入</t>
  </si>
  <si>
    <t>2-4  2022年省本级政府性基金预算支出情况表</t>
  </si>
  <si>
    <t>类</t>
  </si>
  <si>
    <t>县本级政府性基金支出</t>
  </si>
  <si>
    <t xml:space="preserve">     政府性基金补助支出</t>
  </si>
  <si>
    <t xml:space="preserve">   地方政府专项债务转贷支出</t>
  </si>
  <si>
    <t>上年结转对应安排支出</t>
  </si>
  <si>
    <t>2-5  2022年新平县县本级政府性基金支出表(县对下转移支付)</t>
  </si>
  <si>
    <t>本年支出小计</t>
  </si>
  <si>
    <t>3-1  2022年新平县国有资本经营收入预算情况表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</si>
  <si>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</si>
  <si>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</si>
  <si>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</si>
  <si>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</si>
  <si>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</si>
  <si>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</si>
  <si>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</si>
  <si>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</si>
  <si>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</si>
  <si>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</si>
  <si>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</si>
  <si>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</si>
  <si>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</si>
  <si>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</si>
  <si>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</si>
  <si>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</si>
  <si>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</si>
  <si>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</si>
  <si>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</si>
  <si>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</si>
  <si>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</si>
  <si>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</si>
  <si>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</si>
  <si>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</si>
  <si>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</si>
  <si>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</si>
  <si>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</si>
  <si>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</si>
  <si>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</si>
  <si>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</si>
  <si>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</si>
  <si>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</si>
  <si>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</si>
  <si>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</si>
  <si>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</si>
  <si>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</si>
  <si>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</si>
  <si>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</si>
  <si>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2022年新平县国有资本经营支出预算情况表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</si>
  <si>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</si>
  <si>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</si>
  <si>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</si>
  <si>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</si>
  <si>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</si>
  <si>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</si>
  <si>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</si>
  <si>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</si>
  <si>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</si>
  <si>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</si>
  <si>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</si>
  <si>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</si>
  <si>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</si>
  <si>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</si>
  <si>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</si>
  <si>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</si>
  <si>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</si>
  <si>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</si>
  <si>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</si>
  <si>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</si>
  <si>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</si>
  <si>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</si>
  <si>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</si>
  <si>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</si>
  <si>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</si>
  <si>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</si>
  <si>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</si>
  <si>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</si>
  <si>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</si>
  <si>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</si>
  <si>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</si>
  <si>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</si>
  <si>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</si>
  <si>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</si>
  <si>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2022年县本级国有资本经营支出预算情况表</t>
  </si>
  <si>
    <t>项   目</t>
  </si>
  <si>
    <t xml:space="preserve">    "三供一业"移交补助支出</t>
  </si>
  <si>
    <t xml:space="preserve">   其他金融国有资本经营预算支出</t>
  </si>
  <si>
    <t>县本级国有资本经营支出</t>
  </si>
  <si>
    <t>3-5  2022年新平县县本级国有资本经营预算转移支付表（分地区）</t>
  </si>
  <si>
    <t>地  区</t>
  </si>
  <si>
    <t>预算数</t>
  </si>
  <si>
    <t>古城街道办事处</t>
  </si>
  <si>
    <t>桂山街道办事处</t>
  </si>
  <si>
    <t>扬武镇</t>
  </si>
  <si>
    <t>合  计</t>
  </si>
  <si>
    <t>3-6  2022年新平县县本级国有资本经营预算转移支付表（分项目）</t>
  </si>
  <si>
    <t>项目名称</t>
  </si>
  <si>
    <t>国有企业退休人员社会化管理补助支出</t>
  </si>
  <si>
    <t>4-1  2022年新平县社会保险基金收入预算情况表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</si>
  <si>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</si>
  <si>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</si>
  <si>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</si>
  <si>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</si>
  <si>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</si>
  <si>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</si>
  <si>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</si>
  <si>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</si>
  <si>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</si>
  <si>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</si>
  <si>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</si>
  <si>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</si>
  <si>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</si>
  <si>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</si>
  <si>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</si>
  <si>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上年结余收入</t>
  </si>
  <si>
    <t>上级补助收入</t>
  </si>
  <si>
    <t>下级上解收入</t>
  </si>
  <si>
    <t>收入合计</t>
  </si>
  <si>
    <t>4-2  2022年新平县社会保险基金支出预算情况表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</si>
  <si>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</si>
  <si>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</si>
  <si>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</si>
  <si>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</si>
  <si>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</si>
  <si>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</si>
  <si>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</si>
  <si>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</si>
  <si>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</si>
  <si>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</si>
  <si>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</si>
  <si>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</si>
  <si>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年终结余</t>
  </si>
  <si>
    <t>上解上级支出</t>
  </si>
  <si>
    <t>支出合计</t>
  </si>
  <si>
    <t>4-3  2022年县本级社会保险基金收入预算情况表</t>
  </si>
  <si>
    <t>4-4  2022年新平县县本级社会保险基金支出预算情况表</t>
  </si>
  <si>
    <t>没有数据，省级不经办</t>
  </si>
  <si>
    <t>5-1  新平县2021年地方政府债务限额及余额预算情况表</t>
  </si>
  <si>
    <t>单位：亿元</t>
  </si>
  <si>
    <t>地   区</t>
  </si>
  <si>
    <t>2021年债务限额</t>
  </si>
  <si>
    <t>2021年债务余额执行数</t>
  </si>
  <si>
    <t>一般债务</t>
  </si>
  <si>
    <t>专项债务</t>
  </si>
  <si>
    <t>公  式</t>
  </si>
  <si>
    <t>A=B+C</t>
  </si>
  <si>
    <t>B</t>
  </si>
  <si>
    <t>C</t>
  </si>
  <si>
    <t>D=E+F</t>
  </si>
  <si>
    <t>E</t>
  </si>
  <si>
    <t>F</t>
  </si>
  <si>
    <t>新平县合计</t>
  </si>
  <si>
    <t xml:space="preserve">  新平县本级</t>
  </si>
  <si>
    <t>注：1.本表反映上一年度本地区、本级及分地区地方政府债务限额及余额预计执行数。</t>
  </si>
  <si>
    <t xml:space="preserve">    2.本表由县级以上地方各级财政部门在本级人民代表大会批准预算后二十日内公开。</t>
  </si>
  <si>
    <t>5-2  新平县2021年地方政府一般债务余额情况表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</si>
  <si>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</si>
  <si>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</si>
  <si>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</si>
  <si>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</si>
  <si>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</si>
  <si>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</si>
  <si>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</si>
  <si>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</si>
  <si>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</si>
  <si>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</si>
  <si>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</si>
  <si>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</si>
  <si>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新平县本级2021年地方政府一般债务余额情况表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</si>
  <si>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</si>
  <si>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</si>
  <si>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</si>
  <si>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新平县2021年地方政府专项债务余额情况表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</si>
  <si>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</si>
  <si>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</si>
  <si>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</si>
  <si>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</si>
  <si>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</si>
  <si>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</si>
  <si>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</si>
  <si>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</si>
  <si>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新平县本级2021年地方政府专项债务余额情况表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</si>
  <si>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</si>
  <si>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</si>
  <si>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</si>
  <si>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新平县地方政府债券发行及还本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</si>
  <si>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</si>
  <si>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</si>
  <si>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</si>
  <si>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</si>
  <si>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</si>
  <si>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</si>
  <si>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</si>
  <si>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</si>
  <si>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</si>
  <si>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</si>
  <si>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</si>
  <si>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</si>
  <si>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</si>
  <si>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</si>
  <si>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</si>
  <si>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</si>
  <si>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</si>
  <si>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</si>
  <si>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</si>
  <si>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</si>
  <si>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</si>
  <si>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</si>
  <si>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</si>
  <si>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</si>
  <si>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</si>
  <si>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</si>
  <si>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</si>
  <si>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</si>
  <si>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</si>
  <si>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</si>
  <si>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</si>
  <si>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新平县2022年地方政府债务限额提前下达情况表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</si>
  <si>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</si>
  <si>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</si>
  <si>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</si>
  <si>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</si>
  <si>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</si>
  <si>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</si>
  <si>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新平县2022年年初新增地方政府债券资金安排表</t>
  </si>
  <si>
    <t>序号</t>
  </si>
  <si>
    <t>项目类型</t>
  </si>
  <si>
    <t>项目主管部门</t>
  </si>
  <si>
    <t>债券性质</t>
  </si>
  <si>
    <t>债券规模</t>
  </si>
  <si>
    <t>云南省S45永金高速新平（戛洒）至元江（红光）段（新平段）</t>
  </si>
  <si>
    <t>收费公路</t>
  </si>
  <si>
    <t>新平彝族傣族自治县交通运输局</t>
  </si>
  <si>
    <t>专项债券</t>
  </si>
  <si>
    <t>注：本表反映本级当年提前下达的新增地方政府债券资金使用安排，由县级以上地方各级财政部门在本级人民代表大会批准预算后二十日内公开。</t>
  </si>
  <si>
    <t>6-1   2022年县级重大政策和重点项目绩效目标表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</si>
  <si>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</si>
  <si>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</si>
  <si>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</si>
  <si>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</si>
  <si>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</si>
  <si>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</si>
  <si>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</si>
  <si>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</si>
  <si>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</si>
  <si>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</si>
  <si>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新平彝族傣族自治县城市管理局.新平县爱国卫生7个专项行动补助经费</t>
  </si>
  <si>
    <t>一是根据《云南省推进爱国卫生“7个专项行动”领导小组办公室关于印发2021年爱国卫生“7个专项行动”州市县考核细则的通知》云爱卫专项办发〔2021〕4 号及《新平县推进爱国卫生“7个专项行动”领导小组指挥部专题会议纪要》（第8期）的文件要求，特制定巩固国家卫生县城暨推进爱国卫生“7个专项行动”项目经费实施方案。二是2022年本项目主要实施内容为市政基础设施维修维护、环卫设施配置，做好公厕和洗手台维护，制定门前五包责任牌，小区道路破损修复，对县城范围内存在红土裸露的绿地和树塘共18,398.9平方米进行树塘篦子铺设和草籽补绿，县城范围内存在缺塘的行道树塘共计659处按周边树种进行补植等项目内容。</t>
  </si>
  <si>
    <t>产出指标</t>
  </si>
  <si>
    <t/>
  </si>
  <si>
    <t>数量指标</t>
  </si>
  <si>
    <t>县城范围内绿化缺塘补种</t>
  </si>
  <si>
    <t>&gt;=</t>
  </si>
  <si>
    <t>659</t>
  </si>
  <si>
    <t>个</t>
  </si>
  <si>
    <t>定量指标</t>
  </si>
  <si>
    <t>反映对县城范围内存在缺塘的行道树塘按周边树种进行补植情况</t>
  </si>
  <si>
    <t>购置果皮箱</t>
  </si>
  <si>
    <t>500</t>
  </si>
  <si>
    <t>反映购置果皮箱情况</t>
  </si>
  <si>
    <t>制作门前五包责任牌</t>
  </si>
  <si>
    <t>6000</t>
  </si>
  <si>
    <t>反映门前五包责任牌情况</t>
  </si>
  <si>
    <t>购买烟头收集器</t>
  </si>
  <si>
    <t>200</t>
  </si>
  <si>
    <t>反映购烟头收集器200个情况</t>
  </si>
  <si>
    <t>质量指标</t>
  </si>
  <si>
    <t>绿化补种成活率</t>
  </si>
  <si>
    <t>=</t>
  </si>
  <si>
    <t>100.00</t>
  </si>
  <si>
    <t>%</t>
  </si>
  <si>
    <t>反映县城范围内缺塘补种的绿植成活率达100%情况</t>
  </si>
  <si>
    <t>购买物品合格率</t>
  </si>
  <si>
    <t>95.00</t>
  </si>
  <si>
    <t>反映购买的各项产品质量合格率情况</t>
  </si>
  <si>
    <t>时效指标</t>
  </si>
  <si>
    <t>持续开展爱国卫生7个专项行动综合整治时限</t>
  </si>
  <si>
    <t>12</t>
  </si>
  <si>
    <t>月</t>
  </si>
  <si>
    <t>反映项目实施期为6个月内实施完成情况</t>
  </si>
  <si>
    <t>成本指标</t>
  </si>
  <si>
    <t>购买烟头收集器单价</t>
  </si>
  <si>
    <t>&lt;=</t>
  </si>
  <si>
    <t>170.00</t>
  </si>
  <si>
    <t>元</t>
  </si>
  <si>
    <t>反映购买烟头收集器单价情况</t>
  </si>
  <si>
    <t>一是根据《云南省推进爱国卫生“7个专项行动”领导小组办公室关于印发2021年爱国卫生“7个专项行动”州市县考核细则的通知》云爱卫专项办发〔2021〕4 号及《新平县推进爱国卫生“7个专项行动”领导小组指挥部专题会议纪要》（第8期）的文件要求，特制定巩固国家卫生县城暨推进爱国卫生“7个专项行动”项目经费实施方案。二是2022年本项目主要实施内容为市政基础设施维修维护、环卫设施配置，做好公厕和洗手台维护，制定门前五包责任牌，小区道路破损修复，对县城范围内存在红土裸露的绿地和树塘共18,398.90平方米进行树塘篦子铺设和草籽补绿，县城范围内存在缺塘的行道树塘共计659处按周边树种进行补植等项目内容。</t>
  </si>
  <si>
    <t>县城缺塘补种树苗每棵单价</t>
  </si>
  <si>
    <t>1,500.00</t>
  </si>
  <si>
    <t>反映县城范围内行道树缺塘补种苗木单价情况</t>
  </si>
  <si>
    <t>购买果皮箱单价</t>
  </si>
  <si>
    <t>1,000.00</t>
  </si>
  <si>
    <t>反映购买果皮箱单价情况</t>
  </si>
  <si>
    <t>制作门前五包责任牌单价</t>
  </si>
  <si>
    <t>8.50</t>
  </si>
  <si>
    <t>反映制作门前五包责任牌单价情况</t>
  </si>
  <si>
    <t>效益指标</t>
  </si>
  <si>
    <t>社会效益指标</t>
  </si>
  <si>
    <t>提升县城人居环境水平</t>
  </si>
  <si>
    <t>提升</t>
  </si>
  <si>
    <t>定性指标</t>
  </si>
  <si>
    <t>反映项目实施后县城人居环境水平得到提升情况</t>
  </si>
  <si>
    <t>可持续影响指标</t>
  </si>
  <si>
    <t>保障基本民生及城市环境卫生</t>
  </si>
  <si>
    <t>1</t>
  </si>
  <si>
    <t>年</t>
  </si>
  <si>
    <t>反映项目开展实施后后对保障基本民生及城市环境卫生的可持续影响达到1年以上（中长期）情况</t>
  </si>
  <si>
    <t>满意度指标</t>
  </si>
  <si>
    <t>服务对象满意度指标</t>
  </si>
  <si>
    <t>群众满意度</t>
  </si>
  <si>
    <t>90.00</t>
  </si>
  <si>
    <t>反映项目实施后的效果让群众满意度达90%以上情况</t>
  </si>
  <si>
    <t>新平彝族傣族自治县自然资源局.新平县国土空间总体规划编制项目经费</t>
  </si>
  <si>
    <t>严格按照国家、省、市要求，形成新平县国土空间总体规划（2021-2035年）初稿，并完成意见征求工作，根据各部门意见修改完善规划文本。为我县“十四五”规划项目建设提供用地空间保障，科学构建生产空间、生活空间、生态空间，为城乡融合发展提供用地保障
完成新平县国土空间总体规划，上报上级自然资源主管部门审查。完成城市体检评估报告、图件、表格等相关成果，并上报上级自然资源主管部门审查。</t>
  </si>
  <si>
    <t>完成新平县国土空间总体规划、城市体检评估</t>
  </si>
  <si>
    <t>2</t>
  </si>
  <si>
    <t>完成新平县国土空间总体规划、城市体检评估工作</t>
  </si>
  <si>
    <t>国土空间总体规划编制专家评审通过合格率</t>
  </si>
  <si>
    <t>根据专家评审意见，通过评审合格率大于等于90%</t>
  </si>
  <si>
    <t>城市体检评估的编制成果专家评审通过合格率</t>
  </si>
  <si>
    <t>资金到位后支付时限</t>
  </si>
  <si>
    <t>30</t>
  </si>
  <si>
    <t>天</t>
  </si>
  <si>
    <t>资金到位后在30天内完成支付</t>
  </si>
  <si>
    <t>综合使用率</t>
  </si>
  <si>
    <t>80.00</t>
  </si>
  <si>
    <t>新平县国土空间总体规划编制项目促进城乡融合发展，提供用地空间保障，使用率大于等于80</t>
  </si>
  <si>
    <t>规划编制使用年限</t>
  </si>
  <si>
    <t>5</t>
  </si>
  <si>
    <t>新平县国土空间总体规划编制项目完成后，编制使用年限大于等于5年</t>
  </si>
  <si>
    <t>人民群众满意度</t>
  </si>
  <si>
    <t>新平彝族傣族自治县农业农村局.新平县70万头生猪养殖生态循环产业化项目补助经费</t>
  </si>
  <si>
    <t xml:space="preserve">
2022年工作目标：
（一）及时完成73个单元1,156.00万元家庭农场奖补资金的部分兑付工作；
（二）完成2个父母代种猪场3,406.00万元奖补资金的部分兑付工作；
（二）推进48个单元1号家庭农场，19个单元2号家庭农场的建设工作；
（三）启动年产36.00万吨饲料厂的建设；
（四）做好其它相关工作。</t>
  </si>
  <si>
    <t>奖补种猪场个数</t>
  </si>
  <si>
    <t>两个种猪场政府奖补资金是否兑付到位</t>
  </si>
  <si>
    <t>获奖补家庭农场数</t>
  </si>
  <si>
    <t>70</t>
  </si>
  <si>
    <t>家庭农场政府奖补资金兑付情况</t>
  </si>
  <si>
    <t>获奖补合作户数</t>
  </si>
  <si>
    <t>50</t>
  </si>
  <si>
    <t>人(户)</t>
  </si>
  <si>
    <t>项目验收合格率</t>
  </si>
  <si>
    <t>项目建设质量</t>
  </si>
  <si>
    <t>资金兑付准确率</t>
  </si>
  <si>
    <t>家庭农场奖补资金兑现时限</t>
  </si>
  <si>
    <t>3</t>
  </si>
  <si>
    <t>家庭农场奖补资金兑现时限2022年-2024年</t>
  </si>
  <si>
    <t>1号家庭农场每个单元奖补标准</t>
  </si>
  <si>
    <t>10.00</t>
  </si>
  <si>
    <t>万元</t>
  </si>
  <si>
    <t>家庭农场奖补资金兑付标准</t>
  </si>
  <si>
    <t>2号家庭农场每个单元奖补标准</t>
  </si>
  <si>
    <t>20.00</t>
  </si>
  <si>
    <t>经济效益指标</t>
  </si>
  <si>
    <t>1个单元家庭农场年代养费收益</t>
  </si>
  <si>
    <t>25.00</t>
  </si>
  <si>
    <t>代养费收益</t>
  </si>
  <si>
    <t>带动就业人数</t>
  </si>
  <si>
    <t>300</t>
  </si>
  <si>
    <t>人</t>
  </si>
  <si>
    <t>项目带动就业人数</t>
  </si>
  <si>
    <t>生态效益指标</t>
  </si>
  <si>
    <t>项目环保备案率</t>
  </si>
  <si>
    <t>项目环保手续办理</t>
  </si>
  <si>
    <t>畜禽粪污处理设施配套率</t>
  </si>
  <si>
    <t>项目环保设施安装</t>
  </si>
  <si>
    <t>受益对象满意度</t>
  </si>
  <si>
    <t>新平彝族傣族自治县水利局.新平县抗旱应急备用井工程专项资金</t>
  </si>
  <si>
    <t>城市供水关系到社会稳定和经济发展，调度好城市供水水源是水利部门的重要任务。为科学合理地调度好县城供水现有水资源，化解特殊气候县城供水危机问题，尽可能减少县城供水对人民生活、社会稳定和经济发展所造成的损害。由于新平县城常住人口不断增多，城市规模不断发展扩大，县城供水水源已远远不能满足需求，受天气影响大，只要5、6月份降雨没有形成有降径流，县城供水将出现危机，如2015年县城就出现了供水危机。项目建成后，可以大大缓解新平县城及扬武集镇片区6.90万人干旱时期饮水困难问题，确保当地经济发展、社会稳定，特别是在今后的干旱灾害中可以发挥重要的抗旱减灾作用。</t>
  </si>
  <si>
    <t>建设抗旱应急备用井数量</t>
  </si>
  <si>
    <t>14</t>
  </si>
  <si>
    <t>口</t>
  </si>
  <si>
    <t>反映抗旱应急备用井建设数量</t>
  </si>
  <si>
    <t>工程质量合格率</t>
  </si>
  <si>
    <t>反映项目验收情况。
竣工验收合格率=（验收合格单元工程数量/完工单元工程总数）×100%</t>
  </si>
  <si>
    <t>资金到位后30天内完成支付</t>
  </si>
  <si>
    <t>反映项目建设发挥的效益指标</t>
  </si>
  <si>
    <t>设计使用年限</t>
  </si>
  <si>
    <t>15</t>
  </si>
  <si>
    <t>反映抗旱应急备用井工程验收合格移交后使用年限</t>
  </si>
  <si>
    <t>反映工程受益群总满意度调查指标</t>
  </si>
  <si>
    <t>新平彝族傣族自治县卫生健康局.新型冠状病毒感染肺炎防控项目经费</t>
  </si>
  <si>
    <t>2022年目标：1.认真贯彻落实习近平总书记关于统筹推进新冠肺炎疫情防控和经济社会发展工作的重要讲话精神，按照国务院联防联控机制、省委省政府、市委市政府、县委县政府部署要求，提高统筹能力，时刻绷紧疫情防控这根弦，坚决克服麻痹思想、厌战情绪、松劲心态，振奋精神，担当作为，积极应对疫情防控面临的新形势，聚焦突出问题，强化精准管控，抓紧抓实抓细各项防控举措，努力巩固疫情防控成果，维护全县人民身体健康和生命安全。2.申请项目经费4,925.00万元，完成全员核酸检测、60天量物资储备、疫情防控健康监测卡点经费、新冠肺炎宣传材料制作、印刷工作。</t>
  </si>
  <si>
    <t>疫情防控物资储备量</t>
  </si>
  <si>
    <t>60</t>
  </si>
  <si>
    <t>新平县新型冠状病毒肺炎防控应急预案60天储备量</t>
  </si>
  <si>
    <t>疫情标本运输完成率</t>
  </si>
  <si>
    <t>疫情标本应送尽送</t>
  </si>
  <si>
    <t>全员核酸检测率</t>
  </si>
  <si>
    <t>符合核酸测定人群保障全员检测</t>
  </si>
  <si>
    <t>入县车辆和人员开展健康监测、排查率</t>
  </si>
  <si>
    <t>设置入县卡点，全员开展健康监测和排查</t>
  </si>
  <si>
    <t>突发疫情及时处置率</t>
  </si>
  <si>
    <t>完善疫情管理上报制度，发现疫情及时外置</t>
  </si>
  <si>
    <t>从疫区回来人员控制率</t>
  </si>
  <si>
    <t>做好疫区返回人员排查，做好隔离管控事项</t>
  </si>
  <si>
    <t>新冠肺炎疫苗接种率</t>
  </si>
  <si>
    <t>符合接种人群应种尽种，并做好登记工作</t>
  </si>
  <si>
    <t>　 管控防治率</t>
  </si>
  <si>
    <t>受接种人群满意度</t>
  </si>
  <si>
    <t>开展接种人群种后回返，掌握接种人群的反应情况</t>
  </si>
  <si>
    <t>新平彝族傣族自治县林业和草原局.新平县森林草原防灭火项目补助资金</t>
  </si>
  <si>
    <t>保护全县477.60万亩森林及391.64万亩草原资源安全，有效预防和扑救森林草原火灾，最大程度减少森林草原火灾及其造成的人员伤亡和财产损失，保障人民生命财产安全，保护森林资源和生物多样性，维护生态安全。实现森林防火“预防为主，积极消灭”的工作方针，努力实现“打早、打小、打了”的森林防火目标。全县年森林火灾发生率控制在6.5次/10.00万公顷以下，即年度森林火灾不超过14次；年森林火灾受害率控制在1‰，即年度森林火灾受害面积不超过140.00公顷；年森林火灾当日扑灭率不低于98.00%；年森林火灾查处率不低于80.00%。</t>
  </si>
  <si>
    <t>发放森林防灭火户主通知书</t>
  </si>
  <si>
    <t>73,000.00</t>
  </si>
  <si>
    <t>册</t>
  </si>
  <si>
    <t>反映购买并发放森林草原防灭火户主通知书的数量</t>
  </si>
  <si>
    <t>发放林农防扑火手册</t>
  </si>
  <si>
    <t>20,000.00</t>
  </si>
  <si>
    <t>反映购买并发放林农防扑火手册的数量</t>
  </si>
  <si>
    <t>五彩旗</t>
  </si>
  <si>
    <t>1,700.00</t>
  </si>
  <si>
    <t>套</t>
  </si>
  <si>
    <t>反映购买五彩旗的数量</t>
  </si>
  <si>
    <t>组建专业扑火队</t>
  </si>
  <si>
    <t>100</t>
  </si>
  <si>
    <t>反映防火期组建4支专业扑火队100人的队伍</t>
  </si>
  <si>
    <t>聘请防火期加密人员</t>
  </si>
  <si>
    <t>643</t>
  </si>
  <si>
    <t>反映12个乡镇（街道）防火期组建办专业扑火队、巡山、路口巡山人员数量</t>
  </si>
  <si>
    <t>年森林火灾受害率</t>
  </si>
  <si>
    <t>&lt;</t>
  </si>
  <si>
    <t>0.10</t>
  </si>
  <si>
    <t>反映森林火灾受损情况</t>
  </si>
  <si>
    <t>年森林火灾当日扑灭率</t>
  </si>
  <si>
    <t>98.00</t>
  </si>
  <si>
    <t>反映当日扑灭森林火灾 的效率</t>
  </si>
  <si>
    <t>保护全县477.60万亩森林及391.64万亩草原资源安全，有效预防和扑救森林草原火灾，最大程度减少森林草原火灾及其造成的人员伤亡和财产损失，保障人民生命财产安全，保护森林资源和生物多样性，维护生态安全。实现森林防火“预防为主，积极消灭”的工作方针，努力实现“打早、打小、打了”的森林防火目标。全县年森林火灾发生率控制在6.5次/10万公顷以下，即年度森林火灾不超过14次；年森林火灾受害率控制在1‰，即年度森林火灾受害面积不超过140.00公顷；年森林火灾当日扑灭率不低于98.00%；年森林火灾查处率不低于80.00%。</t>
  </si>
  <si>
    <t>年森林火灾查处率</t>
  </si>
  <si>
    <t>反映发生森林火灾查处的效率</t>
  </si>
  <si>
    <t>森林草原防火期</t>
  </si>
  <si>
    <t>6</t>
  </si>
  <si>
    <t>每年12月1日至次年6月15日为全市森林防火期，3月1日至5月31日为全市森林高火险期。</t>
  </si>
  <si>
    <t>人民生命财产安全及森林资源多样性</t>
  </si>
  <si>
    <t>保障</t>
  </si>
  <si>
    <t>反映项目实施保障了人民生命财产安全，保护森林资源和生物多样性，维护生态安全。</t>
  </si>
  <si>
    <t>保护全县森林草原资源</t>
  </si>
  <si>
    <t>86,924,435</t>
  </si>
  <si>
    <t>亩</t>
  </si>
  <si>
    <t>反映保护全县477.60435万亩森林及391.64万亩草原资源生态安全</t>
  </si>
  <si>
    <t>全县人民满意度</t>
  </si>
  <si>
    <t>受益群众抽样问卷调查</t>
  </si>
  <si>
    <t>新平彝族傣族自治县残疾人联合会.残疾人就业和扶贫专项资金</t>
  </si>
  <si>
    <t>一是按时完成残疾人按比例就业情况联网认证“跨省通办”相关工作。二是落实残疾人就业各项扶持政策，申报创建市级残疾人就业创业示范基地1个，残疾人创业就业示范点2个，"助残就业同奔小康“10户“乡村振兴”残疾人帮扶示范基地1个；三是加大“互联网+就业”、居家就业等就业扶持力度；四是深入推进残疾人就业服务机构规范化建设，完善服务设施和服务功能，开展残疾人工作者业务培训，；五是对规范化建设范围内的盲保保健按摩店进行持续稳岗保就业扶持补助，持续开展盲人按摩店行业管理及机构扶持建设，新增规范化建设2户；星级评定及维持星级评定9个；发放应对疫情盲人规范化按摩机构稳岗省级补助9户；开展盲人按业创业提升培训。六是巩固拓展脱贫攻坚成果同乡村振兴有效衔接，；七是开展春雨助学行动。</t>
  </si>
  <si>
    <t>盲人按摩机构规范化建设</t>
  </si>
  <si>
    <t>11</t>
  </si>
  <si>
    <t>反映新建盲人按摩机构规范化建设的补助个数。维持原星级补助9个。</t>
  </si>
  <si>
    <t>应对疫情盲人规范化机构稳岗补贴9人</t>
  </si>
  <si>
    <t>9</t>
  </si>
  <si>
    <t>反映应对疫情盲人规范化机构稳岗补贴应补助人数</t>
  </si>
  <si>
    <t>残疾人就业和职业培训实名制统计管理数据录入</t>
  </si>
  <si>
    <t>5,940</t>
  </si>
  <si>
    <t>个（条）</t>
  </si>
  <si>
    <t>反映就业和职业培训实名制统计管理数据录入条数</t>
  </si>
  <si>
    <t>”助残就业同奔小康创业就业行动“残疾人自主创业户</t>
  </si>
  <si>
    <t>户</t>
  </si>
  <si>
    <t>反映”助残就业同奔小康创业就业行动“残疾人自主创业户数</t>
  </si>
  <si>
    <t>残疾人创业就业示范基地、示范点</t>
  </si>
  <si>
    <t>反映申报残疾人创业就业示范点 个数</t>
  </si>
  <si>
    <t>残疾人技能培训</t>
  </si>
  <si>
    <t>1360</t>
  </si>
  <si>
    <t>人次</t>
  </si>
  <si>
    <t>反映就业创业技能培训 人次数</t>
  </si>
  <si>
    <t>残疾人扶持发展生产</t>
  </si>
  <si>
    <t>150</t>
  </si>
  <si>
    <t>反映残疾人扶持发展生产申报应补助户数</t>
  </si>
  <si>
    <t>贫困残疾人临时救助</t>
  </si>
  <si>
    <t>反映贫困残疾人临时救助 人数</t>
  </si>
  <si>
    <t>考取大中专贫困残疾学生及残疾人子女生活救助</t>
  </si>
  <si>
    <t>反映考取大中专贫困残疾学生及残疾人子女生活救助 应补尽补人数</t>
  </si>
  <si>
    <t>贫困残疾儿童”六一节“慰问、“春雨助学”项目</t>
  </si>
  <si>
    <t>反映残疾在校学生应补人数</t>
  </si>
  <si>
    <t>“乡村振兴”残疾人帮扶示范基地</t>
  </si>
  <si>
    <t>反映建设示范基地一个</t>
  </si>
  <si>
    <t>大学生创业就业补贴、转移劳动力补助</t>
  </si>
  <si>
    <t>反映大学生就业创业人数及转移劳动力就业人数补助人数</t>
  </si>
  <si>
    <t>获补对象准确率</t>
  </si>
  <si>
    <t>反映获补助对象认定的准确性情况。
获补对象准确率=抽检符合标准的补助对象数/抽检实际补助对象数*100%</t>
  </si>
  <si>
    <t>培训合格率</t>
  </si>
  <si>
    <t>反映培训对象合格情况</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</si>
  <si>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</si>
  <si>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</si>
  <si>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</si>
  <si>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</si>
  <si>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残疾人事业政策知晓率</t>
  </si>
  <si>
    <t>95</t>
  </si>
  <si>
    <t>反映补助政策的宣传效果情况。
政策知晓率=调查中补助政策知晓人数/调查总人数*100%</t>
  </si>
  <si>
    <t>残疾人事业持续发展</t>
  </si>
  <si>
    <t>提高</t>
  </si>
  <si>
    <t>反映补助促进受助对象生产生活能力提高的情况。</t>
  </si>
  <si>
    <t>反映获补助受益对象的满意程度。</t>
  </si>
  <si>
    <t>新平彝族傣族自治县发展和改革局.粮食风险补助资金</t>
  </si>
  <si>
    <t>（一）2022年保管县级储备粮油共计494.30万公斤，其中：稻谷314.30万公斤，大米25.00万公斤，玉米150.00万公斤，菜油5.00万公斤。付保管费用补贴84.64万元，贷款利息补贴70.00万元。
（二）2022年县级储备粮油轮换239.33万公斤，其中：稻谷214.30万公斤，大米25.00万公斤。支付轮换费用补贴43.93万元，轮换价差亏损补贴58.50万元。
（三）基础设施建设维护费用补贴20.00万元。其中：购买、维修机械设备2.00万元，粮库晒场损毁修复16.00万元，粮仓屋面增加防水、检修补漏2.00万元。
（四）政策性粮食财务利息73.00万元。
（五）抓好安全储粮和安全生产工作，科学保粮水平达到97.00﹪以上，继续实现“一符四无粮仓”单位称号。
（六）做好政策性粮食供应工作，维护县内粮食流通正常秩序。积极配合应急部门做好救灾救济粮供应工作，保障农村、城镇困难群众的基本生活。</t>
  </si>
  <si>
    <t>储备稻谷</t>
  </si>
  <si>
    <t>314.30</t>
  </si>
  <si>
    <t>万公斤</t>
  </si>
  <si>
    <t>完成储备稻谷314.3万公斤。</t>
  </si>
  <si>
    <t>储备大米</t>
  </si>
  <si>
    <t>完成储备大米25万公斤。</t>
  </si>
  <si>
    <t>储备玉米</t>
  </si>
  <si>
    <t>150.00</t>
  </si>
  <si>
    <t>完成储备玉米150万公斤。</t>
  </si>
  <si>
    <t>储备菜油</t>
  </si>
  <si>
    <t>5.00</t>
  </si>
  <si>
    <t>完成储备菜油5万公斤。</t>
  </si>
  <si>
    <t>轮换稻谷</t>
  </si>
  <si>
    <t>214.30</t>
  </si>
  <si>
    <t>完成稻谷轮换214.3万公斤。</t>
  </si>
  <si>
    <t>轮换大米</t>
  </si>
  <si>
    <t>25</t>
  </si>
  <si>
    <t>次/年</t>
  </si>
  <si>
    <t>完成大米轮换25万公斤。</t>
  </si>
  <si>
    <t>晒场修复合格率</t>
  </si>
  <si>
    <t>晒场修复验收合格率达100%。</t>
  </si>
  <si>
    <t>粮价涨幅</t>
  </si>
  <si>
    <t>平稳</t>
  </si>
  <si>
    <t>县域内粮食价格平稳度过。</t>
  </si>
  <si>
    <t>粮农满意度</t>
  </si>
  <si>
    <t>粮农满意度达80%。</t>
  </si>
  <si>
    <t>新平彝族傣族自治县烟草产业服务中心.烤烟产业补助专项资金</t>
  </si>
  <si>
    <t>在省、市重塑烟草产业新优势的背景下，要不断巩固和提升新平高端特色优质烟叶产区的地位和影响力，建好“红塔”烟草第一车间，全县烤烟生产工作需进一步弘扬“敢闯敢试、敢为人先”的玉溪精神，在创新生产方式上持续用力，在关键技术措施落实上逐点突破，在干部履职尽责担当上展现新作为，方能在新的烤烟生产形势下为建设“一极两区”贡献新平烟草力量。结合2021年烤烟生产工作实际和市委、市政府提出在“十四五”末全市力争烟叶收购量在160万担左右的要求，2022年计划种植9.30万亩，收购总量1,000.00万公斤，力争均价增5%，达到32.58元，烟叶交售收入突破3.00亿元，烟叶税突破7,000.00万元，确保到“十四五”末实现市级提出的37.50元/公斤的奋斗目标，计划种植雪茄烟1,000.00亩，产出鲜烟叶980.00吨，为国产雪茄原料生产破题提供部分支撑，推进中式雪茄发展。完成2021年烟叶生产扶持政策兑付。</t>
  </si>
  <si>
    <t>种烟户数</t>
  </si>
  <si>
    <t>5,316</t>
  </si>
  <si>
    <t>反映种烟户数</t>
  </si>
  <si>
    <t>烟叶栽种面积</t>
  </si>
  <si>
    <t>72,900</t>
  </si>
  <si>
    <t>反映烤烟产业种植面积</t>
  </si>
  <si>
    <t>烟叶收购数量</t>
  </si>
  <si>
    <t>950.00</t>
  </si>
  <si>
    <t>反映烤烟收购数量</t>
  </si>
  <si>
    <t>上等烟比例</t>
  </si>
  <si>
    <t>71.19</t>
  </si>
  <si>
    <t>反映中上等烟占受收购总量的比例</t>
  </si>
  <si>
    <t>烟叶收购天数</t>
  </si>
  <si>
    <t>反映整个收购烟叶的天数</t>
  </si>
  <si>
    <t>烟叶交售均价</t>
  </si>
  <si>
    <t>31.03</t>
  </si>
  <si>
    <t>元/公斤</t>
  </si>
  <si>
    <t>反映烟叶交售均价</t>
  </si>
  <si>
    <t>烤烟产业新增产值</t>
  </si>
  <si>
    <t>2.95</t>
  </si>
  <si>
    <t>亿元</t>
  </si>
  <si>
    <t>反映科技推广带动示范区产值增产情况。</t>
  </si>
  <si>
    <t>上缴烟叶税</t>
  </si>
  <si>
    <t>6,485.00</t>
  </si>
  <si>
    <t>反映烤烟产业对财政收入的贡献</t>
  </si>
  <si>
    <t>烤烟扶持政策知晓率</t>
  </si>
  <si>
    <t>烟农满意度</t>
  </si>
  <si>
    <t>反映服务对象对扶持政策的整体满意度。
服务对象满意度=（对扶持政策满意人数/问卷调查人数）*100%。</t>
  </si>
  <si>
    <t>新平彝族傣族自治县乡村振兴局.新平县2022年巩固拓展脱贫攻坚成果同乡村振兴有效衔接县级配套经费</t>
  </si>
  <si>
    <t>一是进一步建立完善贫困预警机制。全力推广应用全省统一的“政府救助平台”；常态化开展防止返贫致贫动态监测和帮扶工作，对脱贫不稳定户、边缘易致贫户，以及因病因灾因意外事故等刚性支出较大或收入大幅缩减导致基本生活出现严重困难户定期检查、动态管理，精准分析返贫致贫原因，采取预防性措施和事后帮扶相结合，分层分类及时纳入帮扶政策范围，因户因人开展帮扶，实行动态清零。
二是积极推进乡村振兴衔接工作。主要从二个方面开展：1.加快发展乡村产业，持续提升乡村基础设施条件；2.对带动建档立卡户发展农业产业的6家新型经营主体进行奖补，支持脱贫村发展壮大村级集体经济。</t>
  </si>
  <si>
    <t>第一书记（工作队长）人数</t>
  </si>
  <si>
    <t>44</t>
  </si>
  <si>
    <t>新平县派驻了44名第一书记（工作队长）。</t>
  </si>
  <si>
    <t>会议费-参会人数</t>
  </si>
  <si>
    <t>每次会议12个乡镇人均参会人数3人，组织6次，合计216人。</t>
  </si>
  <si>
    <t>差旅费-下乡人数</t>
  </si>
  <si>
    <t>2022年预测下乡人次220人。</t>
  </si>
  <si>
    <t>培训费-培训人数</t>
  </si>
  <si>
    <t>468</t>
  </si>
  <si>
    <t>2022年预测培训人次468人。</t>
  </si>
  <si>
    <t>乡村公益性补助人数</t>
  </si>
  <si>
    <t>40</t>
  </si>
  <si>
    <t>补助人数在2021年预算的32人的基础相应的增长，以40人预算，工期12个月。</t>
  </si>
  <si>
    <t>奖补新型经营主体数量</t>
  </si>
  <si>
    <t>2022年兑付的对象是还是这6家。</t>
  </si>
  <si>
    <t>项目完成时间</t>
  </si>
  <si>
    <t>项目组织实施阶段（2022年3月-2022年11月）。</t>
  </si>
  <si>
    <t>驻村工作队县级配套标准</t>
  </si>
  <si>
    <t>万元/人</t>
  </si>
  <si>
    <t>县级财政每年为每个贫困村安排1万元作为第一书记（工作队长）工作经费。</t>
  </si>
  <si>
    <t>会议费的标准</t>
  </si>
  <si>
    <t>190</t>
  </si>
  <si>
    <t>元/人/天</t>
  </si>
  <si>
    <t>三类会议的标准为190元/人.天。</t>
  </si>
  <si>
    <t>差旅费伙食补助标准</t>
  </si>
  <si>
    <t>差旅费伙食补助标准为60元/人/天。</t>
  </si>
  <si>
    <t>培训费的标准</t>
  </si>
  <si>
    <t>培训费的标准为230元/人/天。</t>
  </si>
  <si>
    <t>乡村公益性岗位补助标准</t>
  </si>
  <si>
    <t>1,000</t>
  </si>
  <si>
    <t>乡村公益性岗位补助标准为1000元/人/月。</t>
  </si>
  <si>
    <t>项目受益的乡镇</t>
  </si>
  <si>
    <t>项目受益的乡镇为12个。</t>
  </si>
  <si>
    <t>驻村工作队第一书记（工作队长）满意度</t>
  </si>
  <si>
    <t>驻村工作队第一书记（工作队长）满意度要大于等于90%。</t>
  </si>
  <si>
    <t>乡镇满意度</t>
  </si>
  <si>
    <t>乡镇满意度大于等于90%</t>
  </si>
  <si>
    <t>6-2  重点工作情况解释说明汇总表</t>
  </si>
  <si>
    <t>重点工作</t>
  </si>
  <si>
    <t>2021年工作重点及工作情况</t>
  </si>
  <si>
    <t>多措并举抓收入，财政经济运行平稳</t>
  </si>
  <si>
    <t>一是落实减税降费政策，强化收入征管。加强财税与各执收部门的沟通协调，强化税收预期管理，跟踪关注重点税种，执收部门协调联动，齐抓共管，2021年税收收入较上年增长21.19%，地方税收首次突破10亿元大关，财政经济运行呈现趋稳回升态势。二是积极盘活资产资源，增加县级财政收入。持续强化资产资源盘活，出让河道采砂石场14处、出让新平县第一中学宿舍经营权，共实现处置收入9,175.00万元。三是加强对财政存量资金的清理盘活。共盘活存量资金2.70亿元，统筹用于保障民生支出和急需的重点发展领域支出。</t>
  </si>
  <si>
    <t>落实惠民政策，保障民生支出。</t>
  </si>
  <si>
    <t>一是严格保障“三保”责任落实。2021年新平县省口径“三保”支出138,247.00万元，“三保”执行率为100.00%。二是加快直达资金支出，通过建立直达资金管理台账，每月分析直达资金支出情况，确保直达资金真正惠企利民。2021年新平县共收到直达资金37,094.00万元，支出35,705.00万元，支出率为96.25%，居全市前列；参照直达资金收到4044万元，支出3701万元，支出率为91.52%。三是持续支持教育卫生健康事业发展。共安排教育支出5.80亿元，生均教育支出达1.45万元，发行专项债券3.40亿元用于医疗基础设施建设，医疗环境持续改善。四是扎实做好困难群众救助及就业支持。共发放困难群体补助资金5,496.00万元，救助困难群众人数10,855人，做到应救尽救。就业补助支出826.00万元，支持1,114人就业。兑付创业担保贷款贴息资金1,266.00万元，其中个人创业担保贷款贴息资金1,245.00万元，支持7,320人次就业，小微企业创业担保贷款资金21.00万元，惠及小微企业14户。五是巩固拓展脱贫攻坚成果，助推乡村振兴。共支出乡村振兴资金3,900.00万元，有力保障乡村振兴建设。六是严格落实粮食安全责任和耕地保护制度。拨付储备粮油政策性补助及粮食应急供应网点补助资金330.00万元；拨付耕地地力保护补贴资金3,012.00万元，补贴面积543,780亩；拨付种粮农民一次性补贴资金570.00万元，补贴种植面积359,621.00亩。</t>
  </si>
  <si>
    <t>加强协调联动，积极向上争取成效明显。</t>
  </si>
  <si>
    <t>一是争取资金助力财政平稳运行。把向上争取资金工作纳入综合考核，调动各级各部门向上争取资金积极性，全县共争取到中央、省、市级资金14.10 亿元，同口径相比增长11.00%。二是争取地方政府专项债券工作有突破。共储备新增专项债券项目15个，通过国家发改委和财政部审核12个，成功发行新平县医院医技综合楼、农产品智慧冷链物流园等6个项目专项债券资金8.90亿元。三是政银企合作成效明显。加强与金融机构协调对接服务，加大项目融资力度，乡村振兴道路、园区产城融合等项目融资到位33.70亿元。</t>
  </si>
  <si>
    <t>推进财政改革，提高财政管理水平。</t>
  </si>
  <si>
    <t>一是推进预算标准化平台建设，全面落实国库集中支付制度，修改完善预算定额标准，强化预算约束，厉行节约，严格落实会议费、差旅费、培训费等管理制度，压缩一般性支出。二是优化支出结构，健全“三保”保障机制，确保民生政策落实到位，促进社会和谐稳定。三是预决算公开更加规范，落实预决算公开办法，财政预决算、部门预决算及“三公”经费预决算在平台上公开，接受社会监督。四是强化预算绩效管理。推进绩效指标体系建设，开展财政绩效评价，提高部门履职效能和公共服务供给质量。五是有序推进县乡财政体制改革。制定出台《新平县戛洒镇财政体制管理办法（试行）》《新平县乡镇财政体制实施办法（试行）》《新平县县对乡镇财政转移支付管理暂行办法》等制度，通过实行划分收入、明确财政事权和支出责任、增收奖补、定额上解的财政管理体制，为调动县乡理财积极性，增收节支，提升基层财政公共服务能力打下了良好基础。六是有效防范化解政府债务风险。切实落实防范和化解政府债务风险的决策部署和工作措施，通过盘活资产、融资置换、贷款展期、预算安排、合规核销等措施，稳妥化解政府债务，确保政府信用。2021年化解政府债务4.60亿元。七是切实发挥监督职能。认真开展专项资金、会计信息质量、预决算信息公开等监督检查，加大政府会计准则制度的培训力度；加强政府采购管理，政府采购工作进一步规范；加强财政财务管理，维护财经秩序，推动全县财政管理质量和效率提升。</t>
  </si>
  <si>
    <t>深化国有企业改革，提升改革综合成效。</t>
  </si>
  <si>
    <t>一是完善监管体系。完成县属企业改革相关配套文件30余个，涉及国有资产结构布局、国有资产管理体制、党的建设、企业自身建设等方面。二是加强县属企业债务风险防控工作。建立债务情况月报制度，及时掌握县属企业债务情况，不断完善债务风险预警机制，防范债务风险。三是加强党的领导和组织建设。按照党组织讨论研究作为董事会、经理层决策重大问题前置程序要求，各企业完成党支部委员会前置研究讨论事项清单。四是持续提升县属企业发展活力。开展县属企业内设岗位竞聘工作，减员增效。健全激励、约束机制，制定《关于县属企业全员业绩考核工作的指导意见》，实施“工作有标准、管理全覆盖、考核无盲区、奖惩有依据”的全员业绩考核制度。做好剥离国有企业社会职能和解决历史遗留问题工作，常态化抓好新增国有企业退休人员移交管理工作，2021年新增移交国有企业退休人员30人；制定《新平县国有企业公司制改革实施方案》，完成公司制改革1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</si>
</sst>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3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0000"/>
    <numFmt numFmtId="195" formatCode="0.00_ "/>
    <numFmt numFmtId="196" formatCode="0\.0,&quot;0&quot;"/>
    <numFmt numFmtId="197" formatCode="0.0"/>
    <numFmt numFmtId="198" formatCode="#,##0_ ;[Red]\-#,##0\ "/>
    <numFmt numFmtId="199" formatCode="#,##0.00_ "/>
    <numFmt numFmtId="200" formatCode="#,##0_ "/>
    <numFmt numFmtId="201" formatCode="_ * #,##0_ ;_ * \-#,##0_ ;_ * &quot;-&quot;??_ ;_ @_ "/>
    <numFmt numFmtId="202" formatCode="0.0%"/>
    <numFmt numFmtId="203" formatCode="#,##0.00_);[Red]\(#,##0.00\)"/>
    <numFmt numFmtId="204" formatCode="#,##0.000_ "/>
    <numFmt numFmtId="205" formatCode="_ * #,##0.00_ ;_ * \-#,##0.00_ ;_ * &quot;-&quot;_ ;_ @_ "/>
    <numFmt numFmtId="206" formatCode="0_ "/>
  </numFmts>
  <fonts count="129">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2"/>
      <color theme="1"/>
      <name val="宋体"/>
      <charset val="134"/>
      <scheme val="minor"/>
    </font>
    <font>
      <sz val="12"/>
      <color indexed="8"/>
      <name val="宋体"/>
      <charset val="134"/>
      <scheme val="minor"/>
    </font>
    <font>
      <sz val="10"/>
      <name val="宋体"/>
      <charset val="134"/>
    </font>
    <font>
      <b/>
      <sz val="10"/>
      <name val="宋体"/>
      <charset val="134"/>
    </font>
    <font>
      <sz val="20"/>
      <color indexed="8"/>
      <name val="方正小标宋简体"/>
      <charset val="134"/>
    </font>
    <font>
      <b/>
      <sz val="14"/>
      <color indexed="8"/>
      <name val="宋体"/>
      <charset val="134"/>
    </font>
    <font>
      <sz val="14"/>
      <color indexed="8"/>
      <name val="宋体"/>
      <charset val="134"/>
    </font>
    <font>
      <sz val="11"/>
      <color indexed="8"/>
      <name val="宋体"/>
      <charset val="134"/>
      <scheme val="minor"/>
    </font>
    <font>
      <sz val="14"/>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4"/>
      <name val="Arial"/>
      <charset val="134"/>
    </font>
    <font>
      <b/>
      <sz val="14"/>
      <name val="Arial"/>
      <charset val="134"/>
    </font>
    <font>
      <b/>
      <sz val="14"/>
      <color theme="1"/>
      <name val="宋体"/>
      <charset val="134"/>
    </font>
    <font>
      <sz val="14"/>
      <color indexed="10"/>
      <name val="宋体"/>
      <charset val="134"/>
    </font>
    <font>
      <sz val="12"/>
      <color rgb="FFFF0000"/>
      <name val="宋体"/>
      <charset val="134"/>
    </font>
    <font>
      <sz val="12"/>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9"/>
      <name val="宋体"/>
      <charset val="134"/>
    </font>
    <font>
      <sz val="12"/>
      <color indexed="9"/>
      <name val="宋体"/>
      <charset val="134"/>
    </font>
    <font>
      <b/>
      <sz val="11"/>
      <color indexed="8"/>
      <name val="宋体"/>
      <charset val="134"/>
    </font>
    <font>
      <sz val="10"/>
      <name val="Geneva"/>
      <charset val="134"/>
    </font>
    <font>
      <sz val="10"/>
      <name val="楷体"/>
      <charset val="134"/>
    </font>
    <font>
      <sz val="8"/>
      <name val="Times New Roman"/>
      <charset val="134"/>
    </font>
    <font>
      <sz val="11"/>
      <color indexed="17"/>
      <name val="宋体"/>
      <charset val="134"/>
    </font>
    <font>
      <sz val="11"/>
      <color indexed="60"/>
      <name val="宋体"/>
      <charset val="134"/>
    </font>
    <font>
      <sz val="8"/>
      <name val="Arial"/>
      <charset val="134"/>
    </font>
    <font>
      <sz val="10"/>
      <name val="Arial"/>
      <charset val="134"/>
    </font>
    <font>
      <sz val="12"/>
      <color indexed="16"/>
      <name val="宋体"/>
      <charset val="134"/>
    </font>
    <font>
      <sz val="12"/>
      <color indexed="17"/>
      <name val="宋体"/>
      <charset val="134"/>
    </font>
    <font>
      <sz val="12"/>
      <name val="Times New Roman"/>
      <charset val="134"/>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134"/>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right style="thin">
        <color auto="1"/>
      </right>
      <top/>
      <bottom style="thin">
        <color auto="1"/>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25"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4" borderId="11"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2" applyNumberFormat="0" applyFill="0" applyAlignment="0" applyProtection="0">
      <alignment vertical="center"/>
    </xf>
    <xf numFmtId="0" fontId="61" fillId="0" borderId="12" applyNumberFormat="0" applyFill="0" applyAlignment="0" applyProtection="0">
      <alignment vertical="center"/>
    </xf>
    <xf numFmtId="0" fontId="62" fillId="0" borderId="13" applyNumberFormat="0" applyFill="0" applyAlignment="0" applyProtection="0">
      <alignment vertical="center"/>
    </xf>
    <xf numFmtId="0" fontId="62" fillId="0" borderId="0" applyNumberFormat="0" applyFill="0" applyBorder="0" applyAlignment="0" applyProtection="0">
      <alignment vertical="center"/>
    </xf>
    <xf numFmtId="0" fontId="63" fillId="5" borderId="14" applyNumberFormat="0" applyAlignment="0" applyProtection="0">
      <alignment vertical="center"/>
    </xf>
    <xf numFmtId="0" fontId="64" fillId="6" borderId="15" applyNumberFormat="0" applyAlignment="0" applyProtection="0">
      <alignment vertical="center"/>
    </xf>
    <xf numFmtId="0" fontId="65" fillId="6" borderId="14" applyNumberFormat="0" applyAlignment="0" applyProtection="0">
      <alignment vertical="center"/>
    </xf>
    <xf numFmtId="0" fontId="66" fillId="7" borderId="16" applyNumberFormat="0" applyAlignment="0" applyProtection="0">
      <alignment vertical="center"/>
    </xf>
    <xf numFmtId="0" fontId="67" fillId="0" borderId="17" applyNumberFormat="0" applyFill="0" applyAlignment="0" applyProtection="0">
      <alignment vertical="center"/>
    </xf>
    <xf numFmtId="0" fontId="68" fillId="0" borderId="18" applyNumberFormat="0" applyFill="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2" fillId="11" borderId="0" applyNumberFormat="0" applyBorder="0" applyAlignment="0" applyProtection="0">
      <alignment vertical="center"/>
    </xf>
    <xf numFmtId="0" fontId="73" fillId="12" borderId="0" applyNumberFormat="0" applyBorder="0" applyAlignment="0" applyProtection="0">
      <alignment vertical="center"/>
    </xf>
    <xf numFmtId="0" fontId="73"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2" fillId="34" borderId="0" applyNumberFormat="0" applyBorder="0" applyAlignment="0" applyProtection="0">
      <alignment vertical="center"/>
    </xf>
    <xf numFmtId="0" fontId="0" fillId="0" borderId="0">
      <alignment vertical="center"/>
    </xf>
    <xf numFmtId="0" fontId="0" fillId="0" borderId="0">
      <alignment vertical="center"/>
    </xf>
    <xf numFmtId="0" fontId="74" fillId="0" borderId="19" applyNumberFormat="0" applyFill="0" applyAlignment="0" applyProtection="0">
      <alignment vertical="center"/>
    </xf>
    <xf numFmtId="0" fontId="75" fillId="35" borderId="0" applyNumberFormat="0" applyBorder="0" applyAlignment="0" applyProtection="0">
      <alignment vertical="center"/>
    </xf>
    <xf numFmtId="0" fontId="76" fillId="36" borderId="0" applyNumberFormat="0" applyBorder="0" applyAlignment="0" applyProtection="0">
      <alignment vertical="center"/>
    </xf>
    <xf numFmtId="0" fontId="77" fillId="0" borderId="20" applyNumberFormat="0" applyFill="0" applyAlignment="0" applyProtection="0">
      <alignment vertical="center"/>
    </xf>
    <xf numFmtId="0" fontId="25" fillId="0" borderId="0">
      <alignment vertical="center"/>
    </xf>
    <xf numFmtId="0" fontId="78" fillId="0" borderId="0">
      <alignment vertical="center"/>
    </xf>
    <xf numFmtId="0" fontId="79" fillId="0" borderId="21" applyNumberFormat="0" applyFill="0" applyProtection="0">
      <alignment horizontal="center" vertical="center"/>
    </xf>
    <xf numFmtId="9" fontId="25" fillId="0" borderId="0" applyFont="0" applyFill="0" applyBorder="0" applyAlignment="0" applyProtection="0">
      <alignment vertical="center"/>
    </xf>
    <xf numFmtId="0" fontId="76" fillId="37" borderId="0" applyNumberFormat="0" applyBorder="0" applyAlignment="0" applyProtection="0">
      <alignment vertical="center"/>
    </xf>
    <xf numFmtId="0" fontId="80" fillId="0" borderId="0">
      <alignment horizontal="center" vertical="center" wrapText="1"/>
      <protection locked="0"/>
    </xf>
    <xf numFmtId="0" fontId="81" fillId="38" borderId="0" applyNumberFormat="0" applyBorder="0" applyAlignment="0" applyProtection="0">
      <alignment vertical="center"/>
    </xf>
    <xf numFmtId="0" fontId="78" fillId="0" borderId="0">
      <alignment vertical="center"/>
    </xf>
    <xf numFmtId="0" fontId="25" fillId="0" borderId="0">
      <alignment vertical="center"/>
    </xf>
    <xf numFmtId="0" fontId="23" fillId="39" borderId="0" applyNumberFormat="0" applyBorder="0" applyAlignment="0" applyProtection="0">
      <alignment vertical="center"/>
    </xf>
    <xf numFmtId="0" fontId="82" fillId="40" borderId="0" applyNumberFormat="0" applyBorder="0" applyAlignment="0" applyProtection="0">
      <alignment vertical="center"/>
    </xf>
    <xf numFmtId="0" fontId="23" fillId="41" borderId="0" applyNumberFormat="0" applyBorder="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76" fillId="42" borderId="0" applyNumberFormat="0" applyBorder="0" applyAlignment="0" applyProtection="0">
      <alignment vertical="center"/>
    </xf>
    <xf numFmtId="0" fontId="83" fillId="39" borderId="1" applyNumberFormat="0" applyBorder="0" applyAlignment="0" applyProtection="0">
      <alignment vertical="center"/>
    </xf>
    <xf numFmtId="0" fontId="81" fillId="43" borderId="0" applyNumberFormat="0" applyBorder="0" applyAlignment="0" applyProtection="0">
      <alignment vertical="center"/>
    </xf>
    <xf numFmtId="0" fontId="76" fillId="44" borderId="0" applyNumberFormat="0" applyBorder="0" applyAlignment="0" applyProtection="0">
      <alignment vertical="center"/>
    </xf>
    <xf numFmtId="0" fontId="75" fillId="42" borderId="0" applyNumberFormat="0" applyBorder="0" applyAlignment="0" applyProtection="0">
      <alignment vertical="center"/>
    </xf>
    <xf numFmtId="176" fontId="84" fillId="0" borderId="21" applyFill="0" applyProtection="0">
      <alignment horizontal="right" vertical="center"/>
    </xf>
    <xf numFmtId="0" fontId="76" fillId="37" borderId="0" applyNumberFormat="0" applyBorder="0" applyAlignment="0" applyProtection="0">
      <alignment vertical="center"/>
    </xf>
    <xf numFmtId="0" fontId="85" fillId="45" borderId="0" applyNumberFormat="0" applyBorder="0" applyAlignment="0" applyProtection="0">
      <alignment vertical="center"/>
    </xf>
    <xf numFmtId="0" fontId="75" fillId="46" borderId="0" applyNumberFormat="0" applyBorder="0" applyAlignment="0" applyProtection="0">
      <alignment vertical="center"/>
    </xf>
    <xf numFmtId="0" fontId="86" fillId="38" borderId="0" applyNumberFormat="0" applyBorder="0" applyAlignment="0" applyProtection="0">
      <alignment vertical="center"/>
    </xf>
    <xf numFmtId="0" fontId="75" fillId="47" borderId="0" applyNumberFormat="0" applyBorder="0" applyAlignment="0" applyProtection="0">
      <alignment vertical="center"/>
    </xf>
    <xf numFmtId="0" fontId="25" fillId="0" borderId="0">
      <alignment vertical="center"/>
    </xf>
    <xf numFmtId="0" fontId="87" fillId="0" borderId="0">
      <alignment vertical="center"/>
    </xf>
    <xf numFmtId="0" fontId="76" fillId="42" borderId="0" applyNumberFormat="0" applyBorder="0" applyAlignment="0" applyProtection="0">
      <alignment vertical="center"/>
    </xf>
    <xf numFmtId="0" fontId="76" fillId="48" borderId="0" applyNumberFormat="0" applyBorder="0" applyAlignment="0" applyProtection="0">
      <alignment vertical="center"/>
    </xf>
    <xf numFmtId="9" fontId="25" fillId="0" borderId="0" applyFont="0" applyFill="0" applyBorder="0" applyAlignment="0" applyProtection="0">
      <alignment vertical="center"/>
    </xf>
    <xf numFmtId="0" fontId="76" fillId="44" borderId="0" applyNumberFormat="0" applyBorder="0" applyAlignment="0" applyProtection="0">
      <alignment vertical="center"/>
    </xf>
    <xf numFmtId="0" fontId="88" fillId="0" borderId="0" applyNumberFormat="0" applyFill="0" applyBorder="0" applyAlignment="0" applyProtection="0">
      <alignment vertical="center"/>
    </xf>
    <xf numFmtId="0" fontId="25" fillId="0" borderId="0">
      <alignment vertical="center"/>
    </xf>
    <xf numFmtId="0" fontId="25" fillId="0" borderId="0">
      <alignment vertical="center"/>
    </xf>
    <xf numFmtId="0" fontId="75" fillId="45" borderId="0" applyNumberFormat="0" applyBorder="0" applyAlignment="0" applyProtection="0">
      <alignment vertical="center"/>
    </xf>
    <xf numFmtId="0" fontId="25" fillId="0" borderId="0">
      <alignment vertical="center"/>
    </xf>
    <xf numFmtId="0" fontId="89" fillId="0" borderId="22" applyNumberFormat="0" applyFill="0" applyAlignment="0" applyProtection="0">
      <alignment vertical="center"/>
    </xf>
    <xf numFmtId="0" fontId="76" fillId="48"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75" fillId="45" borderId="0" applyNumberFormat="0" applyBorder="0" applyAlignment="0" applyProtection="0">
      <alignment vertical="center"/>
    </xf>
    <xf numFmtId="0" fontId="87" fillId="0" borderId="0">
      <alignment vertical="center"/>
    </xf>
    <xf numFmtId="0" fontId="90" fillId="45" borderId="0" applyNumberFormat="0" applyBorder="0" applyAlignment="0" applyProtection="0">
      <alignment vertical="center"/>
    </xf>
    <xf numFmtId="0" fontId="25" fillId="0" borderId="0">
      <alignment vertical="center"/>
    </xf>
    <xf numFmtId="0" fontId="76" fillId="42" borderId="0" applyNumberFormat="0" applyBorder="0" applyAlignment="0" applyProtection="0">
      <alignment vertical="center"/>
    </xf>
    <xf numFmtId="0" fontId="76" fillId="37" borderId="0" applyNumberFormat="0" applyBorder="0" applyAlignment="0" applyProtection="0">
      <alignment vertical="center"/>
    </xf>
    <xf numFmtId="9" fontId="25" fillId="0" borderId="0" applyFont="0" applyFill="0" applyBorder="0" applyAlignment="0" applyProtection="0">
      <alignment vertical="center"/>
    </xf>
    <xf numFmtId="0" fontId="76" fillId="42" borderId="0" applyNumberFormat="0" applyBorder="0" applyAlignment="0" applyProtection="0">
      <alignment vertical="center"/>
    </xf>
    <xf numFmtId="0" fontId="0" fillId="48"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91" fillId="0" borderId="0" applyNumberFormat="0" applyFill="0" applyBorder="0" applyAlignment="0" applyProtection="0">
      <alignment vertical="center"/>
    </xf>
    <xf numFmtId="0" fontId="92" fillId="0" borderId="23">
      <alignment horizontal="center" vertical="center"/>
    </xf>
    <xf numFmtId="0" fontId="90" fillId="49" borderId="0" applyNumberFormat="0" applyBorder="0" applyAlignment="0" applyProtection="0">
      <alignment vertical="center"/>
    </xf>
    <xf numFmtId="0" fontId="75" fillId="46" borderId="0" applyNumberFormat="0" applyBorder="0" applyAlignment="0" applyProtection="0">
      <alignment vertical="center"/>
    </xf>
    <xf numFmtId="0" fontId="93" fillId="41" borderId="24" applyNumberFormat="0" applyAlignment="0" applyProtection="0">
      <alignment vertical="center"/>
    </xf>
    <xf numFmtId="0" fontId="0" fillId="38" borderId="0" applyNumberFormat="0" applyBorder="0" applyAlignment="0" applyProtection="0">
      <alignment vertical="center"/>
    </xf>
    <xf numFmtId="0" fontId="82" fillId="40" borderId="0" applyNumberFormat="0" applyBorder="0" applyAlignment="0" applyProtection="0">
      <alignment vertical="center"/>
    </xf>
    <xf numFmtId="0" fontId="74" fillId="0" borderId="19" applyNumberFormat="0" applyFill="0" applyAlignment="0" applyProtection="0">
      <alignment vertical="center"/>
    </xf>
    <xf numFmtId="0" fontId="0" fillId="0" borderId="0">
      <alignment vertical="center"/>
    </xf>
    <xf numFmtId="0" fontId="0" fillId="0" borderId="0">
      <alignment vertical="center"/>
    </xf>
    <xf numFmtId="0" fontId="25" fillId="0" borderId="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84" fillId="0" borderId="4" applyNumberFormat="0" applyFill="0" applyProtection="0">
      <alignment horizontal="right" vertical="center"/>
    </xf>
    <xf numFmtId="0" fontId="74" fillId="0" borderId="19" applyNumberFormat="0" applyFill="0" applyAlignment="0" applyProtection="0">
      <alignment vertical="center"/>
    </xf>
    <xf numFmtId="0" fontId="0" fillId="0" borderId="0">
      <alignment vertical="center"/>
    </xf>
    <xf numFmtId="0" fontId="0" fillId="0" borderId="0">
      <alignment vertical="center"/>
    </xf>
    <xf numFmtId="0" fontId="94" fillId="0" borderId="0" applyNumberFormat="0" applyFill="0" applyBorder="0" applyAlignment="0" applyProtection="0">
      <alignment vertical="center"/>
    </xf>
    <xf numFmtId="0" fontId="23" fillId="39" borderId="0" applyNumberFormat="0" applyBorder="0" applyAlignment="0" applyProtection="0">
      <alignment vertical="center"/>
    </xf>
    <xf numFmtId="0" fontId="77" fillId="0" borderId="20" applyNumberFormat="0" applyFill="0" applyAlignment="0" applyProtection="0">
      <alignment vertical="center"/>
    </xf>
    <xf numFmtId="0" fontId="74" fillId="0" borderId="19" applyNumberFormat="0" applyFill="0" applyAlignment="0" applyProtection="0">
      <alignment vertical="center"/>
    </xf>
    <xf numFmtId="0" fontId="0" fillId="0" borderId="0">
      <alignment vertical="center"/>
    </xf>
    <xf numFmtId="0" fontId="0" fillId="0" borderId="0">
      <alignment vertical="center"/>
    </xf>
    <xf numFmtId="0" fontId="90" fillId="49" borderId="0" applyNumberFormat="0" applyBorder="0" applyAlignment="0" applyProtection="0">
      <alignment vertical="center"/>
    </xf>
    <xf numFmtId="0" fontId="23" fillId="41" borderId="0" applyNumberFormat="0" applyBorder="0" applyAlignment="0" applyProtection="0">
      <alignment vertical="center"/>
    </xf>
    <xf numFmtId="0" fontId="95" fillId="44" borderId="25" applyNumberFormat="0" applyAlignment="0" applyProtection="0">
      <alignment vertical="center"/>
    </xf>
    <xf numFmtId="0" fontId="25" fillId="0" borderId="0" applyNumberFormat="0" applyFont="0" applyFill="0" applyBorder="0" applyAlignment="0" applyProtection="0">
      <alignment horizontal="left" vertical="center"/>
    </xf>
    <xf numFmtId="0" fontId="23" fillId="41" borderId="0" applyNumberFormat="0" applyBorder="0" applyAlignment="0" applyProtection="0">
      <alignment vertical="center"/>
    </xf>
    <xf numFmtId="0" fontId="86" fillId="38" borderId="0" applyNumberFormat="0" applyBorder="0" applyAlignment="0" applyProtection="0">
      <alignment vertical="center"/>
    </xf>
    <xf numFmtId="0" fontId="74" fillId="0" borderId="19" applyNumberFormat="0" applyFill="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75" fillId="41" borderId="0" applyNumberFormat="0" applyBorder="0" applyAlignment="0" applyProtection="0">
      <alignment vertical="center"/>
    </xf>
    <xf numFmtId="0" fontId="8" fillId="0" borderId="0">
      <alignment vertical="center"/>
    </xf>
    <xf numFmtId="0" fontId="96" fillId="41" borderId="26" applyNumberFormat="0" applyAlignment="0" applyProtection="0">
      <alignment vertical="center"/>
    </xf>
    <xf numFmtId="0" fontId="76" fillId="42" borderId="0" applyNumberFormat="0" applyBorder="0" applyAlignment="0" applyProtection="0">
      <alignment vertical="center"/>
    </xf>
    <xf numFmtId="0" fontId="89" fillId="0" borderId="22" applyNumberFormat="0" applyFill="0" applyAlignment="0" applyProtection="0">
      <alignment vertical="center"/>
    </xf>
    <xf numFmtId="0" fontId="97" fillId="0" borderId="0">
      <alignment vertical="center"/>
    </xf>
    <xf numFmtId="0" fontId="76" fillId="42" borderId="0" applyNumberFormat="0" applyBorder="0" applyAlignment="0" applyProtection="0">
      <alignment vertical="center"/>
    </xf>
    <xf numFmtId="0" fontId="89" fillId="0" borderId="22" applyNumberFormat="0" applyFill="0" applyAlignment="0" applyProtection="0">
      <alignment vertical="center"/>
    </xf>
    <xf numFmtId="0" fontId="23" fillId="39" borderId="0" applyNumberFormat="0" applyBorder="0" applyAlignment="0" applyProtection="0">
      <alignment vertical="center"/>
    </xf>
    <xf numFmtId="0" fontId="25" fillId="0" borderId="0">
      <alignment vertical="center"/>
    </xf>
    <xf numFmtId="0" fontId="82" fillId="40" borderId="0" applyNumberFormat="0" applyBorder="0" applyAlignment="0" applyProtection="0">
      <alignment vertical="center"/>
    </xf>
    <xf numFmtId="0" fontId="78" fillId="0" borderId="0">
      <alignment vertical="center"/>
    </xf>
    <xf numFmtId="0" fontId="87" fillId="0" borderId="0">
      <alignment vertical="center"/>
    </xf>
    <xf numFmtId="0" fontId="97" fillId="0" borderId="0">
      <alignment vertical="center"/>
    </xf>
    <xf numFmtId="0" fontId="97" fillId="0" borderId="0">
      <alignment vertical="center"/>
    </xf>
    <xf numFmtId="0" fontId="87" fillId="0" borderId="0">
      <alignment vertical="center"/>
    </xf>
    <xf numFmtId="9" fontId="25" fillId="0" borderId="0" applyFont="0" applyFill="0" applyBorder="0" applyAlignment="0" applyProtection="0">
      <alignment vertical="center"/>
    </xf>
    <xf numFmtId="0" fontId="23" fillId="39" borderId="0" applyNumberFormat="0" applyBorder="0" applyAlignment="0" applyProtection="0">
      <alignment vertical="center"/>
    </xf>
    <xf numFmtId="0" fontId="78" fillId="0" borderId="0">
      <alignment vertical="center"/>
    </xf>
    <xf numFmtId="9" fontId="25" fillId="0" borderId="0" applyFont="0" applyFill="0" applyBorder="0" applyAlignment="0" applyProtection="0">
      <alignment vertical="center"/>
    </xf>
    <xf numFmtId="0" fontId="25" fillId="0" borderId="0">
      <alignment vertical="center"/>
    </xf>
    <xf numFmtId="0" fontId="78"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78" fillId="0" borderId="0">
      <alignment vertical="center"/>
    </xf>
    <xf numFmtId="49" fontId="25" fillId="0" borderId="0" applyFont="0" applyFill="0" applyBorder="0" applyAlignment="0" applyProtection="0">
      <alignment vertical="center"/>
    </xf>
    <xf numFmtId="0" fontId="98" fillId="0" borderId="0" applyNumberFormat="0" applyFill="0" applyBorder="0" applyAlignment="0" applyProtection="0">
      <alignment vertical="top"/>
      <protection locked="0"/>
    </xf>
    <xf numFmtId="0" fontId="87" fillId="0" borderId="0">
      <alignment vertical="center"/>
    </xf>
    <xf numFmtId="0" fontId="0" fillId="0" borderId="0">
      <alignment vertical="center"/>
    </xf>
    <xf numFmtId="0" fontId="23" fillId="39" borderId="0" applyNumberFormat="0" applyBorder="0" applyAlignment="0" applyProtection="0">
      <alignment vertical="center"/>
    </xf>
    <xf numFmtId="0" fontId="25" fillId="0" borderId="0">
      <alignment vertical="center"/>
    </xf>
    <xf numFmtId="0" fontId="82" fillId="40" borderId="0" applyNumberFormat="0" applyBorder="0" applyAlignment="0" applyProtection="0">
      <alignment vertical="center"/>
    </xf>
    <xf numFmtId="0" fontId="78" fillId="0" borderId="0">
      <alignment vertical="center"/>
    </xf>
    <xf numFmtId="0" fontId="25" fillId="0" borderId="0">
      <alignment vertical="center"/>
    </xf>
    <xf numFmtId="9" fontId="25" fillId="0" borderId="0" applyFont="0" applyFill="0" applyBorder="0" applyAlignment="0" applyProtection="0">
      <alignment vertical="center"/>
    </xf>
    <xf numFmtId="0" fontId="78" fillId="0" borderId="0">
      <alignment vertical="center"/>
    </xf>
    <xf numFmtId="0" fontId="99" fillId="45" borderId="0" applyNumberFormat="0" applyBorder="0" applyAlignment="0" applyProtection="0">
      <alignment vertical="center"/>
    </xf>
    <xf numFmtId="0" fontId="78" fillId="0" borderId="0">
      <alignment vertical="center"/>
    </xf>
    <xf numFmtId="0" fontId="76" fillId="37" borderId="0" applyNumberFormat="0" applyBorder="0" applyAlignment="0" applyProtection="0">
      <alignment vertical="center"/>
    </xf>
    <xf numFmtId="0" fontId="98" fillId="0" borderId="0" applyNumberFormat="0" applyFill="0" applyBorder="0" applyAlignment="0" applyProtection="0">
      <alignment vertical="top"/>
      <protection locked="0"/>
    </xf>
    <xf numFmtId="49" fontId="25" fillId="0" borderId="0" applyFont="0" applyFill="0" applyBorder="0" applyAlignment="0" applyProtection="0">
      <alignment vertical="center"/>
    </xf>
    <xf numFmtId="0" fontId="76" fillId="48" borderId="0" applyNumberFormat="0" applyBorder="0" applyAlignment="0" applyProtection="0">
      <alignment vertical="center"/>
    </xf>
    <xf numFmtId="0" fontId="25" fillId="0" borderId="0">
      <alignment vertical="center"/>
    </xf>
    <xf numFmtId="0" fontId="78" fillId="0" borderId="0">
      <alignment vertical="center"/>
    </xf>
    <xf numFmtId="0" fontId="25" fillId="0" borderId="0">
      <alignment vertical="center"/>
    </xf>
    <xf numFmtId="0" fontId="78" fillId="0" borderId="0">
      <alignment vertical="center"/>
    </xf>
    <xf numFmtId="0" fontId="78" fillId="0" borderId="0">
      <alignment vertical="center"/>
    </xf>
    <xf numFmtId="0" fontId="100" fillId="0" borderId="27" applyNumberFormat="0" applyFill="0" applyAlignment="0" applyProtection="0">
      <alignment vertical="center"/>
    </xf>
    <xf numFmtId="0" fontId="78" fillId="0" borderId="0">
      <alignment vertical="center"/>
    </xf>
    <xf numFmtId="9" fontId="25" fillId="0" borderId="0" applyFont="0" applyFill="0" applyBorder="0" applyAlignment="0" applyProtection="0">
      <alignment vertical="center"/>
    </xf>
    <xf numFmtId="10" fontId="25" fillId="0" borderId="0" applyFont="0" applyFill="0" applyBorder="0" applyAlignment="0" applyProtection="0">
      <alignment vertical="center"/>
    </xf>
    <xf numFmtId="0" fontId="78" fillId="0" borderId="0">
      <alignment vertical="center"/>
    </xf>
    <xf numFmtId="0" fontId="76" fillId="37"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78" fillId="0" borderId="0">
      <alignment vertical="center"/>
    </xf>
    <xf numFmtId="0" fontId="78" fillId="0" borderId="0">
      <alignment vertical="center"/>
    </xf>
    <xf numFmtId="0" fontId="76" fillId="36" borderId="0" applyNumberFormat="0" applyBorder="0" applyAlignment="0" applyProtection="0">
      <alignment vertical="center"/>
    </xf>
    <xf numFmtId="0" fontId="84" fillId="0" borderId="0">
      <alignment vertical="center"/>
    </xf>
    <xf numFmtId="0" fontId="87" fillId="0" borderId="0">
      <alignment vertical="center"/>
    </xf>
    <xf numFmtId="0" fontId="101" fillId="0" borderId="0" applyNumberFormat="0" applyFill="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74" fillId="0" borderId="19" applyNumberFormat="0" applyFill="0" applyAlignment="0" applyProtection="0">
      <alignment vertical="center"/>
    </xf>
    <xf numFmtId="0" fontId="25" fillId="0" borderId="0">
      <alignment vertical="center"/>
    </xf>
    <xf numFmtId="0" fontId="23" fillId="50" borderId="0" applyNumberFormat="0" applyBorder="0" applyAlignment="0" applyProtection="0">
      <alignment vertical="center"/>
    </xf>
    <xf numFmtId="0" fontId="0" fillId="50" borderId="0" applyNumberFormat="0" applyBorder="0" applyAlignment="0" applyProtection="0">
      <alignment vertical="center"/>
    </xf>
    <xf numFmtId="0" fontId="75" fillId="51"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75" fillId="52" borderId="0" applyNumberFormat="0" applyBorder="0" applyAlignment="0" applyProtection="0">
      <alignment vertical="center"/>
    </xf>
    <xf numFmtId="0" fontId="0" fillId="45" borderId="0" applyNumberFormat="0" applyBorder="0" applyAlignment="0" applyProtection="0">
      <alignment vertical="center"/>
    </xf>
    <xf numFmtId="0" fontId="0" fillId="39" borderId="0" applyNumberFormat="0" applyBorder="0" applyAlignment="0" applyProtection="0">
      <alignment vertical="center"/>
    </xf>
    <xf numFmtId="0" fontId="25" fillId="0" borderId="0">
      <alignment vertical="center"/>
    </xf>
    <xf numFmtId="0" fontId="82" fillId="40" borderId="0" applyNumberFormat="0" applyBorder="0" applyAlignment="0" applyProtection="0">
      <alignment vertical="center"/>
    </xf>
    <xf numFmtId="0" fontId="0" fillId="39" borderId="0" applyNumberFormat="0" applyBorder="0" applyAlignment="0" applyProtection="0">
      <alignment vertical="center"/>
    </xf>
    <xf numFmtId="0" fontId="0" fillId="43" borderId="0" applyNumberFormat="0" applyBorder="0" applyAlignment="0" applyProtection="0">
      <alignment vertical="center"/>
    </xf>
    <xf numFmtId="0" fontId="25" fillId="0" borderId="0">
      <alignment vertical="center"/>
    </xf>
    <xf numFmtId="177" fontId="25" fillId="0" borderId="0" applyFont="0" applyFill="0" applyBorder="0" applyAlignment="0" applyProtection="0">
      <alignment vertical="center"/>
    </xf>
    <xf numFmtId="0" fontId="0" fillId="43" borderId="0" applyNumberFormat="0" applyBorder="0" applyAlignment="0" applyProtection="0">
      <alignment vertical="center"/>
    </xf>
    <xf numFmtId="0" fontId="25" fillId="0" borderId="0">
      <alignment vertical="center"/>
    </xf>
    <xf numFmtId="0" fontId="0" fillId="49" borderId="0" applyNumberFormat="0" applyBorder="0" applyAlignment="0" applyProtection="0">
      <alignment vertical="center"/>
    </xf>
    <xf numFmtId="0" fontId="25" fillId="0" borderId="0">
      <alignment vertical="center"/>
    </xf>
    <xf numFmtId="0" fontId="76" fillId="5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23" fillId="39" borderId="0" applyNumberFormat="0" applyBorder="0" applyAlignment="0" applyProtection="0">
      <alignment vertical="center"/>
    </xf>
    <xf numFmtId="0" fontId="0" fillId="43" borderId="0" applyNumberFormat="0" applyBorder="0" applyAlignment="0" applyProtection="0">
      <alignment vertical="center"/>
    </xf>
    <xf numFmtId="0" fontId="0" fillId="52" borderId="0" applyNumberFormat="0" applyBorder="0" applyAlignment="0" applyProtection="0">
      <alignment vertical="center"/>
    </xf>
    <xf numFmtId="0" fontId="88" fillId="0" borderId="0" applyNumberFormat="0" applyFill="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5" fillId="0" borderId="0">
      <alignment vertical="center"/>
    </xf>
    <xf numFmtId="0" fontId="76" fillId="37" borderId="0" applyNumberFormat="0" applyBorder="0" applyAlignment="0" applyProtection="0">
      <alignment vertical="center"/>
    </xf>
    <xf numFmtId="0" fontId="0" fillId="48" borderId="0" applyNumberFormat="0" applyBorder="0" applyAlignment="0" applyProtection="0">
      <alignment vertical="center"/>
    </xf>
    <xf numFmtId="0" fontId="102" fillId="0" borderId="1">
      <alignment horizontal="left" vertical="center"/>
    </xf>
    <xf numFmtId="0" fontId="25" fillId="0" borderId="0">
      <alignment vertical="center"/>
    </xf>
    <xf numFmtId="0" fontId="0" fillId="45" borderId="0" applyNumberFormat="0" applyBorder="0" applyAlignment="0" applyProtection="0">
      <alignment vertical="center"/>
    </xf>
    <xf numFmtId="0" fontId="25" fillId="0" borderId="0">
      <alignment vertical="center"/>
    </xf>
    <xf numFmtId="0" fontId="0" fillId="45" borderId="0" applyNumberFormat="0" applyBorder="0" applyAlignment="0" applyProtection="0">
      <alignment vertical="center"/>
    </xf>
    <xf numFmtId="0" fontId="8" fillId="0" borderId="0">
      <alignment vertical="center"/>
    </xf>
    <xf numFmtId="0" fontId="0" fillId="47" borderId="0" applyNumberFormat="0" applyBorder="0" applyAlignment="0" applyProtection="0">
      <alignment vertical="center"/>
    </xf>
    <xf numFmtId="0" fontId="8"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0" fillId="48" borderId="0" applyNumberFormat="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23" fillId="39" borderId="0" applyNumberFormat="0" applyBorder="0" applyAlignment="0" applyProtection="0">
      <alignment vertical="center"/>
    </xf>
    <xf numFmtId="0" fontId="96" fillId="41" borderId="26" applyNumberFormat="0" applyAlignment="0" applyProtection="0">
      <alignment vertical="center"/>
    </xf>
    <xf numFmtId="0" fontId="25" fillId="0" borderId="0">
      <alignment vertical="center"/>
    </xf>
    <xf numFmtId="0" fontId="0" fillId="49" borderId="0" applyNumberFormat="0" applyBorder="0" applyAlignment="0" applyProtection="0">
      <alignment vertical="center"/>
    </xf>
    <xf numFmtId="0" fontId="0" fillId="41" borderId="0" applyNumberFormat="0" applyBorder="0" applyAlignment="0" applyProtection="0">
      <alignment vertical="center"/>
    </xf>
    <xf numFmtId="0" fontId="81" fillId="38" borderId="0" applyNumberFormat="0" applyBorder="0" applyAlignment="0" applyProtection="0">
      <alignment vertical="center"/>
    </xf>
    <xf numFmtId="0" fontId="75" fillId="54" borderId="0" applyNumberFormat="0" applyBorder="0" applyAlignment="0" applyProtection="0">
      <alignment vertical="center"/>
    </xf>
    <xf numFmtId="0" fontId="96" fillId="41" borderId="26" applyNumberFormat="0" applyAlignment="0" applyProtection="0">
      <alignment vertical="center"/>
    </xf>
    <xf numFmtId="0" fontId="0" fillId="41" borderId="0" applyNumberFormat="0" applyBorder="0" applyAlignment="0" applyProtection="0">
      <alignment vertical="center"/>
    </xf>
    <xf numFmtId="0" fontId="0" fillId="48" borderId="0" applyNumberFormat="0" applyBorder="0" applyAlignment="0" applyProtection="0">
      <alignment vertical="center"/>
    </xf>
    <xf numFmtId="0" fontId="81" fillId="38" borderId="0" applyNumberFormat="0" applyBorder="0" applyAlignment="0" applyProtection="0">
      <alignment vertical="center"/>
    </xf>
    <xf numFmtId="9" fontId="25" fillId="0" borderId="0" applyFont="0" applyFill="0" applyBorder="0" applyAlignment="0" applyProtection="0">
      <alignment vertical="center"/>
    </xf>
    <xf numFmtId="0" fontId="82" fillId="40" borderId="0" applyNumberFormat="0" applyBorder="0" applyAlignment="0" applyProtection="0">
      <alignment vertical="center"/>
    </xf>
    <xf numFmtId="0" fontId="0" fillId="43" borderId="0" applyNumberFormat="0" applyBorder="0" applyAlignment="0" applyProtection="0">
      <alignment vertical="center"/>
    </xf>
    <xf numFmtId="0" fontId="81" fillId="38" borderId="0" applyNumberFormat="0" applyBorder="0" applyAlignment="0" applyProtection="0">
      <alignment vertical="center"/>
    </xf>
    <xf numFmtId="0" fontId="100" fillId="0" borderId="27" applyNumberFormat="0" applyFill="0" applyAlignment="0" applyProtection="0">
      <alignment vertical="center"/>
    </xf>
    <xf numFmtId="0" fontId="76" fillId="55" borderId="0" applyNumberFormat="0" applyBorder="0" applyAlignment="0" applyProtection="0">
      <alignment vertical="center"/>
    </xf>
    <xf numFmtId="9" fontId="25" fillId="0" borderId="0" applyFont="0" applyFill="0" applyBorder="0" applyAlignment="0" applyProtection="0">
      <alignment vertical="center"/>
    </xf>
    <xf numFmtId="0" fontId="82" fillId="40" borderId="0" applyNumberFormat="0" applyBorder="0" applyAlignment="0" applyProtection="0">
      <alignment vertical="center"/>
    </xf>
    <xf numFmtId="0" fontId="0" fillId="43" borderId="0" applyNumberFormat="0" applyBorder="0" applyAlignment="0" applyProtection="0">
      <alignment vertical="center"/>
    </xf>
    <xf numFmtId="0" fontId="0" fillId="56" borderId="0" applyNumberFormat="0" applyBorder="0" applyAlignment="0" applyProtection="0">
      <alignment vertical="center"/>
    </xf>
    <xf numFmtId="0" fontId="81" fillId="38" borderId="0" applyNumberFormat="0" applyBorder="0" applyAlignment="0" applyProtection="0">
      <alignment vertical="center"/>
    </xf>
    <xf numFmtId="0" fontId="75" fillId="40" borderId="0" applyNumberFormat="0" applyBorder="0" applyAlignment="0" applyProtection="0">
      <alignment vertical="center"/>
    </xf>
    <xf numFmtId="0" fontId="76" fillId="42" borderId="0" applyNumberFormat="0" applyBorder="0" applyAlignment="0" applyProtection="0">
      <alignment vertical="center"/>
    </xf>
    <xf numFmtId="0" fontId="93" fillId="41" borderId="24" applyNumberFormat="0" applyAlignment="0" applyProtection="0">
      <alignment vertical="center"/>
    </xf>
    <xf numFmtId="0" fontId="75" fillId="40" borderId="0" applyNumberFormat="0" applyBorder="0" applyAlignment="0" applyProtection="0">
      <alignment vertical="center"/>
    </xf>
    <xf numFmtId="0" fontId="91" fillId="0" borderId="28" applyNumberFormat="0" applyFill="0" applyAlignment="0" applyProtection="0">
      <alignment vertical="center"/>
    </xf>
    <xf numFmtId="0" fontId="81" fillId="38" borderId="0" applyNumberFormat="0" applyBorder="0" applyAlignment="0" applyProtection="0">
      <alignment vertical="center"/>
    </xf>
    <xf numFmtId="0" fontId="84" fillId="0" borderId="4" applyNumberFormat="0" applyFill="0" applyProtection="0">
      <alignment horizontal="left" vertical="center"/>
    </xf>
    <xf numFmtId="0" fontId="75" fillId="40" borderId="0" applyNumberFormat="0" applyBorder="0" applyAlignment="0" applyProtection="0">
      <alignment vertical="center"/>
    </xf>
    <xf numFmtId="9" fontId="25" fillId="0" borderId="0" applyFont="0" applyFill="0" applyBorder="0" applyAlignment="0" applyProtection="0">
      <alignment vertical="center"/>
    </xf>
    <xf numFmtId="0" fontId="75" fillId="40"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178" fontId="0" fillId="0" borderId="0" applyFont="0" applyFill="0" applyBorder="0" applyAlignment="0" applyProtection="0">
      <alignment vertical="center"/>
    </xf>
    <xf numFmtId="0" fontId="75" fillId="45" borderId="0" applyNumberFormat="0" applyBorder="0" applyAlignment="0" applyProtection="0">
      <alignment vertical="center"/>
    </xf>
    <xf numFmtId="0" fontId="76" fillId="42" borderId="0" applyNumberFormat="0" applyBorder="0" applyAlignment="0" applyProtection="0">
      <alignment vertical="center"/>
    </xf>
    <xf numFmtId="0" fontId="25" fillId="0" borderId="0">
      <alignment vertical="center"/>
    </xf>
    <xf numFmtId="0" fontId="93" fillId="41" borderId="24" applyNumberFormat="0" applyAlignment="0" applyProtection="0">
      <alignment vertical="center"/>
    </xf>
    <xf numFmtId="0" fontId="76" fillId="52" borderId="0" applyNumberFormat="0" applyBorder="0" applyAlignment="0" applyProtection="0">
      <alignment vertical="center"/>
    </xf>
    <xf numFmtId="0" fontId="75" fillId="45" borderId="0" applyNumberFormat="0" applyBorder="0" applyAlignment="0" applyProtection="0">
      <alignment vertical="center"/>
    </xf>
    <xf numFmtId="0" fontId="0" fillId="0" borderId="0">
      <alignment vertical="center"/>
    </xf>
    <xf numFmtId="0" fontId="75" fillId="47" borderId="0" applyNumberFormat="0" applyBorder="0" applyAlignment="0" applyProtection="0">
      <alignment vertical="center"/>
    </xf>
    <xf numFmtId="0" fontId="0" fillId="39" borderId="29" applyNumberFormat="0" applyFont="0" applyAlignment="0" applyProtection="0">
      <alignment vertical="center"/>
    </xf>
    <xf numFmtId="0" fontId="0" fillId="0" borderId="0">
      <alignment vertical="center"/>
    </xf>
    <xf numFmtId="0" fontId="75" fillId="52" borderId="0" applyNumberFormat="0" applyBorder="0" applyAlignment="0" applyProtection="0">
      <alignment vertical="center"/>
    </xf>
    <xf numFmtId="0" fontId="76" fillId="42" borderId="0" applyNumberFormat="0" applyBorder="0" applyAlignment="0" applyProtection="0">
      <alignment vertical="center"/>
    </xf>
    <xf numFmtId="0" fontId="75" fillId="52" borderId="0" applyNumberFormat="0" applyBorder="0" applyAlignment="0" applyProtection="0">
      <alignment vertical="center"/>
    </xf>
    <xf numFmtId="0" fontId="75" fillId="52" borderId="0" applyNumberFormat="0" applyBorder="0" applyAlignment="0" applyProtection="0">
      <alignment vertical="center"/>
    </xf>
    <xf numFmtId="0" fontId="23" fillId="50" borderId="0" applyNumberFormat="0" applyBorder="0" applyAlignment="0" applyProtection="0">
      <alignment vertical="center"/>
    </xf>
    <xf numFmtId="0" fontId="75" fillId="53" borderId="0" applyNumberFormat="0" applyBorder="0" applyAlignment="0" applyProtection="0">
      <alignment vertical="center"/>
    </xf>
    <xf numFmtId="0" fontId="23" fillId="50" borderId="0" applyNumberFormat="0" applyBorder="0" applyAlignment="0" applyProtection="0">
      <alignment vertical="center"/>
    </xf>
    <xf numFmtId="0" fontId="75" fillId="53" borderId="0" applyNumberFormat="0" applyBorder="0" applyAlignment="0" applyProtection="0">
      <alignment vertical="center"/>
    </xf>
    <xf numFmtId="0" fontId="77" fillId="0" borderId="20" applyNumberFormat="0" applyFill="0" applyAlignment="0" applyProtection="0">
      <alignment vertical="center"/>
    </xf>
    <xf numFmtId="0" fontId="75" fillId="46" borderId="0" applyNumberFormat="0" applyBorder="0" applyAlignment="0" applyProtection="0">
      <alignment vertical="center"/>
    </xf>
    <xf numFmtId="0" fontId="76" fillId="42" borderId="0" applyNumberFormat="0" applyBorder="0" applyAlignment="0" applyProtection="0">
      <alignment vertical="center"/>
    </xf>
    <xf numFmtId="0" fontId="75" fillId="46" borderId="0" applyNumberFormat="0" applyBorder="0" applyAlignment="0" applyProtection="0">
      <alignment vertical="center"/>
    </xf>
    <xf numFmtId="0" fontId="75" fillId="54" borderId="0" applyNumberFormat="0" applyBorder="0" applyAlignment="0" applyProtection="0">
      <alignment vertical="center"/>
    </xf>
    <xf numFmtId="0" fontId="25" fillId="0" borderId="0">
      <alignment vertical="center"/>
    </xf>
    <xf numFmtId="0" fontId="84" fillId="0" borderId="0" applyProtection="0">
      <alignment vertical="center"/>
    </xf>
    <xf numFmtId="0" fontId="89" fillId="0" borderId="22" applyNumberFormat="0" applyFill="0" applyAlignment="0" applyProtection="0">
      <alignment vertical="center"/>
    </xf>
    <xf numFmtId="0" fontId="75" fillId="41" borderId="0" applyNumberFormat="0" applyBorder="0" applyAlignment="0" applyProtection="0">
      <alignment vertical="center"/>
    </xf>
    <xf numFmtId="0" fontId="25" fillId="0" borderId="0">
      <alignment vertical="center"/>
    </xf>
    <xf numFmtId="0" fontId="75" fillId="41" borderId="0" applyNumberFormat="0" applyBorder="0" applyAlignment="0" applyProtection="0">
      <alignment vertical="center"/>
    </xf>
    <xf numFmtId="0" fontId="8" fillId="0" borderId="0">
      <alignment vertical="center"/>
    </xf>
    <xf numFmtId="0" fontId="25" fillId="0" borderId="0">
      <alignment vertical="center"/>
    </xf>
    <xf numFmtId="9" fontId="25" fillId="0" borderId="0" applyFont="0" applyFill="0" applyBorder="0" applyAlignment="0" applyProtection="0">
      <alignment vertical="center"/>
    </xf>
    <xf numFmtId="0" fontId="25" fillId="0" borderId="0">
      <alignment vertical="center"/>
    </xf>
    <xf numFmtId="0" fontId="75" fillId="41" borderId="0" applyNumberFormat="0" applyBorder="0" applyAlignment="0" applyProtection="0">
      <alignment vertical="center"/>
    </xf>
    <xf numFmtId="0" fontId="75" fillId="3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103" fillId="0" borderId="9">
      <alignment horizontal="left" vertical="center"/>
    </xf>
    <xf numFmtId="0" fontId="75" fillId="37" borderId="0" applyNumberFormat="0" applyBorder="0" applyAlignment="0" applyProtection="0">
      <alignment vertical="center"/>
    </xf>
    <xf numFmtId="0" fontId="75" fillId="36" borderId="0" applyNumberFormat="0" applyBorder="0" applyAlignment="0" applyProtection="0">
      <alignment vertical="center"/>
    </xf>
    <xf numFmtId="0" fontId="103" fillId="0" borderId="9">
      <alignment horizontal="lef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42" borderId="0" applyNumberFormat="0" applyBorder="0" applyAlignment="0" applyProtection="0">
      <alignment vertical="center"/>
    </xf>
    <xf numFmtId="0" fontId="97" fillId="0" borderId="0">
      <alignment vertical="center"/>
      <protection locked="0"/>
    </xf>
    <xf numFmtId="0" fontId="76" fillId="37" borderId="0" applyNumberFormat="0" applyBorder="0" applyAlignment="0" applyProtection="0">
      <alignment vertical="center"/>
    </xf>
    <xf numFmtId="0" fontId="23" fillId="50" borderId="0" applyNumberFormat="0" applyBorder="0" applyAlignment="0" applyProtection="0">
      <alignment vertical="center"/>
    </xf>
    <xf numFmtId="0" fontId="75" fillId="51" borderId="0" applyNumberFormat="0" applyBorder="0" applyAlignment="0" applyProtection="0">
      <alignment vertical="center"/>
    </xf>
    <xf numFmtId="0" fontId="23" fillId="43" borderId="0" applyNumberFormat="0" applyBorder="0" applyAlignment="0" applyProtection="0">
      <alignment vertical="center"/>
    </xf>
    <xf numFmtId="0" fontId="25" fillId="0" borderId="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76" fillId="42" borderId="0" applyNumberFormat="0" applyBorder="0" applyAlignment="0" applyProtection="0">
      <alignment vertical="center"/>
    </xf>
    <xf numFmtId="0" fontId="94" fillId="0" borderId="0" applyNumberFormat="0" applyFill="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92" fillId="0" borderId="23">
      <alignment horizontal="center" vertical="center"/>
    </xf>
    <xf numFmtId="0" fontId="23" fillId="50" borderId="0" applyNumberFormat="0" applyBorder="0" applyAlignment="0" applyProtection="0">
      <alignment vertical="center"/>
    </xf>
    <xf numFmtId="0" fontId="76" fillId="48" borderId="0" applyNumberFormat="0" applyBorder="0" applyAlignment="0" applyProtection="0">
      <alignment vertical="center"/>
    </xf>
    <xf numFmtId="0" fontId="89" fillId="0" borderId="22" applyNumberFormat="0" applyFill="0" applyAlignment="0" applyProtection="0">
      <alignment vertical="center"/>
    </xf>
    <xf numFmtId="0" fontId="76" fillId="48" borderId="0" applyNumberFormat="0" applyBorder="0" applyAlignment="0" applyProtection="0">
      <alignment vertical="center"/>
    </xf>
    <xf numFmtId="0" fontId="89" fillId="0" borderId="22" applyNumberFormat="0" applyFill="0" applyAlignment="0" applyProtection="0">
      <alignment vertical="center"/>
    </xf>
    <xf numFmtId="0" fontId="76" fillId="48" borderId="0" applyNumberFormat="0" applyBorder="0" applyAlignment="0" applyProtection="0">
      <alignment vertical="center"/>
    </xf>
    <xf numFmtId="0" fontId="0" fillId="39" borderId="29" applyNumberFormat="0" applyFont="0" applyAlignment="0" applyProtection="0">
      <alignment vertical="center"/>
    </xf>
    <xf numFmtId="0" fontId="25" fillId="0" borderId="0">
      <alignment vertical="center"/>
    </xf>
    <xf numFmtId="15" fontId="104" fillId="0" borderId="0">
      <alignment vertical="center"/>
    </xf>
    <xf numFmtId="0" fontId="76" fillId="37" borderId="0" applyNumberFormat="0" applyBorder="0" applyAlignment="0" applyProtection="0">
      <alignment vertical="center"/>
    </xf>
    <xf numFmtId="177" fontId="25" fillId="0" borderId="0" applyFont="0" applyFill="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25" fillId="0" borderId="0">
      <alignment vertical="center"/>
    </xf>
    <xf numFmtId="0" fontId="105" fillId="58" borderId="3">
      <alignment vertical="center"/>
      <protection locked="0"/>
    </xf>
    <xf numFmtId="0" fontId="76" fillId="37" borderId="0" applyNumberFormat="0" applyBorder="0" applyAlignment="0" applyProtection="0">
      <alignment vertical="center"/>
    </xf>
    <xf numFmtId="0" fontId="25" fillId="0" borderId="0">
      <alignment vertical="center"/>
    </xf>
    <xf numFmtId="0" fontId="79" fillId="0" borderId="21" applyNumberFormat="0" applyFill="0" applyProtection="0">
      <alignment horizontal="center" vertical="center"/>
    </xf>
    <xf numFmtId="0" fontId="76" fillId="37" borderId="0" applyNumberFormat="0" applyBorder="0" applyAlignment="0" applyProtection="0">
      <alignment vertical="center"/>
    </xf>
    <xf numFmtId="0" fontId="25" fillId="0" borderId="0">
      <alignment vertical="center"/>
    </xf>
    <xf numFmtId="0" fontId="76" fillId="37" borderId="0" applyNumberFormat="0" applyBorder="0" applyAlignment="0" applyProtection="0">
      <alignment vertical="center"/>
    </xf>
    <xf numFmtId="0" fontId="90" fillId="49" borderId="0" applyNumberFormat="0" applyBorder="0" applyAlignment="0" applyProtection="0">
      <alignment vertical="center"/>
    </xf>
    <xf numFmtId="0" fontId="25" fillId="0" borderId="0">
      <alignment vertical="center"/>
    </xf>
    <xf numFmtId="0" fontId="76" fillId="37" borderId="0" applyNumberFormat="0" applyBorder="0" applyAlignment="0" applyProtection="0">
      <alignment vertical="center"/>
    </xf>
    <xf numFmtId="0" fontId="90" fillId="49" borderId="0" applyNumberFormat="0" applyBorder="0" applyAlignment="0" applyProtection="0">
      <alignment vertical="center"/>
    </xf>
    <xf numFmtId="0" fontId="103" fillId="0" borderId="30" applyNumberFormat="0" applyAlignment="0" applyProtection="0">
      <alignment horizontal="left" vertical="center"/>
    </xf>
    <xf numFmtId="0" fontId="75" fillId="37" borderId="0" applyNumberFormat="0" applyBorder="0" applyAlignment="0" applyProtection="0">
      <alignment vertical="center"/>
    </xf>
    <xf numFmtId="0" fontId="102" fillId="0" borderId="1">
      <alignment horizontal="left" vertical="center"/>
    </xf>
    <xf numFmtId="0" fontId="76" fillId="55" borderId="0" applyNumberFormat="0" applyBorder="0" applyAlignment="0" applyProtection="0">
      <alignment vertical="center"/>
    </xf>
    <xf numFmtId="0" fontId="23" fillId="41" borderId="0" applyNumberFormat="0" applyBorder="0" applyAlignment="0" applyProtection="0">
      <alignment vertical="center"/>
    </xf>
    <xf numFmtId="0" fontId="106" fillId="52" borderId="26" applyNumberFormat="0" applyAlignment="0" applyProtection="0">
      <alignment vertical="center"/>
    </xf>
    <xf numFmtId="0" fontId="76" fillId="44" borderId="0" applyNumberFormat="0" applyBorder="0" applyAlignment="0" applyProtection="0">
      <alignment vertical="center"/>
    </xf>
    <xf numFmtId="176" fontId="84" fillId="0" borderId="21" applyFill="0" applyProtection="0">
      <alignment horizontal="right" vertical="center"/>
    </xf>
    <xf numFmtId="0" fontId="76" fillId="44" borderId="0" applyNumberFormat="0" applyBorder="0" applyAlignment="0" applyProtection="0">
      <alignment vertical="center"/>
    </xf>
    <xf numFmtId="176" fontId="84" fillId="0" borderId="21" applyFill="0" applyProtection="0">
      <alignment horizontal="right" vertical="center"/>
    </xf>
    <xf numFmtId="0" fontId="23" fillId="50" borderId="0" applyNumberFormat="0" applyBorder="0" applyAlignment="0" applyProtection="0">
      <alignment vertical="center"/>
    </xf>
    <xf numFmtId="0" fontId="76" fillId="44" borderId="0" applyNumberFormat="0" applyBorder="0" applyAlignment="0" applyProtection="0">
      <alignment vertical="center"/>
    </xf>
    <xf numFmtId="176" fontId="84" fillId="0" borderId="21" applyFill="0" applyProtection="0">
      <alignment horizontal="righ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105" fillId="58" borderId="3">
      <alignment vertical="center"/>
      <protection locked="0"/>
    </xf>
    <xf numFmtId="0" fontId="75" fillId="54"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9" fontId="25" fillId="0" borderId="0" applyFont="0" applyFill="0" applyBorder="0" applyAlignment="0" applyProtection="0">
      <alignment vertical="center"/>
    </xf>
    <xf numFmtId="15" fontId="104" fillId="0" borderId="0">
      <alignment vertical="center"/>
    </xf>
    <xf numFmtId="0" fontId="76" fillId="55"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107" fillId="0" borderId="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55" borderId="0" applyNumberFormat="0" applyBorder="0" applyAlignment="0" applyProtection="0">
      <alignment vertical="center"/>
    </xf>
    <xf numFmtId="0" fontId="76" fillId="44" borderId="0" applyNumberFormat="0" applyBorder="0" applyAlignment="0" applyProtection="0">
      <alignment vertical="center"/>
    </xf>
    <xf numFmtId="0" fontId="25" fillId="0" borderId="0" applyFont="0" applyFill="0" applyBorder="0" applyAlignment="0" applyProtection="0">
      <alignment vertical="center"/>
    </xf>
    <xf numFmtId="0" fontId="23" fillId="39" borderId="0" applyNumberFormat="0" applyBorder="0" applyAlignment="0" applyProtection="0">
      <alignment vertical="center"/>
    </xf>
    <xf numFmtId="0" fontId="76" fillId="36"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89" fillId="0" borderId="22" applyNumberFormat="0" applyFill="0" applyAlignment="0" applyProtection="0">
      <alignment vertical="center"/>
    </xf>
    <xf numFmtId="0" fontId="23" fillId="39" borderId="0" applyNumberFormat="0" applyBorder="0" applyAlignment="0" applyProtection="0">
      <alignment vertical="center"/>
    </xf>
    <xf numFmtId="0" fontId="76" fillId="36" borderId="0" applyNumberFormat="0" applyBorder="0" applyAlignment="0" applyProtection="0">
      <alignment vertical="center"/>
    </xf>
    <xf numFmtId="0" fontId="89" fillId="0" borderId="22" applyNumberFormat="0" applyFill="0" applyAlignment="0" applyProtection="0">
      <alignment vertical="center"/>
    </xf>
    <xf numFmtId="0" fontId="90" fillId="49" borderId="0" applyNumberFormat="0" applyBorder="0" applyAlignment="0" applyProtection="0">
      <alignment vertical="center"/>
    </xf>
    <xf numFmtId="0" fontId="76" fillId="36" borderId="0" applyNumberFormat="0" applyBorder="0" applyAlignment="0" applyProtection="0">
      <alignment vertical="center"/>
    </xf>
    <xf numFmtId="0" fontId="77" fillId="0" borderId="20" applyNumberFormat="0" applyFill="0" applyAlignment="0" applyProtection="0">
      <alignment vertical="center"/>
    </xf>
    <xf numFmtId="0" fontId="23" fillId="39" borderId="0" applyNumberFormat="0" applyBorder="0" applyAlignment="0" applyProtection="0">
      <alignment vertical="center"/>
    </xf>
    <xf numFmtId="0" fontId="89" fillId="0" borderId="22" applyNumberFormat="0" applyFill="0" applyAlignment="0" applyProtection="0">
      <alignment vertical="center"/>
    </xf>
    <xf numFmtId="0" fontId="23" fillId="39" borderId="0" applyNumberFormat="0" applyBorder="0" applyAlignment="0" applyProtection="0">
      <alignment vertical="center"/>
    </xf>
    <xf numFmtId="179" fontId="25" fillId="0" borderId="0" applyFont="0" applyFill="0" applyBorder="0" applyAlignment="0" applyProtection="0">
      <alignment vertical="center"/>
    </xf>
    <xf numFmtId="0" fontId="86" fillId="43" borderId="0" applyNumberFormat="0" applyBorder="0" applyAlignment="0" applyProtection="0">
      <alignment vertical="center"/>
    </xf>
    <xf numFmtId="0" fontId="76" fillId="37"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180" fontId="25" fillId="0" borderId="0" applyFont="0" applyFill="0" applyBorder="0" applyAlignment="0" applyProtection="0">
      <alignment vertical="center"/>
    </xf>
    <xf numFmtId="0" fontId="76" fillId="41" borderId="0" applyNumberFormat="0" applyBorder="0" applyAlignment="0" applyProtection="0">
      <alignment vertical="center"/>
    </xf>
    <xf numFmtId="0" fontId="23" fillId="38"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76" fillId="37" borderId="0" applyNumberFormat="0" applyBorder="0" applyAlignment="0" applyProtection="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81" fillId="43" borderId="0" applyNumberFormat="0" applyBorder="0" applyAlignment="0" applyProtection="0">
      <alignment vertical="center"/>
    </xf>
    <xf numFmtId="0" fontId="84" fillId="0" borderId="4" applyNumberFormat="0" applyFill="0" applyProtection="0">
      <alignment horizontal="righ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25" fillId="0" borderId="0">
      <alignment vertical="center"/>
    </xf>
    <xf numFmtId="0" fontId="76" fillId="44" borderId="0" applyNumberFormat="0" applyBorder="0" applyAlignment="0" applyProtection="0">
      <alignment vertical="center"/>
    </xf>
    <xf numFmtId="181" fontId="108" fillId="0" borderId="0">
      <alignment vertical="center"/>
    </xf>
    <xf numFmtId="0" fontId="76" fillId="44" borderId="0" applyNumberFormat="0" applyBorder="0" applyAlignment="0" applyProtection="0">
      <alignment vertical="center"/>
    </xf>
    <xf numFmtId="0" fontId="76" fillId="44" borderId="0" applyNumberFormat="0" applyBorder="0" applyAlignment="0" applyProtection="0">
      <alignment vertical="center"/>
    </xf>
    <xf numFmtId="0" fontId="76" fillId="44" borderId="0" applyNumberFormat="0" applyBorder="0" applyAlignment="0" applyProtection="0">
      <alignment vertical="center"/>
    </xf>
    <xf numFmtId="0" fontId="76" fillId="44" borderId="0" applyNumberFormat="0" applyBorder="0" applyAlignment="0" applyProtection="0">
      <alignment vertical="center"/>
    </xf>
    <xf numFmtId="0" fontId="88" fillId="0" borderId="0" applyNumberFormat="0" applyFill="0" applyBorder="0" applyAlignment="0" applyProtection="0">
      <alignment vertical="center"/>
    </xf>
    <xf numFmtId="0" fontId="76" fillId="44" borderId="0" applyNumberFormat="0" applyBorder="0" applyAlignment="0" applyProtection="0">
      <alignment vertical="center"/>
    </xf>
    <xf numFmtId="0" fontId="88" fillId="0" borderId="0" applyNumberFormat="0" applyFill="0" applyBorder="0" applyAlignment="0" applyProtection="0">
      <alignment vertical="center"/>
    </xf>
    <xf numFmtId="0" fontId="76" fillId="44" borderId="0" applyNumberFormat="0" applyBorder="0" applyAlignment="0" applyProtection="0">
      <alignment vertical="center"/>
    </xf>
    <xf numFmtId="0" fontId="88" fillId="0" borderId="0" applyNumberFormat="0" applyFill="0" applyBorder="0" applyAlignment="0" applyProtection="0">
      <alignment vertical="center"/>
    </xf>
    <xf numFmtId="0" fontId="76" fillId="44" borderId="0" applyNumberFormat="0" applyBorder="0" applyAlignment="0" applyProtection="0">
      <alignment vertical="center"/>
    </xf>
    <xf numFmtId="0" fontId="25" fillId="0" borderId="0">
      <alignment vertical="center"/>
    </xf>
    <xf numFmtId="0" fontId="88" fillId="0" borderId="0" applyNumberFormat="0" applyFill="0" applyBorder="0" applyAlignment="0" applyProtection="0">
      <alignment vertical="center"/>
    </xf>
    <xf numFmtId="182" fontId="25" fillId="0" borderId="0" applyFont="0" applyFill="0" applyBorder="0" applyAlignment="0" applyProtection="0">
      <alignment vertical="center"/>
    </xf>
    <xf numFmtId="0" fontId="88" fillId="0" borderId="0" applyNumberFormat="0" applyFill="0" applyBorder="0" applyAlignment="0" applyProtection="0">
      <alignment vertical="center"/>
    </xf>
    <xf numFmtId="0" fontId="90" fillId="45" borderId="0" applyNumberFormat="0" applyBorder="0" applyAlignment="0" applyProtection="0">
      <alignment vertical="center"/>
    </xf>
    <xf numFmtId="0" fontId="76" fillId="44" borderId="0" applyNumberFormat="0" applyBorder="0" applyAlignment="0" applyProtection="0">
      <alignment vertical="center"/>
    </xf>
    <xf numFmtId="0" fontId="88" fillId="0" borderId="0" applyNumberFormat="0" applyFill="0" applyBorder="0" applyAlignment="0" applyProtection="0">
      <alignment vertical="center"/>
    </xf>
    <xf numFmtId="0" fontId="90" fillId="45" borderId="0" applyNumberFormat="0" applyBorder="0" applyAlignment="0" applyProtection="0">
      <alignment vertical="center"/>
    </xf>
    <xf numFmtId="0" fontId="76" fillId="44" borderId="0" applyNumberFormat="0" applyBorder="0" applyAlignment="0" applyProtection="0">
      <alignment vertical="center"/>
    </xf>
    <xf numFmtId="9" fontId="25" fillId="0" borderId="0" applyFont="0" applyFill="0" applyBorder="0" applyAlignment="0" applyProtection="0">
      <alignment vertical="center"/>
    </xf>
    <xf numFmtId="0" fontId="88" fillId="0" borderId="0" applyNumberFormat="0" applyFill="0" applyBorder="0" applyAlignment="0" applyProtection="0">
      <alignment vertical="center"/>
    </xf>
    <xf numFmtId="0" fontId="90" fillId="45" borderId="0" applyNumberFormat="0" applyBorder="0" applyAlignment="0" applyProtection="0">
      <alignment vertical="center"/>
    </xf>
    <xf numFmtId="0" fontId="76" fillId="44" borderId="0" applyNumberFormat="0" applyBorder="0" applyAlignment="0" applyProtection="0">
      <alignment vertical="center"/>
    </xf>
    <xf numFmtId="0" fontId="25" fillId="0" borderId="0">
      <alignment vertical="center"/>
    </xf>
    <xf numFmtId="0" fontId="76" fillId="37" borderId="0" applyNumberFormat="0" applyBorder="0" applyAlignment="0" applyProtection="0">
      <alignment vertical="center"/>
    </xf>
    <xf numFmtId="9" fontId="25" fillId="0" borderId="0" applyFont="0" applyFill="0" applyBorder="0" applyAlignment="0" applyProtection="0">
      <alignment vertical="center"/>
    </xf>
    <xf numFmtId="0" fontId="90" fillId="45" borderId="0" applyNumberFormat="0" applyBorder="0" applyAlignment="0" applyProtection="0">
      <alignment vertical="center"/>
    </xf>
    <xf numFmtId="0" fontId="23" fillId="50" borderId="0" applyNumberFormat="0" applyBorder="0" applyAlignment="0" applyProtection="0">
      <alignment vertical="center"/>
    </xf>
    <xf numFmtId="9" fontId="25" fillId="0" borderId="0" applyFont="0" applyFill="0" applyBorder="0" applyAlignment="0" applyProtection="0">
      <alignment vertical="center"/>
    </xf>
    <xf numFmtId="0" fontId="23" fillId="50"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3" fillId="50" borderId="0" applyNumberFormat="0" applyBorder="0" applyAlignment="0" applyProtection="0">
      <alignment vertical="center"/>
    </xf>
    <xf numFmtId="9" fontId="25" fillId="0" borderId="0" applyFont="0" applyFill="0" applyBorder="0" applyAlignment="0" applyProtection="0">
      <alignment vertical="center"/>
    </xf>
    <xf numFmtId="0" fontId="109" fillId="59" borderId="0" applyNumberFormat="0" applyBorder="0" applyAlignment="0" applyProtection="0">
      <alignment vertical="center"/>
    </xf>
    <xf numFmtId="0" fontId="23" fillId="50" borderId="0" applyNumberFormat="0" applyBorder="0" applyAlignment="0" applyProtection="0">
      <alignment vertical="center"/>
    </xf>
    <xf numFmtId="9" fontId="25" fillId="0" borderId="0" applyFont="0" applyFill="0" applyBorder="0" applyAlignment="0" applyProtection="0">
      <alignment vertical="center"/>
    </xf>
    <xf numFmtId="0" fontId="23" fillId="41" borderId="0" applyNumberFormat="0" applyBorder="0" applyAlignment="0" applyProtection="0">
      <alignment vertical="center"/>
    </xf>
    <xf numFmtId="0" fontId="106" fillId="52" borderId="26" applyNumberFormat="0" applyAlignment="0" applyProtection="0">
      <alignment vertical="center"/>
    </xf>
    <xf numFmtId="0" fontId="23" fillId="52" borderId="0" applyNumberFormat="0" applyBorder="0" applyAlignment="0" applyProtection="0">
      <alignment vertical="center"/>
    </xf>
    <xf numFmtId="9" fontId="25" fillId="0" borderId="0" applyFont="0" applyFill="0" applyBorder="0" applyAlignment="0" applyProtection="0">
      <alignment vertical="center"/>
    </xf>
    <xf numFmtId="0" fontId="23" fillId="41" borderId="0" applyNumberFormat="0" applyBorder="0" applyAlignment="0" applyProtection="0">
      <alignment vertical="center"/>
    </xf>
    <xf numFmtId="0" fontId="106" fillId="52" borderId="26" applyNumberFormat="0" applyAlignment="0" applyProtection="0">
      <alignment vertical="center"/>
    </xf>
    <xf numFmtId="0" fontId="25" fillId="0" borderId="0">
      <alignment vertical="center"/>
    </xf>
    <xf numFmtId="0" fontId="23" fillId="52" borderId="0" applyNumberFormat="0" applyBorder="0" applyAlignment="0" applyProtection="0">
      <alignment vertical="center"/>
    </xf>
    <xf numFmtId="0" fontId="84" fillId="0" borderId="4" applyNumberFormat="0" applyFill="0" applyProtection="0">
      <alignment horizontal="left" vertical="center"/>
    </xf>
    <xf numFmtId="0" fontId="23" fillId="41" borderId="0" applyNumberFormat="0" applyBorder="0" applyAlignment="0" applyProtection="0">
      <alignment vertical="center"/>
    </xf>
    <xf numFmtId="0" fontId="106" fillId="52" borderId="26" applyNumberFormat="0" applyAlignment="0" applyProtection="0">
      <alignment vertical="center"/>
    </xf>
    <xf numFmtId="0" fontId="25" fillId="0" borderId="0">
      <alignment vertical="center"/>
    </xf>
    <xf numFmtId="0" fontId="23" fillId="41" borderId="0" applyNumberFormat="0" applyBorder="0" applyAlignment="0" applyProtection="0">
      <alignment vertical="center"/>
    </xf>
    <xf numFmtId="0" fontId="106" fillId="52" borderId="26" applyNumberFormat="0" applyAlignment="0" applyProtection="0">
      <alignment vertical="center"/>
    </xf>
    <xf numFmtId="0" fontId="25" fillId="0" borderId="0">
      <alignment vertical="center"/>
    </xf>
    <xf numFmtId="0" fontId="76" fillId="41" borderId="0" applyNumberFormat="0" applyBorder="0" applyAlignment="0" applyProtection="0">
      <alignment vertical="center"/>
    </xf>
    <xf numFmtId="0" fontId="76" fillId="41" borderId="0" applyNumberFormat="0" applyBorder="0" applyAlignment="0" applyProtection="0">
      <alignment vertical="center"/>
    </xf>
    <xf numFmtId="0" fontId="94" fillId="0" borderId="0" applyNumberFormat="0" applyFill="0" applyBorder="0" applyAlignment="0" applyProtection="0">
      <alignment vertical="center"/>
    </xf>
    <xf numFmtId="0" fontId="25" fillId="60" borderId="0" applyNumberFormat="0" applyFont="0" applyBorder="0" applyAlignment="0" applyProtection="0">
      <alignment vertical="center"/>
    </xf>
    <xf numFmtId="0" fontId="76" fillId="41" borderId="0" applyNumberFormat="0" applyBorder="0" applyAlignment="0" applyProtection="0">
      <alignment vertical="center"/>
    </xf>
    <xf numFmtId="0" fontId="76" fillId="37" borderId="0" applyNumberFormat="0" applyBorder="0" applyAlignment="0" applyProtection="0">
      <alignment vertical="center"/>
    </xf>
    <xf numFmtId="0" fontId="76" fillId="42" borderId="0" applyNumberFormat="0" applyBorder="0" applyAlignment="0" applyProtection="0">
      <alignment vertical="center"/>
    </xf>
    <xf numFmtId="0" fontId="108" fillId="0" borderId="0">
      <alignment vertical="center"/>
    </xf>
    <xf numFmtId="0" fontId="76" fillId="37" borderId="0" applyNumberFormat="0" applyBorder="0" applyAlignment="0" applyProtection="0">
      <alignment vertical="center"/>
    </xf>
    <xf numFmtId="0" fontId="76" fillId="37" borderId="0" applyNumberFormat="0" applyBorder="0" applyAlignment="0" applyProtection="0">
      <alignment vertical="center"/>
    </xf>
    <xf numFmtId="0" fontId="92" fillId="0" borderId="23">
      <alignment horizontal="center" vertical="center"/>
    </xf>
    <xf numFmtId="0" fontId="76" fillId="37" borderId="0" applyNumberFormat="0" applyBorder="0" applyAlignment="0" applyProtection="0">
      <alignment vertical="center"/>
    </xf>
    <xf numFmtId="0" fontId="79" fillId="0" borderId="21" applyNumberFormat="0" applyFill="0" applyProtection="0">
      <alignment horizontal="left" vertical="center"/>
    </xf>
    <xf numFmtId="9" fontId="25" fillId="0" borderId="0" applyFont="0" applyFill="0" applyBorder="0" applyAlignment="0" applyProtection="0">
      <alignment vertical="center"/>
    </xf>
    <xf numFmtId="0" fontId="76" fillId="37" borderId="0" applyNumberFormat="0" applyBorder="0" applyAlignment="0" applyProtection="0">
      <alignment vertical="center"/>
    </xf>
    <xf numFmtId="0" fontId="25" fillId="0" borderId="0">
      <alignment vertical="center"/>
    </xf>
    <xf numFmtId="0" fontId="110" fillId="0" borderId="31" applyNumberFormat="0" applyFill="0" applyAlignment="0" applyProtection="0">
      <alignment vertical="center"/>
    </xf>
    <xf numFmtId="0" fontId="76" fillId="37" borderId="0" applyNumberFormat="0" applyBorder="0" applyAlignment="0" applyProtection="0">
      <alignment vertical="center"/>
    </xf>
    <xf numFmtId="0" fontId="89" fillId="0" borderId="22" applyNumberFormat="0" applyFill="0" applyAlignment="0" applyProtection="0">
      <alignment vertical="center"/>
    </xf>
    <xf numFmtId="0" fontId="89" fillId="0" borderId="22" applyNumberFormat="0" applyFill="0" applyAlignment="0" applyProtection="0">
      <alignment vertical="center"/>
    </xf>
    <xf numFmtId="0" fontId="76" fillId="37" borderId="0" applyNumberFormat="0" applyBorder="0" applyAlignment="0" applyProtection="0">
      <alignment vertical="center"/>
    </xf>
    <xf numFmtId="0" fontId="76" fillId="36" borderId="0" applyNumberFormat="0" applyBorder="0" applyAlignment="0" applyProtection="0">
      <alignment vertical="center"/>
    </xf>
    <xf numFmtId="0" fontId="25" fillId="0" borderId="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83" fillId="39" borderId="1" applyNumberFormat="0" applyBorder="0" applyAlignment="0" applyProtection="0">
      <alignment vertical="center"/>
    </xf>
    <xf numFmtId="0" fontId="23" fillId="50" borderId="0" applyNumberFormat="0" applyBorder="0" applyAlignment="0" applyProtection="0">
      <alignment vertical="center"/>
    </xf>
    <xf numFmtId="0" fontId="25" fillId="0" borderId="0">
      <alignment vertical="center"/>
    </xf>
    <xf numFmtId="0" fontId="81" fillId="38" borderId="0" applyNumberFormat="0" applyBorder="0" applyAlignment="0" applyProtection="0">
      <alignment vertical="center"/>
    </xf>
    <xf numFmtId="0" fontId="76" fillId="48" borderId="0" applyNumberFormat="0" applyBorder="0" applyAlignment="0" applyProtection="0">
      <alignment vertical="center"/>
    </xf>
    <xf numFmtId="0" fontId="100" fillId="0" borderId="27" applyNumberFormat="0" applyFill="0" applyAlignment="0" applyProtection="0">
      <alignment vertical="center"/>
    </xf>
    <xf numFmtId="0" fontId="25" fillId="0" borderId="0">
      <alignment vertical="center"/>
    </xf>
    <xf numFmtId="0" fontId="81" fillId="38" borderId="0" applyNumberFormat="0" applyBorder="0" applyAlignment="0" applyProtection="0">
      <alignment vertical="center"/>
    </xf>
    <xf numFmtId="0" fontId="76" fillId="48" borderId="0" applyNumberFormat="0" applyBorder="0" applyAlignment="0" applyProtection="0">
      <alignment vertical="center"/>
    </xf>
    <xf numFmtId="0" fontId="76" fillId="36" borderId="0" applyNumberFormat="0" applyBorder="0" applyAlignment="0" applyProtection="0">
      <alignment vertical="center"/>
    </xf>
    <xf numFmtId="0" fontId="111" fillId="52" borderId="32">
      <alignment horizontal="left" vertical="center"/>
      <protection locked="0" hidden="1"/>
    </xf>
    <xf numFmtId="0" fontId="76" fillId="36" borderId="0" applyNumberFormat="0" applyBorder="0" applyAlignment="0" applyProtection="0">
      <alignment vertical="center"/>
    </xf>
    <xf numFmtId="0" fontId="100" fillId="0" borderId="27" applyNumberFormat="0" applyFill="0" applyAlignment="0" applyProtection="0">
      <alignment vertical="center"/>
    </xf>
    <xf numFmtId="0" fontId="111" fillId="52" borderId="32">
      <alignment horizontal="left" vertical="center"/>
      <protection locked="0" hidden="1"/>
    </xf>
    <xf numFmtId="0" fontId="76" fillId="36" borderId="0" applyNumberFormat="0" applyBorder="0" applyAlignment="0" applyProtection="0">
      <alignment vertical="center"/>
    </xf>
    <xf numFmtId="0" fontId="91" fillId="0" borderId="28" applyNumberFormat="0" applyFill="0" applyAlignment="0" applyProtection="0">
      <alignment vertical="center"/>
    </xf>
    <xf numFmtId="183" fontId="25" fillId="0" borderId="0" applyFont="0" applyFill="0" applyBorder="0" applyAlignment="0" applyProtection="0">
      <alignment vertical="center"/>
    </xf>
    <xf numFmtId="0" fontId="77" fillId="0" borderId="33" applyNumberFormat="0" applyFill="0" applyAlignment="0" applyProtection="0">
      <alignment vertical="center"/>
    </xf>
    <xf numFmtId="0" fontId="76" fillId="36" borderId="0" applyNumberFormat="0" applyBorder="0" applyAlignment="0" applyProtection="0">
      <alignment vertical="center"/>
    </xf>
    <xf numFmtId="0" fontId="90" fillId="49" borderId="0" applyNumberFormat="0" applyBorder="0" applyAlignment="0" applyProtection="0">
      <alignment vertical="center"/>
    </xf>
    <xf numFmtId="0" fontId="77" fillId="0" borderId="33" applyNumberFormat="0" applyFill="0" applyAlignment="0" applyProtection="0">
      <alignment vertical="center"/>
    </xf>
    <xf numFmtId="0" fontId="76" fillId="36" borderId="0" applyNumberFormat="0" applyBorder="0" applyAlignment="0" applyProtection="0">
      <alignment vertical="center"/>
    </xf>
    <xf numFmtId="0" fontId="90" fillId="49" borderId="0" applyNumberFormat="0" applyBorder="0" applyAlignment="0" applyProtection="0">
      <alignment vertical="center"/>
    </xf>
    <xf numFmtId="0" fontId="89" fillId="0" borderId="22" applyNumberFormat="0" applyFill="0" applyAlignment="0" applyProtection="0">
      <alignment vertical="center"/>
    </xf>
    <xf numFmtId="0" fontId="77" fillId="0" borderId="20" applyNumberFormat="0" applyFill="0" applyAlignment="0" applyProtection="0">
      <alignment vertical="center"/>
    </xf>
    <xf numFmtId="0" fontId="76" fillId="36" borderId="0" applyNumberFormat="0" applyBorder="0" applyAlignment="0" applyProtection="0">
      <alignment vertical="center"/>
    </xf>
    <xf numFmtId="0" fontId="89" fillId="0" borderId="22" applyNumberFormat="0" applyFill="0" applyAlignment="0" applyProtection="0">
      <alignment vertical="center"/>
    </xf>
    <xf numFmtId="0" fontId="77" fillId="0" borderId="20" applyNumberFormat="0" applyFill="0" applyAlignment="0" applyProtection="0">
      <alignment vertical="center"/>
    </xf>
    <xf numFmtId="0" fontId="76" fillId="36" borderId="0" applyNumberFormat="0" applyBorder="0" applyAlignment="0" applyProtection="0">
      <alignment vertical="center"/>
    </xf>
    <xf numFmtId="9" fontId="25" fillId="0" borderId="0" applyFont="0" applyFill="0" applyBorder="0" applyAlignment="0" applyProtection="0">
      <alignment vertical="center"/>
    </xf>
    <xf numFmtId="0" fontId="23" fillId="39" borderId="0" applyNumberFormat="0" applyBorder="0" applyAlignment="0" applyProtection="0">
      <alignment vertical="center"/>
    </xf>
    <xf numFmtId="0" fontId="23" fillId="52" borderId="0" applyNumberFormat="0" applyBorder="0" applyAlignment="0" applyProtection="0">
      <alignment vertical="center"/>
    </xf>
    <xf numFmtId="0" fontId="91" fillId="0" borderId="28" applyNumberFormat="0" applyFill="0" applyAlignment="0" applyProtection="0">
      <alignment vertical="center"/>
    </xf>
    <xf numFmtId="0" fontId="23" fillId="52" borderId="0" applyNumberFormat="0" applyBorder="0" applyAlignment="0" applyProtection="0">
      <alignment vertical="center"/>
    </xf>
    <xf numFmtId="0" fontId="25" fillId="0" borderId="0">
      <alignment vertical="center"/>
    </xf>
    <xf numFmtId="0" fontId="25" fillId="0" borderId="0">
      <alignment vertical="center"/>
    </xf>
    <xf numFmtId="0" fontId="92" fillId="0" borderId="0" applyNumberFormat="0" applyFill="0" applyBorder="0" applyAlignment="0" applyProtection="0">
      <alignment vertical="center"/>
    </xf>
    <xf numFmtId="0" fontId="76" fillId="52" borderId="0" applyNumberFormat="0" applyBorder="0" applyAlignment="0" applyProtection="0">
      <alignment vertical="center"/>
    </xf>
    <xf numFmtId="0" fontId="76" fillId="52" borderId="0" applyNumberFormat="0" applyBorder="0" applyAlignment="0" applyProtection="0">
      <alignment vertical="center"/>
    </xf>
    <xf numFmtId="0" fontId="89" fillId="0" borderId="22" applyNumberFormat="0" applyFill="0" applyAlignment="0" applyProtection="0">
      <alignment vertical="center"/>
    </xf>
    <xf numFmtId="0" fontId="76" fillId="42" borderId="0" applyNumberFormat="0" applyBorder="0" applyAlignment="0" applyProtection="0">
      <alignment vertical="center"/>
    </xf>
    <xf numFmtId="9" fontId="25" fillId="0" borderId="0" applyFont="0" applyFill="0" applyBorder="0" applyAlignment="0" applyProtection="0">
      <alignment vertical="center"/>
    </xf>
    <xf numFmtId="184" fontId="25" fillId="0" borderId="0" applyFont="0" applyFill="0" applyBorder="0" applyAlignment="0" applyProtection="0">
      <alignment vertical="center"/>
    </xf>
    <xf numFmtId="185" fontId="25" fillId="0" borderId="0" applyFont="0" applyFill="0" applyBorder="0" applyAlignment="0" applyProtection="0">
      <alignment vertical="center"/>
    </xf>
    <xf numFmtId="0" fontId="112" fillId="0" borderId="0" applyNumberFormat="0" applyFill="0" applyBorder="0" applyAlignment="0" applyProtection="0">
      <alignment vertical="center"/>
    </xf>
    <xf numFmtId="0" fontId="91" fillId="0" borderId="28" applyNumberFormat="0" applyFill="0" applyAlignment="0" applyProtection="0">
      <alignment vertical="center"/>
    </xf>
    <xf numFmtId="186" fontId="108" fillId="0" borderId="0">
      <alignment vertical="center"/>
    </xf>
    <xf numFmtId="0" fontId="25" fillId="0" borderId="0">
      <alignment vertical="center"/>
    </xf>
    <xf numFmtId="0" fontId="81" fillId="38" borderId="0" applyNumberFormat="0" applyBorder="0" applyAlignment="0" applyProtection="0">
      <alignment vertical="center"/>
    </xf>
    <xf numFmtId="0" fontId="100" fillId="0" borderId="27" applyNumberFormat="0" applyFill="0" applyAlignment="0" applyProtection="0">
      <alignment vertical="center"/>
    </xf>
    <xf numFmtId="0" fontId="107" fillId="0" borderId="0">
      <alignment vertical="center"/>
    </xf>
    <xf numFmtId="15" fontId="104" fillId="0" borderId="0">
      <alignment vertical="center"/>
    </xf>
    <xf numFmtId="15" fontId="104" fillId="0" borderId="0">
      <alignment vertical="center"/>
    </xf>
    <xf numFmtId="0" fontId="99" fillId="49" borderId="0" applyNumberFormat="0" applyBorder="0" applyAlignment="0" applyProtection="0">
      <alignment vertical="center"/>
    </xf>
    <xf numFmtId="187" fontId="108" fillId="0" borderId="0">
      <alignment vertical="center"/>
    </xf>
    <xf numFmtId="0" fontId="25" fillId="0" borderId="0">
      <alignment vertical="center"/>
    </xf>
    <xf numFmtId="0" fontId="83" fillId="41" borderId="0" applyNumberFormat="0" applyBorder="0" applyAlignment="0" applyProtection="0">
      <alignment vertical="center"/>
    </xf>
    <xf numFmtId="0" fontId="113" fillId="0" borderId="34" applyNumberFormat="0" applyFill="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75" fillId="37" borderId="0" applyNumberFormat="0" applyBorder="0" applyAlignment="0" applyProtection="0">
      <alignment vertical="center"/>
    </xf>
    <xf numFmtId="0" fontId="103" fillId="0" borderId="30" applyNumberFormat="0" applyAlignment="0" applyProtection="0">
      <alignment horizontal="left" vertical="center"/>
    </xf>
    <xf numFmtId="0" fontId="103" fillId="0" borderId="9">
      <alignment horizontal="left" vertical="center"/>
    </xf>
    <xf numFmtId="0" fontId="103" fillId="0" borderId="9">
      <alignment horizontal="left" vertical="center"/>
    </xf>
    <xf numFmtId="43" fontId="0" fillId="0" borderId="0" applyFont="0" applyFill="0" applyBorder="0" applyAlignment="0" applyProtection="0">
      <alignment vertical="center"/>
    </xf>
    <xf numFmtId="0" fontId="83" fillId="39" borderId="1" applyNumberFormat="0" applyBorder="0" applyAlignment="0" applyProtection="0">
      <alignment vertical="center"/>
    </xf>
    <xf numFmtId="43" fontId="0" fillId="0" borderId="0" applyFont="0" applyFill="0" applyBorder="0" applyAlignment="0" applyProtection="0">
      <alignment vertical="center"/>
    </xf>
    <xf numFmtId="0" fontId="83" fillId="39" borderId="1" applyNumberFormat="0" applyBorder="0" applyAlignment="0" applyProtection="0">
      <alignment vertical="center"/>
    </xf>
    <xf numFmtId="0" fontId="83" fillId="39" borderId="1" applyNumberFormat="0" applyBorder="0" applyAlignment="0" applyProtection="0">
      <alignment vertical="center"/>
    </xf>
    <xf numFmtId="0" fontId="83" fillId="39" borderId="1" applyNumberFormat="0" applyBorder="0" applyAlignment="0" applyProtection="0">
      <alignment vertical="center"/>
    </xf>
    <xf numFmtId="0" fontId="25" fillId="0" borderId="0">
      <alignment vertical="center"/>
    </xf>
    <xf numFmtId="0" fontId="83" fillId="39" borderId="1" applyNumberFormat="0" applyBorder="0" applyAlignment="0" applyProtection="0">
      <alignment vertical="center"/>
    </xf>
    <xf numFmtId="0" fontId="83" fillId="39" borderId="1" applyNumberFormat="0" applyBorder="0" applyAlignment="0" applyProtection="0">
      <alignment vertical="center"/>
    </xf>
    <xf numFmtId="0" fontId="25" fillId="0" borderId="0">
      <alignment vertical="center"/>
    </xf>
    <xf numFmtId="0" fontId="75" fillId="61" borderId="0" applyNumberFormat="0" applyBorder="0" applyAlignment="0" applyProtection="0">
      <alignment vertical="center"/>
    </xf>
    <xf numFmtId="188" fontId="114" fillId="62" borderId="0">
      <alignment vertical="center"/>
    </xf>
    <xf numFmtId="188" fontId="115" fillId="63" borderId="0">
      <alignment vertical="center"/>
    </xf>
    <xf numFmtId="0" fontId="94" fillId="0" borderId="0" applyNumberFormat="0" applyFill="0" applyBorder="0" applyAlignment="0" applyProtection="0">
      <alignment vertical="center"/>
    </xf>
    <xf numFmtId="38" fontId="25" fillId="0" borderId="0" applyFont="0" applyFill="0" applyBorder="0" applyAlignment="0" applyProtection="0">
      <alignment vertical="center"/>
    </xf>
    <xf numFmtId="0" fontId="79" fillId="0" borderId="21" applyNumberFormat="0" applyFill="0" applyProtection="0">
      <alignment horizontal="center" vertical="center"/>
    </xf>
    <xf numFmtId="0" fontId="25" fillId="0" borderId="0">
      <alignment vertical="center"/>
    </xf>
    <xf numFmtId="0" fontId="25" fillId="0" borderId="0">
      <alignment vertical="center"/>
    </xf>
    <xf numFmtId="40" fontId="25" fillId="0" borderId="0" applyFont="0" applyFill="0" applyBorder="0" applyAlignment="0" applyProtection="0">
      <alignment vertical="center"/>
    </xf>
    <xf numFmtId="43" fontId="0" fillId="0" borderId="0" applyFont="0" applyFill="0" applyBorder="0" applyAlignment="0" applyProtection="0">
      <alignment vertical="center"/>
    </xf>
    <xf numFmtId="177" fontId="25" fillId="0" borderId="0" applyFont="0" applyFill="0" applyBorder="0" applyAlignment="0" applyProtection="0">
      <alignment vertical="center"/>
    </xf>
    <xf numFmtId="189" fontId="25" fillId="0" borderId="0" applyFont="0" applyFill="0" applyBorder="0" applyAlignment="0" applyProtection="0">
      <alignment vertical="center"/>
    </xf>
    <xf numFmtId="40" fontId="116" fillId="56" borderId="32">
      <alignment horizontal="centerContinuous" vertical="center"/>
    </xf>
    <xf numFmtId="1" fontId="84" fillId="0" borderId="21" applyFill="0" applyProtection="0">
      <alignment horizontal="center" vertical="center"/>
    </xf>
    <xf numFmtId="0" fontId="89" fillId="0" borderId="22" applyNumberFormat="0" applyFill="0" applyAlignment="0" applyProtection="0">
      <alignment vertical="center"/>
    </xf>
    <xf numFmtId="1" fontId="84" fillId="0" borderId="21" applyFill="0" applyProtection="0">
      <alignment horizontal="center" vertical="center"/>
    </xf>
    <xf numFmtId="40" fontId="116" fillId="56" borderId="32">
      <alignment horizontal="centerContinuous" vertical="center"/>
    </xf>
    <xf numFmtId="37" fontId="117" fillId="0" borderId="0">
      <alignment vertical="center"/>
    </xf>
    <xf numFmtId="0" fontId="92" fillId="0" borderId="23">
      <alignment horizontal="center" vertical="center"/>
    </xf>
    <xf numFmtId="9" fontId="25" fillId="0" borderId="0" applyFont="0" applyFill="0" applyBorder="0" applyAlignment="0" applyProtection="0">
      <alignment vertical="center"/>
    </xf>
    <xf numFmtId="37" fontId="117" fillId="0" borderId="0">
      <alignment vertical="center"/>
    </xf>
    <xf numFmtId="0" fontId="92" fillId="0" borderId="23">
      <alignment horizontal="center" vertical="center"/>
    </xf>
    <xf numFmtId="0" fontId="0" fillId="0" borderId="0">
      <alignment vertical="center"/>
    </xf>
    <xf numFmtId="37" fontId="117" fillId="0" borderId="0">
      <alignment vertical="center"/>
    </xf>
    <xf numFmtId="0" fontId="92" fillId="0" borderId="23">
      <alignment horizontal="center" vertical="center"/>
    </xf>
    <xf numFmtId="9" fontId="25" fillId="0" borderId="0" applyFont="0" applyFill="0" applyBorder="0" applyAlignment="0" applyProtection="0">
      <alignment vertical="center"/>
    </xf>
    <xf numFmtId="37" fontId="117" fillId="0" borderId="0">
      <alignment vertical="center"/>
    </xf>
    <xf numFmtId="0" fontId="92" fillId="0" borderId="23">
      <alignment horizontal="center" vertical="center"/>
    </xf>
    <xf numFmtId="190" fontId="84" fillId="0" borderId="0">
      <alignment vertical="center"/>
    </xf>
    <xf numFmtId="9" fontId="25" fillId="0" borderId="0" applyFont="0" applyFill="0" applyBorder="0" applyAlignment="0" applyProtection="0">
      <alignment vertical="center"/>
    </xf>
    <xf numFmtId="0" fontId="97" fillId="0" borderId="0">
      <alignment vertical="center"/>
    </xf>
    <xf numFmtId="14" fontId="80" fillId="0" borderId="0">
      <alignment horizontal="center" vertical="center" wrapText="1"/>
      <protection locked="0"/>
    </xf>
    <xf numFmtId="0" fontId="25" fillId="0" borderId="0">
      <alignment vertical="center"/>
    </xf>
    <xf numFmtId="0" fontId="106" fillId="52" borderId="26" applyNumberFormat="0" applyAlignment="0" applyProtection="0">
      <alignment vertical="center"/>
    </xf>
    <xf numFmtId="3" fontId="25" fillId="0" borderId="0" applyFont="0" applyFill="0" applyBorder="0" applyAlignment="0" applyProtection="0">
      <alignment vertical="center"/>
    </xf>
    <xf numFmtId="0" fontId="25" fillId="0" borderId="0">
      <alignment vertical="center"/>
    </xf>
    <xf numFmtId="0" fontId="0" fillId="0" borderId="0">
      <alignment vertical="center"/>
    </xf>
    <xf numFmtId="10" fontId="25" fillId="0" borderId="0" applyFont="0" applyFill="0" applyBorder="0" applyAlignment="0" applyProtection="0">
      <alignment vertical="center"/>
    </xf>
    <xf numFmtId="0" fontId="25" fillId="0" borderId="0">
      <alignment vertical="center"/>
    </xf>
    <xf numFmtId="0" fontId="105" fillId="58" borderId="3">
      <alignment vertical="center"/>
      <protection locked="0"/>
    </xf>
    <xf numFmtId="9" fontId="25" fillId="0" borderId="0" applyFont="0" applyFill="0" applyBorder="0" applyAlignment="0" applyProtection="0">
      <alignment vertical="center"/>
    </xf>
    <xf numFmtId="0" fontId="25" fillId="0" borderId="0">
      <alignment vertical="center"/>
    </xf>
    <xf numFmtId="191" fontId="25" fillId="0" borderId="0" applyFont="0" applyFill="0" applyProtection="0">
      <alignment vertical="center"/>
    </xf>
    <xf numFmtId="0" fontId="118" fillId="0" borderId="0" applyNumberFormat="0" applyFill="0" applyBorder="0" applyAlignment="0" applyProtection="0">
      <alignment vertical="center"/>
    </xf>
    <xf numFmtId="0" fontId="88" fillId="0" borderId="0" applyNumberFormat="0" applyFill="0" applyBorder="0" applyAlignment="0" applyProtection="0">
      <alignment vertical="center"/>
    </xf>
    <xf numFmtId="9" fontId="25" fillId="0" borderId="0" applyFont="0" applyFill="0" applyBorder="0" applyAlignment="0" applyProtection="0">
      <alignment vertical="center"/>
    </xf>
    <xf numFmtId="0" fontId="75" fillId="64" borderId="0" applyNumberFormat="0" applyBorder="0" applyAlignment="0" applyProtection="0">
      <alignment vertical="center"/>
    </xf>
    <xf numFmtId="0" fontId="25" fillId="0" borderId="0" applyNumberFormat="0" applyFont="0" applyFill="0" applyBorder="0" applyAlignment="0" applyProtection="0">
      <alignment horizontal="left" vertical="center"/>
    </xf>
    <xf numFmtId="15" fontId="25" fillId="0" borderId="0" applyFont="0" applyFill="0" applyBorder="0" applyAlignment="0" applyProtection="0">
      <alignment vertical="center"/>
    </xf>
    <xf numFmtId="0" fontId="84" fillId="0" borderId="4" applyNumberFormat="0" applyFill="0" applyProtection="0">
      <alignment horizontal="right" vertical="center"/>
    </xf>
    <xf numFmtId="0" fontId="92" fillId="0" borderId="23">
      <alignment horizontal="center" vertical="center"/>
    </xf>
    <xf numFmtId="15" fontId="25" fillId="0" borderId="0" applyFont="0" applyFill="0" applyBorder="0" applyAlignment="0" applyProtection="0">
      <alignment vertical="center"/>
    </xf>
    <xf numFmtId="0" fontId="84" fillId="0" borderId="4" applyNumberFormat="0" applyFill="0" applyProtection="0">
      <alignment horizontal="right" vertical="center"/>
    </xf>
    <xf numFmtId="0" fontId="91" fillId="0" borderId="0" applyNumberFormat="0" applyFill="0" applyBorder="0" applyAlignment="0" applyProtection="0">
      <alignment vertical="center"/>
    </xf>
    <xf numFmtId="4" fontId="25" fillId="0" borderId="0" applyFont="0" applyFill="0" applyBorder="0" applyAlignment="0" applyProtection="0">
      <alignment vertical="center"/>
    </xf>
    <xf numFmtId="4" fontId="25" fillId="0" borderId="0" applyFont="0" applyFill="0" applyBorder="0" applyAlignment="0" applyProtection="0">
      <alignment vertical="center"/>
    </xf>
    <xf numFmtId="0" fontId="25" fillId="0" borderId="0">
      <alignment vertical="center"/>
    </xf>
    <xf numFmtId="0" fontId="84" fillId="0" borderId="4" applyNumberFormat="0" applyFill="0" applyProtection="0">
      <alignment horizontal="right" vertical="center"/>
    </xf>
    <xf numFmtId="0" fontId="0" fillId="0" borderId="0">
      <alignment vertical="center"/>
    </xf>
    <xf numFmtId="0" fontId="92" fillId="0" borderId="23">
      <alignment horizontal="center" vertical="center"/>
    </xf>
    <xf numFmtId="0" fontId="0" fillId="0" borderId="0">
      <alignment vertical="center"/>
    </xf>
    <xf numFmtId="0" fontId="92" fillId="0" borderId="23">
      <alignment horizontal="center" vertical="center"/>
    </xf>
    <xf numFmtId="0" fontId="92" fillId="0" borderId="23">
      <alignment horizontal="center" vertical="center"/>
    </xf>
    <xf numFmtId="0" fontId="92" fillId="0" borderId="23">
      <alignment horizontal="center" vertical="center"/>
    </xf>
    <xf numFmtId="0" fontId="25" fillId="0" borderId="0">
      <alignment vertical="center"/>
    </xf>
    <xf numFmtId="3" fontId="25" fillId="0" borderId="0" applyFont="0" applyFill="0" applyBorder="0" applyAlignment="0" applyProtection="0">
      <alignment vertical="center"/>
    </xf>
    <xf numFmtId="0" fontId="25" fillId="0" borderId="0">
      <alignment vertical="center"/>
    </xf>
    <xf numFmtId="0" fontId="25" fillId="0" borderId="0">
      <alignment vertical="center"/>
    </xf>
    <xf numFmtId="0" fontId="106" fillId="52" borderId="26" applyNumberFormat="0" applyAlignment="0" applyProtection="0">
      <alignment vertical="center"/>
    </xf>
    <xf numFmtId="0" fontId="25" fillId="60" borderId="0" applyNumberFormat="0" applyFont="0" applyBorder="0" applyAlignment="0" applyProtection="0">
      <alignment vertical="center"/>
    </xf>
    <xf numFmtId="0" fontId="105" fillId="58" borderId="3">
      <alignment vertical="center"/>
      <protection locked="0"/>
    </xf>
    <xf numFmtId="0" fontId="119" fillId="0" borderId="0">
      <alignment vertical="center"/>
    </xf>
    <xf numFmtId="0" fontId="75" fillId="54" borderId="0" applyNumberFormat="0" applyBorder="0" applyAlignment="0" applyProtection="0">
      <alignment vertical="center"/>
    </xf>
    <xf numFmtId="0" fontId="105" fillId="58" borderId="3">
      <alignment vertical="center"/>
      <protection locked="0"/>
    </xf>
    <xf numFmtId="0" fontId="105" fillId="58" borderId="3">
      <alignment vertical="center"/>
      <protection locked="0"/>
    </xf>
    <xf numFmtId="0" fontId="25"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43" fontId="0" fillId="0" borderId="0" applyFont="0" applyFill="0" applyBorder="0" applyAlignment="0" applyProtection="0">
      <alignment vertical="center"/>
    </xf>
    <xf numFmtId="9" fontId="25" fillId="0" borderId="0" applyFont="0" applyFill="0" applyBorder="0" applyAlignment="0" applyProtection="0">
      <alignment vertical="center"/>
    </xf>
    <xf numFmtId="0" fontId="120" fillId="0" borderId="0" applyNumberFormat="0" applyFill="0" applyBorder="0" applyAlignment="0" applyProtection="0">
      <alignment vertical="center"/>
    </xf>
    <xf numFmtId="178" fontId="0" fillId="0" borderId="0" applyFont="0" applyFill="0" applyBorder="0" applyAlignment="0" applyProtection="0">
      <alignment vertical="center"/>
    </xf>
    <xf numFmtId="0" fontId="88" fillId="0" borderId="0" applyNumberForma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4" fillId="0" borderId="0" applyNumberFormat="0" applyFill="0" applyBorder="0" applyAlignment="0" applyProtection="0">
      <alignment vertical="center"/>
    </xf>
    <xf numFmtId="0" fontId="90" fillId="45"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pplyProtection="0"/>
    <xf numFmtId="0" fontId="25" fillId="0" borderId="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0"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13" fillId="0" borderId="34"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00" fillId="0" borderId="27" applyNumberFormat="0" applyFill="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4" fillId="0" borderId="4" applyNumberFormat="0" applyFill="0" applyProtection="0">
      <alignment horizontal="righ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10" fillId="0" borderId="31" applyNumberFormat="0" applyFill="0" applyAlignment="0" applyProtection="0">
      <alignment vertical="center"/>
    </xf>
    <xf numFmtId="9" fontId="25" fillId="0" borderId="0" applyFont="0" applyFill="0" applyBorder="0" applyAlignment="0" applyProtection="0">
      <alignment vertical="center"/>
    </xf>
    <xf numFmtId="0" fontId="120" fillId="0" borderId="35" applyNumberFormat="0" applyFill="0" applyAlignment="0" applyProtection="0">
      <alignment vertical="center"/>
    </xf>
    <xf numFmtId="0" fontId="118" fillId="0" borderId="0" applyNumberFormat="0" applyFill="0" applyBorder="0" applyAlignment="0" applyProtection="0">
      <alignment vertical="center"/>
    </xf>
    <xf numFmtId="9" fontId="25" fillId="0" borderId="0" applyFont="0" applyFill="0" applyBorder="0" applyAlignment="0" applyProtection="0">
      <alignment vertical="center"/>
    </xf>
    <xf numFmtId="0" fontId="94" fillId="0" borderId="0" applyNumberFormat="0" applyFill="0" applyBorder="0" applyAlignment="0" applyProtection="0">
      <alignment vertical="center"/>
    </xf>
    <xf numFmtId="0" fontId="88" fillId="0" borderId="0" applyNumberFormat="0" applyFill="0" applyBorder="0" applyAlignment="0" applyProtection="0">
      <alignment vertical="center"/>
    </xf>
    <xf numFmtId="9" fontId="25" fillId="0" borderId="0" applyFont="0" applyFill="0" applyBorder="0" applyAlignment="0" applyProtection="0">
      <alignment vertical="center"/>
    </xf>
    <xf numFmtId="0" fontId="94" fillId="0" borderId="0" applyNumberFormat="0" applyFill="0" applyBorder="0" applyAlignment="0" applyProtection="0">
      <alignment vertical="center"/>
    </xf>
    <xf numFmtId="9" fontId="25" fillId="0" borderId="0" applyFont="0" applyFill="0" applyBorder="0" applyAlignment="0" applyProtection="0">
      <alignment vertical="center"/>
    </xf>
    <xf numFmtId="0" fontId="121" fillId="0" borderId="4" applyNumberFormat="0" applyFill="0" applyProtection="0">
      <alignment horizontal="center" vertical="center"/>
    </xf>
    <xf numFmtId="192" fontId="25" fillId="0" borderId="0" applyFont="0" applyFill="0" applyBorder="0" applyAlignment="0" applyProtection="0">
      <alignment vertical="center"/>
    </xf>
    <xf numFmtId="0" fontId="84" fillId="0" borderId="4" applyNumberFormat="0" applyFill="0" applyProtection="0">
      <alignment horizontal="right" vertical="center"/>
    </xf>
    <xf numFmtId="0" fontId="84" fillId="0" borderId="4" applyNumberFormat="0" applyFill="0" applyProtection="0">
      <alignment horizontal="right" vertical="center"/>
    </xf>
    <xf numFmtId="0" fontId="89" fillId="0" borderId="22" applyNumberFormat="0" applyFill="0" applyAlignment="0" applyProtection="0">
      <alignment vertical="center"/>
    </xf>
    <xf numFmtId="0" fontId="89" fillId="0" borderId="22" applyNumberFormat="0" applyFill="0" applyAlignment="0" applyProtection="0">
      <alignment vertical="center"/>
    </xf>
    <xf numFmtId="0" fontId="100" fillId="0" borderId="27" applyNumberFormat="0" applyFill="0" applyAlignment="0" applyProtection="0">
      <alignment vertical="center"/>
    </xf>
    <xf numFmtId="0" fontId="25" fillId="0" borderId="0">
      <alignment vertical="center"/>
    </xf>
    <xf numFmtId="0" fontId="89" fillId="0" borderId="22" applyNumberFormat="0" applyFill="0" applyAlignment="0" applyProtection="0">
      <alignment vertical="center"/>
    </xf>
    <xf numFmtId="0" fontId="25" fillId="0" borderId="0">
      <alignment vertical="center"/>
    </xf>
    <xf numFmtId="0" fontId="100" fillId="0" borderId="27" applyNumberFormat="0" applyFill="0" applyAlignment="0" applyProtection="0">
      <alignment vertical="center"/>
    </xf>
    <xf numFmtId="0" fontId="25" fillId="0" borderId="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91" fillId="0" borderId="28" applyNumberFormat="0" applyFill="0" applyAlignment="0" applyProtection="0">
      <alignment vertical="center"/>
    </xf>
    <xf numFmtId="0" fontId="81" fillId="38" borderId="0" applyNumberFormat="0" applyBorder="0" applyAlignment="0" applyProtection="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25" fillId="0" borderId="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100" fillId="0" borderId="27" applyNumberFormat="0" applyFill="0" applyAlignment="0" applyProtection="0">
      <alignment vertical="center"/>
    </xf>
    <xf numFmtId="0" fontId="25" fillId="0" borderId="0">
      <alignment vertical="center"/>
    </xf>
    <xf numFmtId="0" fontId="25" fillId="0" borderId="0"/>
    <xf numFmtId="0" fontId="100" fillId="0" borderId="27" applyNumberFormat="0" applyFill="0" applyAlignment="0" applyProtection="0">
      <alignment vertical="center"/>
    </xf>
    <xf numFmtId="0" fontId="120" fillId="0" borderId="35" applyNumberFormat="0" applyFill="0" applyAlignment="0" applyProtection="0">
      <alignment vertical="center"/>
    </xf>
    <xf numFmtId="0" fontId="81" fillId="38" borderId="0" applyNumberFormat="0" applyBorder="0" applyAlignment="0" applyProtection="0">
      <alignment vertical="center"/>
    </xf>
    <xf numFmtId="0" fontId="91" fillId="0" borderId="28" applyNumberFormat="0" applyFill="0" applyAlignment="0" applyProtection="0">
      <alignment vertical="center"/>
    </xf>
    <xf numFmtId="0" fontId="81" fillId="38" borderId="0" applyNumberFormat="0" applyBorder="0" applyAlignment="0" applyProtection="0">
      <alignmen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84" fillId="0" borderId="4" applyNumberFormat="0" applyFill="0" applyProtection="0">
      <alignment horizontal="lef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91" fillId="0" borderId="0" applyNumberFormat="0" applyFill="0" applyBorder="0" applyAlignment="0" applyProtection="0">
      <alignmen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91" fillId="0" borderId="28" applyNumberFormat="0" applyFill="0" applyAlignment="0" applyProtection="0">
      <alignment vertical="center"/>
    </xf>
    <xf numFmtId="0" fontId="102" fillId="0" borderId="1">
      <alignment horizontal="left" vertical="center"/>
    </xf>
    <xf numFmtId="0" fontId="91" fillId="0" borderId="28" applyNumberFormat="0" applyFill="0" applyAlignment="0" applyProtection="0">
      <alignment vertical="center"/>
    </xf>
    <xf numFmtId="0" fontId="25" fillId="0" borderId="0">
      <alignment vertical="center"/>
    </xf>
    <xf numFmtId="0" fontId="91" fillId="0" borderId="28" applyNumberFormat="0" applyFill="0" applyAlignment="0" applyProtection="0">
      <alignment vertical="center"/>
    </xf>
    <xf numFmtId="0" fontId="25" fillId="0" borderId="0">
      <alignment vertical="center"/>
    </xf>
    <xf numFmtId="0" fontId="91" fillId="0" borderId="28" applyNumberFormat="0" applyFill="0" applyAlignment="0" applyProtection="0">
      <alignment vertical="center"/>
    </xf>
    <xf numFmtId="1" fontId="84" fillId="0" borderId="21" applyFill="0" applyProtection="0">
      <alignment horizontal="center" vertical="center"/>
    </xf>
    <xf numFmtId="0" fontId="120" fillId="0" borderId="0" applyNumberFormat="0" applyFill="0" applyBorder="0" applyAlignment="0" applyProtection="0">
      <alignment vertical="center"/>
    </xf>
    <xf numFmtId="178"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0" fillId="49" borderId="0" applyNumberFormat="0" applyBorder="0" applyAlignment="0" applyProtection="0">
      <alignment vertical="center"/>
    </xf>
    <xf numFmtId="0" fontId="0" fillId="0" borderId="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0" fillId="0" borderId="0">
      <alignment vertical="center"/>
    </xf>
    <xf numFmtId="0" fontId="106" fillId="52" borderId="26" applyNumberFormat="0" applyAlignment="0" applyProtection="0">
      <alignment vertical="center"/>
    </xf>
    <xf numFmtId="0" fontId="94" fillId="0" borderId="0" applyNumberFormat="0" applyFill="0" applyBorder="0" applyAlignment="0" applyProtection="0">
      <alignment vertical="center"/>
    </xf>
    <xf numFmtId="0" fontId="25" fillId="0" borderId="0">
      <alignment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81" fillId="43" borderId="0" applyNumberFormat="0" applyBorder="0" applyAlignment="0" applyProtection="0">
      <alignment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90" fillId="45" borderId="0" applyNumberFormat="0" applyBorder="0" applyAlignment="0" applyProtection="0">
      <alignment vertical="center"/>
    </xf>
    <xf numFmtId="0" fontId="121" fillId="0" borderId="4" applyNumberFormat="0" applyFill="0" applyProtection="0">
      <alignment horizontal="center" vertical="center"/>
    </xf>
    <xf numFmtId="0" fontId="121" fillId="0" borderId="4" applyNumberFormat="0" applyFill="0" applyProtection="0">
      <alignment horizontal="center"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25" fillId="0" borderId="0">
      <alignment vertical="center"/>
    </xf>
    <xf numFmtId="0" fontId="79" fillId="0" borderId="21" applyNumberFormat="0" applyFill="0" applyProtection="0">
      <alignment horizontal="center" vertical="center"/>
    </xf>
    <xf numFmtId="0" fontId="25" fillId="0" borderId="0">
      <alignment vertical="center"/>
    </xf>
    <xf numFmtId="0" fontId="79" fillId="0" borderId="21" applyNumberFormat="0" applyFill="0" applyProtection="0">
      <alignment horizontal="center" vertical="center"/>
    </xf>
    <xf numFmtId="0" fontId="25" fillId="0" borderId="0">
      <alignment vertical="center"/>
    </xf>
    <xf numFmtId="0" fontId="25" fillId="0" borderId="0">
      <alignment vertical="center"/>
    </xf>
    <xf numFmtId="0" fontId="79" fillId="0" borderId="21" applyNumberFormat="0" applyFill="0" applyProtection="0">
      <alignment horizontal="center" vertical="center"/>
    </xf>
    <xf numFmtId="0" fontId="25" fillId="0" borderId="0">
      <alignment vertical="center"/>
    </xf>
    <xf numFmtId="0" fontId="79" fillId="0" borderId="21" applyNumberFormat="0" applyFill="0" applyProtection="0">
      <alignment horizontal="center" vertical="center"/>
    </xf>
    <xf numFmtId="0" fontId="25" fillId="0" borderId="0">
      <alignment vertical="center"/>
    </xf>
    <xf numFmtId="0" fontId="79" fillId="0" borderId="21" applyNumberFormat="0" applyFill="0" applyProtection="0">
      <alignment horizontal="center" vertical="center"/>
    </xf>
    <xf numFmtId="0" fontId="90" fillId="45" borderId="0" applyNumberFormat="0" applyBorder="0" applyAlignment="0" applyProtection="0">
      <alignment vertical="center"/>
    </xf>
    <xf numFmtId="0" fontId="88"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88"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9" borderId="0" applyNumberFormat="0" applyBorder="0" applyAlignment="0" applyProtection="0">
      <alignment vertical="center"/>
    </xf>
    <xf numFmtId="0" fontId="101" fillId="0" borderId="0" applyNumberFormat="0" applyFill="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0" fillId="45" borderId="0" applyNumberFormat="0" applyBorder="0" applyAlignment="0" applyProtection="0">
      <alignment vertical="center"/>
    </xf>
    <xf numFmtId="0" fontId="99" fillId="49" borderId="0" applyNumberFormat="0" applyBorder="0" applyAlignment="0" applyProtection="0">
      <alignment vertical="center"/>
    </xf>
    <xf numFmtId="0" fontId="25" fillId="0" borderId="0">
      <alignment vertical="center"/>
    </xf>
    <xf numFmtId="0" fontId="90" fillId="45" borderId="0" applyNumberFormat="0" applyBorder="0" applyAlignment="0" applyProtection="0">
      <alignment vertical="center"/>
    </xf>
    <xf numFmtId="0" fontId="99" fillId="49" borderId="0" applyNumberFormat="0" applyBorder="0" applyAlignment="0" applyProtection="0">
      <alignment vertical="center"/>
    </xf>
    <xf numFmtId="0" fontId="99"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25" fillId="0" borderId="0">
      <alignment vertical="center"/>
    </xf>
    <xf numFmtId="0" fontId="99" fillId="45" borderId="0" applyNumberFormat="0" applyBorder="0" applyAlignment="0" applyProtection="0">
      <alignment vertical="center"/>
    </xf>
    <xf numFmtId="0" fontId="99" fillId="45" borderId="0" applyNumberFormat="0" applyBorder="0" applyAlignment="0" applyProtection="0">
      <alignment vertical="center"/>
    </xf>
    <xf numFmtId="0" fontId="99" fillId="45" borderId="0" applyNumberFormat="0" applyBorder="0" applyAlignment="0" applyProtection="0">
      <alignment vertical="center"/>
    </xf>
    <xf numFmtId="0" fontId="99" fillId="45" borderId="0" applyNumberFormat="0" applyBorder="0" applyAlignment="0" applyProtection="0">
      <alignment vertical="center"/>
    </xf>
    <xf numFmtId="0" fontId="99" fillId="45" borderId="0" applyNumberFormat="0" applyBorder="0" applyAlignment="0" applyProtection="0">
      <alignment vertical="center"/>
    </xf>
    <xf numFmtId="0" fontId="0" fillId="0" borderId="0">
      <alignment vertical="center"/>
    </xf>
    <xf numFmtId="0" fontId="99" fillId="45" borderId="0" applyNumberFormat="0" applyBorder="0" applyAlignment="0" applyProtection="0">
      <alignment vertical="center"/>
    </xf>
    <xf numFmtId="0" fontId="99" fillId="45" borderId="0" applyNumberFormat="0" applyBorder="0" applyAlignment="0" applyProtection="0">
      <alignment vertical="center"/>
    </xf>
    <xf numFmtId="0" fontId="82" fillId="40" borderId="0" applyNumberFormat="0" applyBorder="0" applyAlignment="0" applyProtection="0">
      <alignment vertical="center"/>
    </xf>
    <xf numFmtId="0" fontId="85" fillId="45" borderId="0" applyNumberFormat="0" applyBorder="0" applyAlignment="0" applyProtection="0">
      <alignment vertical="center"/>
    </xf>
    <xf numFmtId="0" fontId="90" fillId="49" borderId="0" applyNumberFormat="0" applyBorder="0" applyAlignment="0" applyProtection="0">
      <alignment vertical="center"/>
    </xf>
    <xf numFmtId="0" fontId="25" fillId="0" borderId="0">
      <alignment vertical="center"/>
    </xf>
    <xf numFmtId="0" fontId="106" fillId="52" borderId="26" applyNumberFormat="0" applyAlignment="0" applyProtection="0">
      <alignment vertical="center"/>
    </xf>
    <xf numFmtId="0" fontId="25" fillId="0" borderId="0">
      <alignment vertical="center"/>
    </xf>
    <xf numFmtId="0" fontId="90" fillId="49" borderId="0" applyNumberFormat="0" applyBorder="0" applyAlignment="0" applyProtection="0">
      <alignment vertical="center"/>
    </xf>
    <xf numFmtId="0" fontId="104" fillId="0" borderId="0">
      <alignment vertical="center"/>
    </xf>
    <xf numFmtId="0" fontId="25" fillId="0" borderId="0">
      <alignment vertical="center"/>
    </xf>
    <xf numFmtId="0" fontId="106" fillId="52" borderId="26" applyNumberFormat="0" applyAlignment="0" applyProtection="0">
      <alignment vertical="center"/>
    </xf>
    <xf numFmtId="0" fontId="8" fillId="0" borderId="0">
      <alignment vertical="center"/>
    </xf>
    <xf numFmtId="0" fontId="8" fillId="0" borderId="0">
      <alignment vertical="center"/>
    </xf>
    <xf numFmtId="0" fontId="90" fillId="49" borderId="0" applyNumberFormat="0" applyBorder="0" applyAlignment="0" applyProtection="0">
      <alignment vertical="center"/>
    </xf>
    <xf numFmtId="0" fontId="8" fillId="0" borderId="0">
      <alignment vertical="center"/>
    </xf>
    <xf numFmtId="0" fontId="90" fillId="49"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77" fillId="0" borderId="20" applyNumberFormat="0" applyFill="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81" fillId="38"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95" fillId="44" borderId="25" applyNumberFormat="0" applyAlignment="0" applyProtection="0">
      <alignment vertical="center"/>
    </xf>
    <xf numFmtId="0" fontId="123" fillId="0" borderId="0" applyNumberFormat="0" applyFill="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39" borderId="29" applyNumberFormat="0" applyFont="0" applyAlignment="0" applyProtection="0">
      <alignment vertical="center"/>
    </xf>
    <xf numFmtId="0" fontId="25" fillId="0" borderId="0">
      <alignment vertical="center"/>
    </xf>
    <xf numFmtId="0" fontId="0" fillId="0" borderId="0">
      <alignment vertical="center"/>
    </xf>
    <xf numFmtId="0" fontId="0" fillId="39" borderId="29" applyNumberFormat="0" applyFont="0" applyAlignment="0" applyProtection="0">
      <alignment vertical="center"/>
    </xf>
    <xf numFmtId="0" fontId="25" fillId="0" borderId="0">
      <alignment vertical="center"/>
    </xf>
    <xf numFmtId="0" fontId="25" fillId="0" borderId="0"/>
    <xf numFmtId="0" fontId="25" fillId="0" borderId="0">
      <alignment vertical="center"/>
    </xf>
    <xf numFmtId="0" fontId="0" fillId="0" borderId="0">
      <alignment vertical="center"/>
    </xf>
    <xf numFmtId="0" fontId="0" fillId="39" borderId="29" applyNumberFormat="0" applyFont="0" applyAlignment="0" applyProtection="0">
      <alignment vertical="center"/>
    </xf>
    <xf numFmtId="0" fontId="25" fillId="0" borderId="0">
      <alignment vertical="center"/>
    </xf>
    <xf numFmtId="0" fontId="25" fillId="0" borderId="0">
      <alignment vertical="center"/>
    </xf>
    <xf numFmtId="0" fontId="82" fillId="40" borderId="0" applyNumberFormat="0" applyBorder="0" applyAlignment="0" applyProtection="0">
      <alignment vertical="center"/>
    </xf>
    <xf numFmtId="0" fontId="25" fillId="0" borderId="0">
      <alignment vertical="center"/>
    </xf>
    <xf numFmtId="0" fontId="75" fillId="61" borderId="0" applyNumberFormat="0" applyBorder="0" applyAlignment="0" applyProtection="0">
      <alignment vertical="center"/>
    </xf>
    <xf numFmtId="0" fontId="25" fillId="0" borderId="0">
      <alignment vertical="center"/>
    </xf>
    <xf numFmtId="0" fontId="82" fillId="40"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75" fillId="53" borderId="0" applyNumberFormat="0" applyBorder="0" applyAlignment="0" applyProtection="0">
      <alignment vertical="center"/>
    </xf>
    <xf numFmtId="0" fontId="25" fillId="0" borderId="0">
      <alignment vertical="center"/>
    </xf>
    <xf numFmtId="0" fontId="25" fillId="0" borderId="0">
      <alignment vertical="center"/>
    </xf>
    <xf numFmtId="1" fontId="84" fillId="0" borderId="21" applyFill="0" applyProtection="0">
      <alignment horizontal="center" vertical="center"/>
    </xf>
    <xf numFmtId="0" fontId="25" fillId="0" borderId="0">
      <alignment vertical="center"/>
    </xf>
    <xf numFmtId="1" fontId="84" fillId="0" borderId="21" applyFill="0" applyProtection="0">
      <alignment horizontal="center" vertical="center"/>
    </xf>
    <xf numFmtId="0" fontId="25" fillId="0" borderId="0">
      <alignment vertical="center"/>
    </xf>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93" fillId="41" borderId="24"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86" fillId="38" borderId="0" applyNumberFormat="0" applyBorder="0" applyAlignment="0" applyProtection="0">
      <alignment vertical="center"/>
    </xf>
    <xf numFmtId="0" fontId="106" fillId="52" borderId="26"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95" fillId="44" borderId="25" applyNumberFormat="0" applyAlignment="0" applyProtection="0">
      <alignment vertical="center"/>
    </xf>
    <xf numFmtId="0" fontId="25" fillId="0" borderId="0">
      <alignment vertical="center"/>
    </xf>
    <xf numFmtId="0" fontId="25" fillId="0" borderId="0">
      <alignment vertical="center"/>
    </xf>
    <xf numFmtId="0" fontId="95" fillId="44" borderId="25" applyNumberFormat="0" applyAlignment="0" applyProtection="0">
      <alignment vertical="center"/>
    </xf>
    <xf numFmtId="0" fontId="93" fillId="41" borderId="24" applyNumberFormat="0" applyAlignment="0" applyProtection="0">
      <alignment vertical="center"/>
    </xf>
    <xf numFmtId="178" fontId="0" fillId="0" borderId="0" applyFont="0" applyFill="0" applyBorder="0" applyAlignment="0" applyProtection="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95" fillId="44" borderId="25"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106" fillId="52" borderId="2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93" fillId="41" borderId="24" applyNumberFormat="0" applyAlignment="0" applyProtection="0">
      <alignment vertical="center"/>
    </xf>
    <xf numFmtId="0" fontId="25" fillId="0" borderId="0">
      <alignment vertical="center"/>
    </xf>
    <xf numFmtId="0" fontId="93" fillId="41" borderId="24" applyNumberFormat="0" applyAlignment="0" applyProtection="0">
      <alignment vertical="center"/>
    </xf>
    <xf numFmtId="0" fontId="82" fillId="40" borderId="0" applyNumberFormat="0" applyBorder="0" applyAlignment="0" applyProtection="0">
      <alignment vertical="center"/>
    </xf>
    <xf numFmtId="0" fontId="0" fillId="0" borderId="0">
      <alignment vertical="center"/>
    </xf>
    <xf numFmtId="0" fontId="82" fillId="40" borderId="0" applyNumberFormat="0" applyBorder="0" applyAlignment="0" applyProtection="0">
      <alignment vertical="center"/>
    </xf>
    <xf numFmtId="0" fontId="0" fillId="0" borderId="0">
      <alignment vertical="center"/>
    </xf>
    <xf numFmtId="0" fontId="82" fillId="40"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09" fillId="65" borderId="0" applyNumberFormat="0" applyBorder="0" applyAlignment="0" applyProtection="0">
      <alignment vertical="center"/>
    </xf>
    <xf numFmtId="0" fontId="25" fillId="0" borderId="0">
      <alignment vertical="center"/>
    </xf>
    <xf numFmtId="0" fontId="25" fillId="0" borderId="0">
      <alignment vertical="center"/>
    </xf>
    <xf numFmtId="0" fontId="95" fillId="44" borderId="25"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84" fillId="0" borderId="0">
      <alignment vertical="center"/>
    </xf>
    <xf numFmtId="0" fontId="25" fillId="0" borderId="0">
      <alignment vertical="center"/>
    </xf>
    <xf numFmtId="0" fontId="25" fillId="0" borderId="0">
      <alignment vertical="center"/>
    </xf>
    <xf numFmtId="0" fontId="25" fillId="0" borderId="0">
      <alignment vertical="center"/>
    </xf>
    <xf numFmtId="0" fontId="93" fillId="41" borderId="24" applyNumberFormat="0" applyAlignment="0" applyProtection="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74" fillId="0" borderId="19" applyNumberFormat="0" applyFill="0" applyAlignment="0" applyProtection="0">
      <alignment vertical="center"/>
    </xf>
    <xf numFmtId="0" fontId="81" fillId="43" borderId="0" applyNumberFormat="0" applyBorder="0" applyAlignment="0" applyProtection="0">
      <alignment vertical="center"/>
    </xf>
    <xf numFmtId="0" fontId="0" fillId="0" borderId="0">
      <alignment vertical="center"/>
    </xf>
    <xf numFmtId="0" fontId="0" fillId="0" borderId="0">
      <alignment vertical="center"/>
    </xf>
    <xf numFmtId="0" fontId="8" fillId="0" borderId="0" applyAlignment="0"/>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5" fillId="0" borderId="0">
      <alignment vertical="center"/>
    </xf>
    <xf numFmtId="0" fontId="0" fillId="0" borderId="0">
      <alignment vertical="center"/>
    </xf>
    <xf numFmtId="0" fontId="0" fillId="0" borderId="0">
      <alignment vertical="center"/>
    </xf>
    <xf numFmtId="0" fontId="102" fillId="0" borderId="1">
      <alignment horizontal="left" vertical="center"/>
    </xf>
    <xf numFmtId="0" fontId="0" fillId="39" borderId="29"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39" borderId="29"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96" fillId="41" borderId="26" applyNumberFormat="0" applyAlignment="0" applyProtection="0">
      <alignment vertical="center"/>
    </xf>
    <xf numFmtId="0" fontId="25" fillId="0" borderId="0">
      <alignment vertical="center"/>
    </xf>
    <xf numFmtId="1" fontId="84" fillId="0" borderId="21" applyFill="0" applyProtection="0">
      <alignment horizontal="center" vertical="center"/>
    </xf>
    <xf numFmtId="0" fontId="25" fillId="0" borderId="0">
      <alignment vertical="center"/>
    </xf>
    <xf numFmtId="0" fontId="96" fillId="41" borderId="26" applyNumberFormat="0" applyAlignment="0" applyProtection="0">
      <alignment vertical="center"/>
    </xf>
    <xf numFmtId="0" fontId="25" fillId="0" borderId="0">
      <alignment vertical="center"/>
    </xf>
    <xf numFmtId="0" fontId="98"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1" fillId="38" borderId="0" applyNumberFormat="0" applyBorder="0" applyAlignment="0" applyProtection="0">
      <alignment vertical="center"/>
    </xf>
    <xf numFmtId="0" fontId="84" fillId="0" borderId="4" applyNumberFormat="0" applyFill="0" applyProtection="0">
      <alignment horizontal="left" vertical="center"/>
    </xf>
    <xf numFmtId="0" fontId="86" fillId="38" borderId="0" applyNumberFormat="0" applyBorder="0" applyAlignment="0" applyProtection="0">
      <alignment vertical="center"/>
    </xf>
    <xf numFmtId="0" fontId="81" fillId="38" borderId="0" applyNumberFormat="0" applyBorder="0" applyAlignment="0" applyProtection="0">
      <alignment vertical="center"/>
    </xf>
    <xf numFmtId="0" fontId="86" fillId="43" borderId="0" applyNumberFormat="0" applyBorder="0" applyAlignment="0" applyProtection="0">
      <alignment vertical="center"/>
    </xf>
    <xf numFmtId="0" fontId="86" fillId="43" borderId="0" applyNumberFormat="0" applyBorder="0" applyAlignment="0" applyProtection="0">
      <alignment vertical="center"/>
    </xf>
    <xf numFmtId="0" fontId="86"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8" fillId="0" borderId="0" applyNumberFormat="0" applyFill="0" applyBorder="0" applyAlignment="0" applyProtection="0">
      <alignment vertical="center"/>
    </xf>
    <xf numFmtId="0" fontId="81" fillId="43" borderId="0" applyNumberFormat="0" applyBorder="0" applyAlignment="0" applyProtection="0">
      <alignment vertical="center"/>
    </xf>
    <xf numFmtId="0" fontId="88" fillId="0" borderId="0" applyNumberFormat="0" applyFill="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6" fillId="38"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101" fillId="0" borderId="0" applyNumberFormat="0" applyFill="0" applyBorder="0" applyAlignment="0" applyProtection="0">
      <alignment vertical="center"/>
    </xf>
    <xf numFmtId="0" fontId="77" fillId="0" borderId="33" applyNumberFormat="0" applyFill="0" applyAlignment="0" applyProtection="0">
      <alignment vertical="center"/>
    </xf>
    <xf numFmtId="0" fontId="95" fillId="44" borderId="25" applyNumberFormat="0" applyAlignment="0" applyProtection="0">
      <alignment vertical="center"/>
    </xf>
    <xf numFmtId="0" fontId="77" fillId="0" borderId="20" applyNumberFormat="0" applyFill="0" applyAlignment="0" applyProtection="0">
      <alignment vertical="center"/>
    </xf>
    <xf numFmtId="0" fontId="95" fillId="44" borderId="25" applyNumberFormat="0" applyAlignment="0" applyProtection="0">
      <alignment vertical="center"/>
    </xf>
    <xf numFmtId="0" fontId="77" fillId="0" borderId="20" applyNumberFormat="0" applyFill="0" applyAlignment="0" applyProtection="0">
      <alignment vertical="center"/>
    </xf>
    <xf numFmtId="0" fontId="95" fillId="44" borderId="25" applyNumberFormat="0" applyAlignment="0" applyProtection="0">
      <alignment vertical="center"/>
    </xf>
    <xf numFmtId="0" fontId="77" fillId="0" borderId="20" applyNumberFormat="0" applyFill="0" applyAlignment="0" applyProtection="0">
      <alignment vertical="center"/>
    </xf>
    <xf numFmtId="0" fontId="95" fillId="44" borderId="25" applyNumberFormat="0" applyAlignment="0" applyProtection="0">
      <alignment vertical="center"/>
    </xf>
    <xf numFmtId="0" fontId="77" fillId="0" borderId="20" applyNumberFormat="0" applyFill="0" applyAlignment="0" applyProtection="0">
      <alignment vertical="center"/>
    </xf>
    <xf numFmtId="0" fontId="95" fillId="44" borderId="25" applyNumberFormat="0" applyAlignment="0" applyProtection="0">
      <alignment vertical="center"/>
    </xf>
    <xf numFmtId="0" fontId="77" fillId="0" borderId="33"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101" fillId="0" borderId="0" applyNumberFormat="0" applyFill="0" applyBorder="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101" fillId="0" borderId="0" applyNumberFormat="0" applyFill="0" applyBorder="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4" fontId="0" fillId="0" borderId="0" applyFont="0" applyFill="0" applyBorder="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77" fillId="0" borderId="20" applyNumberFormat="0" applyFill="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6" fillId="41" borderId="26"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95" fillId="44" borderId="25" applyNumberFormat="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79" fillId="0" borderId="21" applyNumberFormat="0" applyFill="0" applyProtection="0">
      <alignment horizontal="lef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74" fillId="0" borderId="19" applyNumberFormat="0" applyFill="0" applyAlignment="0" applyProtection="0">
      <alignment vertical="center"/>
    </xf>
    <xf numFmtId="0" fontId="104" fillId="0" borderId="0">
      <alignment vertical="center"/>
    </xf>
    <xf numFmtId="43" fontId="0" fillId="0" borderId="0" applyFont="0" applyFill="0" applyBorder="0" applyAlignment="0" applyProtection="0">
      <alignment vertical="center"/>
    </xf>
    <xf numFmtId="0" fontId="106" fillId="52" borderId="26" applyNumberFormat="0" applyAlignment="0" applyProtection="0">
      <alignment vertical="center"/>
    </xf>
    <xf numFmtId="193"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5" fillId="64" borderId="0" applyNumberFormat="0" applyBorder="0" applyAlignment="0" applyProtection="0">
      <alignment vertical="center"/>
    </xf>
    <xf numFmtId="43" fontId="0" fillId="0" borderId="0" applyFont="0" applyFill="0" applyBorder="0" applyAlignment="0" applyProtection="0">
      <alignment vertical="center"/>
    </xf>
    <xf numFmtId="0" fontId="109" fillId="66" borderId="0" applyNumberFormat="0" applyBorder="0" applyAlignment="0" applyProtection="0">
      <alignment vertical="center"/>
    </xf>
    <xf numFmtId="0" fontId="109" fillId="66" borderId="0" applyNumberFormat="0" applyBorder="0" applyAlignment="0" applyProtection="0">
      <alignment vertical="center"/>
    </xf>
    <xf numFmtId="0" fontId="109" fillId="59" borderId="0" applyNumberFormat="0" applyBorder="0" applyAlignment="0" applyProtection="0">
      <alignment vertical="center"/>
    </xf>
    <xf numFmtId="0" fontId="109" fillId="65"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53" borderId="0" applyNumberFormat="0" applyBorder="0" applyAlignment="0" applyProtection="0">
      <alignment vertical="center"/>
    </xf>
    <xf numFmtId="0" fontId="75" fillId="36" borderId="0" applyNumberFormat="0" applyBorder="0" applyAlignment="0" applyProtection="0">
      <alignment vertical="center"/>
    </xf>
    <xf numFmtId="0" fontId="75" fillId="67" borderId="0" applyNumberFormat="0" applyBorder="0" applyAlignment="0" applyProtection="0">
      <alignment vertical="center"/>
    </xf>
    <xf numFmtId="0" fontId="75" fillId="67" borderId="0" applyNumberFormat="0" applyBorder="0" applyAlignment="0" applyProtection="0">
      <alignment vertical="center"/>
    </xf>
    <xf numFmtId="0" fontId="75" fillId="51" borderId="0" applyNumberFormat="0" applyBorder="0" applyAlignment="0" applyProtection="0">
      <alignment vertical="center"/>
    </xf>
    <xf numFmtId="0" fontId="75" fillId="51" borderId="0" applyNumberFormat="0" applyBorder="0" applyAlignment="0" applyProtection="0">
      <alignment vertical="center"/>
    </xf>
    <xf numFmtId="0" fontId="75" fillId="35" borderId="0" applyNumberFormat="0" applyBorder="0" applyAlignment="0" applyProtection="0">
      <alignment vertical="center"/>
    </xf>
    <xf numFmtId="0" fontId="75" fillId="56" borderId="0" applyNumberFormat="0" applyBorder="0" applyAlignment="0" applyProtection="0">
      <alignment vertical="center"/>
    </xf>
    <xf numFmtId="0" fontId="82" fillId="40" borderId="0" applyNumberFormat="0" applyBorder="0" applyAlignment="0" applyProtection="0">
      <alignment vertical="center"/>
    </xf>
    <xf numFmtId="0" fontId="75" fillId="56" borderId="0" applyNumberFormat="0" applyBorder="0" applyAlignment="0" applyProtection="0">
      <alignment vertical="center"/>
    </xf>
    <xf numFmtId="0" fontId="75" fillId="56" borderId="0" applyNumberFormat="0" applyBorder="0" applyAlignment="0" applyProtection="0">
      <alignment vertical="center"/>
    </xf>
    <xf numFmtId="0" fontId="82" fillId="40" borderId="0" applyNumberFormat="0" applyBorder="0" applyAlignment="0" applyProtection="0">
      <alignment vertical="center"/>
    </xf>
    <xf numFmtId="0" fontId="75" fillId="56" borderId="0" applyNumberFormat="0" applyBorder="0" applyAlignment="0" applyProtection="0">
      <alignment vertical="center"/>
    </xf>
    <xf numFmtId="0" fontId="75" fillId="64" borderId="0" applyNumberFormat="0" applyBorder="0" applyAlignment="0" applyProtection="0">
      <alignment vertical="center"/>
    </xf>
    <xf numFmtId="0" fontId="75" fillId="64" borderId="0" applyNumberFormat="0" applyBorder="0" applyAlignment="0" applyProtection="0">
      <alignment vertical="center"/>
    </xf>
    <xf numFmtId="0" fontId="75" fillId="37"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36" borderId="0" applyNumberFormat="0" applyBorder="0" applyAlignment="0" applyProtection="0">
      <alignment vertical="center"/>
    </xf>
    <xf numFmtId="0" fontId="75" fillId="68" borderId="0" applyNumberFormat="0" applyBorder="0" applyAlignment="0" applyProtection="0">
      <alignment vertical="center"/>
    </xf>
    <xf numFmtId="0" fontId="75" fillId="68" borderId="0" applyNumberFormat="0" applyBorder="0" applyAlignment="0" applyProtection="0">
      <alignment vertical="center"/>
    </xf>
    <xf numFmtId="176" fontId="84" fillId="0" borderId="21" applyFill="0" applyProtection="0">
      <alignment horizontal="right" vertical="center"/>
    </xf>
    <xf numFmtId="176" fontId="84" fillId="0" borderId="21" applyFill="0" applyProtection="0">
      <alignment horizontal="right" vertical="center"/>
    </xf>
    <xf numFmtId="176" fontId="84" fillId="0" borderId="21" applyFill="0" applyProtection="0">
      <alignment horizontal="right" vertical="center"/>
    </xf>
    <xf numFmtId="176" fontId="84" fillId="0" borderId="21" applyFill="0" applyProtection="0">
      <alignment horizontal="right" vertical="center"/>
    </xf>
    <xf numFmtId="0" fontId="84" fillId="0" borderId="4" applyNumberFormat="0" applyFill="0" applyProtection="0">
      <alignment horizontal="left" vertical="center"/>
    </xf>
    <xf numFmtId="0" fontId="84" fillId="0" borderId="4" applyNumberFormat="0" applyFill="0" applyProtection="0">
      <alignment horizontal="left" vertical="center"/>
    </xf>
    <xf numFmtId="0" fontId="84" fillId="0" borderId="4" applyNumberFormat="0" applyFill="0" applyProtection="0">
      <alignment horizontal="left" vertical="center"/>
    </xf>
    <xf numFmtId="0" fontId="84" fillId="0" borderId="4" applyNumberFormat="0" applyFill="0" applyProtection="0">
      <alignment horizontal="lef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41" fontId="0" fillId="0" borderId="0" applyFont="0" applyFill="0" applyBorder="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93" fillId="41" borderId="24"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0" fontId="106" fillId="52" borderId="26" applyNumberFormat="0" applyAlignment="0" applyProtection="0">
      <alignment vertical="center"/>
    </xf>
    <xf numFmtId="1" fontId="84" fillId="0" borderId="21" applyFill="0" applyProtection="0">
      <alignment horizontal="center" vertical="center"/>
    </xf>
    <xf numFmtId="1" fontId="84" fillId="0" borderId="21" applyFill="0" applyProtection="0">
      <alignment horizontal="center" vertical="center"/>
    </xf>
    <xf numFmtId="0" fontId="127" fillId="0" borderId="0">
      <alignment vertical="center"/>
    </xf>
    <xf numFmtId="0" fontId="97" fillId="0" borderId="0">
      <alignment vertical="center"/>
    </xf>
    <xf numFmtId="43" fontId="0" fillId="0" borderId="0" applyFont="0" applyFill="0" applyBorder="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128" fillId="0" borderId="0">
      <alignment vertical="top"/>
      <protection locked="0"/>
    </xf>
  </cellStyleXfs>
  <cellXfs count="568">
    <xf numFmtId="0" fontId="0" fillId="0" borderId="0" xfId="0" applyAlignment="1"/>
    <xf numFmtId="0" fontId="1" fillId="0" borderId="0" xfId="0" applyFont="1" applyFill="1" applyBorder="1" applyAlignment="1">
      <alignment vertical="center"/>
    </xf>
    <xf numFmtId="0" fontId="2" fillId="0" borderId="0" xfId="554" applyFont="1" applyFill="1" applyBorder="1" applyAlignment="1">
      <alignment horizontal="center" vertical="center"/>
    </xf>
    <xf numFmtId="0" fontId="3" fillId="0" borderId="1" xfId="55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4"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xf>
    <xf numFmtId="0" fontId="7" fillId="0" borderId="1" xfId="0" applyFont="1" applyBorder="1" applyAlignment="1">
      <alignment horizontal="justify" vertical="center" indent="2"/>
    </xf>
    <xf numFmtId="0" fontId="8" fillId="0" borderId="0" xfId="288" applyFont="1" applyFill="1" applyBorder="1" applyAlignment="1">
      <alignment vertical="center"/>
    </xf>
    <xf numFmtId="0" fontId="9" fillId="2" borderId="0" xfId="288" applyFont="1" applyFill="1" applyBorder="1" applyAlignment="1">
      <alignment vertical="center"/>
    </xf>
    <xf numFmtId="0" fontId="10"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1" fillId="2" borderId="1" xfId="484" applyFont="1" applyFill="1" applyBorder="1" applyAlignment="1">
      <alignment horizontal="center" vertical="center" wrapText="1"/>
    </xf>
    <xf numFmtId="0" fontId="12" fillId="0" borderId="1" xfId="484" applyFont="1" applyFill="1" applyBorder="1" applyAlignment="1">
      <alignment horizontal="center" vertical="center" wrapText="1"/>
    </xf>
    <xf numFmtId="0" fontId="0" fillId="0" borderId="2" xfId="484" applyFont="1" applyFill="1" applyBorder="1" applyAlignment="1">
      <alignment horizontal="left" vertical="center" wrapText="1"/>
    </xf>
    <xf numFmtId="49" fontId="0" fillId="0" borderId="1" xfId="984" applyNumberFormat="1" applyFont="1" applyFill="1" applyBorder="1" applyAlignment="1">
      <alignment horizontal="left" vertical="center" wrapText="1"/>
    </xf>
    <xf numFmtId="49" fontId="0" fillId="0" borderId="1" xfId="984" applyNumberFormat="1" applyFont="1" applyFill="1" applyBorder="1" applyAlignment="1">
      <alignment horizontal="left" vertical="center"/>
    </xf>
    <xf numFmtId="0" fontId="0" fillId="0" borderId="3" xfId="484" applyFont="1" applyFill="1" applyBorder="1" applyAlignment="1">
      <alignment horizontal="left" vertical="center" wrapText="1"/>
    </xf>
    <xf numFmtId="0" fontId="0" fillId="0" borderId="4" xfId="484" applyFont="1" applyFill="1" applyBorder="1" applyAlignment="1">
      <alignment horizontal="left" vertical="center" wrapText="1"/>
    </xf>
    <xf numFmtId="49" fontId="0" fillId="0" borderId="2" xfId="984" applyNumberFormat="1" applyFont="1" applyFill="1" applyBorder="1" applyAlignment="1">
      <alignment horizontal="left" vertical="center" wrapText="1"/>
    </xf>
    <xf numFmtId="49" fontId="0" fillId="0" borderId="3" xfId="984" applyNumberFormat="1" applyFont="1" applyFill="1" applyBorder="1" applyAlignment="1">
      <alignment horizontal="left" vertical="center" wrapText="1"/>
    </xf>
    <xf numFmtId="49" fontId="0" fillId="0" borderId="4" xfId="984" applyNumberFormat="1" applyFont="1" applyFill="1" applyBorder="1" applyAlignment="1">
      <alignment horizontal="left" vertical="center" wrapText="1"/>
    </xf>
    <xf numFmtId="0" fontId="0" fillId="0" borderId="1" xfId="484" applyFont="1" applyFill="1" applyBorder="1" applyAlignment="1">
      <alignment horizontal="lef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94" fontId="18" fillId="0" borderId="1" xfId="0" applyNumberFormat="1" applyFont="1" applyFill="1" applyBorder="1" applyAlignment="1">
      <alignment horizontal="left" vertical="center" wrapText="1"/>
    </xf>
    <xf numFmtId="194" fontId="18"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17" fillId="0" borderId="1" xfId="0" applyFont="1" applyFill="1" applyBorder="1" applyAlignment="1">
      <alignment vertical="center"/>
    </xf>
    <xf numFmtId="0" fontId="18" fillId="0" borderId="1" xfId="0" applyFont="1" applyFill="1" applyBorder="1" applyAlignment="1">
      <alignment horizontal="center" vertical="center" wrapText="1"/>
    </xf>
    <xf numFmtId="195" fontId="18" fillId="0" borderId="1" xfId="0" applyNumberFormat="1" applyFont="1" applyFill="1" applyBorder="1" applyAlignment="1">
      <alignment horizontal="right" vertical="center" wrapText="1"/>
    </xf>
    <xf numFmtId="194" fontId="18" fillId="0" borderId="1" xfId="0" applyNumberFormat="1" applyFont="1" applyFill="1" applyBorder="1" applyAlignment="1">
      <alignment horizontal="right" vertical="center" wrapText="1"/>
    </xf>
    <xf numFmtId="0" fontId="18" fillId="0" borderId="1" xfId="0" applyFont="1" applyFill="1" applyBorder="1" applyAlignment="1">
      <alignment horizontal="left" vertical="center"/>
    </xf>
    <xf numFmtId="0" fontId="17" fillId="0" borderId="1" xfId="0" applyFont="1" applyFill="1" applyBorder="1" applyAlignment="1">
      <alignment horizontal="lef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6"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7" fillId="0" borderId="1" xfId="0" applyFont="1" applyFill="1" applyBorder="1" applyAlignment="1">
      <alignment horizontal="left" vertical="center" wrapText="1"/>
    </xf>
    <xf numFmtId="4" fontId="18" fillId="0" borderId="1" xfId="0" applyNumberFormat="1" applyFont="1" applyFill="1" applyBorder="1" applyAlignment="1">
      <alignment horizontal="right" vertical="center" wrapText="1"/>
    </xf>
    <xf numFmtId="0" fontId="18" fillId="0" borderId="1" xfId="0" applyFont="1" applyFill="1" applyBorder="1" applyAlignment="1">
      <alignment horizontal="left" vertical="center" wrapText="1"/>
    </xf>
    <xf numFmtId="0" fontId="19"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4" fontId="18" fillId="0" borderId="1" xfId="0" applyNumberFormat="1" applyFont="1" applyFill="1" applyBorder="1" applyAlignment="1">
      <alignmen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0" fontId="16" fillId="0" borderId="0" xfId="0" applyFont="1" applyFill="1" applyBorder="1" applyAlignment="1">
      <alignment horizontal="right" vertical="center" wrapText="1"/>
    </xf>
    <xf numFmtId="4" fontId="22" fillId="0" borderId="1" xfId="0" applyNumberFormat="1" applyFont="1" applyFill="1" applyBorder="1" applyAlignment="1">
      <alignment vertical="center" wrapText="1"/>
    </xf>
    <xf numFmtId="0" fontId="12" fillId="0" borderId="0" xfId="0" applyFont="1" applyFill="1" applyBorder="1" applyAlignment="1">
      <alignment vertical="center"/>
    </xf>
    <xf numFmtId="0" fontId="23" fillId="0" borderId="0" xfId="0" applyFont="1" applyFill="1" applyBorder="1" applyAlignment="1">
      <alignment vertical="center"/>
    </xf>
    <xf numFmtId="0" fontId="24"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4" fillId="0" borderId="1" xfId="0" applyFont="1" applyFill="1" applyBorder="1" applyAlignment="1">
      <alignment vertical="center" wrapText="1"/>
    </xf>
    <xf numFmtId="0" fontId="25" fillId="0" borderId="0" xfId="895" applyFill="1" applyAlignment="1"/>
    <xf numFmtId="0" fontId="25" fillId="0" borderId="0" xfId="895" applyAlignment="1"/>
    <xf numFmtId="0" fontId="25" fillId="0" borderId="0" xfId="895" applyAlignment="1">
      <alignment horizontal="right" vertical="center"/>
    </xf>
    <xf numFmtId="0" fontId="26" fillId="0" borderId="0" xfId="895" applyNumberFormat="1" applyFont="1" applyFill="1" applyAlignment="1" applyProtection="1">
      <alignment horizontal="center" vertical="center" wrapText="1"/>
    </xf>
    <xf numFmtId="0" fontId="26" fillId="0" borderId="0" xfId="895" applyNumberFormat="1" applyFont="1" applyFill="1" applyAlignment="1" applyProtection="1">
      <alignment horizontal="right" vertical="center" wrapText="1"/>
    </xf>
    <xf numFmtId="0" fontId="12" fillId="0" borderId="0" xfId="569" applyFont="1" applyAlignment="1" applyProtection="1">
      <alignment horizontal="left" vertical="center"/>
    </xf>
    <xf numFmtId="196" fontId="27" fillId="0" borderId="0" xfId="569" applyNumberFormat="1" applyFont="1" applyAlignment="1">
      <alignment horizontal="right" vertical="center"/>
    </xf>
    <xf numFmtId="0" fontId="27" fillId="0" borderId="0" xfId="569" applyFont="1" applyAlignment="1">
      <alignment horizontal="right" vertical="center"/>
    </xf>
    <xf numFmtId="197" fontId="27" fillId="0" borderId="0" xfId="569" applyNumberFormat="1" applyFont="1" applyFill="1" applyBorder="1" applyAlignment="1" applyProtection="1">
      <alignment horizontal="right" vertical="center"/>
    </xf>
    <xf numFmtId="2" fontId="24" fillId="0" borderId="1" xfId="822" applyNumberFormat="1" applyFont="1" applyFill="1" applyBorder="1" applyAlignment="1" applyProtection="1">
      <alignment horizontal="center" vertical="center" wrapText="1"/>
    </xf>
    <xf numFmtId="198" fontId="24" fillId="0" borderId="1" xfId="998" applyNumberFormat="1" applyFont="1" applyBorder="1" applyAlignment="1">
      <alignment horizontal="center" vertical="center" wrapText="1"/>
    </xf>
    <xf numFmtId="0" fontId="25" fillId="0" borderId="0" xfId="698" applyAlignment="1">
      <alignment horizontal="center" vertical="center"/>
    </xf>
    <xf numFmtId="49" fontId="24" fillId="0" borderId="1" xfId="824" applyNumberFormat="1" applyFont="1" applyFill="1" applyBorder="1" applyAlignment="1" applyProtection="1">
      <alignment horizontal="left" vertical="center"/>
    </xf>
    <xf numFmtId="199" fontId="11" fillId="0" borderId="1" xfId="1" applyNumberFormat="1" applyFont="1" applyFill="1" applyBorder="1" applyAlignment="1">
      <alignment horizontal="right" vertical="center" wrapText="1"/>
    </xf>
    <xf numFmtId="199" fontId="24" fillId="0" borderId="1" xfId="1" applyNumberFormat="1" applyFont="1" applyFill="1" applyBorder="1" applyAlignment="1">
      <alignment horizontal="right" vertical="center" wrapText="1"/>
    </xf>
    <xf numFmtId="10" fontId="24" fillId="0" borderId="1" xfId="3" applyNumberFormat="1" applyFont="1" applyFill="1" applyBorder="1" applyAlignment="1">
      <alignment horizontal="right" vertical="center" wrapText="1"/>
    </xf>
    <xf numFmtId="49" fontId="22" fillId="0" borderId="1" xfId="824" applyNumberFormat="1" applyFont="1" applyFill="1" applyBorder="1" applyAlignment="1" applyProtection="1">
      <alignment horizontal="left" vertical="center"/>
    </xf>
    <xf numFmtId="199" fontId="12" fillId="0" borderId="1" xfId="1" applyNumberFormat="1" applyFont="1" applyFill="1" applyBorder="1" applyAlignment="1">
      <alignment horizontal="right" vertical="center" wrapText="1"/>
    </xf>
    <xf numFmtId="199" fontId="22" fillId="0" borderId="1" xfId="1" applyNumberFormat="1" applyFont="1" applyFill="1" applyBorder="1" applyAlignment="1">
      <alignment horizontal="right" vertical="center" wrapText="1"/>
    </xf>
    <xf numFmtId="199" fontId="28" fillId="0" borderId="1" xfId="1" applyNumberFormat="1" applyFont="1" applyFill="1" applyBorder="1" applyAlignment="1" applyProtection="1">
      <alignment vertical="center" wrapText="1"/>
    </xf>
    <xf numFmtId="200" fontId="11" fillId="0" borderId="1" xfId="1" applyNumberFormat="1" applyFont="1" applyFill="1" applyBorder="1" applyAlignment="1">
      <alignment horizontal="right" vertical="center" wrapText="1"/>
    </xf>
    <xf numFmtId="200" fontId="24" fillId="0" borderId="1" xfId="1" applyNumberFormat="1" applyFont="1" applyFill="1" applyBorder="1" applyAlignment="1">
      <alignment horizontal="right" vertical="center" wrapText="1"/>
    </xf>
    <xf numFmtId="201" fontId="24" fillId="0" borderId="1" xfId="1" applyNumberFormat="1" applyFont="1" applyFill="1" applyBorder="1" applyAlignment="1">
      <alignment horizontal="right" vertical="center" wrapText="1"/>
    </xf>
    <xf numFmtId="200" fontId="12" fillId="0" borderId="1" xfId="1" applyNumberFormat="1" applyFont="1" applyFill="1" applyBorder="1" applyAlignment="1">
      <alignment horizontal="right" vertical="center" wrapText="1"/>
    </xf>
    <xf numFmtId="200" fontId="28" fillId="0" borderId="1" xfId="1" applyNumberFormat="1" applyFont="1" applyFill="1" applyBorder="1" applyAlignment="1" applyProtection="1">
      <alignment vertical="center" wrapText="1"/>
    </xf>
    <xf numFmtId="201" fontId="22" fillId="0" borderId="1" xfId="1" applyNumberFormat="1" applyFont="1" applyFill="1" applyBorder="1" applyAlignment="1">
      <alignment horizontal="right" vertical="center" wrapText="1"/>
    </xf>
    <xf numFmtId="199" fontId="22" fillId="0" borderId="1" xfId="1" applyNumberFormat="1" applyFont="1" applyFill="1" applyBorder="1" applyAlignment="1" applyProtection="1">
      <alignment horizontal="right" vertical="center" wrapText="1"/>
    </xf>
    <xf numFmtId="199" fontId="22" fillId="3" borderId="1" xfId="1" applyNumberFormat="1" applyFont="1" applyFill="1" applyBorder="1" applyAlignment="1" applyProtection="1">
      <alignment horizontal="right" vertical="center" wrapText="1"/>
    </xf>
    <xf numFmtId="49" fontId="24" fillId="0" borderId="1" xfId="902" applyNumberFormat="1" applyFont="1" applyFill="1" applyBorder="1" applyAlignment="1" applyProtection="1">
      <alignment horizontal="distributed" vertical="center"/>
    </xf>
    <xf numFmtId="49" fontId="24" fillId="0" borderId="1" xfId="902" applyNumberFormat="1" applyFont="1" applyFill="1" applyBorder="1" applyAlignment="1" applyProtection="1">
      <alignment horizontal="left" vertical="center" wrapText="1"/>
    </xf>
    <xf numFmtId="49" fontId="24" fillId="0" borderId="1" xfId="902" applyNumberFormat="1" applyFont="1" applyFill="1" applyBorder="1" applyAlignment="1" applyProtection="1">
      <alignment horizontal="left" vertical="center"/>
    </xf>
    <xf numFmtId="200" fontId="25" fillId="0" borderId="0" xfId="895" applyNumberFormat="1" applyAlignment="1">
      <alignment horizontal="right" vertical="center"/>
    </xf>
    <xf numFmtId="0" fontId="25" fillId="0" borderId="0" xfId="698" applyFill="1" applyAlignment="1"/>
    <xf numFmtId="0" fontId="25" fillId="0" borderId="0" xfId="698" applyAlignment="1"/>
    <xf numFmtId="0" fontId="26" fillId="0" borderId="0" xfId="698" applyNumberFormat="1" applyFont="1" applyFill="1" applyAlignment="1" applyProtection="1">
      <alignment horizontal="center" vertical="center" wrapText="1"/>
    </xf>
    <xf numFmtId="0" fontId="22" fillId="0" borderId="0" xfId="698" applyFont="1" applyFill="1" applyAlignment="1" applyProtection="1">
      <alignment horizontal="left" vertical="center"/>
    </xf>
    <xf numFmtId="196" fontId="22" fillId="0" borderId="0" xfId="698" applyNumberFormat="1" applyFont="1" applyFill="1" applyAlignment="1" applyProtection="1">
      <alignment horizontal="right"/>
    </xf>
    <xf numFmtId="0" fontId="29" fillId="0" borderId="0" xfId="698" applyFont="1" applyFill="1" applyAlignment="1">
      <alignment vertical="center"/>
    </xf>
    <xf numFmtId="0" fontId="22" fillId="0" borderId="0" xfId="698" applyFont="1" applyFill="1" applyAlignment="1">
      <alignment horizontal="right" vertical="center"/>
    </xf>
    <xf numFmtId="0" fontId="24" fillId="0" borderId="1" xfId="698" applyNumberFormat="1" applyFont="1" applyFill="1" applyBorder="1" applyAlignment="1" applyProtection="1">
      <alignment horizontal="center" vertical="center"/>
    </xf>
    <xf numFmtId="49" fontId="24" fillId="0" borderId="1" xfId="430" applyNumberFormat="1" applyFont="1" applyFill="1" applyBorder="1" applyAlignment="1" applyProtection="1">
      <alignment vertical="center"/>
    </xf>
    <xf numFmtId="199" fontId="11" fillId="0" borderId="1" xfId="124" applyNumberFormat="1" applyFont="1" applyBorder="1" applyAlignment="1">
      <alignment horizontal="right" vertical="center" wrapText="1"/>
    </xf>
    <xf numFmtId="199" fontId="24" fillId="0" borderId="1" xfId="868" applyNumberFormat="1" applyFont="1" applyBorder="1" applyAlignment="1">
      <alignment horizontal="right" vertical="center" wrapText="1"/>
    </xf>
    <xf numFmtId="49" fontId="22" fillId="0" borderId="1" xfId="430" applyNumberFormat="1" applyFont="1" applyFill="1" applyBorder="1" applyAlignment="1" applyProtection="1">
      <alignment vertical="center"/>
    </xf>
    <xf numFmtId="199" fontId="12" fillId="0" borderId="1" xfId="124" applyNumberFormat="1" applyFont="1" applyBorder="1" applyAlignment="1">
      <alignment horizontal="right" vertical="center" wrapText="1"/>
    </xf>
    <xf numFmtId="199" fontId="22" fillId="0" borderId="1" xfId="124" applyNumberFormat="1" applyFont="1" applyBorder="1" applyAlignment="1">
      <alignment horizontal="right" vertical="center" wrapText="1"/>
    </xf>
    <xf numFmtId="199" fontId="22" fillId="0" borderId="1" xfId="868" applyNumberFormat="1" applyFont="1" applyBorder="1" applyAlignment="1">
      <alignment horizontal="right" vertical="center" wrapText="1"/>
    </xf>
    <xf numFmtId="49" fontId="24" fillId="0" borderId="1" xfId="430" applyNumberFormat="1" applyFont="1" applyFill="1" applyBorder="1" applyAlignment="1" applyProtection="1">
      <alignment vertical="center" wrapText="1"/>
    </xf>
    <xf numFmtId="199" fontId="24" fillId="0" borderId="1" xfId="124" applyNumberFormat="1" applyFont="1" applyBorder="1" applyAlignment="1">
      <alignment horizontal="right" vertical="center" wrapText="1"/>
    </xf>
    <xf numFmtId="200" fontId="12" fillId="0" borderId="1" xfId="124" applyNumberFormat="1" applyFont="1" applyBorder="1" applyAlignment="1">
      <alignment horizontal="right" vertical="center" wrapText="1"/>
    </xf>
    <xf numFmtId="200" fontId="22" fillId="0" borderId="1" xfId="868" applyNumberFormat="1" applyFont="1" applyBorder="1" applyAlignment="1">
      <alignment horizontal="right" vertical="center" wrapText="1"/>
    </xf>
    <xf numFmtId="202" fontId="22" fillId="0" borderId="1" xfId="3" applyNumberFormat="1" applyFont="1" applyFill="1" applyBorder="1" applyAlignment="1">
      <alignment horizontal="right" vertical="center" wrapText="1"/>
    </xf>
    <xf numFmtId="199" fontId="22" fillId="0" borderId="1" xfId="868" applyNumberFormat="1" applyFont="1" applyFill="1" applyBorder="1" applyAlignment="1">
      <alignment horizontal="right" vertical="center" wrapText="1"/>
    </xf>
    <xf numFmtId="202" fontId="22" fillId="0" borderId="1" xfId="3" applyNumberFormat="1" applyFont="1" applyFill="1" applyBorder="1" applyAlignment="1" applyProtection="1">
      <alignment horizontal="right" vertical="center" wrapText="1"/>
    </xf>
    <xf numFmtId="200" fontId="11" fillId="0" borderId="1" xfId="124" applyNumberFormat="1" applyFont="1" applyFill="1" applyBorder="1" applyAlignment="1">
      <alignment horizontal="right" vertical="center" wrapText="1"/>
    </xf>
    <xf numFmtId="200" fontId="24" fillId="0" borderId="1" xfId="868" applyNumberFormat="1" applyFont="1" applyBorder="1" applyAlignment="1">
      <alignment horizontal="right" vertical="center" wrapText="1"/>
    </xf>
    <xf numFmtId="202" fontId="24" fillId="0" borderId="1" xfId="3" applyNumberFormat="1" applyFont="1" applyFill="1" applyBorder="1" applyAlignment="1" applyProtection="1">
      <alignment horizontal="right" vertical="center" wrapText="1"/>
    </xf>
    <xf numFmtId="200" fontId="22" fillId="3" borderId="1" xfId="868" applyNumberFormat="1" applyFont="1" applyFill="1" applyBorder="1" applyAlignment="1">
      <alignment horizontal="right" vertical="center" wrapText="1"/>
    </xf>
    <xf numFmtId="200" fontId="22" fillId="0" borderId="1" xfId="124" applyNumberFormat="1" applyFont="1" applyBorder="1" applyAlignment="1">
      <alignment horizontal="right" vertical="center" wrapText="1"/>
    </xf>
    <xf numFmtId="199" fontId="22" fillId="3" borderId="1" xfId="868" applyNumberFormat="1" applyFont="1" applyFill="1" applyBorder="1" applyAlignment="1">
      <alignment horizontal="right" vertical="center" wrapText="1"/>
    </xf>
    <xf numFmtId="199" fontId="24" fillId="0" borderId="1" xfId="124" applyNumberFormat="1" applyFont="1" applyFill="1" applyBorder="1" applyAlignment="1">
      <alignment horizontal="right" vertical="center" wrapText="1"/>
    </xf>
    <xf numFmtId="49" fontId="24" fillId="0" borderId="1" xfId="920" applyNumberFormat="1" applyFont="1" applyFill="1" applyBorder="1" applyAlignment="1" applyProtection="1">
      <alignment vertical="center"/>
    </xf>
    <xf numFmtId="200" fontId="25" fillId="0" borderId="0" xfId="698" applyNumberFormat="1" applyAlignment="1"/>
    <xf numFmtId="0" fontId="25" fillId="0" borderId="0" xfId="766" applyFill="1" applyAlignment="1"/>
    <xf numFmtId="0" fontId="25" fillId="0" borderId="0" xfId="766" applyAlignment="1"/>
    <xf numFmtId="0" fontId="26" fillId="0" borderId="0" xfId="766" applyNumberFormat="1" applyFont="1" applyFill="1" applyAlignment="1" applyProtection="1">
      <alignment horizontal="center" vertical="center" wrapText="1"/>
    </xf>
    <xf numFmtId="0" fontId="12" fillId="0" borderId="0" xfId="711" applyFont="1" applyAlignment="1" applyProtection="1">
      <alignment horizontal="left" vertical="center"/>
    </xf>
    <xf numFmtId="0" fontId="27" fillId="0" borderId="0" xfId="711" applyFont="1" applyAlignment="1"/>
    <xf numFmtId="203" fontId="27" fillId="0" borderId="0" xfId="711" applyNumberFormat="1" applyFont="1" applyAlignment="1"/>
    <xf numFmtId="197" fontId="28" fillId="0" borderId="0" xfId="711" applyNumberFormat="1" applyFont="1" applyFill="1" applyBorder="1" applyAlignment="1" applyProtection="1">
      <alignment horizontal="right" vertical="center"/>
    </xf>
    <xf numFmtId="0" fontId="25" fillId="0" borderId="0" xfId="766" applyAlignment="1">
      <alignment horizontal="center" vertical="center"/>
    </xf>
    <xf numFmtId="0" fontId="30" fillId="0" borderId="0" xfId="554" applyFont="1" applyAlignment="1">
      <alignment horizontal="center" vertical="center"/>
    </xf>
    <xf numFmtId="10" fontId="22" fillId="0" borderId="1" xfId="569" applyNumberFormat="1" applyFont="1" applyFill="1" applyBorder="1" applyAlignment="1" applyProtection="1">
      <alignment horizontal="right" vertical="center" wrapText="1"/>
    </xf>
    <xf numFmtId="49" fontId="24" fillId="0" borderId="1" xfId="824" applyNumberFormat="1" applyFont="1" applyFill="1" applyBorder="1" applyAlignment="1" applyProtection="1">
      <alignment horizontal="left" vertical="center" wrapText="1"/>
    </xf>
    <xf numFmtId="10" fontId="24" fillId="0" borderId="1" xfId="569" applyNumberFormat="1" applyFont="1" applyFill="1" applyBorder="1" applyAlignment="1" applyProtection="1">
      <alignment horizontal="right" vertical="center" wrapText="1"/>
    </xf>
    <xf numFmtId="200" fontId="25" fillId="0" borderId="0" xfId="766" applyNumberFormat="1" applyAlignment="1"/>
    <xf numFmtId="0" fontId="25" fillId="0" borderId="0" xfId="766" applyAlignment="1">
      <alignment vertical="center"/>
    </xf>
    <xf numFmtId="0" fontId="22" fillId="0" borderId="0" xfId="766" applyFont="1" applyFill="1" applyAlignment="1" applyProtection="1">
      <alignment horizontal="left" vertical="center"/>
    </xf>
    <xf numFmtId="4" fontId="22" fillId="0" borderId="0" xfId="766" applyNumberFormat="1" applyFont="1" applyFill="1" applyAlignment="1" applyProtection="1">
      <alignment horizontal="right" vertical="center"/>
    </xf>
    <xf numFmtId="203" fontId="29" fillId="0" borderId="0" xfId="766" applyNumberFormat="1" applyFont="1" applyFill="1" applyAlignment="1">
      <alignment vertical="center"/>
    </xf>
    <xf numFmtId="0" fontId="22" fillId="0" borderId="0" xfId="766" applyFont="1" applyFill="1" applyAlignment="1">
      <alignment horizontal="right" vertical="center"/>
    </xf>
    <xf numFmtId="0" fontId="24" fillId="0" borderId="1" xfId="916" applyNumberFormat="1" applyFont="1" applyFill="1" applyBorder="1" applyAlignment="1" applyProtection="1">
      <alignment horizontal="center" vertical="center"/>
    </xf>
    <xf numFmtId="0" fontId="30" fillId="0" borderId="0" xfId="554" applyFont="1">
      <alignment vertical="center"/>
    </xf>
    <xf numFmtId="49" fontId="22" fillId="0" borderId="1" xfId="920" applyNumberFormat="1" applyFont="1" applyFill="1" applyBorder="1" applyAlignment="1" applyProtection="1">
      <alignment vertical="center"/>
    </xf>
    <xf numFmtId="202" fontId="22" fillId="0" borderId="1" xfId="628" applyNumberFormat="1" applyFont="1" applyFill="1" applyBorder="1" applyAlignment="1">
      <alignment horizontal="right" vertical="center" wrapText="1"/>
    </xf>
    <xf numFmtId="199" fontId="11" fillId="0" borderId="1" xfId="124" applyNumberFormat="1" applyFont="1" applyFill="1" applyBorder="1" applyAlignment="1">
      <alignment horizontal="right" vertical="center" wrapText="1"/>
    </xf>
    <xf numFmtId="49" fontId="24" fillId="0" borderId="1" xfId="902" applyNumberFormat="1" applyFont="1" applyFill="1" applyBorder="1" applyAlignment="1" applyProtection="1">
      <alignment vertical="center"/>
    </xf>
    <xf numFmtId="0" fontId="25" fillId="0" borderId="0" xfId="998">
      <alignment vertical="center"/>
    </xf>
    <xf numFmtId="0" fontId="9" fillId="0" borderId="0" xfId="998" applyFont="1" applyAlignment="1">
      <alignment horizontal="center" vertical="center" wrapText="1"/>
    </xf>
    <xf numFmtId="0" fontId="25" fillId="0" borderId="0" xfId="998" applyFill="1">
      <alignment vertical="center"/>
    </xf>
    <xf numFmtId="0" fontId="1" fillId="0" borderId="0" xfId="0" applyFont="1" applyFill="1" applyAlignment="1">
      <alignment vertical="center"/>
    </xf>
    <xf numFmtId="0" fontId="31" fillId="0" borderId="0" xfId="659" applyFont="1" applyAlignment="1">
      <alignment horizontal="center" vertical="center" shrinkToFit="1"/>
    </xf>
    <xf numFmtId="0" fontId="10" fillId="0" borderId="0" xfId="659" applyFont="1" applyAlignment="1">
      <alignment horizontal="center" vertical="center" shrinkToFit="1"/>
    </xf>
    <xf numFmtId="0" fontId="12" fillId="0" borderId="0" xfId="659" applyFont="1" applyBorder="1" applyAlignment="1">
      <alignment horizontal="left" vertical="center" wrapText="1"/>
    </xf>
    <xf numFmtId="0" fontId="12" fillId="0" borderId="0" xfId="0" applyFont="1" applyFill="1" applyAlignment="1">
      <alignment horizontal="right"/>
    </xf>
    <xf numFmtId="0" fontId="24" fillId="0" borderId="1" xfId="1073" applyFont="1" applyBorder="1" applyAlignment="1">
      <alignment horizontal="center" vertical="center"/>
    </xf>
    <xf numFmtId="49" fontId="22" fillId="0" borderId="1" xfId="0" applyNumberFormat="1" applyFont="1" applyFill="1" applyBorder="1" applyAlignment="1" applyProtection="1">
      <alignment vertical="center" wrapText="1"/>
    </xf>
    <xf numFmtId="199" fontId="22" fillId="0" borderId="1" xfId="1" applyNumberFormat="1" applyFont="1" applyBorder="1" applyAlignment="1">
      <alignment horizontal="right" vertical="center" wrapText="1"/>
    </xf>
    <xf numFmtId="49" fontId="24" fillId="0" borderId="1" xfId="0" applyNumberFormat="1" applyFont="1" applyFill="1" applyBorder="1" applyAlignment="1" applyProtection="1">
      <alignment vertical="center" wrapText="1"/>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199" fontId="24" fillId="0" borderId="1" xfId="998" applyNumberFormat="1" applyFont="1" applyFill="1" applyBorder="1">
      <alignment vertical="center"/>
    </xf>
    <xf numFmtId="0" fontId="12" fillId="0" borderId="1" xfId="0" applyFont="1" applyFill="1" applyBorder="1" applyAlignment="1">
      <alignment horizontal="center" vertical="center"/>
    </xf>
    <xf numFmtId="199" fontId="32" fillId="0" borderId="1" xfId="998" applyNumberFormat="1" applyFont="1" applyFill="1" applyBorder="1">
      <alignment vertical="center"/>
    </xf>
    <xf numFmtId="0" fontId="10" fillId="0" borderId="0" xfId="628" applyFont="1" applyAlignment="1">
      <alignment horizontal="center" vertical="center" shrinkToFit="1"/>
    </xf>
    <xf numFmtId="0" fontId="12" fillId="0" borderId="0" xfId="628" applyFont="1" applyAlignment="1">
      <alignment horizontal="left" vertical="center" wrapText="1"/>
    </xf>
    <xf numFmtId="0" fontId="12" fillId="0" borderId="0" xfId="628" applyFont="1" applyFill="1" applyAlignment="1">
      <alignment horizontal="left" vertical="center" wrapText="1"/>
    </xf>
    <xf numFmtId="198" fontId="22" fillId="0" borderId="0" xfId="1071" applyNumberFormat="1" applyFont="1" applyBorder="1" applyAlignment="1">
      <alignment horizontal="right" vertical="center"/>
    </xf>
    <xf numFmtId="0" fontId="24" fillId="0" borderId="1" xfId="1071" applyFont="1" applyBorder="1" applyAlignment="1">
      <alignment horizontal="center" vertical="center"/>
    </xf>
    <xf numFmtId="0" fontId="0" fillId="0" borderId="0" xfId="0" applyFont="1" applyAlignment="1"/>
    <xf numFmtId="204" fontId="24" fillId="0" borderId="1" xfId="998" applyNumberFormat="1" applyFont="1" applyFill="1" applyBorder="1" applyAlignment="1">
      <alignment horizontal="right" vertical="center" wrapText="1"/>
    </xf>
    <xf numFmtId="199" fontId="24" fillId="0" borderId="1" xfId="998" applyNumberFormat="1" applyFont="1" applyFill="1" applyBorder="1" applyAlignment="1">
      <alignment horizontal="right" vertical="center" wrapText="1"/>
    </xf>
    <xf numFmtId="0" fontId="22" fillId="0" borderId="1" xfId="649" applyNumberFormat="1" applyFont="1" applyFill="1" applyBorder="1" applyAlignment="1">
      <alignment horizontal="left" vertical="center" wrapText="1"/>
    </xf>
    <xf numFmtId="204" fontId="22" fillId="0" borderId="1" xfId="998" applyNumberFormat="1" applyFont="1" applyFill="1" applyBorder="1" applyAlignment="1">
      <alignment horizontal="right" vertical="center" wrapText="1"/>
    </xf>
    <xf numFmtId="199" fontId="22" fillId="0" borderId="1" xfId="998" applyNumberFormat="1" applyFont="1" applyFill="1" applyBorder="1" applyAlignment="1">
      <alignment horizontal="right" vertical="center" wrapText="1"/>
    </xf>
    <xf numFmtId="202" fontId="24" fillId="0" borderId="1" xfId="3" applyNumberFormat="1" applyFont="1" applyFill="1" applyBorder="1" applyAlignment="1">
      <alignment horizontal="right" vertical="center" wrapText="1"/>
    </xf>
    <xf numFmtId="202" fontId="22" fillId="0" borderId="1" xfId="998" applyNumberFormat="1" applyFont="1" applyBorder="1" applyAlignment="1">
      <alignment horizontal="right" vertical="center" wrapText="1"/>
    </xf>
    <xf numFmtId="202" fontId="24" fillId="0" borderId="1" xfId="998" applyNumberFormat="1" applyFont="1" applyBorder="1" applyAlignment="1">
      <alignment horizontal="right" vertical="center" wrapText="1"/>
    </xf>
    <xf numFmtId="0" fontId="24" fillId="3" borderId="1" xfId="998" applyFont="1" applyFill="1" applyBorder="1" applyAlignment="1">
      <alignment horizontal="distributed" vertical="center" wrapText="1"/>
    </xf>
    <xf numFmtId="0" fontId="24" fillId="0" borderId="1" xfId="649" applyNumberFormat="1" applyFont="1" applyFill="1" applyBorder="1" applyAlignment="1">
      <alignment horizontal="left" vertical="center" wrapText="1"/>
    </xf>
    <xf numFmtId="0" fontId="22" fillId="0" borderId="1" xfId="649" applyNumberFormat="1" applyFont="1" applyFill="1" applyBorder="1" applyAlignment="1">
      <alignment horizontal="left" vertical="center" wrapText="1" indent="1"/>
    </xf>
    <xf numFmtId="199" fontId="12" fillId="0" borderId="1" xfId="0" applyNumberFormat="1" applyFont="1" applyFill="1" applyBorder="1" applyAlignment="1">
      <alignment horizontal="right" vertical="center" wrapText="1"/>
    </xf>
    <xf numFmtId="0" fontId="24" fillId="3" borderId="1" xfId="998" applyFont="1" applyFill="1" applyBorder="1" applyAlignment="1">
      <alignment horizontal="left" vertical="center" wrapText="1"/>
    </xf>
    <xf numFmtId="199" fontId="11" fillId="0" borderId="1" xfId="0" applyNumberFormat="1" applyFont="1" applyFill="1" applyBorder="1" applyAlignment="1">
      <alignment horizontal="right" vertical="center" wrapText="1"/>
    </xf>
    <xf numFmtId="41" fontId="0" fillId="0" borderId="0" xfId="0" applyNumberFormat="1" applyAlignment="1"/>
    <xf numFmtId="200" fontId="0" fillId="0" borderId="0" xfId="0" applyNumberFormat="1" applyAlignment="1"/>
    <xf numFmtId="0" fontId="25" fillId="0" borderId="0" xfId="649" applyAlignment="1"/>
    <xf numFmtId="0" fontId="33" fillId="2" borderId="0" xfId="649" applyFont="1" applyFill="1" applyAlignment="1"/>
    <xf numFmtId="0" fontId="34" fillId="2" borderId="0" xfId="628" applyFont="1" applyFill="1" applyAlignment="1">
      <alignment horizontal="center" vertical="center" shrinkToFit="1"/>
    </xf>
    <xf numFmtId="0" fontId="35" fillId="2" borderId="0" xfId="628" applyFont="1" applyFill="1" applyAlignment="1">
      <alignment horizontal="left" vertical="center" wrapText="1"/>
    </xf>
    <xf numFmtId="0" fontId="22" fillId="0" borderId="0" xfId="649" applyFont="1" applyAlignment="1">
      <alignment horizontal="right" vertical="center"/>
    </xf>
    <xf numFmtId="0" fontId="24" fillId="0" borderId="1" xfId="649" applyFont="1" applyFill="1" applyBorder="1" applyAlignment="1">
      <alignment horizontal="center" vertical="center" wrapText="1"/>
    </xf>
    <xf numFmtId="198" fontId="24" fillId="2" borderId="1" xfId="998" applyNumberFormat="1" applyFont="1" applyFill="1" applyBorder="1" applyAlignment="1">
      <alignment horizontal="center" vertical="center" wrapText="1"/>
    </xf>
    <xf numFmtId="200" fontId="36" fillId="2" borderId="1" xfId="1" applyNumberFormat="1" applyFont="1" applyFill="1" applyBorder="1" applyAlignment="1">
      <alignment horizontal="right" vertical="center" wrapText="1"/>
    </xf>
    <xf numFmtId="49" fontId="22" fillId="2" borderId="1" xfId="0" applyNumberFormat="1" applyFont="1" applyFill="1" applyBorder="1" applyAlignment="1" applyProtection="1">
      <alignment vertical="center" wrapText="1"/>
    </xf>
    <xf numFmtId="0" fontId="28" fillId="2" borderId="1" xfId="0" applyFont="1" applyFill="1" applyBorder="1" applyAlignment="1" applyProtection="1">
      <alignment horizontal="right" vertical="center"/>
      <protection locked="0"/>
    </xf>
    <xf numFmtId="200" fontId="22" fillId="0" borderId="1" xfId="998" applyNumberFormat="1" applyFont="1" applyFill="1" applyBorder="1" applyAlignment="1">
      <alignment horizontal="right" vertical="center" wrapText="1"/>
    </xf>
    <xf numFmtId="202" fontId="12" fillId="0" borderId="1" xfId="0" applyNumberFormat="1" applyFont="1" applyBorder="1" applyAlignment="1">
      <alignment horizontal="right" vertical="center" wrapText="1"/>
    </xf>
    <xf numFmtId="0" fontId="28" fillId="2" borderId="1" xfId="0" applyNumberFormat="1" applyFont="1" applyFill="1" applyBorder="1" applyAlignment="1" applyProtection="1">
      <alignment horizontal="right" vertical="center"/>
    </xf>
    <xf numFmtId="3" fontId="28" fillId="2" borderId="1" xfId="0" applyNumberFormat="1" applyFont="1" applyFill="1" applyBorder="1" applyAlignment="1" applyProtection="1">
      <alignment horizontal="right" vertical="center" wrapText="1"/>
      <protection locked="0"/>
    </xf>
    <xf numFmtId="4" fontId="37" fillId="2" borderId="1" xfId="1333" applyNumberFormat="1" applyFont="1" applyFill="1" applyBorder="1" applyAlignment="1" applyProtection="1">
      <alignment horizontal="right" vertical="center"/>
    </xf>
    <xf numFmtId="4" fontId="38" fillId="2" borderId="1" xfId="1333" applyNumberFormat="1" applyFont="1" applyFill="1" applyBorder="1" applyAlignment="1" applyProtection="1">
      <alignment horizontal="right" vertical="center"/>
    </xf>
    <xf numFmtId="200" fontId="24" fillId="0" borderId="1" xfId="628" applyNumberFormat="1" applyFont="1" applyFill="1" applyBorder="1" applyAlignment="1">
      <alignment horizontal="right" vertical="center" wrapText="1"/>
    </xf>
    <xf numFmtId="200" fontId="24" fillId="2" borderId="1" xfId="628" applyNumberFormat="1" applyFont="1" applyFill="1" applyBorder="1" applyAlignment="1">
      <alignment horizontal="right" vertical="center" wrapText="1"/>
    </xf>
    <xf numFmtId="200" fontId="22" fillId="0" borderId="1" xfId="628" applyNumberFormat="1" applyFont="1" applyFill="1" applyBorder="1" applyAlignment="1">
      <alignment horizontal="right" vertical="center" wrapText="1"/>
    </xf>
    <xf numFmtId="200" fontId="22" fillId="2" borderId="1" xfId="628" applyNumberFormat="1" applyFont="1" applyFill="1" applyBorder="1" applyAlignment="1">
      <alignment horizontal="right" vertical="center" wrapText="1"/>
    </xf>
    <xf numFmtId="202" fontId="12" fillId="0" borderId="1" xfId="628" applyNumberFormat="1" applyFont="1" applyFill="1" applyBorder="1" applyAlignment="1">
      <alignment horizontal="right" vertical="center" wrapText="1"/>
    </xf>
    <xf numFmtId="200" fontId="24" fillId="0" borderId="1" xfId="998" applyNumberFormat="1" applyFont="1" applyFill="1" applyBorder="1" applyAlignment="1">
      <alignment horizontal="right" vertical="center" wrapText="1"/>
    </xf>
    <xf numFmtId="200" fontId="24" fillId="2" borderId="1" xfId="998" applyNumberFormat="1" applyFont="1" applyFill="1" applyBorder="1" applyAlignment="1">
      <alignment horizontal="right" vertical="center" wrapText="1"/>
    </xf>
    <xf numFmtId="200" fontId="22" fillId="2" borderId="1" xfId="998" applyNumberFormat="1" applyFont="1" applyFill="1" applyBorder="1" applyAlignment="1">
      <alignment horizontal="right" vertical="center" wrapText="1"/>
    </xf>
    <xf numFmtId="200" fontId="22" fillId="0" borderId="1" xfId="1" applyNumberFormat="1" applyFont="1" applyFill="1" applyBorder="1" applyAlignment="1">
      <alignment horizontal="right" vertical="center" wrapText="1"/>
    </xf>
    <xf numFmtId="200" fontId="22" fillId="2" borderId="1" xfId="965" applyNumberFormat="1" applyFont="1" applyFill="1" applyBorder="1" applyAlignment="1">
      <alignment horizontal="right" vertical="center" wrapText="1"/>
    </xf>
    <xf numFmtId="200" fontId="11" fillId="0" borderId="1" xfId="0" applyNumberFormat="1" applyFont="1" applyFill="1" applyBorder="1" applyAlignment="1">
      <alignment horizontal="right" vertical="center" wrapText="1"/>
    </xf>
    <xf numFmtId="200" fontId="24" fillId="2" borderId="1" xfId="965"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200" fontId="24" fillId="2" borderId="1" xfId="1" applyNumberFormat="1" applyFont="1" applyFill="1" applyBorder="1" applyAlignment="1">
      <alignment horizontal="right" vertical="center" wrapText="1"/>
    </xf>
    <xf numFmtId="49" fontId="24" fillId="0" borderId="1" xfId="0" applyNumberFormat="1" applyFont="1" applyFill="1" applyBorder="1" applyAlignment="1" applyProtection="1">
      <alignment horizontal="center" vertical="center" wrapText="1"/>
    </xf>
    <xf numFmtId="199" fontId="24" fillId="2" borderId="1" xfId="998" applyNumberFormat="1" applyFont="1" applyFill="1" applyBorder="1" applyAlignment="1">
      <alignment horizontal="right" vertical="center" wrapText="1"/>
    </xf>
    <xf numFmtId="49" fontId="24" fillId="0" borderId="1" xfId="0" applyNumberFormat="1" applyFont="1" applyFill="1" applyBorder="1" applyAlignment="1" applyProtection="1">
      <alignment horizontal="left" vertical="center" wrapText="1"/>
    </xf>
    <xf numFmtId="199" fontId="24" fillId="0" borderId="1" xfId="0" applyNumberFormat="1" applyFont="1" applyFill="1" applyBorder="1" applyAlignment="1">
      <alignment horizontal="right" vertical="center" wrapText="1"/>
    </xf>
    <xf numFmtId="202" fontId="11" fillId="0" borderId="1" xfId="628" applyNumberFormat="1" applyFont="1" applyFill="1" applyBorder="1" applyAlignment="1">
      <alignment horizontal="right" vertical="center" wrapText="1"/>
    </xf>
    <xf numFmtId="199" fontId="24" fillId="2" borderId="1" xfId="1" applyNumberFormat="1" applyFont="1" applyFill="1" applyBorder="1" applyAlignment="1">
      <alignment horizontal="right" vertical="center" wrapText="1"/>
    </xf>
    <xf numFmtId="41" fontId="25" fillId="0" borderId="0" xfId="649" applyNumberFormat="1" applyAlignment="1"/>
    <xf numFmtId="200" fontId="25" fillId="0" borderId="0" xfId="649" applyNumberFormat="1" applyAlignment="1"/>
    <xf numFmtId="0" fontId="22" fillId="0" borderId="0" xfId="649" applyFont="1" applyAlignment="1"/>
    <xf numFmtId="0" fontId="25" fillId="0" borderId="0" xfId="649" applyFill="1" applyAlignment="1"/>
    <xf numFmtId="0" fontId="10" fillId="3" borderId="0" xfId="628" applyFont="1" applyFill="1" applyAlignment="1">
      <alignment horizontal="center" vertical="center" shrinkToFit="1"/>
    </xf>
    <xf numFmtId="0" fontId="39" fillId="3" borderId="0" xfId="628" applyFont="1" applyFill="1" applyAlignment="1">
      <alignment vertical="center" shrinkToFit="1"/>
    </xf>
    <xf numFmtId="0" fontId="12" fillId="3" borderId="0" xfId="628" applyFont="1" applyFill="1" applyAlignment="1">
      <alignment horizontal="left" vertical="center" wrapText="1"/>
    </xf>
    <xf numFmtId="0" fontId="22" fillId="3" borderId="0" xfId="649" applyFont="1" applyFill="1" applyAlignment="1">
      <alignment horizontal="right" vertical="center"/>
    </xf>
    <xf numFmtId="198" fontId="25" fillId="3" borderId="0" xfId="1071" applyNumberFormat="1" applyFont="1" applyFill="1" applyBorder="1" applyAlignment="1">
      <alignment vertical="center"/>
    </xf>
    <xf numFmtId="0" fontId="24" fillId="3" borderId="1" xfId="1071" applyFont="1" applyFill="1" applyBorder="1" applyAlignment="1">
      <alignment horizontal="distributed" vertical="center" wrapText="1" indent="3"/>
    </xf>
    <xf numFmtId="0" fontId="25" fillId="3" borderId="0" xfId="649" applyFill="1" applyAlignment="1"/>
    <xf numFmtId="205" fontId="11" fillId="0" borderId="1" xfId="0" applyNumberFormat="1" applyFont="1" applyBorder="1" applyAlignment="1">
      <alignment horizontal="right" vertical="center" wrapText="1"/>
    </xf>
    <xf numFmtId="0" fontId="25" fillId="3" borderId="0" xfId="698" applyFill="1" applyAlignment="1"/>
    <xf numFmtId="205" fontId="22" fillId="0" borderId="1" xfId="998" applyNumberFormat="1" applyFont="1" applyBorder="1" applyAlignment="1">
      <alignment horizontal="right" vertical="center" wrapText="1"/>
    </xf>
    <xf numFmtId="41" fontId="22" fillId="0" borderId="1" xfId="998" applyNumberFormat="1" applyFont="1" applyBorder="1" applyAlignment="1">
      <alignment horizontal="right" vertical="center" wrapText="1"/>
    </xf>
    <xf numFmtId="205" fontId="24" fillId="0" borderId="1" xfId="998" applyNumberFormat="1" applyFont="1" applyBorder="1" applyAlignment="1">
      <alignment horizontal="right" vertical="center" wrapText="1"/>
    </xf>
    <xf numFmtId="0" fontId="22" fillId="0" borderId="1" xfId="892" applyNumberFormat="1" applyFont="1" applyFill="1" applyBorder="1" applyAlignment="1">
      <alignment horizontal="left" vertical="center" wrapText="1"/>
    </xf>
    <xf numFmtId="0" fontId="24" fillId="0" borderId="1" xfId="1071" applyFont="1" applyFill="1" applyBorder="1" applyAlignment="1">
      <alignment horizontal="left" vertical="center" wrapText="1"/>
    </xf>
    <xf numFmtId="0" fontId="22" fillId="0" borderId="1" xfId="892" applyNumberFormat="1" applyFont="1" applyFill="1" applyBorder="1" applyAlignment="1">
      <alignment horizontal="left" vertical="center" wrapText="1" indent="2"/>
    </xf>
    <xf numFmtId="202" fontId="11" fillId="0" borderId="1" xfId="0" applyNumberFormat="1" applyFont="1" applyBorder="1" applyAlignment="1">
      <alignment horizontal="right" vertical="center" wrapText="1"/>
    </xf>
    <xf numFmtId="0" fontId="22" fillId="0" borderId="1" xfId="892" applyNumberFormat="1" applyFont="1" applyFill="1" applyBorder="1" applyAlignment="1">
      <alignment horizontal="left" vertical="center" wrapText="1" indent="1"/>
    </xf>
    <xf numFmtId="205" fontId="22" fillId="0" borderId="1" xfId="998" applyNumberFormat="1" applyFont="1" applyFill="1" applyBorder="1" applyAlignment="1">
      <alignment horizontal="right" vertical="center" wrapText="1"/>
    </xf>
    <xf numFmtId="0" fontId="24" fillId="0" borderId="1" xfId="892" applyNumberFormat="1" applyFont="1" applyFill="1" applyBorder="1" applyAlignment="1">
      <alignment horizontal="left" vertical="center" wrapText="1"/>
    </xf>
    <xf numFmtId="205" fontId="24" fillId="0" borderId="1" xfId="998" applyNumberFormat="1" applyFont="1" applyFill="1" applyBorder="1" applyAlignment="1">
      <alignment horizontal="right" vertical="center" wrapText="1"/>
    </xf>
    <xf numFmtId="205" fontId="24" fillId="3" borderId="1" xfId="998" applyNumberFormat="1" applyFont="1" applyFill="1" applyBorder="1" applyAlignment="1">
      <alignment horizontal="right" vertical="center" wrapText="1"/>
    </xf>
    <xf numFmtId="41" fontId="25" fillId="0" borderId="0" xfId="649" applyNumberFormat="1" applyFill="1" applyAlignment="1"/>
    <xf numFmtId="0" fontId="10" fillId="0" borderId="0" xfId="628" applyFont="1" applyFill="1" applyAlignment="1">
      <alignment horizontal="center" vertical="center" shrinkToFit="1"/>
    </xf>
    <xf numFmtId="197" fontId="22" fillId="0" borderId="0" xfId="895" applyNumberFormat="1" applyFont="1" applyFill="1" applyBorder="1" applyAlignment="1" applyProtection="1">
      <alignment horizontal="left" vertical="center"/>
    </xf>
    <xf numFmtId="0" fontId="22" fillId="0" borderId="0" xfId="649" applyFont="1" applyFill="1" applyBorder="1" applyAlignment="1">
      <alignment vertical="center"/>
    </xf>
    <xf numFmtId="0" fontId="22" fillId="0" borderId="0" xfId="649" applyFont="1" applyFill="1" applyAlignment="1">
      <alignment vertical="center"/>
    </xf>
    <xf numFmtId="197" fontId="27" fillId="0" borderId="0" xfId="895" applyNumberFormat="1" applyFont="1" applyFill="1" applyBorder="1" applyAlignment="1" applyProtection="1">
      <alignment horizontal="right" vertical="center"/>
    </xf>
    <xf numFmtId="41" fontId="24" fillId="0" borderId="1" xfId="965" applyNumberFormat="1" applyFont="1" applyFill="1" applyBorder="1" applyAlignment="1">
      <alignment horizontal="right" vertical="center" wrapText="1"/>
    </xf>
    <xf numFmtId="0" fontId="40" fillId="3" borderId="0" xfId="554" applyFont="1" applyFill="1">
      <alignment vertical="center"/>
    </xf>
    <xf numFmtId="41" fontId="22" fillId="0" borderId="1" xfId="965" applyNumberFormat="1" applyFont="1" applyFill="1" applyBorder="1" applyAlignment="1">
      <alignment horizontal="right" vertical="center" wrapText="1"/>
    </xf>
    <xf numFmtId="41" fontId="41"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22"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2" fillId="0" borderId="1" xfId="628"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628" applyNumberFormat="1" applyFont="1" applyFill="1" applyBorder="1" applyAlignment="1">
      <alignment horizontal="right" vertical="center" wrapText="1"/>
    </xf>
    <xf numFmtId="49" fontId="22" fillId="0" borderId="1" xfId="0" applyNumberFormat="1" applyFont="1" applyFill="1" applyBorder="1" applyAlignment="1" applyProtection="1">
      <alignment horizontal="center" vertical="center" wrapText="1"/>
    </xf>
    <xf numFmtId="205" fontId="22" fillId="0" borderId="1" xfId="965" applyNumberFormat="1" applyFont="1" applyFill="1" applyBorder="1" applyAlignment="1">
      <alignment horizontal="right" vertical="center" wrapText="1"/>
    </xf>
    <xf numFmtId="205" fontId="22" fillId="0" borderId="1" xfId="628" applyNumberFormat="1" applyFont="1" applyFill="1" applyBorder="1" applyAlignment="1">
      <alignment horizontal="right" vertical="center" wrapText="1"/>
    </xf>
    <xf numFmtId="205" fontId="24" fillId="0" borderId="1" xfId="965" applyNumberFormat="1" applyFont="1" applyFill="1" applyBorder="1" applyAlignment="1">
      <alignment horizontal="right" vertical="center" wrapText="1"/>
    </xf>
    <xf numFmtId="205" fontId="24" fillId="0" borderId="1" xfId="628" applyNumberFormat="1" applyFont="1" applyFill="1" applyBorder="1" applyAlignment="1">
      <alignment horizontal="right" vertical="center" wrapText="1"/>
    </xf>
    <xf numFmtId="0" fontId="42" fillId="0" borderId="0" xfId="0" applyFont="1" applyAlignment="1"/>
    <xf numFmtId="0" fontId="0" fillId="0" borderId="0" xfId="0" applyFill="1" applyAlignment="1"/>
    <xf numFmtId="0" fontId="43" fillId="0" borderId="0" xfId="902" applyFont="1" applyFill="1" applyAlignment="1">
      <alignment horizontal="center" vertical="center"/>
    </xf>
    <xf numFmtId="0" fontId="42" fillId="0" borderId="0" xfId="0" applyFont="1" applyFill="1" applyAlignment="1"/>
    <xf numFmtId="0" fontId="12" fillId="0" borderId="0" xfId="902" applyFont="1" applyFill="1" applyAlignment="1">
      <alignment horizontal="left" vertical="center"/>
    </xf>
    <xf numFmtId="0" fontId="12" fillId="0" borderId="0" xfId="0" applyFont="1" applyFill="1" applyAlignment="1">
      <alignment vertical="center"/>
    </xf>
    <xf numFmtId="0" fontId="12" fillId="0" borderId="0" xfId="902" applyFont="1" applyFill="1" applyAlignment="1">
      <alignment horizontal="right" vertical="center"/>
    </xf>
    <xf numFmtId="198" fontId="24" fillId="0" borderId="1" xfId="998" applyNumberFormat="1" applyFont="1" applyFill="1" applyBorder="1" applyAlignment="1">
      <alignment horizontal="center" vertical="center" wrapText="1"/>
    </xf>
    <xf numFmtId="200" fontId="25" fillId="0" borderId="0" xfId="649" applyNumberFormat="1" applyFont="1" applyFill="1" applyAlignment="1">
      <alignment horizontal="center" vertical="center" wrapText="1"/>
    </xf>
    <xf numFmtId="0" fontId="12" fillId="0" borderId="1" xfId="0" applyFont="1" applyFill="1" applyBorder="1" applyAlignment="1">
      <alignment horizontal="left" vertical="center" wrapText="1"/>
    </xf>
    <xf numFmtId="200" fontId="22" fillId="0" borderId="1" xfId="0" applyNumberFormat="1" applyFont="1" applyFill="1" applyBorder="1" applyAlignment="1">
      <alignment vertical="center" wrapText="1"/>
    </xf>
    <xf numFmtId="202" fontId="22" fillId="0" borderId="1" xfId="3" applyNumberFormat="1" applyFont="1" applyFill="1" applyBorder="1" applyAlignment="1">
      <alignment vertical="center" wrapText="1"/>
    </xf>
    <xf numFmtId="0" fontId="30" fillId="0" borderId="0" xfId="554" applyFont="1" applyFill="1" applyAlignment="1">
      <alignment horizontal="center" vertical="center"/>
    </xf>
    <xf numFmtId="0" fontId="12" fillId="0" borderId="1" xfId="0" applyFont="1" applyBorder="1" applyAlignment="1">
      <alignment horizontal="left" vertical="center" wrapText="1"/>
    </xf>
    <xf numFmtId="0" fontId="30" fillId="3" borderId="0" xfId="554" applyFont="1" applyFill="1" applyAlignment="1">
      <alignment horizontal="center" vertical="center"/>
    </xf>
    <xf numFmtId="199" fontId="22" fillId="0" borderId="1" xfId="0" applyNumberFormat="1" applyFont="1" applyFill="1" applyBorder="1" applyAlignment="1">
      <alignment vertical="center" wrapText="1"/>
    </xf>
    <xf numFmtId="0" fontId="11" fillId="0" borderId="1" xfId="0" applyFont="1" applyFill="1" applyBorder="1" applyAlignment="1">
      <alignment horizontal="center" vertical="center" wrapText="1"/>
    </xf>
    <xf numFmtId="200" fontId="24" fillId="0" borderId="1" xfId="0" applyNumberFormat="1" applyFont="1" applyFill="1" applyBorder="1" applyAlignment="1">
      <alignment vertical="center" wrapText="1"/>
    </xf>
    <xf numFmtId="199" fontId="24" fillId="0" borderId="1" xfId="0" applyNumberFormat="1" applyFont="1" applyFill="1" applyBorder="1" applyAlignment="1">
      <alignment vertical="center" wrapText="1"/>
    </xf>
    <xf numFmtId="0" fontId="25" fillId="0" borderId="0" xfId="998" applyProtection="1">
      <alignment vertical="center"/>
    </xf>
    <xf numFmtId="0" fontId="30" fillId="0" borderId="0" xfId="998" applyFont="1" applyProtection="1">
      <alignment vertical="center"/>
    </xf>
    <xf numFmtId="0" fontId="32" fillId="0" borderId="0" xfId="998" applyFont="1" applyAlignment="1" applyProtection="1">
      <alignment horizontal="center" vertical="center"/>
    </xf>
    <xf numFmtId="0" fontId="32" fillId="0" borderId="0" xfId="998" applyFont="1" applyProtection="1">
      <alignment vertical="center"/>
    </xf>
    <xf numFmtId="43" fontId="25" fillId="3" borderId="0" xfId="998" applyNumberFormat="1" applyFill="1" applyProtection="1">
      <alignment vertical="center"/>
    </xf>
    <xf numFmtId="198" fontId="25" fillId="0" borderId="0" xfId="998" applyNumberFormat="1" applyProtection="1">
      <alignment vertical="center"/>
    </xf>
    <xf numFmtId="200" fontId="25" fillId="0" borderId="0" xfId="649" applyNumberFormat="1" applyAlignment="1" applyProtection="1"/>
    <xf numFmtId="0" fontId="25" fillId="0" borderId="0" xfId="998" applyFill="1" applyProtection="1">
      <alignment vertical="center"/>
    </xf>
    <xf numFmtId="0" fontId="2" fillId="0" borderId="0" xfId="998" applyFont="1" applyFill="1" applyAlignment="1" applyProtection="1">
      <alignment horizontal="center" vertical="center"/>
    </xf>
    <xf numFmtId="43" fontId="2" fillId="0" borderId="0" xfId="998" applyNumberFormat="1" applyFont="1" applyFill="1" applyAlignment="1" applyProtection="1">
      <alignment horizontal="center" vertical="center"/>
    </xf>
    <xf numFmtId="200" fontId="25" fillId="0" borderId="0" xfId="649" applyNumberFormat="1" applyFill="1" applyAlignment="1" applyProtection="1"/>
    <xf numFmtId="0" fontId="30" fillId="0" borderId="0" xfId="998" applyFont="1" applyFill="1" applyProtection="1">
      <alignment vertical="center"/>
    </xf>
    <xf numFmtId="0" fontId="22" fillId="0" borderId="0" xfId="998" applyFont="1" applyFill="1" applyProtection="1">
      <alignment vertical="center"/>
    </xf>
    <xf numFmtId="43" fontId="22" fillId="0" borderId="0" xfId="998" applyNumberFormat="1" applyFont="1" applyFill="1" applyProtection="1">
      <alignment vertical="center"/>
    </xf>
    <xf numFmtId="198" fontId="22" fillId="0" borderId="0" xfId="998" applyNumberFormat="1" applyFont="1" applyFill="1" applyBorder="1" applyAlignment="1" applyProtection="1">
      <alignment horizontal="right" vertical="center"/>
    </xf>
    <xf numFmtId="200" fontId="30" fillId="0" borderId="0" xfId="649" applyNumberFormat="1" applyFont="1" applyFill="1" applyAlignment="1" applyProtection="1"/>
    <xf numFmtId="198" fontId="24" fillId="0" borderId="5" xfId="998" applyNumberFormat="1" applyFont="1" applyFill="1" applyBorder="1" applyAlignment="1" applyProtection="1">
      <alignment horizontal="center" vertical="center" wrapText="1"/>
    </xf>
    <xf numFmtId="0" fontId="24" fillId="0" borderId="1" xfId="998" applyFont="1" applyFill="1" applyBorder="1" applyAlignment="1" applyProtection="1">
      <alignment horizontal="distributed" vertical="center" wrapText="1" indent="3"/>
    </xf>
    <xf numFmtId="43" fontId="24" fillId="0" borderId="1" xfId="998" applyNumberFormat="1" applyFont="1" applyFill="1" applyBorder="1" applyAlignment="1" applyProtection="1">
      <alignment horizontal="center" vertical="center" wrapText="1"/>
    </xf>
    <xf numFmtId="198" fontId="24" fillId="0" borderId="1" xfId="998" applyNumberFormat="1" applyFont="1" applyFill="1" applyBorder="1" applyAlignment="1" applyProtection="1">
      <alignment horizontal="center" vertical="center" wrapText="1"/>
    </xf>
    <xf numFmtId="0" fontId="32" fillId="0" borderId="0" xfId="998" applyFont="1" applyFill="1" applyAlignment="1" applyProtection="1">
      <alignment horizontal="center" vertical="center" wrapText="1"/>
    </xf>
    <xf numFmtId="0" fontId="32" fillId="0" borderId="0" xfId="998" applyFont="1" applyFill="1" applyAlignment="1" applyProtection="1">
      <alignment horizontal="center" vertical="center"/>
    </xf>
    <xf numFmtId="0" fontId="11" fillId="2" borderId="6" xfId="0" applyNumberFormat="1"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43" fontId="11" fillId="2" borderId="1" xfId="0" applyNumberFormat="1" applyFont="1" applyFill="1" applyBorder="1" applyAlignment="1" applyProtection="1">
      <alignment horizontal="right" vertical="center"/>
    </xf>
    <xf numFmtId="10" fontId="24" fillId="0" borderId="1" xfId="3" applyNumberFormat="1" applyFont="1" applyFill="1" applyBorder="1" applyAlignment="1" applyProtection="1">
      <alignment horizontal="right" vertical="center" wrapText="1" shrinkToFit="1"/>
    </xf>
    <xf numFmtId="0" fontId="30" fillId="0" borderId="0" xfId="554" applyFont="1" applyFill="1" applyProtection="1">
      <alignment vertical="center"/>
    </xf>
    <xf numFmtId="49" fontId="12"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202" fontId="24" fillId="0" borderId="1" xfId="3" applyNumberFormat="1" applyFont="1" applyFill="1" applyBorder="1" applyAlignment="1" applyProtection="1">
      <alignment horizontal="right" vertical="center" wrapText="1" shrinkToFit="1"/>
    </xf>
    <xf numFmtId="0" fontId="12" fillId="2" borderId="6" xfId="0" applyNumberFormat="1" applyFont="1" applyFill="1" applyBorder="1" applyAlignment="1" applyProtection="1">
      <alignment horizontal="left" vertical="center"/>
    </xf>
    <xf numFmtId="202" fontId="22" fillId="0" borderId="1" xfId="3" applyNumberFormat="1" applyFont="1" applyFill="1" applyBorder="1" applyAlignment="1" applyProtection="1">
      <alignment horizontal="right" vertical="center" wrapText="1" shrinkToFit="1"/>
      <protection locked="0"/>
    </xf>
    <xf numFmtId="202" fontId="24" fillId="0" borderId="1" xfId="3" applyNumberFormat="1" applyFont="1" applyFill="1" applyBorder="1" applyAlignment="1" applyProtection="1">
      <alignment horizontal="right" vertical="center" wrapText="1" shrinkToFit="1"/>
      <protection locked="0"/>
    </xf>
    <xf numFmtId="10" fontId="24" fillId="0" borderId="1" xfId="3" applyNumberFormat="1" applyFont="1" applyFill="1" applyBorder="1" applyAlignment="1" applyProtection="1">
      <alignment horizontal="right" vertical="center" wrapText="1" shrinkToFit="1"/>
      <protection locked="0"/>
    </xf>
    <xf numFmtId="43" fontId="12" fillId="2" borderId="1" xfId="0" applyNumberFormat="1" applyFont="1" applyFill="1" applyBorder="1" applyAlignment="1" applyProtection="1">
      <alignment horizontal="right" vertical="center"/>
    </xf>
    <xf numFmtId="10" fontId="22" fillId="0" borderId="1" xfId="3" applyNumberFormat="1" applyFont="1" applyFill="1" applyBorder="1" applyAlignment="1" applyProtection="1">
      <alignment horizontal="right" vertical="center" wrapText="1" shrinkToFit="1"/>
      <protection locked="0"/>
    </xf>
    <xf numFmtId="0" fontId="12" fillId="2" borderId="6" xfId="0" applyFont="1" applyFill="1" applyBorder="1" applyAlignment="1" applyProtection="1">
      <alignment horizontal="left" vertical="center"/>
    </xf>
    <xf numFmtId="0" fontId="11" fillId="2" borderId="6" xfId="0" applyFont="1" applyFill="1" applyBorder="1" applyAlignment="1" applyProtection="1">
      <alignment horizontal="left" vertical="center"/>
    </xf>
    <xf numFmtId="10" fontId="22" fillId="0" borderId="1" xfId="3" applyNumberFormat="1" applyFont="1" applyFill="1" applyBorder="1" applyAlignment="1" applyProtection="1">
      <alignment horizontal="right" vertical="center" wrapText="1" shrinkToFit="1"/>
    </xf>
    <xf numFmtId="49" fontId="11" fillId="2" borderId="6" xfId="0" applyNumberFormat="1" applyFont="1" applyFill="1" applyBorder="1" applyAlignment="1" applyProtection="1">
      <alignment horizontal="left" vertical="center" wrapText="1"/>
    </xf>
    <xf numFmtId="49" fontId="12" fillId="2" borderId="6" xfId="0" applyNumberFormat="1" applyFont="1" applyFill="1" applyBorder="1" applyAlignment="1" applyProtection="1">
      <alignment horizontal="left" vertical="center" wrapText="1"/>
    </xf>
    <xf numFmtId="0" fontId="11" fillId="2" borderId="6" xfId="0" applyNumberFormat="1" applyFont="1" applyFill="1" applyBorder="1" applyAlignment="1" applyProtection="1">
      <alignment horizontal="left" vertical="center" wrapText="1"/>
    </xf>
    <xf numFmtId="0" fontId="12" fillId="2" borderId="6" xfId="0" applyNumberFormat="1" applyFont="1" applyFill="1" applyBorder="1" applyAlignment="1" applyProtection="1">
      <alignment horizontal="left" vertical="center" wrapText="1"/>
    </xf>
    <xf numFmtId="49" fontId="44" fillId="2" borderId="6" xfId="0" applyNumberFormat="1" applyFont="1" applyFill="1" applyBorder="1" applyAlignment="1" applyProtection="1">
      <alignment horizontal="distributed" vertical="center"/>
    </xf>
    <xf numFmtId="49" fontId="44" fillId="2" borderId="1" xfId="0" applyNumberFormat="1" applyFont="1" applyFill="1" applyBorder="1" applyAlignment="1" applyProtection="1">
      <alignment horizontal="distributed" vertical="center" wrapText="1"/>
    </xf>
    <xf numFmtId="0" fontId="24" fillId="0" borderId="5" xfId="998" applyNumberFormat="1" applyFont="1" applyFill="1" applyBorder="1" applyAlignment="1" applyProtection="1">
      <alignment horizontal="left" vertical="center"/>
    </xf>
    <xf numFmtId="0" fontId="24" fillId="0" borderId="1" xfId="998" applyFont="1" applyFill="1" applyBorder="1" applyAlignment="1" applyProtection="1">
      <alignment horizontal="left" vertical="center" wrapText="1"/>
    </xf>
    <xf numFmtId="43" fontId="24" fillId="0" borderId="1" xfId="1" applyNumberFormat="1" applyFont="1" applyFill="1" applyBorder="1" applyAlignment="1" applyProtection="1">
      <alignment horizontal="right" vertical="center" wrapText="1"/>
    </xf>
    <xf numFmtId="0" fontId="22" fillId="0" borderId="1" xfId="998" applyFont="1" applyFill="1" applyBorder="1" applyAlignment="1" applyProtection="1">
      <alignment horizontal="left" vertical="center" wrapText="1"/>
    </xf>
    <xf numFmtId="43" fontId="22" fillId="0" borderId="1" xfId="1" applyNumberFormat="1" applyFont="1" applyFill="1" applyBorder="1" applyAlignment="1" applyProtection="1">
      <alignment horizontal="right" vertical="center" wrapText="1"/>
    </xf>
    <xf numFmtId="0" fontId="22" fillId="0" borderId="5" xfId="998" applyNumberFormat="1" applyFont="1" applyFill="1" applyBorder="1" applyAlignment="1" applyProtection="1">
      <alignment horizontal="left" vertical="center"/>
    </xf>
    <xf numFmtId="200" fontId="22" fillId="0" borderId="1" xfId="1" applyNumberFormat="1" applyFont="1" applyFill="1" applyBorder="1" applyAlignment="1" applyProtection="1">
      <alignment horizontal="right" vertical="center" wrapText="1"/>
    </xf>
    <xf numFmtId="0" fontId="22" fillId="0" borderId="5" xfId="998" applyNumberFormat="1" applyFont="1" applyBorder="1" applyAlignment="1" applyProtection="1">
      <alignment horizontal="left" vertical="center"/>
    </xf>
    <xf numFmtId="0" fontId="22" fillId="3" borderId="1" xfId="998" applyFont="1" applyFill="1" applyBorder="1" applyAlignment="1" applyProtection="1">
      <alignment horizontal="left" vertical="center" wrapText="1"/>
    </xf>
    <xf numFmtId="10" fontId="22" fillId="0" borderId="1" xfId="3" applyNumberFormat="1" applyFont="1" applyFill="1" applyBorder="1" applyAlignment="1" applyProtection="1">
      <alignment horizontal="right" vertical="center" wrapText="1"/>
    </xf>
    <xf numFmtId="43" fontId="12" fillId="2" borderId="1" xfId="0" applyNumberFormat="1" applyFont="1" applyFill="1" applyBorder="1" applyAlignment="1" applyProtection="1">
      <alignment horizontal="right" vertical="center"/>
      <protection locked="0"/>
    </xf>
    <xf numFmtId="0" fontId="22" fillId="0" borderId="1" xfId="554" applyFont="1" applyFill="1" applyBorder="1" applyAlignment="1" applyProtection="1">
      <alignment horizontal="left" vertical="center" wrapText="1"/>
    </xf>
    <xf numFmtId="0" fontId="24" fillId="0" borderId="1" xfId="554" applyFont="1" applyFill="1" applyBorder="1" applyAlignment="1" applyProtection="1">
      <alignment horizontal="left" vertical="center" wrapText="1"/>
    </xf>
    <xf numFmtId="43" fontId="11" fillId="2" borderId="1" xfId="0" applyNumberFormat="1" applyFont="1" applyFill="1" applyBorder="1" applyAlignment="1" applyProtection="1">
      <alignment horizontal="right" vertical="center"/>
      <protection locked="0"/>
    </xf>
    <xf numFmtId="49" fontId="24" fillId="0" borderId="5" xfId="998" applyNumberFormat="1" applyFont="1" applyFill="1" applyBorder="1" applyAlignment="1" applyProtection="1">
      <alignment horizontal="left" vertical="center"/>
    </xf>
    <xf numFmtId="200" fontId="24" fillId="0" borderId="1" xfId="1" applyNumberFormat="1" applyFont="1" applyFill="1" applyBorder="1" applyAlignment="1" applyProtection="1">
      <alignment horizontal="right" vertical="center" wrapText="1"/>
    </xf>
    <xf numFmtId="49" fontId="24" fillId="0" borderId="5" xfId="998" applyNumberFormat="1" applyFont="1" applyFill="1" applyBorder="1" applyAlignment="1" applyProtection="1">
      <alignment horizontal="distributed" vertical="center" indent="1"/>
    </xf>
    <xf numFmtId="0" fontId="24" fillId="0" borderId="1" xfId="998" applyFont="1" applyFill="1" applyBorder="1" applyAlignment="1" applyProtection="1">
      <alignment horizontal="distributed" vertical="center" wrapText="1" indent="1"/>
    </xf>
    <xf numFmtId="0" fontId="30" fillId="0" borderId="0" xfId="998" applyFont="1">
      <alignment vertical="center"/>
    </xf>
    <xf numFmtId="0" fontId="32" fillId="0" borderId="0" xfId="998" applyFont="1" applyAlignment="1">
      <alignment horizontal="center" vertical="center"/>
    </xf>
    <xf numFmtId="43" fontId="25" fillId="0" borderId="0" xfId="998" applyNumberFormat="1">
      <alignment vertical="center"/>
    </xf>
    <xf numFmtId="198" fontId="25" fillId="0" borderId="0" xfId="998" applyNumberFormat="1">
      <alignment vertical="center"/>
    </xf>
    <xf numFmtId="0" fontId="2" fillId="0" borderId="0" xfId="998" applyFont="1" applyFill="1" applyAlignment="1">
      <alignment horizontal="center" vertical="center"/>
    </xf>
    <xf numFmtId="43" fontId="2" fillId="0" borderId="0" xfId="998" applyNumberFormat="1" applyFont="1" applyFill="1" applyAlignment="1">
      <alignment horizontal="center" vertical="center"/>
    </xf>
    <xf numFmtId="0" fontId="30" fillId="0" borderId="0" xfId="998" applyFont="1" applyFill="1">
      <alignment vertical="center"/>
    </xf>
    <xf numFmtId="0" fontId="22" fillId="0" borderId="0" xfId="998" applyFont="1" applyFill="1">
      <alignment vertical="center"/>
    </xf>
    <xf numFmtId="43" fontId="45" fillId="0" borderId="0" xfId="998" applyNumberFormat="1" applyFont="1" applyFill="1">
      <alignment vertical="center"/>
    </xf>
    <xf numFmtId="43" fontId="22" fillId="0" borderId="0" xfId="998" applyNumberFormat="1" applyFont="1" applyFill="1">
      <alignment vertical="center"/>
    </xf>
    <xf numFmtId="198" fontId="22" fillId="0" borderId="0" xfId="998" applyNumberFormat="1" applyFont="1" applyFill="1" applyAlignment="1">
      <alignment horizontal="right" vertical="center"/>
    </xf>
    <xf numFmtId="198" fontId="24" fillId="0" borderId="5" xfId="998" applyNumberFormat="1" applyFont="1" applyFill="1" applyBorder="1" applyAlignment="1">
      <alignment horizontal="center" vertical="center" wrapText="1"/>
    </xf>
    <xf numFmtId="0" fontId="24" fillId="0" borderId="1" xfId="998" applyFont="1" applyFill="1" applyBorder="1" applyAlignment="1">
      <alignment horizontal="distributed" vertical="center" wrapText="1" indent="3"/>
    </xf>
    <xf numFmtId="43" fontId="24" fillId="0" borderId="1" xfId="998" applyNumberFormat="1" applyFont="1" applyFill="1" applyBorder="1" applyAlignment="1">
      <alignment horizontal="center" vertical="center" wrapText="1"/>
    </xf>
    <xf numFmtId="0" fontId="46" fillId="0" borderId="0" xfId="1070" applyFont="1" applyFill="1" applyAlignment="1">
      <alignment vertical="center" wrapText="1"/>
    </xf>
    <xf numFmtId="0" fontId="30" fillId="0" borderId="0" xfId="554" applyFont="1" applyFill="1">
      <alignment vertical="center"/>
    </xf>
    <xf numFmtId="10" fontId="22" fillId="0" borderId="1" xfId="3" applyNumberFormat="1" applyFont="1" applyFill="1" applyBorder="1" applyAlignment="1" applyProtection="1">
      <alignment horizontal="right" vertical="center" wrapText="1"/>
      <protection locked="0"/>
    </xf>
    <xf numFmtId="0" fontId="22" fillId="2" borderId="6" xfId="0" applyFont="1" applyFill="1" applyBorder="1" applyAlignment="1" applyProtection="1">
      <alignment vertical="center"/>
    </xf>
    <xf numFmtId="49" fontId="24" fillId="2" borderId="1" xfId="0" applyNumberFormat="1" applyFont="1" applyFill="1" applyBorder="1" applyAlignment="1" applyProtection="1">
      <alignment vertical="center" wrapText="1"/>
    </xf>
    <xf numFmtId="0" fontId="24" fillId="0" borderId="5" xfId="998" applyFont="1" applyFill="1" applyBorder="1" applyAlignment="1">
      <alignment horizontal="left" vertical="center"/>
    </xf>
    <xf numFmtId="0" fontId="24" fillId="0" borderId="1" xfId="554" applyFont="1" applyFill="1" applyBorder="1" applyAlignment="1">
      <alignment horizontal="left" vertical="center"/>
    </xf>
    <xf numFmtId="43" fontId="24" fillId="0" borderId="1" xfId="1" applyNumberFormat="1" applyFont="1" applyFill="1" applyBorder="1" applyAlignment="1">
      <alignment horizontal="right" vertical="center" wrapText="1"/>
    </xf>
    <xf numFmtId="0" fontId="22" fillId="0" borderId="5" xfId="998" applyFont="1" applyFill="1" applyBorder="1" applyAlignment="1">
      <alignment horizontal="left" vertical="center"/>
    </xf>
    <xf numFmtId="0" fontId="22" fillId="0" borderId="1" xfId="998" applyFont="1" applyFill="1" applyBorder="1" applyAlignment="1">
      <alignment horizontal="left" vertical="center"/>
    </xf>
    <xf numFmtId="43" fontId="22" fillId="0" borderId="1" xfId="1" applyNumberFormat="1" applyFont="1" applyFill="1" applyBorder="1" applyAlignment="1">
      <alignment horizontal="right" vertical="center" wrapText="1"/>
    </xf>
    <xf numFmtId="0" fontId="22" fillId="0" borderId="5" xfId="998" applyFont="1" applyBorder="1" applyAlignment="1">
      <alignment horizontal="left" vertical="center"/>
    </xf>
    <xf numFmtId="0" fontId="22" fillId="3" borderId="1" xfId="998" applyFont="1" applyFill="1" applyBorder="1" applyAlignment="1">
      <alignment horizontal="left" vertical="center"/>
    </xf>
    <xf numFmtId="10" fontId="22" fillId="3" borderId="1" xfId="998" applyNumberFormat="1" applyFont="1" applyFill="1" applyBorder="1" applyAlignment="1">
      <alignment horizontal="right" vertical="center" wrapText="1"/>
    </xf>
    <xf numFmtId="0" fontId="22" fillId="0" borderId="5" xfId="998" applyFont="1" applyFill="1" applyBorder="1">
      <alignment vertical="center"/>
    </xf>
    <xf numFmtId="0" fontId="24" fillId="0" borderId="1" xfId="998" applyFont="1" applyFill="1" applyBorder="1" applyAlignment="1">
      <alignment horizontal="distributed" vertical="center" indent="1"/>
    </xf>
    <xf numFmtId="43" fontId="25" fillId="0" borderId="0" xfId="998" applyNumberFormat="1" applyFill="1" applyProtection="1">
      <alignment vertical="center"/>
    </xf>
    <xf numFmtId="198" fontId="25" fillId="0" borderId="0" xfId="998" applyNumberFormat="1" applyFill="1" applyProtection="1">
      <alignment vertical="center"/>
    </xf>
    <xf numFmtId="3" fontId="12" fillId="2" borderId="1" xfId="0" applyNumberFormat="1" applyFont="1" applyFill="1" applyBorder="1" applyAlignment="1" applyProtection="1">
      <alignment horizontal="right" vertical="center"/>
      <protection locked="0"/>
    </xf>
    <xf numFmtId="49" fontId="11" fillId="0" borderId="5" xfId="1060" applyNumberFormat="1" applyFont="1" applyFill="1" applyBorder="1" applyAlignment="1" applyProtection="1">
      <alignment horizontal="left" vertical="center"/>
    </xf>
    <xf numFmtId="43" fontId="24" fillId="0" borderId="1" xfId="0" applyNumberFormat="1" applyFont="1" applyFill="1" applyBorder="1" applyAlignment="1" applyProtection="1">
      <alignment horizontal="right" vertical="center"/>
    </xf>
    <xf numFmtId="0" fontId="24" fillId="3" borderId="1" xfId="998" applyFont="1" applyFill="1" applyBorder="1" applyAlignment="1" applyProtection="1">
      <alignment horizontal="left" vertical="center" wrapText="1"/>
    </xf>
    <xf numFmtId="10" fontId="24" fillId="0" borderId="1" xfId="3" applyNumberFormat="1" applyFont="1" applyFill="1" applyBorder="1" applyAlignment="1" applyProtection="1">
      <alignment horizontal="right" vertical="center" wrapText="1"/>
      <protection locked="0"/>
    </xf>
    <xf numFmtId="49" fontId="12" fillId="0" borderId="5" xfId="1060" applyNumberFormat="1" applyFont="1" applyBorder="1" applyAlignment="1" applyProtection="1">
      <alignment horizontal="left" vertical="center"/>
    </xf>
    <xf numFmtId="3" fontId="11" fillId="2" borderId="1" xfId="0" applyNumberFormat="1" applyFont="1" applyFill="1" applyBorder="1" applyAlignment="1" applyProtection="1">
      <alignment horizontal="right" vertical="center"/>
      <protection locked="0"/>
    </xf>
    <xf numFmtId="202" fontId="22" fillId="3" borderId="1" xfId="3" applyNumberFormat="1" applyFont="1" applyFill="1" applyBorder="1" applyAlignment="1" applyProtection="1">
      <alignment horizontal="right" vertical="center" wrapText="1"/>
      <protection locked="0"/>
    </xf>
    <xf numFmtId="49" fontId="12" fillId="0" borderId="5" xfId="1060" applyNumberFormat="1" applyFont="1" applyFill="1" applyBorder="1" applyAlignment="1" applyProtection="1">
      <alignment horizontal="left" vertical="center"/>
    </xf>
    <xf numFmtId="0" fontId="25" fillId="0" borderId="5" xfId="998" applyFill="1" applyBorder="1" applyAlignment="1" applyProtection="1">
      <alignment horizontal="left" vertical="center"/>
    </xf>
    <xf numFmtId="0" fontId="24" fillId="0" borderId="5" xfId="998" applyFont="1" applyFill="1" applyBorder="1" applyAlignment="1" applyProtection="1">
      <alignment horizontal="left" vertical="center"/>
    </xf>
    <xf numFmtId="0" fontId="24" fillId="0" borderId="1" xfId="554" applyFont="1" applyFill="1" applyBorder="1" applyAlignment="1" applyProtection="1">
      <alignment horizontal="left" vertical="center"/>
    </xf>
    <xf numFmtId="0" fontId="24" fillId="3" borderId="1" xfId="554" applyFont="1" applyFill="1" applyBorder="1" applyAlignment="1" applyProtection="1">
      <alignment horizontal="left" vertical="center"/>
    </xf>
    <xf numFmtId="0" fontId="22" fillId="0" borderId="5" xfId="998" applyFont="1" applyFill="1" applyBorder="1" applyAlignment="1" applyProtection="1">
      <alignment horizontal="left" vertical="center"/>
    </xf>
    <xf numFmtId="0" fontId="22" fillId="0" borderId="1" xfId="998" applyFont="1" applyFill="1" applyBorder="1" applyAlignment="1" applyProtection="1">
      <alignment horizontal="left" vertical="center"/>
    </xf>
    <xf numFmtId="0" fontId="22" fillId="3" borderId="1" xfId="998" applyFont="1" applyFill="1" applyBorder="1" applyAlignment="1" applyProtection="1">
      <alignment horizontal="left" vertical="center"/>
    </xf>
    <xf numFmtId="10" fontId="22" fillId="0" borderId="1" xfId="998" applyNumberFormat="1" applyFont="1" applyFill="1" applyBorder="1" applyAlignment="1" applyProtection="1">
      <alignment horizontal="right" vertical="center" wrapText="1"/>
      <protection locked="0"/>
    </xf>
    <xf numFmtId="0" fontId="1" fillId="0" borderId="0" xfId="0" applyFont="1" applyFill="1" applyBorder="1" applyAlignment="1"/>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7" xfId="0" applyFont="1" applyFill="1" applyBorder="1" applyAlignment="1">
      <alignment horizontal="center" vertical="center"/>
    </xf>
    <xf numFmtId="0" fontId="12" fillId="0" borderId="0" xfId="0" applyFont="1" applyAlignment="1">
      <alignment horizontal="right"/>
    </xf>
    <xf numFmtId="0" fontId="24" fillId="0" borderId="2" xfId="1073" applyFont="1" applyBorder="1" applyAlignment="1">
      <alignment horizontal="center" vertical="center"/>
    </xf>
    <xf numFmtId="0" fontId="24" fillId="0" borderId="5" xfId="1073" applyFont="1" applyBorder="1" applyAlignment="1">
      <alignment horizontal="center" vertical="center"/>
    </xf>
    <xf numFmtId="0" fontId="24" fillId="0" borderId="8" xfId="1073" applyFont="1" applyBorder="1" applyAlignment="1">
      <alignment horizontal="center" vertical="center"/>
    </xf>
    <xf numFmtId="0" fontId="24" fillId="0" borderId="4" xfId="1073" applyFont="1" applyBorder="1" applyAlignment="1">
      <alignment horizontal="center" vertical="center"/>
    </xf>
    <xf numFmtId="49" fontId="24" fillId="0" borderId="1" xfId="920" applyNumberFormat="1" applyFont="1" applyFill="1" applyBorder="1" applyAlignment="1" applyProtection="1">
      <alignment horizontal="center" vertical="center"/>
    </xf>
    <xf numFmtId="195" fontId="6" fillId="0" borderId="1" xfId="0" applyNumberFormat="1" applyFont="1" applyFill="1" applyBorder="1" applyAlignment="1">
      <alignment horizontal="center" vertical="center"/>
    </xf>
    <xf numFmtId="195" fontId="6" fillId="0" borderId="1" xfId="0" applyNumberFormat="1" applyFont="1" applyFill="1" applyBorder="1" applyAlignment="1"/>
    <xf numFmtId="10" fontId="6" fillId="0" borderId="1" xfId="0" applyNumberFormat="1" applyFont="1" applyFill="1" applyBorder="1" applyAlignment="1"/>
    <xf numFmtId="195" fontId="6" fillId="0" borderId="1" xfId="0" applyNumberFormat="1" applyFont="1" applyFill="1" applyBorder="1" applyAlignment="1">
      <alignment vertical="center"/>
    </xf>
    <xf numFmtId="0" fontId="5" fillId="0" borderId="0" xfId="0" applyFont="1" applyFill="1" applyBorder="1" applyAlignment="1">
      <alignment horizontal="left" vertical="top" wrapText="1"/>
    </xf>
    <xf numFmtId="0" fontId="49" fillId="0" borderId="0" xfId="1009" applyFont="1" applyAlignment="1"/>
    <xf numFmtId="0" fontId="12" fillId="0" borderId="0" xfId="0" applyFont="1" applyAlignment="1">
      <alignment horizontal="right" vertical="center"/>
    </xf>
    <xf numFmtId="0" fontId="24" fillId="0" borderId="1" xfId="1073" applyFont="1" applyBorder="1" applyAlignment="1">
      <alignment horizontal="center" vertical="center" wrapText="1"/>
    </xf>
    <xf numFmtId="0" fontId="24" fillId="0" borderId="1" xfId="0" applyFont="1" applyBorder="1" applyAlignment="1">
      <alignment horizontal="left" vertical="center"/>
    </xf>
    <xf numFmtId="199" fontId="24" fillId="0" borderId="1" xfId="1" applyNumberFormat="1" applyFont="1" applyBorder="1" applyAlignment="1">
      <alignment horizontal="right" vertical="center" wrapText="1"/>
    </xf>
    <xf numFmtId="0" fontId="12" fillId="0" borderId="1" xfId="0" applyFont="1" applyBorder="1" applyAlignment="1">
      <alignment horizontal="left" vertical="center"/>
    </xf>
    <xf numFmtId="199" fontId="12" fillId="0" borderId="1" xfId="0" applyNumberFormat="1" applyFont="1" applyBorder="1" applyAlignment="1">
      <alignment horizontal="right" vertical="center" wrapText="1"/>
    </xf>
    <xf numFmtId="0" fontId="25" fillId="0" borderId="0" xfId="998" applyFont="1" applyFill="1">
      <alignment vertical="center"/>
    </xf>
    <xf numFmtId="0" fontId="25" fillId="0" borderId="0" xfId="998" applyFont="1">
      <alignment vertical="center"/>
    </xf>
    <xf numFmtId="198" fontId="25" fillId="0" borderId="0" xfId="998" applyNumberFormat="1" applyFont="1">
      <alignment vertical="center"/>
    </xf>
    <xf numFmtId="200" fontId="25" fillId="0" borderId="0" xfId="998" applyNumberFormat="1">
      <alignment vertical="center"/>
    </xf>
    <xf numFmtId="0" fontId="43" fillId="0" borderId="0" xfId="902" applyFont="1" applyAlignment="1">
      <alignment horizontal="center" vertical="center"/>
    </xf>
    <xf numFmtId="0" fontId="0" fillId="0" borderId="0" xfId="902" applyFont="1" applyAlignment="1">
      <alignment horizontal="right"/>
    </xf>
    <xf numFmtId="198" fontId="24" fillId="0" borderId="9" xfId="998" applyNumberFormat="1" applyFont="1" applyBorder="1" applyAlignment="1">
      <alignment horizontal="center" vertical="center" wrapText="1"/>
    </xf>
    <xf numFmtId="200" fontId="25" fillId="3" borderId="0" xfId="649" applyNumberFormat="1" applyFont="1" applyFill="1" applyAlignment="1">
      <alignment horizontal="center" vertical="center" wrapText="1"/>
    </xf>
    <xf numFmtId="0" fontId="11" fillId="0" borderId="1" xfId="0" applyFont="1" applyFill="1" applyBorder="1" applyAlignment="1">
      <alignment horizontal="left" vertical="center" wrapText="1"/>
    </xf>
    <xf numFmtId="200" fontId="11" fillId="0" borderId="8" xfId="0" applyNumberFormat="1" applyFont="1" applyFill="1" applyBorder="1" applyAlignment="1">
      <alignment vertical="center" wrapText="1"/>
    </xf>
    <xf numFmtId="200" fontId="11" fillId="0" borderId="1" xfId="0" applyNumberFormat="1" applyFont="1" applyFill="1" applyBorder="1" applyAlignment="1">
      <alignment vertical="center" wrapText="1"/>
    </xf>
    <xf numFmtId="0" fontId="49" fillId="0" borderId="1" xfId="1012" applyFont="1" applyFill="1" applyBorder="1" applyAlignment="1">
      <alignment horizontal="left" vertical="center" wrapText="1"/>
    </xf>
    <xf numFmtId="200" fontId="12" fillId="0" borderId="8" xfId="0" applyNumberFormat="1" applyFont="1" applyFill="1" applyBorder="1" applyAlignment="1">
      <alignment vertical="center" wrapText="1"/>
    </xf>
    <xf numFmtId="200" fontId="12" fillId="0" borderId="1" xfId="0" applyNumberFormat="1" applyFont="1" applyFill="1" applyBorder="1" applyAlignment="1">
      <alignment vertical="center" wrapText="1"/>
    </xf>
    <xf numFmtId="0" fontId="22" fillId="0" borderId="1" xfId="1012" applyFont="1" applyFill="1" applyBorder="1" applyAlignment="1">
      <alignment horizontal="left" vertical="center" wrapText="1"/>
    </xf>
    <xf numFmtId="0" fontId="50" fillId="0" borderId="1" xfId="1012" applyFont="1" applyFill="1" applyBorder="1" applyAlignment="1">
      <alignment horizontal="left" vertical="center" wrapText="1"/>
    </xf>
    <xf numFmtId="0" fontId="49" fillId="0" borderId="1" xfId="1012" applyFont="1" applyFill="1" applyBorder="1" applyAlignment="1">
      <alignment horizontal="left" vertical="center" wrapText="1" indent="1"/>
    </xf>
    <xf numFmtId="0" fontId="22" fillId="0" borderId="1" xfId="1012" applyFont="1" applyFill="1" applyBorder="1" applyAlignment="1">
      <alignment horizontal="left" vertical="center" wrapText="1" indent="1"/>
    </xf>
    <xf numFmtId="0" fontId="24" fillId="0" borderId="1" xfId="1012" applyFont="1" applyFill="1" applyBorder="1" applyAlignment="1">
      <alignment horizontal="left" vertical="center" wrapText="1"/>
    </xf>
    <xf numFmtId="206" fontId="51" fillId="0" borderId="1" xfId="0" applyNumberFormat="1" applyFont="1" applyFill="1" applyBorder="1" applyAlignment="1">
      <alignment horizontal="center" vertical="center" wrapText="1"/>
    </xf>
    <xf numFmtId="0" fontId="10" fillId="2" borderId="0" xfId="902" applyFont="1" applyFill="1" applyBorder="1" applyAlignment="1">
      <alignment horizontal="center" vertical="center"/>
    </xf>
    <xf numFmtId="0" fontId="12" fillId="0" borderId="0" xfId="902" applyFont="1" applyBorder="1" applyAlignment="1">
      <alignment horizontal="left" vertical="center"/>
    </xf>
    <xf numFmtId="0" fontId="12" fillId="0" borderId="0" xfId="902" applyFont="1" applyBorder="1" applyAlignment="1">
      <alignment horizontal="right" vertical="center"/>
    </xf>
    <xf numFmtId="0" fontId="24" fillId="0" borderId="1" xfId="0" applyFont="1" applyBorder="1" applyAlignment="1">
      <alignment horizontal="center" vertical="center" wrapText="1"/>
    </xf>
    <xf numFmtId="195" fontId="11" fillId="0" borderId="1" xfId="651" applyNumberFormat="1" applyFont="1" applyFill="1" applyBorder="1" applyAlignment="1">
      <alignment horizontal="left" vertical="center"/>
    </xf>
    <xf numFmtId="199" fontId="11" fillId="0" borderId="1" xfId="651" applyNumberFormat="1" applyFont="1" applyFill="1" applyBorder="1" applyAlignment="1">
      <alignment horizontal="right" vertical="center" wrapText="1"/>
    </xf>
    <xf numFmtId="195" fontId="12" fillId="0" borderId="1" xfId="651" applyNumberFormat="1" applyFont="1" applyFill="1" applyBorder="1" applyAlignment="1">
      <alignment horizontal="left" vertical="center"/>
    </xf>
    <xf numFmtId="199" fontId="38" fillId="0" borderId="1" xfId="1" applyNumberFormat="1" applyFont="1" applyFill="1" applyBorder="1" applyAlignment="1">
      <alignment vertical="center"/>
    </xf>
    <xf numFmtId="199" fontId="38" fillId="0" borderId="2" xfId="1" applyNumberFormat="1" applyFont="1" applyFill="1" applyBorder="1" applyAlignment="1">
      <alignment vertical="center"/>
    </xf>
    <xf numFmtId="0" fontId="11" fillId="0" borderId="1" xfId="651" applyFont="1" applyFill="1" applyBorder="1" applyAlignment="1">
      <alignment horizontal="center" vertical="center"/>
    </xf>
    <xf numFmtId="0" fontId="23" fillId="0" borderId="0" xfId="998" applyFont="1">
      <alignment vertical="center"/>
    </xf>
    <xf numFmtId="0" fontId="2" fillId="3" borderId="0" xfId="998" applyFont="1" applyFill="1" applyAlignment="1">
      <alignment horizontal="center" vertical="center"/>
    </xf>
    <xf numFmtId="0" fontId="30" fillId="3" borderId="0" xfId="998" applyFont="1" applyFill="1">
      <alignment vertical="center"/>
    </xf>
    <xf numFmtId="0" fontId="12" fillId="0" borderId="0" xfId="998" applyFont="1">
      <alignment vertical="center"/>
    </xf>
    <xf numFmtId="0" fontId="45" fillId="3" borderId="0" xfId="998" applyFont="1" applyFill="1">
      <alignment vertical="center"/>
    </xf>
    <xf numFmtId="198" fontId="22" fillId="3" borderId="0" xfId="998" applyNumberFormat="1" applyFont="1" applyFill="1" applyBorder="1" applyAlignment="1">
      <alignment horizontal="right" vertical="center"/>
    </xf>
    <xf numFmtId="198" fontId="24" fillId="3" borderId="1" xfId="998" applyNumberFormat="1" applyFont="1" applyFill="1" applyBorder="1" applyAlignment="1">
      <alignment horizontal="center" vertical="center" wrapText="1"/>
    </xf>
    <xf numFmtId="0" fontId="24" fillId="3" borderId="1" xfId="998" applyFont="1" applyFill="1" applyBorder="1" applyAlignment="1">
      <alignment horizontal="distributed" vertical="center" wrapText="1" indent="3"/>
    </xf>
    <xf numFmtId="0" fontId="11" fillId="2" borderId="1" xfId="0" applyNumberFormat="1" applyFont="1" applyFill="1" applyBorder="1" applyAlignment="1" applyProtection="1">
      <alignment horizontal="left" vertical="center"/>
    </xf>
    <xf numFmtId="4" fontId="12" fillId="2" borderId="1" xfId="0" applyNumberFormat="1" applyFont="1" applyFill="1" applyBorder="1" applyAlignment="1" applyProtection="1">
      <alignment horizontal="right" vertical="center"/>
      <protection locked="0"/>
    </xf>
    <xf numFmtId="0" fontId="12" fillId="2" borderId="1" xfId="0" applyNumberFormat="1" applyFont="1" applyFill="1" applyBorder="1" applyAlignment="1" applyProtection="1">
      <alignment horizontal="left" vertical="center"/>
    </xf>
    <xf numFmtId="0" fontId="22" fillId="2" borderId="1" xfId="0" applyNumberFormat="1"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xf>
    <xf numFmtId="0" fontId="24" fillId="0" borderId="1" xfId="0" applyFont="1" applyFill="1" applyBorder="1" applyAlignment="1">
      <alignment horizontal="left" vertical="center"/>
    </xf>
    <xf numFmtId="49" fontId="24" fillId="3" borderId="1" xfId="0" applyNumberFormat="1" applyFont="1" applyFill="1" applyBorder="1" applyAlignment="1">
      <alignment vertical="center" wrapText="1"/>
    </xf>
    <xf numFmtId="0" fontId="11" fillId="2" borderId="1" xfId="0" applyNumberFormat="1" applyFont="1" applyFill="1" applyBorder="1" applyAlignment="1" applyProtection="1">
      <alignment horizontal="left" vertical="center" wrapText="1"/>
    </xf>
    <xf numFmtId="0" fontId="12" fillId="2" borderId="1" xfId="0" applyNumberFormat="1" applyFont="1" applyFill="1" applyBorder="1" applyAlignment="1" applyProtection="1">
      <alignment horizontal="left" vertical="center" wrapText="1"/>
    </xf>
    <xf numFmtId="0" fontId="52" fillId="2" borderId="1" xfId="0" applyNumberFormat="1" applyFont="1" applyFill="1" applyBorder="1" applyAlignment="1" applyProtection="1">
      <alignment horizontal="left" vertical="center"/>
    </xf>
    <xf numFmtId="0"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4" fillId="0" borderId="1" xfId="0" applyNumberFormat="1" applyFont="1" applyBorder="1" applyAlignment="1">
      <alignment vertical="center" wrapText="1"/>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xf>
    <xf numFmtId="0" fontId="12" fillId="2" borderId="1" xfId="0" applyNumberFormat="1" applyFont="1" applyFill="1" applyBorder="1" applyAlignment="1" applyProtection="1">
      <alignment horizontal="left" vertical="center" wrapText="1"/>
      <protection locked="0"/>
    </xf>
    <xf numFmtId="49" fontId="12" fillId="2" borderId="1" xfId="0" applyNumberFormat="1" applyFont="1" applyFill="1" applyBorder="1" applyAlignment="1" applyProtection="1">
      <alignment vertical="center" wrapText="1"/>
    </xf>
    <xf numFmtId="49" fontId="12" fillId="2" borderId="1"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left" vertical="center" wrapText="1"/>
      <protection locked="0"/>
    </xf>
    <xf numFmtId="49" fontId="22" fillId="2" borderId="1" xfId="0" applyNumberFormat="1" applyFont="1" applyFill="1" applyBorder="1" applyAlignment="1" applyProtection="1">
      <alignment horizontal="left" vertical="center" wrapText="1"/>
      <protection locked="0"/>
    </xf>
    <xf numFmtId="0" fontId="22" fillId="0" borderId="1" xfId="0" applyFont="1" applyFill="1" applyBorder="1" applyAlignment="1">
      <alignment horizontal="left" vertical="center"/>
    </xf>
    <xf numFmtId="4" fontId="24" fillId="0" borderId="1" xfId="1" applyNumberFormat="1" applyFont="1" applyFill="1" applyBorder="1" applyAlignment="1" applyProtection="1">
      <alignment vertical="center" wrapText="1"/>
      <protection locked="0"/>
    </xf>
    <xf numFmtId="49" fontId="24" fillId="3" borderId="1" xfId="142" applyNumberFormat="1" applyFont="1" applyFill="1" applyBorder="1" applyAlignment="1" applyProtection="1">
      <alignment horizontal="left" vertical="center"/>
    </xf>
    <xf numFmtId="0" fontId="24" fillId="3" borderId="1" xfId="998" applyFont="1" applyFill="1" applyBorder="1" applyAlignment="1">
      <alignment horizontal="center" vertical="center" wrapText="1"/>
    </xf>
    <xf numFmtId="4" fontId="24" fillId="3" borderId="1" xfId="0" applyNumberFormat="1" applyFont="1" applyFill="1" applyBorder="1" applyAlignment="1" applyProtection="1">
      <alignment horizontal="right" vertical="center"/>
    </xf>
    <xf numFmtId="3" fontId="25" fillId="0" borderId="0" xfId="998" applyNumberFormat="1">
      <alignment vertical="center"/>
    </xf>
    <xf numFmtId="0" fontId="24" fillId="0" borderId="0" xfId="998" applyFont="1" applyFill="1" applyAlignment="1">
      <alignment horizontal="center" vertical="center" wrapText="1"/>
    </xf>
    <xf numFmtId="0" fontId="25" fillId="3" borderId="0" xfId="554" applyFill="1">
      <alignment vertical="center"/>
    </xf>
    <xf numFmtId="0" fontId="25" fillId="0" borderId="0" xfId="554" applyFill="1">
      <alignment vertical="center"/>
    </xf>
    <xf numFmtId="0" fontId="22" fillId="0" borderId="0" xfId="998" applyFont="1" applyFill="1" applyAlignment="1">
      <alignment horizontal="left" vertical="center"/>
    </xf>
    <xf numFmtId="0" fontId="45" fillId="0" borderId="0" xfId="998" applyFont="1" applyFill="1">
      <alignment vertical="center"/>
    </xf>
    <xf numFmtId="198" fontId="22" fillId="0" borderId="0" xfId="998" applyNumberFormat="1" applyFont="1" applyFill="1" applyBorder="1" applyAlignment="1">
      <alignment horizontal="right" vertical="center"/>
    </xf>
    <xf numFmtId="198" fontId="24" fillId="0" borderId="5" xfId="998" applyNumberFormat="1" applyFont="1" applyFill="1" applyBorder="1" applyAlignment="1">
      <alignment vertical="center" wrapText="1"/>
    </xf>
    <xf numFmtId="0" fontId="24" fillId="0" borderId="5" xfId="998" applyNumberFormat="1" applyFont="1" applyFill="1" applyBorder="1" applyAlignment="1">
      <alignment horizontal="left" vertical="center"/>
    </xf>
    <xf numFmtId="0" fontId="24" fillId="0" borderId="1" xfId="998" applyNumberFormat="1" applyFont="1" applyFill="1" applyBorder="1" applyAlignment="1">
      <alignment vertical="center" wrapText="1"/>
    </xf>
    <xf numFmtId="0" fontId="22" fillId="0" borderId="1" xfId="998" applyFont="1" applyFill="1" applyBorder="1" applyAlignment="1">
      <alignment horizontal="left" vertical="center" wrapText="1"/>
    </xf>
    <xf numFmtId="199" fontId="22" fillId="0" borderId="1" xfId="1" applyNumberFormat="1" applyFont="1" applyFill="1" applyBorder="1" applyAlignment="1" applyProtection="1">
      <alignment horizontal="right" vertical="center" wrapText="1"/>
      <protection locked="0"/>
    </xf>
    <xf numFmtId="0" fontId="22" fillId="3" borderId="5" xfId="998" applyFont="1" applyFill="1" applyBorder="1" applyAlignment="1">
      <alignment horizontal="left" vertical="center"/>
    </xf>
    <xf numFmtId="0" fontId="22" fillId="3" borderId="1" xfId="998" applyFont="1" applyFill="1" applyBorder="1" applyAlignment="1">
      <alignment horizontal="left" vertical="center" wrapText="1"/>
    </xf>
    <xf numFmtId="199" fontId="22" fillId="3" borderId="1" xfId="1" applyNumberFormat="1" applyFont="1" applyFill="1" applyBorder="1" applyAlignment="1" applyProtection="1">
      <alignment horizontal="right" vertical="center" wrapText="1"/>
      <protection locked="0"/>
    </xf>
    <xf numFmtId="10" fontId="22" fillId="3" borderId="1" xfId="3" applyNumberFormat="1" applyFont="1" applyFill="1" applyBorder="1" applyAlignment="1" applyProtection="1">
      <alignment horizontal="right" vertical="center" wrapText="1"/>
      <protection locked="0"/>
    </xf>
    <xf numFmtId="0" fontId="22" fillId="0" borderId="5" xfId="998" applyFont="1" applyFill="1" applyBorder="1" applyAlignment="1">
      <alignment horizontal="left" vertical="top" wrapText="1"/>
    </xf>
    <xf numFmtId="0" fontId="22" fillId="0" borderId="1" xfId="998" applyNumberFormat="1" applyFont="1" applyFill="1" applyBorder="1" applyAlignment="1">
      <alignment vertical="center" wrapText="1"/>
    </xf>
    <xf numFmtId="0" fontId="24" fillId="0" borderId="5" xfId="998"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1" xfId="998" applyFont="1" applyFill="1" applyBorder="1" applyAlignment="1">
      <alignment horizontal="left" vertical="center" wrapText="1"/>
    </xf>
    <xf numFmtId="0" fontId="24" fillId="0" borderId="1" xfId="998" applyNumberFormat="1" applyFont="1" applyFill="1" applyBorder="1" applyAlignment="1" applyProtection="1">
      <alignment vertical="center" wrapText="1"/>
    </xf>
    <xf numFmtId="0" fontId="22" fillId="3" borderId="5" xfId="554" applyFont="1" applyFill="1" applyBorder="1" applyAlignment="1" applyProtection="1">
      <alignment horizontal="left" vertical="center"/>
    </xf>
    <xf numFmtId="0" fontId="22" fillId="3" borderId="1" xfId="554" applyFont="1" applyFill="1" applyBorder="1" applyAlignment="1" applyProtection="1">
      <alignment horizontal="left" vertical="center" wrapText="1"/>
    </xf>
    <xf numFmtId="199" fontId="22" fillId="3" borderId="1" xfId="1" applyNumberFormat="1" applyFont="1" applyFill="1" applyBorder="1" applyAlignment="1">
      <alignment horizontal="right" vertical="center" wrapText="1"/>
    </xf>
    <xf numFmtId="10" fontId="22" fillId="3" borderId="1" xfId="998" applyNumberFormat="1" applyFont="1" applyFill="1" applyBorder="1" applyAlignment="1" applyProtection="1">
      <alignment horizontal="right" vertical="center" wrapText="1"/>
      <protection locked="0"/>
    </xf>
    <xf numFmtId="0" fontId="40" fillId="0" borderId="5" xfId="998" applyFont="1" applyFill="1" applyBorder="1" applyAlignment="1">
      <alignment horizontal="distributed" vertical="center"/>
    </xf>
    <xf numFmtId="0" fontId="24" fillId="0" borderId="1" xfId="998" applyFont="1" applyFill="1" applyBorder="1" applyAlignment="1">
      <alignment horizontal="distributed" vertical="center" wrapText="1" indent="2"/>
    </xf>
    <xf numFmtId="200" fontId="25" fillId="0" borderId="0" xfId="998" applyNumberFormat="1" applyFill="1">
      <alignment vertical="center"/>
    </xf>
    <xf numFmtId="0" fontId="0" fillId="0" borderId="0" xfId="998" applyFont="1" applyFill="1">
      <alignment vertical="center"/>
    </xf>
    <xf numFmtId="198" fontId="24" fillId="0" borderId="10" xfId="998" applyNumberFormat="1" applyFont="1" applyFill="1" applyBorder="1" applyAlignment="1">
      <alignment horizontal="center" vertical="center" wrapText="1"/>
    </xf>
    <xf numFmtId="0" fontId="24" fillId="0" borderId="1" xfId="998" applyFont="1" applyFill="1" applyBorder="1" applyAlignment="1">
      <alignment horizontal="center" vertical="center" wrapText="1"/>
    </xf>
    <xf numFmtId="198" fontId="24" fillId="0" borderId="0" xfId="998" applyNumberFormat="1" applyFont="1" applyFill="1" applyAlignment="1">
      <alignment horizontal="center" vertical="center" wrapText="1"/>
    </xf>
    <xf numFmtId="200" fontId="22" fillId="0" borderId="1" xfId="315" applyNumberFormat="1" applyFont="1" applyFill="1" applyBorder="1" applyAlignment="1" applyProtection="1">
      <alignment vertical="center" wrapText="1"/>
    </xf>
    <xf numFmtId="10" fontId="22" fillId="0" borderId="1" xfId="3" applyNumberFormat="1" applyFont="1" applyFill="1" applyBorder="1" applyAlignment="1" applyProtection="1">
      <alignment vertical="center" wrapText="1"/>
      <protection locked="0"/>
    </xf>
    <xf numFmtId="49" fontId="22" fillId="0" borderId="1" xfId="315" applyNumberFormat="1" applyFont="1" applyFill="1" applyBorder="1" applyAlignment="1" applyProtection="1">
      <alignment horizontal="left" vertical="center" wrapText="1"/>
    </xf>
    <xf numFmtId="199" fontId="24" fillId="0" borderId="1" xfId="1" applyNumberFormat="1" applyFont="1" applyFill="1" applyBorder="1" applyAlignment="1" applyProtection="1">
      <alignment horizontal="right" vertical="center" wrapText="1"/>
      <protection locked="0"/>
    </xf>
    <xf numFmtId="0" fontId="24" fillId="0" borderId="1" xfId="998" applyFont="1" applyFill="1" applyBorder="1" applyAlignment="1">
      <alignment vertical="center" wrapText="1"/>
    </xf>
    <xf numFmtId="0" fontId="22" fillId="0" borderId="5" xfId="998" applyNumberFormat="1" applyFont="1" applyFill="1" applyBorder="1" applyAlignment="1">
      <alignment horizontal="left" vertical="center"/>
    </xf>
    <xf numFmtId="0" fontId="22" fillId="0" borderId="1" xfId="998" applyNumberFormat="1" applyFont="1" applyFill="1" applyBorder="1" applyAlignment="1">
      <alignment horizontal="left" vertical="center" wrapText="1"/>
    </xf>
    <xf numFmtId="10" fontId="22" fillId="0" borderId="1" xfId="460" applyNumberFormat="1" applyFont="1" applyFill="1" applyBorder="1" applyAlignment="1" applyProtection="1">
      <alignment vertical="center" wrapText="1"/>
      <protection locked="0"/>
    </xf>
    <xf numFmtId="0" fontId="22" fillId="0" borderId="5" xfId="554" applyFont="1" applyFill="1" applyBorder="1" applyAlignment="1">
      <alignment horizontal="left" vertical="center"/>
    </xf>
    <xf numFmtId="0" fontId="24" fillId="0" borderId="1" xfId="998" applyNumberFormat="1" applyFont="1" applyFill="1" applyBorder="1" applyAlignment="1">
      <alignment horizontal="left" vertical="center" wrapText="1"/>
    </xf>
    <xf numFmtId="0" fontId="53" fillId="0" borderId="0" xfId="998" applyFont="1" applyFill="1">
      <alignment vertical="center"/>
    </xf>
    <xf numFmtId="3" fontId="25" fillId="0" borderId="0" xfId="998" applyNumberFormat="1" applyFill="1">
      <alignment vertical="center"/>
    </xf>
    <xf numFmtId="0" fontId="24" fillId="3" borderId="0" xfId="998" applyFont="1" applyFill="1" applyAlignment="1" applyProtection="1">
      <alignment horizontal="center" vertical="center" wrapText="1"/>
    </xf>
    <xf numFmtId="0" fontId="22" fillId="3" borderId="0" xfId="998" applyFont="1" applyFill="1" applyProtection="1">
      <alignment vertical="center"/>
    </xf>
    <xf numFmtId="0" fontId="25" fillId="3" borderId="0" xfId="554" applyFill="1" applyProtection="1">
      <alignment vertical="center"/>
    </xf>
    <xf numFmtId="0" fontId="25" fillId="3" borderId="0" xfId="998" applyFill="1" applyProtection="1">
      <alignment vertical="center"/>
    </xf>
    <xf numFmtId="198" fontId="25" fillId="3" borderId="0" xfId="998" applyNumberFormat="1" applyFill="1" applyProtection="1">
      <alignment vertical="center"/>
    </xf>
    <xf numFmtId="0" fontId="0" fillId="0" borderId="0" xfId="0" applyAlignment="1" applyProtection="1"/>
    <xf numFmtId="0" fontId="54" fillId="3" borderId="0" xfId="998" applyFont="1" applyFill="1" applyProtection="1">
      <alignment vertical="center"/>
    </xf>
    <xf numFmtId="0" fontId="0" fillId="0" borderId="0" xfId="0" applyFill="1" applyAlignment="1" applyProtection="1"/>
    <xf numFmtId="0" fontId="22" fillId="0" borderId="0" xfId="998" applyFont="1" applyFill="1" applyAlignment="1" applyProtection="1">
      <alignment horizontal="left" vertical="center"/>
    </xf>
    <xf numFmtId="0" fontId="45" fillId="0" borderId="0" xfId="998" applyFont="1" applyFill="1" applyProtection="1">
      <alignment vertical="center"/>
    </xf>
    <xf numFmtId="0" fontId="24" fillId="0" borderId="1" xfId="998" applyFont="1" applyFill="1" applyBorder="1" applyAlignment="1" applyProtection="1">
      <alignment horizontal="center" vertical="center" wrapText="1"/>
    </xf>
    <xf numFmtId="198" fontId="24" fillId="0" borderId="0" xfId="998" applyNumberFormat="1" applyFont="1" applyFill="1" applyAlignment="1" applyProtection="1">
      <alignment horizontal="center" vertical="center" wrapText="1"/>
    </xf>
    <xf numFmtId="4" fontId="24" fillId="0" borderId="1" xfId="0" applyNumberFormat="1" applyFont="1" applyFill="1" applyBorder="1" applyAlignment="1" applyProtection="1">
      <alignment horizontal="right" vertical="center"/>
      <protection locked="0"/>
    </xf>
    <xf numFmtId="0" fontId="30" fillId="0" borderId="0" xfId="554" applyFont="1" applyFill="1" applyAlignment="1" applyProtection="1">
      <alignment horizontal="center" vertical="center"/>
    </xf>
    <xf numFmtId="4" fontId="22" fillId="3" borderId="1" xfId="0" applyNumberFormat="1" applyFont="1" applyFill="1" applyBorder="1" applyAlignment="1" applyProtection="1">
      <alignment horizontal="right" vertical="center"/>
      <protection locked="0"/>
    </xf>
    <xf numFmtId="4" fontId="22" fillId="0" borderId="1" xfId="0" applyNumberFormat="1" applyFont="1" applyFill="1" applyBorder="1" applyAlignment="1" applyProtection="1">
      <alignment horizontal="right" vertical="center"/>
      <protection locked="0"/>
    </xf>
    <xf numFmtId="0" fontId="22" fillId="0" borderId="5" xfId="998" applyFont="1" applyFill="1" applyBorder="1" applyAlignment="1" applyProtection="1">
      <alignment horizontal="left" vertical="top" wrapText="1"/>
    </xf>
    <xf numFmtId="0" fontId="22" fillId="0" borderId="1" xfId="998" applyNumberFormat="1" applyFont="1" applyFill="1" applyBorder="1" applyAlignment="1" applyProtection="1">
      <alignment vertical="center" wrapText="1"/>
    </xf>
    <xf numFmtId="0" fontId="24" fillId="0" borderId="5" xfId="998" applyFont="1" applyFill="1" applyBorder="1" applyAlignment="1" applyProtection="1">
      <alignment horizontal="distributed" vertical="center"/>
    </xf>
    <xf numFmtId="4" fontId="22" fillId="3" borderId="1" xfId="1" applyNumberFormat="1" applyFont="1" applyFill="1" applyBorder="1" applyAlignment="1" applyProtection="1">
      <alignment horizontal="right" vertical="center" wrapText="1"/>
      <protection locked="0"/>
    </xf>
    <xf numFmtId="0" fontId="22" fillId="0" borderId="5" xfId="554" applyFont="1" applyFill="1" applyBorder="1" applyAlignment="1" applyProtection="1">
      <alignment horizontal="left" vertical="center"/>
    </xf>
    <xf numFmtId="0" fontId="40" fillId="0" borderId="5" xfId="998" applyFont="1" applyFill="1" applyBorder="1" applyAlignment="1" applyProtection="1">
      <alignment horizontal="distributed" vertical="center"/>
    </xf>
    <xf numFmtId="0" fontId="24" fillId="0" borderId="1" xfId="998" applyNumberFormat="1" applyFont="1" applyFill="1" applyBorder="1" applyAlignment="1" applyProtection="1">
      <alignment horizontal="distributed" vertical="center"/>
    </xf>
    <xf numFmtId="3" fontId="25" fillId="3" borderId="0" xfId="998" applyNumberFormat="1" applyFill="1" applyProtection="1">
      <alignment vertical="center"/>
    </xf>
    <xf numFmtId="0" fontId="22" fillId="0" borderId="5" xfId="998" applyFont="1" applyFill="1" applyBorder="1" applyAlignment="1" applyProtection="1" quotePrefix="1">
      <alignment horizontal="left" vertical="center"/>
    </xf>
    <xf numFmtId="0" fontId="22" fillId="3" borderId="5" xfId="998" applyFont="1" applyFill="1" applyBorder="1" applyAlignment="1" quotePrefix="1">
      <alignment horizontal="left" vertical="center"/>
    </xf>
    <xf numFmtId="49" fontId="0" fillId="0" borderId="1" xfId="984" applyNumberFormat="1" applyFont="1" applyFill="1" applyBorder="1" applyAlignment="1" quotePrefix="1">
      <alignment horizontal="left" vertical="center"/>
    </xf>
  </cellXfs>
  <cellStyles count="13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5" xfId="49"/>
    <cellStyle name="常规 440" xfId="50"/>
    <cellStyle name="链接单元格 5" xfId="51"/>
    <cellStyle name="强调文字颜色 2 3 2" xfId="52"/>
    <cellStyle name="Accent5 9" xfId="53"/>
    <cellStyle name="汇总 6" xfId="54"/>
    <cellStyle name="常规 2 2 4" xfId="55"/>
    <cellStyle name="_ET_STYLE_NoName_00__Book1_1 2 2 2" xfId="56"/>
    <cellStyle name="部门 4" xfId="57"/>
    <cellStyle name="百分比 2 8 2" xfId="58"/>
    <cellStyle name="Accent1 5" xfId="59"/>
    <cellStyle name="args.style" xfId="60"/>
    <cellStyle name="好 3 2 2" xfId="61"/>
    <cellStyle name="_Book1_2 2" xfId="62"/>
    <cellStyle name="常规 3 2 3 2" xfId="63"/>
    <cellStyle name="Accent2 - 20% 2" xfId="64"/>
    <cellStyle name="适中 5 2" xfId="65"/>
    <cellStyle name="Accent2 - 40%" xfId="66"/>
    <cellStyle name="常规 3 4 3" xfId="67"/>
    <cellStyle name="常规 26 2" xfId="68"/>
    <cellStyle name="常规 7 3" xfId="69"/>
    <cellStyle name="Accent6 4" xfId="70"/>
    <cellStyle name="Input [yellow] 4" xfId="71"/>
    <cellStyle name="好_0605石屏县 2 2" xfId="72"/>
    <cellStyle name="Accent2 - 60%" xfId="73"/>
    <cellStyle name="60% - 强调文字颜色 6 3 2" xfId="74"/>
    <cellStyle name="日期" xfId="75"/>
    <cellStyle name="Accent4 5" xfId="76"/>
    <cellStyle name="差_Book1 2" xfId="77"/>
    <cellStyle name="60% - 强调文字颜色 4 2 2 2" xfId="78"/>
    <cellStyle name="好_2007年地州资金往来对账表 3" xfId="79"/>
    <cellStyle name="60% - 强调文字颜色 2 3" xfId="80"/>
    <cellStyle name="常规 6" xfId="81"/>
    <cellStyle name="_ET_STYLE_NoName_00__Sheet3" xfId="82"/>
    <cellStyle name="Accent6 3" xfId="83"/>
    <cellStyle name="Accent5 - 60% 2 2" xfId="84"/>
    <cellStyle name="百分比 7" xfId="85"/>
    <cellStyle name="Accent3 4 2" xfId="86"/>
    <cellStyle name="解释性文本 2 2" xfId="87"/>
    <cellStyle name="常规 4 2 2 3" xfId="88"/>
    <cellStyle name="常规 6 5" xfId="89"/>
    <cellStyle name="60% - 强调文字颜色 2 2 2" xfId="90"/>
    <cellStyle name="常规 5 2" xfId="91"/>
    <cellStyle name="标题 1 5 2" xfId="92"/>
    <cellStyle name="Accent1 - 60% 2 2" xfId="93"/>
    <cellStyle name="百分比 4" xfId="94"/>
    <cellStyle name="百分比 5" xfId="95"/>
    <cellStyle name="60% - 强调文字颜色 2 2 2 2" xfId="96"/>
    <cellStyle name="0,0_x000d__x000a_NA_x000d__x000a_" xfId="97"/>
    <cellStyle name="差 7" xfId="98"/>
    <cellStyle name="常规 5 2 2" xfId="99"/>
    <cellStyle name="Accent6 2" xfId="100"/>
    <cellStyle name="Accent4 2 2" xfId="101"/>
    <cellStyle name="百分比 6" xfId="102"/>
    <cellStyle name="Accent6 5" xfId="103"/>
    <cellStyle name="40% - 强调文字颜色 4 2" xfId="104"/>
    <cellStyle name="常规 8 3" xfId="105"/>
    <cellStyle name="常规 443" xfId="106"/>
    <cellStyle name="常规 2 2 2 5" xfId="107"/>
    <cellStyle name="标题 4 5 3" xfId="108"/>
    <cellStyle name="PSHeading 4" xfId="109"/>
    <cellStyle name="差_0605石屏" xfId="110"/>
    <cellStyle name="60% - 强调文字颜色 4 2 3" xfId="111"/>
    <cellStyle name="输出 3 3" xfId="112"/>
    <cellStyle name="20% - 强调文字颜色 3 3" xfId="113"/>
    <cellStyle name="适中 8" xfId="114"/>
    <cellStyle name="链接单元格 7" xfId="115"/>
    <cellStyle name="常规 8 2" xfId="116"/>
    <cellStyle name="常规 442" xfId="117"/>
    <cellStyle name="常规 2 2 2 4" xfId="118"/>
    <cellStyle name="千位分隔 6 2" xfId="119"/>
    <cellStyle name="标题 4 5 2" xfId="120"/>
    <cellStyle name="编号 3 2" xfId="121"/>
    <cellStyle name="链接单元格 3" xfId="122"/>
    <cellStyle name="常规 433" xfId="123"/>
    <cellStyle name="常规 428" xfId="124"/>
    <cellStyle name="标题 5 4" xfId="125"/>
    <cellStyle name="Accent6 - 20% 2 2" xfId="126"/>
    <cellStyle name="汇总 3 3" xfId="127"/>
    <cellStyle name="链接单元格 4" xfId="128"/>
    <cellStyle name="常规 434" xfId="129"/>
    <cellStyle name="常规 429" xfId="130"/>
    <cellStyle name="差_11大理 2 2" xfId="131"/>
    <cellStyle name="Accent2 - 40% 2" xfId="132"/>
    <cellStyle name="检查单元格 3 4" xfId="133"/>
    <cellStyle name="PSChar" xfId="134"/>
    <cellStyle name="Accent2 - 40% 3" xfId="135"/>
    <cellStyle name="好_2008年地州对账表(国库资金）" xfId="136"/>
    <cellStyle name="链接单元格 6" xfId="137"/>
    <cellStyle name="常规 441" xfId="138"/>
    <cellStyle name="常规 436" xfId="139"/>
    <cellStyle name="常规 2 5 3 2" xfId="140"/>
    <cellStyle name="60% - 强调文字颜色 5 2 2 2" xfId="141"/>
    <cellStyle name="常规_exceltmp1 2" xfId="142"/>
    <cellStyle name="计算 4" xfId="143"/>
    <cellStyle name="Accent6 6" xfId="144"/>
    <cellStyle name="标题 1 4 2" xfId="145"/>
    <cellStyle name="_弱电系统设备配置报价清单" xfId="146"/>
    <cellStyle name="Accent6 7" xfId="147"/>
    <cellStyle name="标题 1 4 3" xfId="148"/>
    <cellStyle name="Accent2 - 20% 3" xfId="149"/>
    <cellStyle name="常规 2 12 2" xfId="150"/>
    <cellStyle name="适中 5 3" xfId="151"/>
    <cellStyle name="_Book1_2 3" xfId="152"/>
    <cellStyle name="_ET_STYLE_NoName_00__Book1" xfId="153"/>
    <cellStyle name="_ET_STYLE_NoName_00_" xfId="154"/>
    <cellStyle name="_Book1_1" xfId="155"/>
    <cellStyle name="_20100326高清市院遂宁检察院1080P配置清单26日改" xfId="156"/>
    <cellStyle name="百分比 2 2 4" xfId="157"/>
    <cellStyle name="Accent2 - 20% 2 2" xfId="158"/>
    <cellStyle name="_Book1_2 2 2" xfId="159"/>
    <cellStyle name="百分比 2 2 5" xfId="160"/>
    <cellStyle name="常规 2 5 4 2" xfId="161"/>
    <cellStyle name="_Book1_2 2 3" xfId="162"/>
    <cellStyle name="百分比 2 10 2" xfId="163"/>
    <cellStyle name="百分比 2 2 4 2" xfId="164"/>
    <cellStyle name="_Book1_2 2 2 2" xfId="165"/>
    <cellStyle name="_Book1_3 2" xfId="166"/>
    <cellStyle name="超级链接 2 2" xfId="167"/>
    <cellStyle name="_Book1" xfId="168"/>
    <cellStyle name="常规 2 7 2" xfId="169"/>
    <cellStyle name="Accent2 - 20%" xfId="170"/>
    <cellStyle name="常规 3 2 3" xfId="171"/>
    <cellStyle name="适中 5" xfId="172"/>
    <cellStyle name="_Book1_2" xfId="173"/>
    <cellStyle name="常规 2 16" xfId="174"/>
    <cellStyle name="百分比 2 3 4" xfId="175"/>
    <cellStyle name="_Book1_2 3 2" xfId="176"/>
    <cellStyle name="差_2008年地州对账表(国库资金） 3" xfId="177"/>
    <cellStyle name="_Book1_2 4" xfId="178"/>
    <cellStyle name="Accent1 4 2" xfId="179"/>
    <cellStyle name="超级链接 2" xfId="180"/>
    <cellStyle name="_Book1_3" xfId="181"/>
    <cellStyle name="Accent5 - 60% 3" xfId="182"/>
    <cellStyle name="常规 2 3 3 2" xfId="183"/>
    <cellStyle name="_ET_STYLE_NoName_00__Book1_1" xfId="184"/>
    <cellStyle name="常规 2 3 3 2 2" xfId="185"/>
    <cellStyle name="_ET_STYLE_NoName_00__Book1_1 2" xfId="186"/>
    <cellStyle name="_ET_STYLE_NoName_00__Book1_1 2 2" xfId="187"/>
    <cellStyle name="标题 2 2 2 2" xfId="188"/>
    <cellStyle name="_ET_STYLE_NoName_00__Book1_1 2 3" xfId="189"/>
    <cellStyle name="百分比 2 7 2" xfId="190"/>
    <cellStyle name="Percent [2]" xfId="191"/>
    <cellStyle name="_ET_STYLE_NoName_00__Book1_1 3" xfId="192"/>
    <cellStyle name="Accent1 4" xfId="193"/>
    <cellStyle name="超级链接" xfId="194"/>
    <cellStyle name="_ET_STYLE_NoName_00__Book1_1 3 2" xfId="195"/>
    <cellStyle name="_ET_STYLE_NoName_00__Book1_1 4" xfId="196"/>
    <cellStyle name="Accent5 4" xfId="197"/>
    <cellStyle name="_关闭破产企业已移交地方管理中小学校退休教师情况明细表(1)" xfId="198"/>
    <cellStyle name="0,0_x005f_x000d__x005f_x000a_NA_x005f_x000d__x005f_x000a_" xfId="199"/>
    <cellStyle name="警告文本 4 2" xfId="200"/>
    <cellStyle name="20% - 强调文字颜色 1 2" xfId="201"/>
    <cellStyle name="20% - 强调文字颜色 1 2 2" xfId="202"/>
    <cellStyle name="链接单元格 3 2 2" xfId="203"/>
    <cellStyle name="常规 11 4" xfId="204"/>
    <cellStyle name="Accent1 - 20% 2" xfId="205"/>
    <cellStyle name="20% - 强调文字颜色 1 3" xfId="206"/>
    <cellStyle name="强调文字颜色 2 2 2 2" xfId="207"/>
    <cellStyle name="20% - 强调文字颜色 2 2" xfId="208"/>
    <cellStyle name="20% - 强调文字颜色 2 2 2" xfId="209"/>
    <cellStyle name="60% - 强调文字颜色 3 2 2 2" xfId="210"/>
    <cellStyle name="20% - 强调文字颜色 2 3" xfId="211"/>
    <cellStyle name="20% - 强调文字颜色 3 2" xfId="212"/>
    <cellStyle name="常规 3 2 5" xfId="213"/>
    <cellStyle name="适中 7" xfId="214"/>
    <cellStyle name="20% - 强调文字颜色 3 2 2" xfId="215"/>
    <cellStyle name="20% - 强调文字颜色 4 2" xfId="216"/>
    <cellStyle name="常规 3 3 5" xfId="217"/>
    <cellStyle name="Mon閠aire_!!!GO" xfId="218"/>
    <cellStyle name="20% - 强调文字颜色 4 2 2" xfId="219"/>
    <cellStyle name="常规 3 3 5 2" xfId="220"/>
    <cellStyle name="20% - 强调文字颜色 4 3" xfId="221"/>
    <cellStyle name="常规 3 3 6" xfId="222"/>
    <cellStyle name="Accent6 - 60% 2 2" xfId="223"/>
    <cellStyle name="20% - 强调文字颜色 5 2" xfId="224"/>
    <cellStyle name="20% - 强调文字颜色 5 2 2" xfId="225"/>
    <cellStyle name="20% - 强调文字颜色 5 3" xfId="226"/>
    <cellStyle name="20% - 强调文字颜色 6 2" xfId="227"/>
    <cellStyle name="Accent6 - 20% 3" xfId="228"/>
    <cellStyle name="20% - 强调文字颜色 6 2 2" xfId="229"/>
    <cellStyle name="20% - 强调文字颜色 6 3" xfId="230"/>
    <cellStyle name="解释性文本 3 2 2" xfId="231"/>
    <cellStyle name="40% - 强调文字颜色 1 2" xfId="232"/>
    <cellStyle name="40% - 强调文字颜色 1 2 2" xfId="233"/>
    <cellStyle name="常规 4 3 5" xfId="234"/>
    <cellStyle name="Accent1" xfId="235"/>
    <cellStyle name="40% - 强调文字颜色 1 3" xfId="236"/>
    <cellStyle name="常规 9 2"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40% - 强调文字颜色 4 2 2" xfId="248"/>
    <cellStyle name="千位分隔 5" xfId="249"/>
    <cellStyle name="标题 4 4" xfId="250"/>
    <cellStyle name="Accent6 - 20% 2" xfId="251"/>
    <cellStyle name="计算 3 3" xfId="252"/>
    <cellStyle name="常规_2007年云南省向人大报送政府收支预算表格式编制过程表 3 2" xfId="253"/>
    <cellStyle name="40% - 强调文字颜色 4 3" xfId="254"/>
    <cellStyle name="40% - 强调文字颜色 5 2" xfId="255"/>
    <cellStyle name="好 2 3" xfId="256"/>
    <cellStyle name="60% - 强调文字颜色 4 3" xfId="257"/>
    <cellStyle name="计算 4 2 2" xfId="258"/>
    <cellStyle name="40% - 强调文字颜色 5 2 2" xfId="259"/>
    <cellStyle name="40% - 强调文字颜色 5 3" xfId="260"/>
    <cellStyle name="好 2 4" xfId="261"/>
    <cellStyle name="百分比 2 9" xfId="262"/>
    <cellStyle name="适中 2 2" xfId="263"/>
    <cellStyle name="40% - 强调文字颜色 6 2" xfId="264"/>
    <cellStyle name="好 3 3" xfId="265"/>
    <cellStyle name="标题 2 2 4" xfId="266"/>
    <cellStyle name="Accent2 5" xfId="267"/>
    <cellStyle name="百分比 2 9 2" xfId="268"/>
    <cellStyle name="适中 2 2 2" xfId="269"/>
    <cellStyle name="40% - 强调文字颜色 6 2 2" xfId="270"/>
    <cellStyle name="40% - 强调文字颜色 6 3" xfId="271"/>
    <cellStyle name="好 3 4" xfId="272"/>
    <cellStyle name="60% - 强调文字颜色 1 2" xfId="273"/>
    <cellStyle name="Accent6 2 2" xfId="274"/>
    <cellStyle name="输出 3 4" xfId="275"/>
    <cellStyle name="60% - 强调文字颜色 1 2 2" xfId="276"/>
    <cellStyle name="标题 3 2 4" xfId="277"/>
    <cellStyle name="好 7" xfId="278"/>
    <cellStyle name="商品名称 2 2" xfId="279"/>
    <cellStyle name="60% - 强调文字颜色 1 2 2 2" xfId="280"/>
    <cellStyle name="百分比 2 3 4 2" xfId="281"/>
    <cellStyle name="60% - 强调文字颜色 1 2 3" xfId="282"/>
    <cellStyle name="60% - 强调文字颜色 1 3" xfId="283"/>
    <cellStyle name="60% - 强调文字颜色 1 3 2" xfId="284"/>
    <cellStyle name="千位分隔 2 3" xfId="285"/>
    <cellStyle name="60% - 强调文字颜色 2 2" xfId="286"/>
    <cellStyle name="Accent6 3 2" xfId="287"/>
    <cellStyle name="常规 5" xfId="288"/>
    <cellStyle name="输出 4 4" xfId="289"/>
    <cellStyle name="Accent6 - 60%" xfId="290"/>
    <cellStyle name="60% - 强调文字颜色 2 2 3" xfId="291"/>
    <cellStyle name="常规 5 3" xfId="292"/>
    <cellStyle name="60% - 强调文字颜色 2 3 2" xfId="293"/>
    <cellStyle name="注释 2" xfId="294"/>
    <cellStyle name="常规 6 2" xfId="295"/>
    <cellStyle name="60% - 强调文字颜色 3 2" xfId="296"/>
    <cellStyle name="Accent6 4 2" xfId="297"/>
    <cellStyle name="60% - 强调文字颜色 3 2 2" xfId="298"/>
    <cellStyle name="60% - 强调文字颜色 3 2 3" xfId="299"/>
    <cellStyle name="Accent5 - 40% 2" xfId="300"/>
    <cellStyle name="60% - 强调文字颜色 3 3" xfId="301"/>
    <cellStyle name="Accent5 - 40% 2 2" xfId="302"/>
    <cellStyle name="60% - 强调文字颜色 3 3 2" xfId="303"/>
    <cellStyle name="汇总 7" xfId="304"/>
    <cellStyle name="60% - 强调文字颜色 4 2" xfId="305"/>
    <cellStyle name="Accent6 5 2" xfId="306"/>
    <cellStyle name="60% - 强调文字颜色 4 2 2" xfId="307"/>
    <cellStyle name="60% - 强调文字颜色 4 3 2" xfId="308"/>
    <cellStyle name="常规 15" xfId="309"/>
    <cellStyle name="常规 20" xfId="310"/>
    <cellStyle name="标题 1 4 2 2" xfId="311"/>
    <cellStyle name="60% - 强调文字颜色 5 2" xfId="312"/>
    <cellStyle name="常规 2 5 3" xfId="313"/>
    <cellStyle name="60% - 强调文字颜色 5 2 2" xfId="314"/>
    <cellStyle name="常规_exceltmp1" xfId="315"/>
    <cellStyle name="常规 2 2 2 3 2" xfId="316"/>
    <cellStyle name="百分比 2 10" xfId="317"/>
    <cellStyle name="常规 2 5 4" xfId="318"/>
    <cellStyle name="60% - 强调文字颜色 5 2 3" xfId="319"/>
    <cellStyle name="60% - 强调文字颜色 5 3" xfId="320"/>
    <cellStyle name="RowLevel_0" xfId="321"/>
    <cellStyle name="常规 2 6 3" xfId="322"/>
    <cellStyle name="60% - 强调文字颜色 5 3 2" xfId="323"/>
    <cellStyle name="60% - 强调文字颜色 6 2" xfId="324"/>
    <cellStyle name="Header2" xfId="325"/>
    <cellStyle name="强调文字颜色 5 2 3" xfId="326"/>
    <cellStyle name="60% - 强调文字颜色 6 2 2" xfId="327"/>
    <cellStyle name="Header2 2" xfId="328"/>
    <cellStyle name="60% - 强调文字颜色 6 2 2 2" xfId="329"/>
    <cellStyle name="60% - 强调文字颜色 6 2 3" xfId="330"/>
    <cellStyle name="60% - 强调文字颜色 6 3" xfId="331"/>
    <cellStyle name="6mal" xfId="332"/>
    <cellStyle name="Accent4 9" xfId="333"/>
    <cellStyle name="Accent1 - 20%" xfId="334"/>
    <cellStyle name="强调文字颜色 2 2 2" xfId="335"/>
    <cellStyle name="Accent5 - 20%" xfId="336"/>
    <cellStyle name="常规 2 3 3 3" xfId="337"/>
    <cellStyle name="Accent1 - 20% 2 2" xfId="338"/>
    <cellStyle name="Accent1 - 20% 3" xfId="339"/>
    <cellStyle name="Accent6 9" xfId="340"/>
    <cellStyle name="标题 6 2 2" xfId="341"/>
    <cellStyle name="Accent1 - 40%" xfId="342"/>
    <cellStyle name="Accent1 - 40% 2" xfId="343"/>
    <cellStyle name="Accent1 - 40% 2 2" xfId="344"/>
    <cellStyle name="PSHeading 3 2" xfId="345"/>
    <cellStyle name="Accent1 - 40% 3" xfId="346"/>
    <cellStyle name="Accent1 - 60%" xfId="347"/>
    <cellStyle name="标题 1 5" xfId="348"/>
    <cellStyle name="Accent1 - 60% 2" xfId="349"/>
    <cellStyle name="标题 1 6" xfId="350"/>
    <cellStyle name="Accent1 - 60% 3" xfId="351"/>
    <cellStyle name="注释 4 2 2" xfId="352"/>
    <cellStyle name="常规 17 2" xfId="353"/>
    <cellStyle name="Date 3" xfId="354"/>
    <cellStyle name="Accent1 2" xfId="355"/>
    <cellStyle name="Currency [0]_!!!GO" xfId="356"/>
    <cellStyle name="Accent1 2 2" xfId="357"/>
    <cellStyle name="Accent1 3" xfId="358"/>
    <cellStyle name="Accent1 3 2" xfId="359"/>
    <cellStyle name="Accent1 5 2" xfId="360"/>
    <cellStyle name="常规 2" xfId="361"/>
    <cellStyle name="sstot" xfId="362"/>
    <cellStyle name="Accent1 6" xfId="363"/>
    <cellStyle name="常规 2 2 3 2" xfId="364"/>
    <cellStyle name="部门 3 2" xfId="365"/>
    <cellStyle name="Accent1 7" xfId="366"/>
    <cellStyle name="常规 2 2 3 3" xfId="367"/>
    <cellStyle name="Accent1 8" xfId="368"/>
    <cellStyle name="差_1110洱源 2" xfId="369"/>
    <cellStyle name="常规 2 2 3 4" xfId="370"/>
    <cellStyle name="Accent1 9" xfId="371"/>
    <cellStyle name="差_1110洱源 3" xfId="372"/>
    <cellStyle name="Header1 2" xfId="373"/>
    <cellStyle name="强调文字颜色 5 2 2 2" xfId="374"/>
    <cellStyle name="常规 9 3" xfId="375"/>
    <cellStyle name="Accent2" xfId="376"/>
    <cellStyle name="Accent2 - 40% 2 2" xfId="377"/>
    <cellStyle name="输入 2 4" xfId="378"/>
    <cellStyle name="Accent2 - 60% 2" xfId="379"/>
    <cellStyle name="日期 2" xfId="380"/>
    <cellStyle name="Accent2 - 60% 2 2" xfId="381"/>
    <cellStyle name="日期 2 2" xfId="382"/>
    <cellStyle name="Accent5 - 40% 3" xfId="383"/>
    <cellStyle name="Accent2 - 60% 3" xfId="384"/>
    <cellStyle name="日期 3" xfId="385"/>
    <cellStyle name="Accent2 2" xfId="386"/>
    <cellStyle name="Accent2 2 2" xfId="387"/>
    <cellStyle name="t" xfId="388"/>
    <cellStyle name="强调文字颜色 4 3" xfId="389"/>
    <cellStyle name="Accent2 3" xfId="390"/>
    <cellStyle name="Accent2 3 2" xfId="391"/>
    <cellStyle name="Accent2 4" xfId="392"/>
    <cellStyle name="Accent2 4 2" xfId="393"/>
    <cellStyle name="Accent2 5 2" xfId="394"/>
    <cellStyle name="百分比 2 9 2 2" xfId="395"/>
    <cellStyle name="Date" xfId="396"/>
    <cellStyle name="Accent2 6" xfId="397"/>
    <cellStyle name="常规 2 2 4 2" xfId="398"/>
    <cellStyle name="百分比 2 9 3" xfId="399"/>
    <cellStyle name="常规 2 2 11" xfId="400"/>
    <cellStyle name="Accent2 7" xfId="401"/>
    <cellStyle name="Accent2 8" xfId="402"/>
    <cellStyle name="Accent2 9" xfId="403"/>
    <cellStyle name="Accent3" xfId="404"/>
    <cellStyle name="Milliers_!!!GO" xfId="405"/>
    <cellStyle name="Accent3 - 20%" xfId="406"/>
    <cellStyle name="Accent5 2" xfId="407"/>
    <cellStyle name="百分比 4 3" xfId="408"/>
    <cellStyle name="常规 2 2 7" xfId="409"/>
    <cellStyle name="标题 1 3" xfId="410"/>
    <cellStyle name="Accent3 - 20% 2" xfId="411"/>
    <cellStyle name="Accent5 2 2" xfId="412"/>
    <cellStyle name="标题 1 3 2" xfId="413"/>
    <cellStyle name="差_0605石屏 3" xfId="414"/>
    <cellStyle name="Accent5 6" xfId="415"/>
    <cellStyle name="汇总 3" xfId="416"/>
    <cellStyle name="Accent3 - 20% 2 2" xfId="417"/>
    <cellStyle name="标题 1 4" xfId="418"/>
    <cellStyle name="Accent3 - 20% 3" xfId="419"/>
    <cellStyle name="Mon閠aire [0]_!!!GO" xfId="420"/>
    <cellStyle name="好_0502通海县" xfId="421"/>
    <cellStyle name="Accent4 3 2" xfId="422"/>
    <cellStyle name="Accent3 - 40%" xfId="423"/>
    <cellStyle name="Accent3 - 40% 2" xfId="424"/>
    <cellStyle name="Accent3 - 40% 2 2" xfId="425"/>
    <cellStyle name="捠壿 [0.00]_Region Orders (2)" xfId="426"/>
    <cellStyle name="Accent4 - 60%" xfId="427"/>
    <cellStyle name="Accent3 - 40% 3" xfId="428"/>
    <cellStyle name="百分比 2 6 2" xfId="429"/>
    <cellStyle name="常规 15 2 2" xfId="430"/>
    <cellStyle name="Accent4 5 2" xfId="431"/>
    <cellStyle name="Accent3 - 60%" xfId="432"/>
    <cellStyle name="Accent3 - 60% 2" xfId="433"/>
    <cellStyle name="好_M01-1 3" xfId="434"/>
    <cellStyle name="编号" xfId="435"/>
    <cellStyle name="Accent3 - 60% 2 2" xfId="436"/>
    <cellStyle name="Accent3 - 60% 3" xfId="437"/>
    <cellStyle name="常规 17 2 2" xfId="438"/>
    <cellStyle name="Accent3 2" xfId="439"/>
    <cellStyle name="comma zerodec" xfId="440"/>
    <cellStyle name="Accent3 2 2"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Accent3 6" xfId="450"/>
    <cellStyle name="常规 2 2 5 2" xfId="451"/>
    <cellStyle name="解释性文本 4" xfId="452"/>
    <cellStyle name="Moneda_96 Risk" xfId="453"/>
    <cellStyle name="解释性文本 5" xfId="454"/>
    <cellStyle name="差 2" xfId="455"/>
    <cellStyle name="Accent3 7" xfId="456"/>
    <cellStyle name="解释性文本 6" xfId="457"/>
    <cellStyle name="差 3" xfId="458"/>
    <cellStyle name="Accent3 8" xfId="459"/>
    <cellStyle name="百分比 2" xfId="460"/>
    <cellStyle name="解释性文本 7" xfId="461"/>
    <cellStyle name="差 4" xfId="462"/>
    <cellStyle name="Accent3 9" xfId="463"/>
    <cellStyle name="常规 2 7 3 2" xfId="464"/>
    <cellStyle name="Accent4" xfId="465"/>
    <cellStyle name="百分比 2 2 2" xfId="466"/>
    <cellStyle name="差 4 2 2" xfId="467"/>
    <cellStyle name="Accent4 - 20%" xfId="468"/>
    <cellStyle name="百分比 2 2 2 2" xfId="469"/>
    <cellStyle name="Accent4 - 20% 2" xfId="470"/>
    <cellStyle name="常规 2 4 2 4" xfId="471"/>
    <cellStyle name="百分比 2 2 2 2 2" xfId="472"/>
    <cellStyle name="Accent4 - 20% 2 2" xfId="473"/>
    <cellStyle name="百分比 2 2 2 3" xfId="474"/>
    <cellStyle name="强调 2 2" xfId="475"/>
    <cellStyle name="Accent4 - 20% 3" xfId="476"/>
    <cellStyle name="百分比 2 4 2" xfId="477"/>
    <cellStyle name="Accent4 - 40%" xfId="478"/>
    <cellStyle name="输入 4" xfId="479"/>
    <cellStyle name="Accent6 - 40%" xfId="480"/>
    <cellStyle name="百分比 2 4 2 2" xfId="481"/>
    <cellStyle name="Accent4 - 40% 2" xfId="482"/>
    <cellStyle name="输入 4 2" xfId="483"/>
    <cellStyle name="常规 3 3" xfId="484"/>
    <cellStyle name="Accent6 - 40% 2" xfId="485"/>
    <cellStyle name="商品名称 4" xfId="486"/>
    <cellStyle name="Accent4 - 40% 2 2" xfId="487"/>
    <cellStyle name="输入 4 2 2" xfId="488"/>
    <cellStyle name="常规 3 3 2" xfId="489"/>
    <cellStyle name="Accent4 - 40% 3" xfId="490"/>
    <cellStyle name="输入 4 3" xfId="491"/>
    <cellStyle name="常规 3 4" xfId="492"/>
    <cellStyle name="Accent4 - 60% 2" xfId="493"/>
    <cellStyle name="Accent4 - 60% 2 2" xfId="494"/>
    <cellStyle name="标题 7 4" xfId="495"/>
    <cellStyle name="PSSpacer" xfId="496"/>
    <cellStyle name="Accent4 - 60% 3" xfId="497"/>
    <cellStyle name="Accent4 2" xfId="498"/>
    <cellStyle name="Accent6" xfId="499"/>
    <cellStyle name="New Times Roman" xfId="500"/>
    <cellStyle name="Accent4 3" xfId="501"/>
    <cellStyle name="Accent4 4" xfId="502"/>
    <cellStyle name="PSHeading 5" xfId="503"/>
    <cellStyle name="Accent4 4 2" xfId="504"/>
    <cellStyle name="借出原因" xfId="505"/>
    <cellStyle name="百分比 4 2 2" xfId="506"/>
    <cellStyle name="Accent4 6" xfId="507"/>
    <cellStyle name="常规 2 2 6 2" xfId="508"/>
    <cellStyle name="标题 1 2 2" xfId="509"/>
    <cellStyle name="Accent4 7" xfId="510"/>
    <cellStyle name="标题 1 2 3" xfId="511"/>
    <cellStyle name="标题 1 2 4" xfId="512"/>
    <cellStyle name="Accent4 8" xfId="513"/>
    <cellStyle name="Accent5" xfId="514"/>
    <cellStyle name="常规 2 3 3 3 2" xfId="515"/>
    <cellStyle name="Accent5 - 20% 2" xfId="516"/>
    <cellStyle name="Accent5 - 20% 2 2" xfId="517"/>
    <cellStyle name="Accent5 - 20% 3" xfId="518"/>
    <cellStyle name="Input [yellow] 2 2 2" xfId="519"/>
    <cellStyle name="Accent5 - 40%" xfId="520"/>
    <cellStyle name="常规 12" xfId="521"/>
    <cellStyle name="好 4 2" xfId="522"/>
    <cellStyle name="Accent5 - 60%" xfId="523"/>
    <cellStyle name="标题 2 3 3" xfId="524"/>
    <cellStyle name="常规 12 2" xfId="525"/>
    <cellStyle name="好 4 2 2" xfId="526"/>
    <cellStyle name="Accent5 - 60% 2" xfId="527"/>
    <cellStyle name="Accent5 3" xfId="528"/>
    <cellStyle name="Category" xfId="529"/>
    <cellStyle name="Accent5 3 2" xfId="530"/>
    <cellStyle name="标题 2 3" xfId="531"/>
    <cellStyle name="Category 2" xfId="532"/>
    <cellStyle name="Accent5 4 2" xfId="533"/>
    <cellStyle name="标题 3 3" xfId="534"/>
    <cellStyle name="Comma [0]_!!!GO" xfId="535"/>
    <cellStyle name="汇总 2" xfId="536"/>
    <cellStyle name="Accent5 5" xfId="537"/>
    <cellStyle name="差_0605石屏 2" xfId="538"/>
    <cellStyle name="汇总 2 2" xfId="539"/>
    <cellStyle name="Accent5 5 2" xfId="540"/>
    <cellStyle name="差_0605石屏 2 2" xfId="541"/>
    <cellStyle name="标题 1 3 3" xfId="542"/>
    <cellStyle name="汇总 4" xfId="543"/>
    <cellStyle name="Accent5 7" xfId="544"/>
    <cellStyle name="标题 1 3 4" xfId="545"/>
    <cellStyle name="汇总 5" xfId="546"/>
    <cellStyle name="Accent5 8" xfId="547"/>
    <cellStyle name="百分比 2 3 2 2 2" xfId="548"/>
    <cellStyle name="Accent6 - 20%" xfId="549"/>
    <cellStyle name="Accent6 - 40% 2 2" xfId="550"/>
    <cellStyle name="标题 3 4 4" xfId="551"/>
    <cellStyle name="Accent6 - 40% 3" xfId="552"/>
    <cellStyle name="常规 3 3 3" xfId="553"/>
    <cellStyle name="常规_2007年云南省向人大报送政府收支预算表格式编制过程表" xfId="554"/>
    <cellStyle name="ColLevel_0" xfId="555"/>
    <cellStyle name="Accent6 - 60% 2" xfId="556"/>
    <cellStyle name="Accent6 - 60% 3" xfId="557"/>
    <cellStyle name="标题 1 4 4" xfId="558"/>
    <cellStyle name="Accent6 8" xfId="559"/>
    <cellStyle name="百分比 2 4 3" xfId="560"/>
    <cellStyle name="Comma_!!!GO" xfId="561"/>
    <cellStyle name="Currency_!!!GO" xfId="562"/>
    <cellStyle name="分级显示列_1_Book1" xfId="563"/>
    <cellStyle name="标题 3 3 2" xfId="564"/>
    <cellStyle name="Currency1" xfId="565"/>
    <cellStyle name="常规 13" xfId="566"/>
    <cellStyle name="好 4 3" xfId="567"/>
    <cellStyle name="标题 2 3 4" xfId="568"/>
    <cellStyle name="常规 2 2 11 2" xfId="569"/>
    <cellStyle name="Date 2" xfId="570"/>
    <cellStyle name="Date 2 2" xfId="571"/>
    <cellStyle name="差_0502通海县 3" xfId="572"/>
    <cellStyle name="Dollar (zero dec)" xfId="573"/>
    <cellStyle name="常规 5 2 2 2" xfId="574"/>
    <cellStyle name="Grey" xfId="575"/>
    <cellStyle name="标题 2 2" xfId="576"/>
    <cellStyle name="常规 2 3 6" xfId="577"/>
    <cellStyle name="百分比 5 2" xfId="578"/>
    <cellStyle name="强调文字颜色 5 2 2" xfId="579"/>
    <cellStyle name="Header1" xfId="580"/>
    <cellStyle name="Header2 2 2" xfId="581"/>
    <cellStyle name="Header2 3" xfId="582"/>
    <cellStyle name="千位分隔 2 4" xfId="583"/>
    <cellStyle name="Input [yellow]" xfId="584"/>
    <cellStyle name="千位分隔 2 4 2" xfId="585"/>
    <cellStyle name="Input [yellow] 2" xfId="586"/>
    <cellStyle name="Input [yellow] 2 2" xfId="587"/>
    <cellStyle name="Input [yellow] 2 3" xfId="588"/>
    <cellStyle name="常规 4 3 4 2" xfId="589"/>
    <cellStyle name="Input [yellow] 3" xfId="590"/>
    <cellStyle name="Input [yellow] 3 2" xfId="591"/>
    <cellStyle name="常规 2 10" xfId="592"/>
    <cellStyle name="强调文字颜色 3 3" xfId="593"/>
    <cellStyle name="Input Cells" xfId="594"/>
    <cellStyle name="Linked Cells" xfId="595"/>
    <cellStyle name="标题 6 3" xfId="596"/>
    <cellStyle name="Millares [0]_96 Risk" xfId="597"/>
    <cellStyle name="部门 2 2" xfId="598"/>
    <cellStyle name="常规 10 41 2" xfId="599"/>
    <cellStyle name="常规 2 2 2 2" xfId="600"/>
    <cellStyle name="Millares_96 Risk" xfId="601"/>
    <cellStyle name="千位分隔 2 3 2" xfId="602"/>
    <cellStyle name="Milliers [0]_!!!GO" xfId="603"/>
    <cellStyle name="Moneda [0]_96 Risk" xfId="604"/>
    <cellStyle name="Month" xfId="605"/>
    <cellStyle name="数量 3" xfId="606"/>
    <cellStyle name="标题 1 2 2 2" xfId="607"/>
    <cellStyle name="数量 3 2" xfId="608"/>
    <cellStyle name="Month 2" xfId="609"/>
    <cellStyle name="no dec" xfId="610"/>
    <cellStyle name="PSHeading 2" xfId="611"/>
    <cellStyle name="百分比 10" xfId="612"/>
    <cellStyle name="no dec 2" xfId="613"/>
    <cellStyle name="PSHeading 2 2" xfId="614"/>
    <cellStyle name="常规 450" xfId="615"/>
    <cellStyle name="no dec 2 2" xfId="616"/>
    <cellStyle name="PSHeading 2 2 2" xfId="617"/>
    <cellStyle name="百分比 3 3 2" xfId="618"/>
    <cellStyle name="no dec 3" xfId="619"/>
    <cellStyle name="PSHeading 2 3" xfId="620"/>
    <cellStyle name="Normal - Style1" xfId="621"/>
    <cellStyle name="百分比 2 5 2" xfId="622"/>
    <cellStyle name="Normal_!!!GO" xfId="623"/>
    <cellStyle name="per.style" xfId="624"/>
    <cellStyle name="常规 2 9 3" xfId="625"/>
    <cellStyle name="输入 3 3" xfId="626"/>
    <cellStyle name="PSInt" xfId="627"/>
    <cellStyle name="常规 2 4" xfId="628"/>
    <cellStyle name="常规 94" xfId="629"/>
    <cellStyle name="Percent [2] 2" xfId="630"/>
    <cellStyle name="常规 2 3 4" xfId="631"/>
    <cellStyle name="t_HVAC Equipment (3)" xfId="632"/>
    <cellStyle name="Percent_!!!GO" xfId="633"/>
    <cellStyle name="常规 2 3 2 3 2" xfId="634"/>
    <cellStyle name="Pourcentage_pldt" xfId="635"/>
    <cellStyle name="标题 5" xfId="636"/>
    <cellStyle name="解释性文本 2 3" xfId="637"/>
    <cellStyle name="百分比 8" xfId="638"/>
    <cellStyle name="强调文字颜色 4 2" xfId="639"/>
    <cellStyle name="PSChar 2" xfId="640"/>
    <cellStyle name="PSDate" xfId="641"/>
    <cellStyle name="编号 2 2" xfId="642"/>
    <cellStyle name="PSHeading 3 3" xfId="643"/>
    <cellStyle name="PSDate 2" xfId="644"/>
    <cellStyle name="编号 2 2 2" xfId="645"/>
    <cellStyle name="标题 4 4 2 2" xfId="646"/>
    <cellStyle name="PSDec" xfId="647"/>
    <cellStyle name="PSDec 2" xfId="648"/>
    <cellStyle name="常规 10" xfId="649"/>
    <cellStyle name="编号 4" xfId="650"/>
    <cellStyle name="常规 16 2" xfId="651"/>
    <cellStyle name="PSHeading" xfId="652"/>
    <cellStyle name="常规 451" xfId="653"/>
    <cellStyle name="PSHeading 2 2 3" xfId="654"/>
    <cellStyle name="PSHeading 2 4" xfId="655"/>
    <cellStyle name="PSHeading 3" xfId="656"/>
    <cellStyle name="常规 2 9 3 2" xfId="657"/>
    <cellStyle name="PSInt 2" xfId="658"/>
    <cellStyle name="常规 2 4 2" xfId="659"/>
    <cellStyle name="常规 2 9" xfId="660"/>
    <cellStyle name="输入 3" xfId="661"/>
    <cellStyle name="PSSpacer 2"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标题 4 2" xfId="673"/>
    <cellStyle name="千位分隔 3" xfId="674"/>
    <cellStyle name="解释性文本 2 2 2" xfId="675"/>
    <cellStyle name="百分比 7 2"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百分比 4 2" xfId="710"/>
    <cellStyle name="常规 2 2 6"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标题 3 2 2 2" xfId="738"/>
    <cellStyle name="好 5 2" xfId="739"/>
    <cellStyle name="标题 2 4 4" xfId="740"/>
    <cellStyle name="标题 2 5" xfId="741"/>
    <cellStyle name="常规 18 3" xfId="742"/>
    <cellStyle name="标题 2 7" xfId="743"/>
    <cellStyle name="标题 2 5 2" xfId="744"/>
    <cellStyle name="标题 2 5 3" xfId="745"/>
    <cellStyle name="常规 18 2" xfId="746"/>
    <cellStyle name="常规 5 42" xfId="747"/>
    <cellStyle name="标题 2 6" xfId="748"/>
    <cellStyle name="标题 3 2 2" xfId="749"/>
    <cellStyle name="好 5" xfId="750"/>
    <cellStyle name="标题 3 2 3" xfId="751"/>
    <cellStyle name="好 6"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标题 3 7" xfId="769"/>
    <cellStyle name="数量 2 2 2"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差_1110洱源" xfId="790"/>
    <cellStyle name="常规 25 2" xfId="791"/>
    <cellStyle name="标题 4 6" xfId="792"/>
    <cellStyle name="千位分隔 7"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常规 2 2 2 2 2 2" xfId="810"/>
    <cellStyle name="标题1"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差 2 2" xfId="833"/>
    <cellStyle name="解释性文本 5 2" xfId="834"/>
    <cellStyle name="差 2 2 2" xfId="835"/>
    <cellStyle name="差 2 3" xfId="836"/>
    <cellStyle name="解释性文本 5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 6" xfId="849"/>
    <cellStyle name="差_0502通海县 2 2"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差_M01-1" xfId="873"/>
    <cellStyle name="常规 2 9 2" xfId="874"/>
    <cellStyle name="输入 3 2" xfId="875"/>
    <cellStyle name="常规 2 3" xfId="876"/>
    <cellStyle name="差_M01-1 2" xfId="877"/>
    <cellStyle name="昗弨_Pacific Region P&amp;L" xfId="878"/>
    <cellStyle name="常规 2 9 2 2" xfId="879"/>
    <cellStyle name="输入 3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分级显示行_1_Book1" xfId="905"/>
    <cellStyle name="常规 4 2 2 2 2" xfId="906"/>
    <cellStyle name="常规 6 4 2" xfId="907"/>
    <cellStyle name="常规 17" xfId="908"/>
    <cellStyle name="常规 22" xfId="909"/>
    <cellStyle name="注释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7 2 2" xfId="952"/>
    <cellStyle name="常规 2 4 5" xfId="953"/>
    <cellStyle name="常规 2 9 4" xfId="954"/>
    <cellStyle name="好_2008年地州对账表(国库资金） 2" xfId="955"/>
    <cellStyle name="输入 3 4" xfId="956"/>
    <cellStyle name="常规 2 5"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2 4" xfId="1023"/>
    <cellStyle name="常规 4 6" xfId="1024"/>
    <cellStyle name="常规 4 2 4 2" xfId="1025"/>
    <cellStyle name="常规 4 6 2" xfId="1026"/>
    <cellStyle name="常规 439" xfId="1027"/>
    <cellStyle name="常规 444" xfId="1028"/>
    <cellStyle name="常规 8 4" xfId="1029"/>
    <cellStyle name="常规 4 2 5" xfId="1030"/>
    <cellStyle name="常规 4 7" xfId="1031"/>
    <cellStyle name="常规 4 3" xfId="1032"/>
    <cellStyle name="常规 4 3 2" xfId="1033"/>
    <cellStyle name="常规 5 4" xfId="1034"/>
    <cellStyle name="常规 4 3 2 2" xfId="1035"/>
    <cellStyle name="常规 5 4 2" xfId="1036"/>
    <cellStyle name="常规 4 3 2 2 2" xfId="1037"/>
    <cellStyle name="常规 4 3 2 3" xfId="1038"/>
    <cellStyle name="常规 4 3 3" xfId="1039"/>
    <cellStyle name="常规 5 5" xfId="1040"/>
    <cellStyle name="常规 4 3 3 2" xfId="1041"/>
    <cellStyle name="常规 4 3 4" xfId="1042"/>
    <cellStyle name="常规 431" xfId="1043"/>
    <cellStyle name="常规 432" xfId="1044"/>
    <cellStyle name="链接单元格 2" xfId="1045"/>
    <cellStyle name="好_1110洱源 2 2" xfId="1046"/>
    <cellStyle name="常规 448"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常规 9 2 2" xfId="1061"/>
    <cellStyle name="注释 7" xfId="1062"/>
    <cellStyle name="常规 9 2 2 2" xfId="1063"/>
    <cellStyle name="常规 9 2 3" xfId="1064"/>
    <cellStyle name="注释 8" xfId="1065"/>
    <cellStyle name="常规 9 3 2" xfId="1066"/>
    <cellStyle name="常规 9 4" xfId="1067"/>
    <cellStyle name="常规 9 5" xfId="1068"/>
    <cellStyle name="常规 95" xfId="1069"/>
    <cellStyle name="常规_2004年基金预算(二稿)" xfId="1070"/>
    <cellStyle name="常规_2007年云南省向人大报送政府收支预算表格式编制过程表 2 2" xfId="1071"/>
    <cellStyle name="计算 2 3" xfId="1072"/>
    <cellStyle name="常规_2007年云南省向人大报送政府收支预算表格式编制过程表 2 2 2" xfId="1073"/>
    <cellStyle name="数量 4" xfId="1074"/>
    <cellStyle name="常规_2007年云南省向人大报送政府收支预算表格式编制过程表 2 3" xfId="1075"/>
    <cellStyle name="计算 2 4"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商品名称 2 3" xfId="1093"/>
    <cellStyle name="好_2008年地州对账表(国库资金） 2 2" xfId="1094"/>
    <cellStyle name="好 8"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解释性文本 4 3" xfId="1106"/>
    <cellStyle name="好_1110洱源 2" xfId="1107"/>
    <cellStyle name="解释性文本 4 4" xfId="1108"/>
    <cellStyle name="好_1110洱源 3" xfId="1109"/>
    <cellStyle name="好_11大理" xfId="1110"/>
    <cellStyle name="好_11大理 2" xfId="1111"/>
    <cellStyle name="好_11大理 2 2" xfId="1112"/>
    <cellStyle name="好_M01-1 2" xfId="1113"/>
    <cellStyle name="好_11大理 3"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8" xfId="1128"/>
    <cellStyle name="汇总 2 2 2 2" xfId="1129"/>
    <cellStyle name="警告文本 2 2 2" xfId="1130"/>
    <cellStyle name="汇总 2 2 3" xfId="1131"/>
    <cellStyle name="检查单元格 2" xfId="1132"/>
    <cellStyle name="汇总 2 3" xfId="1133"/>
    <cellStyle name="检查单元格 2 2" xfId="1134"/>
    <cellStyle name="汇总 2 3 2" xfId="1135"/>
    <cellStyle name="检查单元格 3" xfId="1136"/>
    <cellStyle name="汇总 2 4" xfId="1137"/>
    <cellStyle name="检查单元格 3 2" xfId="1138"/>
    <cellStyle name="汇总 2 4 2" xfId="1139"/>
    <cellStyle name="检查单元格 4" xfId="1140"/>
    <cellStyle name="汇总 2 5" xfId="1141"/>
    <cellStyle name="汇总 3 2" xfId="1142"/>
    <cellStyle name="汇总 3 2 2" xfId="1143"/>
    <cellStyle name="汇总 3 2 2 2" xfId="1144"/>
    <cellStyle name="警告文本 3 2 2" xfId="1145"/>
    <cellStyle name="汇总 3 2 3" xfId="1146"/>
    <cellStyle name="汇总 3 3 2" xfId="1147"/>
    <cellStyle name="汇总 3 4" xfId="1148"/>
    <cellStyle name="汇总 3 4 2" xfId="1149"/>
    <cellStyle name="汇总 3 5" xfId="1150"/>
    <cellStyle name="汇总 4 2" xfId="1151"/>
    <cellStyle name="汇总 4 2 2" xfId="1152"/>
    <cellStyle name="汇总 4 2 2 2" xfId="1153"/>
    <cellStyle name="警告文本 4 2 2" xfId="1154"/>
    <cellStyle name="汇总 4 2 3"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千分位_97-917" xfId="1165"/>
    <cellStyle name="汇总 5 4"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输入 8" xfId="1236"/>
    <cellStyle name="千分位[0]_laroux" xfId="1237"/>
    <cellStyle name="千位[0]_ 方正PC" xfId="1238"/>
    <cellStyle name="常规_表样--2016年1至7月云南省及省本级地方财政收支执行情况（国资预算）全省数据与国库一致send预算局826"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强调文字颜色 4 2 2 2" xfId="1247"/>
    <cellStyle name="千位分隔 9"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6 2 2 2" xfId="1256"/>
    <cellStyle name="强调文字颜色 1 3" xfId="1257"/>
    <cellStyle name="强调文字颜色 1 3 2" xfId="1258"/>
    <cellStyle name="强调文字颜色 2 2" xfId="1259"/>
    <cellStyle name="强调文字颜色 2 2 3" xfId="1260"/>
    <cellStyle name="强调文字颜色 2 3" xfId="1261"/>
    <cellStyle name="强调文字颜色 3 2" xfId="1262"/>
    <cellStyle name="适中 2 3" xfId="1263"/>
    <cellStyle name="强调文字颜色 3 2 2" xfId="1264"/>
    <cellStyle name="强调文字颜色 3 2 2 2" xfId="1265"/>
    <cellStyle name="适中 2 4" xfId="1266"/>
    <cellStyle name="强调文字颜色 3 2 3"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寘嬫愗傝_Region Orders (2)" xfId="1300"/>
    <cellStyle name="输出 5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24180;&#21021;&#39044;&#31639;\&#25919;&#24220;&#39044;&#31639;\&#27969;&#31243;\&#25253;&#20154;&#22823;\&#27491;&#24335;&#29256;\2021&#24180;&#26032;&#24179;&#21439;&#21450;&#21439;&#26412;&#32423;&#22320;&#26041;&#36130;&#25919;&#25910;&#25903;&#25191;&#34892;&#24773;&#20917;&#21450;2022&#24180;&#39044;&#31639;&#33609;&#26696;0110&#65288;&#27491;&#2433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目录"/>
      <sheetName val="01-1"/>
      <sheetName val="01-2"/>
      <sheetName val="02"/>
      <sheetName val="03-1"/>
      <sheetName val="03-2"/>
      <sheetName val="04"/>
      <sheetName val="05"/>
      <sheetName val="06"/>
      <sheetName val="07"/>
      <sheetName val="08"/>
      <sheetName val="09"/>
      <sheetName val="10"/>
      <sheetName val="11"/>
      <sheetName val="12"/>
      <sheetName val="13"/>
      <sheetName val="14"/>
      <sheetName val="15"/>
      <sheetName val="16"/>
      <sheetName val="说明1 "/>
      <sheetName val="17"/>
      <sheetName val="18"/>
      <sheetName val="19"/>
      <sheetName val="说明2"/>
      <sheetName val="20-1"/>
      <sheetName val="20-2"/>
      <sheetName val="21"/>
      <sheetName val="22-1"/>
      <sheetName val="2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说明3"/>
      <sheetName val="41"/>
      <sheetName val="42"/>
      <sheetName val="43"/>
      <sheetName val="说明4"/>
      <sheetName val="44"/>
      <sheetName val="45"/>
      <sheetName val="46 "/>
      <sheetName val="47 "/>
      <sheetName val="48"/>
      <sheetName val="49"/>
      <sheetName val="50"/>
    </sheetNames>
    <sheetDataSet>
      <sheetData sheetId="0"/>
      <sheetData sheetId="1"/>
      <sheetData sheetId="2"/>
      <sheetData sheetId="3"/>
      <sheetData sheetId="4"/>
      <sheetData sheetId="5"/>
      <sheetData sheetId="6"/>
      <sheetData sheetId="7"/>
      <sheetData sheetId="8"/>
      <sheetData sheetId="9">
        <row r="1">
          <cell r="B1" t="str">
            <v>2021年新平县政府性基金预算收入执行情况表</v>
          </cell>
        </row>
        <row r="2">
          <cell r="B2" t="str">
            <v>表六</v>
          </cell>
        </row>
        <row r="3">
          <cell r="A3" t="str">
            <v>科目编码</v>
          </cell>
          <cell r="B3" t="str">
            <v>项目</v>
          </cell>
          <cell r="C3" t="str">
            <v>2020年决算数</v>
          </cell>
          <cell r="D3" t="str">
            <v>2021年</v>
          </cell>
        </row>
        <row r="4">
          <cell r="D4" t="str">
            <v>预算数</v>
          </cell>
          <cell r="E4" t="str">
            <v>执行数</v>
          </cell>
        </row>
        <row r="5">
          <cell r="A5" t="str">
            <v>1030102</v>
          </cell>
          <cell r="B5" t="str">
            <v>一、农网还贷资金收入</v>
          </cell>
        </row>
        <row r="6">
          <cell r="A6" t="str">
            <v>1030129</v>
          </cell>
          <cell r="B6" t="str">
            <v>二、国家电影事业发展专项资金收入</v>
          </cell>
        </row>
        <row r="7">
          <cell r="A7" t="str">
            <v>1030146</v>
          </cell>
          <cell r="B7" t="str">
            <v>三、国有土地收益基金收入</v>
          </cell>
        </row>
        <row r="8">
          <cell r="A8" t="str">
            <v>1030147</v>
          </cell>
          <cell r="B8" t="str">
            <v>四、农业土地开发资金收入</v>
          </cell>
        </row>
        <row r="9">
          <cell r="A9" t="str">
            <v>1030148</v>
          </cell>
          <cell r="B9" t="str">
            <v>五、国有土地使用权出让收入</v>
          </cell>
          <cell r="C9">
            <v>102363</v>
          </cell>
          <cell r="D9">
            <v>34600</v>
          </cell>
          <cell r="E9">
            <v>47313</v>
          </cell>
        </row>
        <row r="10">
          <cell r="A10" t="str">
            <v>103014801</v>
          </cell>
          <cell r="B10" t="str">
            <v>   土地出让价款收入</v>
          </cell>
          <cell r="C10">
            <v>96651</v>
          </cell>
          <cell r="D10">
            <v>30314</v>
          </cell>
          <cell r="E10">
            <v>38550</v>
          </cell>
        </row>
        <row r="11">
          <cell r="A11" t="str">
            <v>103014802</v>
          </cell>
          <cell r="B11" t="str">
            <v>   补缴的土地价款</v>
          </cell>
          <cell r="C11">
            <v>0</v>
          </cell>
          <cell r="D11">
            <v>371</v>
          </cell>
          <cell r="E11">
            <v>2150</v>
          </cell>
        </row>
        <row r="12">
          <cell r="A12" t="str">
            <v>103014803</v>
          </cell>
          <cell r="B12" t="str">
            <v>   划拨土地收入</v>
          </cell>
          <cell r="C12">
            <v>4678</v>
          </cell>
          <cell r="D12">
            <v>3915</v>
          </cell>
          <cell r="E12">
            <v>6807</v>
          </cell>
        </row>
        <row r="13">
          <cell r="A13" t="str">
            <v>103014898</v>
          </cell>
          <cell r="B13" t="str">
            <v>   缴纳新增建设用地土地有偿使用费</v>
          </cell>
          <cell r="C13">
            <v>-2136</v>
          </cell>
        </row>
        <row r="13">
          <cell r="E13">
            <v>-194</v>
          </cell>
        </row>
        <row r="14">
          <cell r="A14" t="str">
            <v>103014899</v>
          </cell>
          <cell r="B14" t="str">
            <v>   其他土地出让收入</v>
          </cell>
          <cell r="C14">
            <v>3170</v>
          </cell>
        </row>
        <row r="15">
          <cell r="A15" t="str">
            <v>1030150</v>
          </cell>
          <cell r="B15" t="str">
            <v>六、大中型水库库区基金收入</v>
          </cell>
        </row>
        <row r="16">
          <cell r="A16" t="str">
            <v>1030155</v>
          </cell>
          <cell r="B16" t="str">
            <v>七、彩票公益金收入</v>
          </cell>
        </row>
        <row r="17">
          <cell r="A17" t="str">
            <v>103015501</v>
          </cell>
          <cell r="B17" t="str">
            <v>   福利彩票公益金收入</v>
          </cell>
        </row>
        <row r="18">
          <cell r="A18" t="str">
            <v>103015502</v>
          </cell>
          <cell r="B18" t="str">
            <v>   体育彩票公益金收入</v>
          </cell>
        </row>
        <row r="19">
          <cell r="A19" t="str">
            <v>1030156</v>
          </cell>
          <cell r="B19" t="str">
            <v>八、城市基础设施配套费收入</v>
          </cell>
        </row>
        <row r="20">
          <cell r="A20" t="str">
            <v>1030157</v>
          </cell>
          <cell r="B20" t="str">
            <v>九、小型水库移民扶助基金收入</v>
          </cell>
        </row>
        <row r="21">
          <cell r="A21" t="str">
            <v>1030158</v>
          </cell>
          <cell r="B21" t="str">
            <v>十、国家重大水利工程建设基金收入</v>
          </cell>
        </row>
        <row r="22">
          <cell r="A22" t="str">
            <v>1030159</v>
          </cell>
          <cell r="B22" t="str">
            <v>十一、车辆通行费</v>
          </cell>
        </row>
        <row r="23">
          <cell r="A23" t="str">
            <v>1030178</v>
          </cell>
          <cell r="B23" t="str">
            <v>十二、污水处理费收入</v>
          </cell>
          <cell r="C23">
            <v>335</v>
          </cell>
          <cell r="D23">
            <v>400</v>
          </cell>
          <cell r="E23">
            <v>420</v>
          </cell>
        </row>
        <row r="24">
          <cell r="A24" t="str">
            <v>1030180</v>
          </cell>
          <cell r="B24" t="str">
            <v>十三、彩票发行机构和彩票销售机构的业务费用</v>
          </cell>
        </row>
        <row r="25">
          <cell r="A25" t="str">
            <v>1030199</v>
          </cell>
          <cell r="B25" t="str">
            <v>十四、其他政府性基金收入</v>
          </cell>
        </row>
        <row r="26">
          <cell r="A26" t="str">
            <v>10310</v>
          </cell>
          <cell r="B26" t="str">
            <v>十五、专项债券对应项目专项收入</v>
          </cell>
          <cell r="C26">
            <v>11</v>
          </cell>
        </row>
        <row r="26">
          <cell r="E26">
            <v>317</v>
          </cell>
        </row>
        <row r="28">
          <cell r="B28" t="str">
            <v>全县政府性基金预算收入</v>
          </cell>
          <cell r="C28">
            <v>102709</v>
          </cell>
          <cell r="D28">
            <v>35000</v>
          </cell>
          <cell r="E28">
            <v>48050</v>
          </cell>
        </row>
        <row r="29">
          <cell r="A29">
            <v>105</v>
          </cell>
          <cell r="B29" t="str">
            <v>地方政府专项债务收入</v>
          </cell>
          <cell r="C29">
            <v>10000</v>
          </cell>
        </row>
        <row r="30">
          <cell r="A30">
            <v>110</v>
          </cell>
          <cell r="B30" t="str">
            <v>转移性收入</v>
          </cell>
          <cell r="C30">
            <v>20776</v>
          </cell>
          <cell r="D30">
            <v>7930</v>
          </cell>
          <cell r="E30">
            <v>97233</v>
          </cell>
        </row>
        <row r="31">
          <cell r="A31">
            <v>11004</v>
          </cell>
          <cell r="B31" t="str">
            <v>   政府性基金转移支付收入</v>
          </cell>
          <cell r="C31">
            <v>11640</v>
          </cell>
          <cell r="D31">
            <v>2000</v>
          </cell>
          <cell r="E31">
            <v>1875</v>
          </cell>
        </row>
        <row r="32">
          <cell r="A32">
            <v>1100402</v>
          </cell>
          <cell r="B32" t="str">
            <v>     政府性基金补助收入</v>
          </cell>
          <cell r="C32">
            <v>11640</v>
          </cell>
          <cell r="D32">
            <v>2000</v>
          </cell>
          <cell r="E32">
            <v>1875</v>
          </cell>
        </row>
        <row r="33">
          <cell r="A33">
            <v>1100403</v>
          </cell>
          <cell r="B33" t="str">
            <v>     抗疫特别国债转移支付收入▲</v>
          </cell>
        </row>
        <row r="34">
          <cell r="A34">
            <v>11008</v>
          </cell>
          <cell r="B34" t="str">
            <v>   上年结余收入</v>
          </cell>
          <cell r="C34">
            <v>4936</v>
          </cell>
          <cell r="D34">
            <v>210</v>
          </cell>
          <cell r="E34">
            <v>210</v>
          </cell>
        </row>
        <row r="35">
          <cell r="A35">
            <v>11009</v>
          </cell>
          <cell r="B35" t="str">
            <v>   调入资金</v>
          </cell>
        </row>
        <row r="35">
          <cell r="E35">
            <v>428</v>
          </cell>
        </row>
        <row r="36">
          <cell r="A36">
            <v>11011</v>
          </cell>
          <cell r="B36" t="str">
            <v>   债务转贷收入</v>
          </cell>
          <cell r="C36">
            <v>4200</v>
          </cell>
          <cell r="D36">
            <v>5720</v>
          </cell>
          <cell r="E36">
            <v>94720</v>
          </cell>
        </row>
        <row r="37">
          <cell r="B37" t="str">
            <v>各项收入合计</v>
          </cell>
          <cell r="C37">
            <v>133485</v>
          </cell>
          <cell r="D37">
            <v>42930</v>
          </cell>
          <cell r="E37">
            <v>145283</v>
          </cell>
        </row>
        <row r="38">
          <cell r="B38" t="str">
            <v>注：▲为2021年删除科目</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
          <cell r="B1" t="str">
            <v>2022年县本级一般公共预算支出情况表</v>
          </cell>
        </row>
        <row r="2">
          <cell r="B2" t="str">
            <v>表二十三</v>
          </cell>
        </row>
        <row r="3">
          <cell r="A3" t="str">
            <v>科目编码</v>
          </cell>
          <cell r="B3" t="str">
            <v>项目</v>
          </cell>
          <cell r="C3" t="str">
            <v>2021年执行数</v>
          </cell>
          <cell r="D3" t="str">
            <v>141亿</v>
          </cell>
          <cell r="E3" t="str">
            <v>2021年预算数（不含债券项目）</v>
          </cell>
          <cell r="F3" t="str">
            <v>2022年预算数</v>
          </cell>
        </row>
        <row r="4">
          <cell r="A4">
            <v>201</v>
          </cell>
          <cell r="B4" t="str">
            <v>一、一般公共服务</v>
          </cell>
          <cell r="C4">
            <v>34960</v>
          </cell>
        </row>
        <row r="4">
          <cell r="F4">
            <v>21374</v>
          </cell>
        </row>
        <row r="5">
          <cell r="A5">
            <v>20101</v>
          </cell>
          <cell r="B5" t="str">
            <v>   人大事务</v>
          </cell>
          <cell r="C5">
            <v>781</v>
          </cell>
        </row>
        <row r="5">
          <cell r="F5">
            <v>755</v>
          </cell>
        </row>
        <row r="6">
          <cell r="A6">
            <v>2010101</v>
          </cell>
          <cell r="B6" t="str">
            <v>     行政运行</v>
          </cell>
          <cell r="C6">
            <v>467</v>
          </cell>
        </row>
        <row r="6">
          <cell r="F6">
            <v>445</v>
          </cell>
        </row>
        <row r="7">
          <cell r="A7">
            <v>2010102</v>
          </cell>
          <cell r="B7" t="str">
            <v>     一般行政管理事务</v>
          </cell>
          <cell r="C7">
            <v>10</v>
          </cell>
        </row>
        <row r="7">
          <cell r="F7">
            <v>10</v>
          </cell>
        </row>
        <row r="8">
          <cell r="A8">
            <v>2010103</v>
          </cell>
          <cell r="B8" t="str">
            <v>     机关服务</v>
          </cell>
          <cell r="C8">
            <v>0</v>
          </cell>
        </row>
        <row r="8">
          <cell r="F8">
            <v>0</v>
          </cell>
        </row>
        <row r="9">
          <cell r="A9">
            <v>2010104</v>
          </cell>
          <cell r="B9" t="str">
            <v>     人大会议</v>
          </cell>
          <cell r="C9">
            <v>48</v>
          </cell>
        </row>
        <row r="9">
          <cell r="F9">
            <v>48</v>
          </cell>
        </row>
        <row r="10">
          <cell r="A10">
            <v>2010105</v>
          </cell>
          <cell r="B10" t="str">
            <v>     人大立法</v>
          </cell>
          <cell r="C10">
            <v>0</v>
          </cell>
        </row>
        <row r="10">
          <cell r="F10">
            <v>0</v>
          </cell>
        </row>
        <row r="11">
          <cell r="A11">
            <v>2010106</v>
          </cell>
          <cell r="B11" t="str">
            <v>     人大监督</v>
          </cell>
          <cell r="C11">
            <v>0</v>
          </cell>
        </row>
        <row r="11">
          <cell r="F11">
            <v>0</v>
          </cell>
        </row>
        <row r="12">
          <cell r="A12">
            <v>2010107</v>
          </cell>
          <cell r="B12" t="str">
            <v>     人大代表履职能力提升</v>
          </cell>
          <cell r="C12">
            <v>30</v>
          </cell>
        </row>
        <row r="12">
          <cell r="F12">
            <v>30</v>
          </cell>
        </row>
        <row r="13">
          <cell r="A13">
            <v>2010108</v>
          </cell>
          <cell r="B13" t="str">
            <v>     代表工作</v>
          </cell>
          <cell r="C13">
            <v>133</v>
          </cell>
        </row>
        <row r="13">
          <cell r="F13">
            <v>129</v>
          </cell>
        </row>
        <row r="14">
          <cell r="A14">
            <v>2010109</v>
          </cell>
          <cell r="B14" t="str">
            <v>     人大信访工作</v>
          </cell>
          <cell r="C14">
            <v>0</v>
          </cell>
        </row>
        <row r="14">
          <cell r="F14">
            <v>0</v>
          </cell>
        </row>
        <row r="15">
          <cell r="A15">
            <v>2010150</v>
          </cell>
          <cell r="B15" t="str">
            <v>     事业运行</v>
          </cell>
          <cell r="C15">
            <v>0</v>
          </cell>
        </row>
        <row r="15">
          <cell r="F15">
            <v>0</v>
          </cell>
        </row>
        <row r="16">
          <cell r="A16">
            <v>2010199</v>
          </cell>
          <cell r="B16" t="str">
            <v>     其他人大事务支出</v>
          </cell>
          <cell r="C16">
            <v>93</v>
          </cell>
        </row>
        <row r="16">
          <cell r="F16">
            <v>93</v>
          </cell>
        </row>
        <row r="17">
          <cell r="A17">
            <v>20102</v>
          </cell>
          <cell r="B17" t="str">
            <v>   政协事务</v>
          </cell>
          <cell r="C17">
            <v>597</v>
          </cell>
        </row>
        <row r="17">
          <cell r="F17">
            <v>479</v>
          </cell>
        </row>
        <row r="18">
          <cell r="A18">
            <v>2010201</v>
          </cell>
          <cell r="B18" t="str">
            <v>     行政运行</v>
          </cell>
          <cell r="C18">
            <v>438</v>
          </cell>
        </row>
        <row r="18">
          <cell r="F18">
            <v>327</v>
          </cell>
        </row>
        <row r="19">
          <cell r="A19">
            <v>2010202</v>
          </cell>
          <cell r="B19" t="str">
            <v>     一般行政管理事务</v>
          </cell>
          <cell r="C19">
            <v>24</v>
          </cell>
        </row>
        <row r="19">
          <cell r="F19">
            <v>24</v>
          </cell>
        </row>
        <row r="20">
          <cell r="A20">
            <v>2010203</v>
          </cell>
          <cell r="B20" t="str">
            <v>     机关服务</v>
          </cell>
          <cell r="C20">
            <v>0</v>
          </cell>
        </row>
        <row r="20">
          <cell r="F20">
            <v>0</v>
          </cell>
        </row>
        <row r="21">
          <cell r="A21">
            <v>2010204</v>
          </cell>
          <cell r="B21" t="str">
            <v>     政协会议</v>
          </cell>
          <cell r="C21">
            <v>34</v>
          </cell>
        </row>
        <row r="21">
          <cell r="F21">
            <v>34</v>
          </cell>
        </row>
        <row r="22">
          <cell r="A22">
            <v>2010205</v>
          </cell>
          <cell r="B22" t="str">
            <v>     委员视察</v>
          </cell>
          <cell r="C22">
            <v>0</v>
          </cell>
        </row>
        <row r="22">
          <cell r="F22">
            <v>0</v>
          </cell>
        </row>
        <row r="23">
          <cell r="A23">
            <v>2010206</v>
          </cell>
          <cell r="B23" t="str">
            <v>     参政议政</v>
          </cell>
          <cell r="C23">
            <v>8</v>
          </cell>
        </row>
        <row r="23">
          <cell r="F23">
            <v>1</v>
          </cell>
        </row>
        <row r="24">
          <cell r="A24">
            <v>2010250</v>
          </cell>
          <cell r="B24" t="str">
            <v>     事业运行</v>
          </cell>
          <cell r="C24">
            <v>0</v>
          </cell>
        </row>
        <row r="24">
          <cell r="F24">
            <v>0</v>
          </cell>
        </row>
        <row r="25">
          <cell r="A25">
            <v>2010299</v>
          </cell>
          <cell r="B25" t="str">
            <v>     其他政协事务支出</v>
          </cell>
          <cell r="C25">
            <v>93</v>
          </cell>
        </row>
        <row r="25">
          <cell r="F25">
            <v>93</v>
          </cell>
        </row>
        <row r="26">
          <cell r="A26">
            <v>20103</v>
          </cell>
          <cell r="B26" t="str">
            <v>   政府办公厅(室)及相关机构事务</v>
          </cell>
          <cell r="C26">
            <v>13324</v>
          </cell>
        </row>
        <row r="26">
          <cell r="F26">
            <v>7827</v>
          </cell>
        </row>
        <row r="27">
          <cell r="A27">
            <v>2010301</v>
          </cell>
          <cell r="B27" t="str">
            <v>     行政运行</v>
          </cell>
          <cell r="C27">
            <v>6253</v>
          </cell>
        </row>
        <row r="27">
          <cell r="F27">
            <v>3568</v>
          </cell>
        </row>
        <row r="28">
          <cell r="A28">
            <v>2010302</v>
          </cell>
          <cell r="B28" t="str">
            <v>     一般行政管理事务</v>
          </cell>
          <cell r="C28">
            <v>162</v>
          </cell>
        </row>
        <row r="28">
          <cell r="F28">
            <v>162</v>
          </cell>
        </row>
        <row r="29">
          <cell r="A29">
            <v>2010303</v>
          </cell>
          <cell r="B29" t="str">
            <v>     机关服务</v>
          </cell>
          <cell r="C29">
            <v>0</v>
          </cell>
        </row>
        <row r="29">
          <cell r="F29">
            <v>0</v>
          </cell>
        </row>
        <row r="30">
          <cell r="A30">
            <v>2010304</v>
          </cell>
          <cell r="B30" t="str">
            <v>     专项服务</v>
          </cell>
          <cell r="C30">
            <v>0</v>
          </cell>
        </row>
        <row r="30">
          <cell r="F30">
            <v>0</v>
          </cell>
        </row>
        <row r="31">
          <cell r="A31">
            <v>2010305</v>
          </cell>
          <cell r="B31" t="str">
            <v>     专项业务及机关事务管理</v>
          </cell>
          <cell r="C31">
            <v>0</v>
          </cell>
        </row>
        <row r="31">
          <cell r="F31">
            <v>298</v>
          </cell>
        </row>
        <row r="32">
          <cell r="A32">
            <v>2010306</v>
          </cell>
          <cell r="B32" t="str">
            <v>     政务公开审批</v>
          </cell>
          <cell r="C32">
            <v>0</v>
          </cell>
        </row>
        <row r="32">
          <cell r="F32">
            <v>0</v>
          </cell>
        </row>
        <row r="33">
          <cell r="A33">
            <v>2010308</v>
          </cell>
          <cell r="B33" t="str">
            <v>     信访事务</v>
          </cell>
          <cell r="C33">
            <v>146</v>
          </cell>
        </row>
        <row r="33">
          <cell r="F33">
            <v>120</v>
          </cell>
        </row>
        <row r="34">
          <cell r="A34">
            <v>2010309</v>
          </cell>
          <cell r="B34" t="str">
            <v>     参事事务</v>
          </cell>
          <cell r="C34">
            <v>0</v>
          </cell>
        </row>
        <row r="34">
          <cell r="F34">
            <v>0</v>
          </cell>
        </row>
        <row r="35">
          <cell r="A35">
            <v>2010350</v>
          </cell>
          <cell r="B35" t="str">
            <v>     事业运行</v>
          </cell>
          <cell r="C35">
            <v>6222</v>
          </cell>
        </row>
        <row r="35">
          <cell r="F35">
            <v>3104</v>
          </cell>
        </row>
        <row r="36">
          <cell r="A36">
            <v>2010399</v>
          </cell>
          <cell r="B36" t="str">
            <v>     其他政府办公厅（室）及相关机构事务支出</v>
          </cell>
          <cell r="C36">
            <v>541</v>
          </cell>
        </row>
        <row r="36">
          <cell r="F36">
            <v>575</v>
          </cell>
        </row>
        <row r="37">
          <cell r="A37">
            <v>20104</v>
          </cell>
          <cell r="B37" t="str">
            <v>   发展与改革事务</v>
          </cell>
          <cell r="C37">
            <v>4361</v>
          </cell>
        </row>
        <row r="37">
          <cell r="F37">
            <v>2320</v>
          </cell>
        </row>
        <row r="38">
          <cell r="A38">
            <v>2010401</v>
          </cell>
          <cell r="B38" t="str">
            <v>     行政运行</v>
          </cell>
          <cell r="C38">
            <v>445</v>
          </cell>
        </row>
        <row r="38">
          <cell r="F38">
            <v>410</v>
          </cell>
        </row>
        <row r="39">
          <cell r="A39">
            <v>2010402</v>
          </cell>
          <cell r="B39" t="str">
            <v>     一般行政管理事务</v>
          </cell>
          <cell r="C39">
            <v>0</v>
          </cell>
        </row>
        <row r="39">
          <cell r="F39">
            <v>0</v>
          </cell>
        </row>
        <row r="40">
          <cell r="A40">
            <v>2010403</v>
          </cell>
          <cell r="B40" t="str">
            <v>     机关服务</v>
          </cell>
          <cell r="C40">
            <v>0</v>
          </cell>
        </row>
        <row r="40">
          <cell r="F40">
            <v>0</v>
          </cell>
        </row>
        <row r="41">
          <cell r="A41">
            <v>2010404</v>
          </cell>
          <cell r="B41" t="str">
            <v>     战略规划与实施</v>
          </cell>
          <cell r="C41">
            <v>3906</v>
          </cell>
        </row>
        <row r="41">
          <cell r="F41">
            <v>1900</v>
          </cell>
        </row>
        <row r="42">
          <cell r="A42">
            <v>2010405</v>
          </cell>
          <cell r="B42" t="str">
            <v>     日常经济运行调节</v>
          </cell>
          <cell r="C42">
            <v>0</v>
          </cell>
        </row>
        <row r="42">
          <cell r="F42">
            <v>0</v>
          </cell>
        </row>
        <row r="43">
          <cell r="A43">
            <v>2010406</v>
          </cell>
          <cell r="B43" t="str">
            <v>     社会事业发展规划</v>
          </cell>
          <cell r="C43">
            <v>0</v>
          </cell>
        </row>
        <row r="43">
          <cell r="F43">
            <v>0</v>
          </cell>
        </row>
        <row r="44">
          <cell r="A44">
            <v>2010407</v>
          </cell>
          <cell r="B44" t="str">
            <v>     经济体制改革研究</v>
          </cell>
          <cell r="C44">
            <v>0</v>
          </cell>
        </row>
        <row r="44">
          <cell r="F44">
            <v>0</v>
          </cell>
        </row>
        <row r="45">
          <cell r="A45">
            <v>2010408</v>
          </cell>
          <cell r="B45" t="str">
            <v>     物价管理</v>
          </cell>
          <cell r="C45">
            <v>10</v>
          </cell>
        </row>
        <row r="45">
          <cell r="F45">
            <v>10</v>
          </cell>
        </row>
        <row r="46">
          <cell r="A46">
            <v>2010450</v>
          </cell>
          <cell r="B46" t="str">
            <v>     事业运行</v>
          </cell>
          <cell r="C46">
            <v>0</v>
          </cell>
        </row>
        <row r="46">
          <cell r="F46">
            <v>0</v>
          </cell>
        </row>
        <row r="47">
          <cell r="A47">
            <v>2010499</v>
          </cell>
          <cell r="B47" t="str">
            <v>     其他发展与改革事务支出</v>
          </cell>
          <cell r="C47">
            <v>0</v>
          </cell>
        </row>
        <row r="47">
          <cell r="F47">
            <v>0</v>
          </cell>
        </row>
        <row r="48">
          <cell r="A48">
            <v>20105</v>
          </cell>
          <cell r="B48" t="str">
            <v>   统计信息事务</v>
          </cell>
          <cell r="C48">
            <v>616</v>
          </cell>
        </row>
        <row r="48">
          <cell r="F48">
            <v>626</v>
          </cell>
        </row>
        <row r="49">
          <cell r="A49">
            <v>2010501</v>
          </cell>
          <cell r="B49" t="str">
            <v>     行政运行</v>
          </cell>
          <cell r="C49">
            <v>544</v>
          </cell>
        </row>
        <row r="49">
          <cell r="F49">
            <v>554</v>
          </cell>
        </row>
        <row r="50">
          <cell r="A50">
            <v>2010502</v>
          </cell>
          <cell r="B50" t="str">
            <v>     一般行政管理事务</v>
          </cell>
          <cell r="C50">
            <v>0</v>
          </cell>
        </row>
        <row r="51">
          <cell r="A51">
            <v>2010503</v>
          </cell>
          <cell r="B51" t="str">
            <v>     机关服务</v>
          </cell>
          <cell r="C51">
            <v>0</v>
          </cell>
        </row>
        <row r="51">
          <cell r="F51">
            <v>0</v>
          </cell>
        </row>
        <row r="52">
          <cell r="A52">
            <v>2010504</v>
          </cell>
          <cell r="B52" t="str">
            <v>     信息事务</v>
          </cell>
          <cell r="C52">
            <v>0</v>
          </cell>
        </row>
        <row r="53">
          <cell r="A53">
            <v>2010505</v>
          </cell>
          <cell r="B53" t="str">
            <v>     专项统计业务</v>
          </cell>
          <cell r="C53">
            <v>3</v>
          </cell>
        </row>
        <row r="53">
          <cell r="F53">
            <v>3</v>
          </cell>
        </row>
        <row r="54">
          <cell r="A54">
            <v>2010506</v>
          </cell>
          <cell r="B54" t="str">
            <v>     统计管理</v>
          </cell>
          <cell r="C54">
            <v>0</v>
          </cell>
        </row>
        <row r="55">
          <cell r="A55">
            <v>2010507</v>
          </cell>
          <cell r="B55" t="str">
            <v>     专项普查活动</v>
          </cell>
          <cell r="C55">
            <v>14</v>
          </cell>
        </row>
        <row r="55">
          <cell r="F55">
            <v>14</v>
          </cell>
        </row>
        <row r="56">
          <cell r="A56">
            <v>2010508</v>
          </cell>
          <cell r="B56" t="str">
            <v>     统计抽样调查</v>
          </cell>
          <cell r="C56">
            <v>53</v>
          </cell>
        </row>
        <row r="56">
          <cell r="F56">
            <v>53</v>
          </cell>
        </row>
        <row r="57">
          <cell r="A57">
            <v>2010550</v>
          </cell>
          <cell r="B57" t="str">
            <v>     事业运行</v>
          </cell>
          <cell r="C57">
            <v>0</v>
          </cell>
        </row>
        <row r="57">
          <cell r="F57">
            <v>0</v>
          </cell>
        </row>
        <row r="58">
          <cell r="A58">
            <v>2010599</v>
          </cell>
          <cell r="B58" t="str">
            <v>     其他统计信息事务支出</v>
          </cell>
          <cell r="C58">
            <v>2</v>
          </cell>
        </row>
        <row r="58">
          <cell r="F58">
            <v>2</v>
          </cell>
        </row>
        <row r="59">
          <cell r="A59">
            <v>20106</v>
          </cell>
          <cell r="B59" t="str">
            <v>   财政事务</v>
          </cell>
          <cell r="C59">
            <v>862</v>
          </cell>
        </row>
        <row r="59">
          <cell r="F59">
            <v>874</v>
          </cell>
        </row>
        <row r="60">
          <cell r="A60">
            <v>2010601</v>
          </cell>
          <cell r="B60" t="str">
            <v>     行政运行</v>
          </cell>
          <cell r="C60">
            <v>778</v>
          </cell>
        </row>
        <row r="60">
          <cell r="F60">
            <v>790</v>
          </cell>
        </row>
        <row r="61">
          <cell r="A61">
            <v>2010602</v>
          </cell>
          <cell r="B61" t="str">
            <v>     一般行政管理事务</v>
          </cell>
          <cell r="C61">
            <v>0</v>
          </cell>
        </row>
        <row r="61">
          <cell r="F61">
            <v>0</v>
          </cell>
        </row>
        <row r="62">
          <cell r="A62">
            <v>2010603</v>
          </cell>
          <cell r="B62" t="str">
            <v>     机关服务</v>
          </cell>
          <cell r="C62">
            <v>0</v>
          </cell>
        </row>
        <row r="62">
          <cell r="F62">
            <v>0</v>
          </cell>
        </row>
        <row r="63">
          <cell r="A63">
            <v>2010604</v>
          </cell>
          <cell r="B63" t="str">
            <v>     预算改革业务</v>
          </cell>
          <cell r="C63">
            <v>22</v>
          </cell>
        </row>
        <row r="63">
          <cell r="F63">
            <v>22</v>
          </cell>
        </row>
        <row r="64">
          <cell r="A64">
            <v>2010605</v>
          </cell>
          <cell r="B64" t="str">
            <v>     财政国库业务</v>
          </cell>
          <cell r="C64">
            <v>8</v>
          </cell>
        </row>
        <row r="64">
          <cell r="F64">
            <v>8</v>
          </cell>
        </row>
        <row r="65">
          <cell r="A65">
            <v>2010606</v>
          </cell>
          <cell r="B65" t="str">
            <v>     财政监察</v>
          </cell>
          <cell r="C65">
            <v>0</v>
          </cell>
        </row>
        <row r="65">
          <cell r="F65">
            <v>0</v>
          </cell>
        </row>
        <row r="66">
          <cell r="A66">
            <v>2010607</v>
          </cell>
          <cell r="B66" t="str">
            <v>     信息化建设</v>
          </cell>
          <cell r="C66">
            <v>20</v>
          </cell>
        </row>
        <row r="66">
          <cell r="F66">
            <v>20</v>
          </cell>
        </row>
        <row r="67">
          <cell r="A67">
            <v>2010608</v>
          </cell>
          <cell r="B67" t="str">
            <v>     财政委托业务支出</v>
          </cell>
          <cell r="C67">
            <v>1</v>
          </cell>
        </row>
        <row r="67">
          <cell r="F67">
            <v>1</v>
          </cell>
        </row>
        <row r="68">
          <cell r="A68">
            <v>2010650</v>
          </cell>
          <cell r="B68" t="str">
            <v>     事业运行</v>
          </cell>
          <cell r="C68">
            <v>0</v>
          </cell>
        </row>
        <row r="68">
          <cell r="F68">
            <v>0</v>
          </cell>
        </row>
        <row r="69">
          <cell r="A69">
            <v>2010699</v>
          </cell>
          <cell r="B69" t="str">
            <v>     其他财政事务支出</v>
          </cell>
          <cell r="C69">
            <v>33</v>
          </cell>
        </row>
        <row r="69">
          <cell r="F69">
            <v>33</v>
          </cell>
        </row>
        <row r="70">
          <cell r="A70">
            <v>20107</v>
          </cell>
          <cell r="B70" t="str">
            <v>   税收事务</v>
          </cell>
          <cell r="C70">
            <v>272</v>
          </cell>
        </row>
        <row r="70">
          <cell r="F70">
            <v>265</v>
          </cell>
        </row>
        <row r="71">
          <cell r="A71">
            <v>2010701</v>
          </cell>
          <cell r="B71" t="str">
            <v>     行政运行</v>
          </cell>
          <cell r="C71">
            <v>114</v>
          </cell>
        </row>
        <row r="71">
          <cell r="F71">
            <v>107</v>
          </cell>
        </row>
        <row r="72">
          <cell r="A72">
            <v>2010702</v>
          </cell>
          <cell r="B72" t="str">
            <v>     一般行政管理事务</v>
          </cell>
          <cell r="C72">
            <v>20</v>
          </cell>
        </row>
        <row r="72">
          <cell r="F72">
            <v>20</v>
          </cell>
        </row>
        <row r="73">
          <cell r="A73">
            <v>2010703</v>
          </cell>
          <cell r="B73" t="str">
            <v>     机关服务</v>
          </cell>
          <cell r="C73">
            <v>0</v>
          </cell>
        </row>
        <row r="73">
          <cell r="F73">
            <v>0</v>
          </cell>
        </row>
        <row r="74">
          <cell r="A74">
            <v>2010704</v>
          </cell>
          <cell r="B74" t="str">
            <v>     税务办案▲</v>
          </cell>
          <cell r="C74">
            <v>0</v>
          </cell>
        </row>
        <row r="74">
          <cell r="F74">
            <v>0</v>
          </cell>
        </row>
        <row r="75">
          <cell r="A75">
            <v>2010705</v>
          </cell>
          <cell r="B75" t="str">
            <v>     发票管理及税务登记▲</v>
          </cell>
          <cell r="C75">
            <v>0</v>
          </cell>
        </row>
        <row r="75">
          <cell r="F75">
            <v>0</v>
          </cell>
        </row>
        <row r="76">
          <cell r="A76">
            <v>2010706</v>
          </cell>
          <cell r="B76" t="str">
            <v>     代扣代收代征税款手续费▲</v>
          </cell>
          <cell r="C76">
            <v>0</v>
          </cell>
        </row>
        <row r="76">
          <cell r="F76">
            <v>0</v>
          </cell>
        </row>
        <row r="77">
          <cell r="A77">
            <v>2010707</v>
          </cell>
          <cell r="B77" t="str">
            <v>     税务宣传▲</v>
          </cell>
          <cell r="C77">
            <v>0</v>
          </cell>
        </row>
        <row r="78">
          <cell r="A78">
            <v>2010708</v>
          </cell>
          <cell r="B78" t="str">
            <v>     协税护税▲</v>
          </cell>
          <cell r="C78">
            <v>0</v>
          </cell>
        </row>
        <row r="78">
          <cell r="F78">
            <v>0</v>
          </cell>
        </row>
        <row r="79">
          <cell r="A79">
            <v>2010709</v>
          </cell>
          <cell r="B79" t="str">
            <v>     信息化建设</v>
          </cell>
          <cell r="C79">
            <v>0</v>
          </cell>
        </row>
        <row r="79">
          <cell r="F79">
            <v>0</v>
          </cell>
        </row>
        <row r="80">
          <cell r="A80">
            <v>2010710</v>
          </cell>
          <cell r="B80" t="str">
            <v>     税收业务▼</v>
          </cell>
          <cell r="C80">
            <v>138</v>
          </cell>
        </row>
        <row r="80">
          <cell r="F80">
            <v>138</v>
          </cell>
        </row>
        <row r="81">
          <cell r="A81">
            <v>2010750</v>
          </cell>
          <cell r="B81" t="str">
            <v>     事业运行</v>
          </cell>
          <cell r="C81">
            <v>0</v>
          </cell>
        </row>
        <row r="81">
          <cell r="F81">
            <v>0</v>
          </cell>
        </row>
        <row r="82">
          <cell r="A82">
            <v>2010799</v>
          </cell>
          <cell r="B82" t="str">
            <v>     其他税收事务支出</v>
          </cell>
          <cell r="C82">
            <v>0</v>
          </cell>
        </row>
        <row r="83">
          <cell r="A83">
            <v>20108</v>
          </cell>
          <cell r="B83" t="str">
            <v>   审计事务</v>
          </cell>
          <cell r="C83">
            <v>131</v>
          </cell>
        </row>
        <row r="83">
          <cell r="F83">
            <v>113</v>
          </cell>
        </row>
        <row r="84">
          <cell r="A84">
            <v>2010801</v>
          </cell>
          <cell r="B84" t="str">
            <v>     行政运行</v>
          </cell>
          <cell r="C84">
            <v>42</v>
          </cell>
        </row>
        <row r="84">
          <cell r="F84">
            <v>24</v>
          </cell>
        </row>
        <row r="85">
          <cell r="A85">
            <v>2010802</v>
          </cell>
          <cell r="B85" t="str">
            <v>     一般行政管理事务</v>
          </cell>
          <cell r="C85">
            <v>0</v>
          </cell>
        </row>
        <row r="85">
          <cell r="F85">
            <v>0</v>
          </cell>
        </row>
        <row r="86">
          <cell r="A86">
            <v>2010803</v>
          </cell>
          <cell r="B86" t="str">
            <v>     机关服务</v>
          </cell>
          <cell r="C86">
            <v>0</v>
          </cell>
        </row>
        <row r="86">
          <cell r="F86">
            <v>0</v>
          </cell>
        </row>
        <row r="87">
          <cell r="A87">
            <v>2010804</v>
          </cell>
          <cell r="B87" t="str">
            <v>     审计业务</v>
          </cell>
          <cell r="C87">
            <v>89</v>
          </cell>
        </row>
        <row r="87">
          <cell r="F87">
            <v>89</v>
          </cell>
        </row>
        <row r="88">
          <cell r="A88">
            <v>2010805</v>
          </cell>
          <cell r="B88" t="str">
            <v>     审计管理</v>
          </cell>
          <cell r="C88">
            <v>0</v>
          </cell>
        </row>
        <row r="88">
          <cell r="F88">
            <v>0</v>
          </cell>
        </row>
        <row r="89">
          <cell r="A89">
            <v>2010806</v>
          </cell>
          <cell r="B89" t="str">
            <v>     信息化建设</v>
          </cell>
          <cell r="C89">
            <v>0</v>
          </cell>
        </row>
        <row r="89">
          <cell r="F89">
            <v>0</v>
          </cell>
        </row>
        <row r="90">
          <cell r="A90">
            <v>2010850</v>
          </cell>
          <cell r="B90" t="str">
            <v>     事业运行</v>
          </cell>
          <cell r="C90">
            <v>0</v>
          </cell>
        </row>
        <row r="90">
          <cell r="F90">
            <v>0</v>
          </cell>
        </row>
        <row r="91">
          <cell r="A91">
            <v>2010899</v>
          </cell>
          <cell r="B91" t="str">
            <v>     其他审计事务支出</v>
          </cell>
          <cell r="C91">
            <v>0</v>
          </cell>
        </row>
        <row r="91">
          <cell r="F91">
            <v>0</v>
          </cell>
        </row>
        <row r="92">
          <cell r="A92">
            <v>20109</v>
          </cell>
          <cell r="B92" t="str">
            <v>   海关事务</v>
          </cell>
          <cell r="C92">
            <v>0</v>
          </cell>
        </row>
        <row r="92">
          <cell r="F92">
            <v>0</v>
          </cell>
        </row>
        <row r="93">
          <cell r="A93">
            <v>2010901</v>
          </cell>
          <cell r="B93" t="str">
            <v>     行政运行</v>
          </cell>
          <cell r="C93">
            <v>0</v>
          </cell>
        </row>
        <row r="93">
          <cell r="F93">
            <v>0</v>
          </cell>
        </row>
        <row r="94">
          <cell r="A94">
            <v>2010902</v>
          </cell>
          <cell r="B94" t="str">
            <v>     一般行政管理事务</v>
          </cell>
          <cell r="C94">
            <v>0</v>
          </cell>
        </row>
        <row r="94">
          <cell r="F94">
            <v>0</v>
          </cell>
        </row>
        <row r="95">
          <cell r="A95">
            <v>2010903</v>
          </cell>
          <cell r="B95" t="str">
            <v>     机关服务</v>
          </cell>
          <cell r="C95">
            <v>0</v>
          </cell>
        </row>
        <row r="95">
          <cell r="F95">
            <v>0</v>
          </cell>
        </row>
        <row r="96">
          <cell r="A96">
            <v>2010905</v>
          </cell>
          <cell r="B96" t="str">
            <v>     缉私办案</v>
          </cell>
          <cell r="C96">
            <v>0</v>
          </cell>
        </row>
        <row r="96">
          <cell r="F96">
            <v>0</v>
          </cell>
        </row>
        <row r="97">
          <cell r="A97">
            <v>2010907</v>
          </cell>
          <cell r="B97" t="str">
            <v>     口岸管理</v>
          </cell>
          <cell r="C97">
            <v>0</v>
          </cell>
        </row>
        <row r="97">
          <cell r="F97">
            <v>0</v>
          </cell>
        </row>
        <row r="98">
          <cell r="A98">
            <v>2010908</v>
          </cell>
          <cell r="B98" t="str">
            <v>     信息化建设</v>
          </cell>
          <cell r="C98">
            <v>0</v>
          </cell>
        </row>
        <row r="98">
          <cell r="F98">
            <v>0</v>
          </cell>
        </row>
        <row r="99">
          <cell r="A99">
            <v>2010909</v>
          </cell>
          <cell r="B99" t="str">
            <v>     海关关务</v>
          </cell>
          <cell r="C99">
            <v>0</v>
          </cell>
        </row>
        <row r="99">
          <cell r="F99">
            <v>0</v>
          </cell>
        </row>
        <row r="100">
          <cell r="A100">
            <v>2010910</v>
          </cell>
          <cell r="B100" t="str">
            <v>     关税征管</v>
          </cell>
          <cell r="C100">
            <v>0</v>
          </cell>
        </row>
        <row r="100">
          <cell r="F100">
            <v>0</v>
          </cell>
        </row>
        <row r="101">
          <cell r="A101">
            <v>2010911</v>
          </cell>
          <cell r="B101" t="str">
            <v>     海关监管</v>
          </cell>
          <cell r="C101">
            <v>0</v>
          </cell>
        </row>
        <row r="101">
          <cell r="F101">
            <v>0</v>
          </cell>
        </row>
        <row r="102">
          <cell r="A102">
            <v>2010912</v>
          </cell>
          <cell r="B102" t="str">
            <v>     检验检疫</v>
          </cell>
          <cell r="C102">
            <v>0</v>
          </cell>
        </row>
        <row r="102">
          <cell r="F102">
            <v>0</v>
          </cell>
        </row>
        <row r="103">
          <cell r="A103">
            <v>2010950</v>
          </cell>
          <cell r="B103" t="str">
            <v>     事业运行</v>
          </cell>
          <cell r="C103">
            <v>0</v>
          </cell>
        </row>
        <row r="103">
          <cell r="F103">
            <v>0</v>
          </cell>
        </row>
        <row r="104">
          <cell r="A104">
            <v>2010999</v>
          </cell>
          <cell r="B104" t="str">
            <v>     其他海关事务支出</v>
          </cell>
          <cell r="C104">
            <v>0</v>
          </cell>
        </row>
        <row r="104">
          <cell r="F104">
            <v>0</v>
          </cell>
        </row>
        <row r="105">
          <cell r="A105">
            <v>20110</v>
          </cell>
          <cell r="B105" t="str">
            <v>   人力资源事务▲</v>
          </cell>
          <cell r="C105">
            <v>0</v>
          </cell>
        </row>
        <row r="105">
          <cell r="F105">
            <v>0</v>
          </cell>
        </row>
        <row r="106">
          <cell r="A106">
            <v>2011001</v>
          </cell>
          <cell r="B106" t="str">
            <v>     行政运行▲</v>
          </cell>
          <cell r="C106">
            <v>0</v>
          </cell>
        </row>
        <row r="107">
          <cell r="A107">
            <v>2011002</v>
          </cell>
          <cell r="B107" t="str">
            <v>     一般行政管理事务▲</v>
          </cell>
          <cell r="C107">
            <v>0</v>
          </cell>
        </row>
        <row r="108">
          <cell r="A108">
            <v>2011003</v>
          </cell>
          <cell r="B108" t="str">
            <v>     机关服务▲</v>
          </cell>
          <cell r="C108">
            <v>0</v>
          </cell>
        </row>
        <row r="108">
          <cell r="F108">
            <v>0</v>
          </cell>
        </row>
        <row r="109">
          <cell r="A109">
            <v>2011004</v>
          </cell>
          <cell r="B109" t="str">
            <v>     政府特殊津贴▲</v>
          </cell>
          <cell r="C109">
            <v>0</v>
          </cell>
        </row>
        <row r="109">
          <cell r="F109">
            <v>0</v>
          </cell>
        </row>
        <row r="110">
          <cell r="A110">
            <v>2011005</v>
          </cell>
          <cell r="B110" t="str">
            <v>     资助留学回国人员▲</v>
          </cell>
          <cell r="C110">
            <v>0</v>
          </cell>
        </row>
        <row r="110">
          <cell r="F110">
            <v>0</v>
          </cell>
        </row>
        <row r="111">
          <cell r="A111">
            <v>2011007</v>
          </cell>
          <cell r="B111" t="str">
            <v>     博士后日常经费▲</v>
          </cell>
          <cell r="C111">
            <v>0</v>
          </cell>
        </row>
        <row r="111">
          <cell r="F111">
            <v>0</v>
          </cell>
        </row>
        <row r="112">
          <cell r="A112">
            <v>2011008</v>
          </cell>
          <cell r="B112" t="str">
            <v>     引进人才费用▲</v>
          </cell>
          <cell r="C112">
            <v>0</v>
          </cell>
        </row>
        <row r="112">
          <cell r="F112">
            <v>0</v>
          </cell>
        </row>
        <row r="113">
          <cell r="A113">
            <v>2011050</v>
          </cell>
          <cell r="B113" t="str">
            <v>     事业运行▲</v>
          </cell>
          <cell r="C113">
            <v>0</v>
          </cell>
        </row>
        <row r="113">
          <cell r="F113">
            <v>0</v>
          </cell>
        </row>
        <row r="114">
          <cell r="A114">
            <v>2011099</v>
          </cell>
          <cell r="B114" t="str">
            <v>     其他人力资源事务支出▲</v>
          </cell>
        </row>
        <row r="115">
          <cell r="A115">
            <v>20111</v>
          </cell>
          <cell r="B115" t="str">
            <v>   纪检监察事务</v>
          </cell>
          <cell r="C115">
            <v>1581</v>
          </cell>
        </row>
        <row r="115">
          <cell r="F115">
            <v>1783</v>
          </cell>
        </row>
        <row r="116">
          <cell r="A116">
            <v>2011101</v>
          </cell>
          <cell r="B116" t="str">
            <v>     行政运行</v>
          </cell>
          <cell r="C116">
            <v>1402</v>
          </cell>
        </row>
        <row r="116">
          <cell r="F116">
            <v>1604</v>
          </cell>
        </row>
        <row r="117">
          <cell r="A117">
            <v>2011102</v>
          </cell>
          <cell r="B117" t="str">
            <v>     一般行政管理事务</v>
          </cell>
          <cell r="C117">
            <v>87</v>
          </cell>
        </row>
        <row r="117">
          <cell r="F117">
            <v>87</v>
          </cell>
        </row>
        <row r="118">
          <cell r="A118">
            <v>2011103</v>
          </cell>
          <cell r="B118" t="str">
            <v>     机关服务</v>
          </cell>
          <cell r="C118">
            <v>0</v>
          </cell>
        </row>
        <row r="118">
          <cell r="F118">
            <v>0</v>
          </cell>
        </row>
        <row r="119">
          <cell r="A119">
            <v>2011104</v>
          </cell>
          <cell r="B119" t="str">
            <v>     大案要案查处</v>
          </cell>
          <cell r="C119">
            <v>15</v>
          </cell>
        </row>
        <row r="119">
          <cell r="F119">
            <v>15</v>
          </cell>
        </row>
        <row r="120">
          <cell r="A120">
            <v>2011105</v>
          </cell>
          <cell r="B120" t="str">
            <v>     派驻派出机构</v>
          </cell>
          <cell r="C120">
            <v>0</v>
          </cell>
        </row>
        <row r="120">
          <cell r="F120">
            <v>0</v>
          </cell>
        </row>
        <row r="121">
          <cell r="A121">
            <v>2011106</v>
          </cell>
          <cell r="B121" t="str">
            <v>     巡视工作</v>
          </cell>
          <cell r="C121">
            <v>0</v>
          </cell>
        </row>
        <row r="121">
          <cell r="F121">
            <v>0</v>
          </cell>
        </row>
        <row r="122">
          <cell r="A122">
            <v>2011150</v>
          </cell>
          <cell r="B122" t="str">
            <v>     事业运行</v>
          </cell>
          <cell r="C122">
            <v>53</v>
          </cell>
        </row>
        <row r="122">
          <cell r="F122">
            <v>53</v>
          </cell>
        </row>
        <row r="123">
          <cell r="A123">
            <v>2011199</v>
          </cell>
          <cell r="B123" t="str">
            <v>     其他纪检监察事务支出</v>
          </cell>
          <cell r="C123">
            <v>24</v>
          </cell>
        </row>
        <row r="123">
          <cell r="F123">
            <v>24</v>
          </cell>
        </row>
        <row r="124">
          <cell r="A124">
            <v>20113</v>
          </cell>
          <cell r="B124" t="str">
            <v>   商贸事务</v>
          </cell>
          <cell r="C124">
            <v>232</v>
          </cell>
        </row>
        <row r="124">
          <cell r="F124">
            <v>232</v>
          </cell>
        </row>
        <row r="125">
          <cell r="A125">
            <v>2011301</v>
          </cell>
          <cell r="B125" t="str">
            <v>     行政运行</v>
          </cell>
          <cell r="C125">
            <v>204</v>
          </cell>
        </row>
        <row r="125">
          <cell r="F125">
            <v>204</v>
          </cell>
        </row>
        <row r="126">
          <cell r="A126">
            <v>2011302</v>
          </cell>
          <cell r="B126" t="str">
            <v>     一般行政管理事务</v>
          </cell>
        </row>
        <row r="127">
          <cell r="A127">
            <v>2011303</v>
          </cell>
          <cell r="B127" t="str">
            <v>     机关服务</v>
          </cell>
          <cell r="C127">
            <v>0</v>
          </cell>
        </row>
        <row r="127">
          <cell r="F127">
            <v>0</v>
          </cell>
        </row>
        <row r="128">
          <cell r="A128">
            <v>2011304</v>
          </cell>
          <cell r="B128" t="str">
            <v>     对外贸易管理</v>
          </cell>
        </row>
        <row r="129">
          <cell r="A129">
            <v>2011305</v>
          </cell>
          <cell r="B129" t="str">
            <v>     国际经济合作</v>
          </cell>
          <cell r="C129">
            <v>0</v>
          </cell>
        </row>
        <row r="129">
          <cell r="F129">
            <v>0</v>
          </cell>
        </row>
        <row r="130">
          <cell r="A130">
            <v>2011306</v>
          </cell>
          <cell r="B130" t="str">
            <v>     外资管理</v>
          </cell>
          <cell r="C130">
            <v>0</v>
          </cell>
        </row>
        <row r="130">
          <cell r="F130">
            <v>0</v>
          </cell>
        </row>
        <row r="131">
          <cell r="A131">
            <v>2011307</v>
          </cell>
          <cell r="B131" t="str">
            <v>     国内贸易管理</v>
          </cell>
          <cell r="C131">
            <v>0</v>
          </cell>
        </row>
        <row r="131">
          <cell r="F131">
            <v>0</v>
          </cell>
        </row>
        <row r="132">
          <cell r="A132">
            <v>2011308</v>
          </cell>
          <cell r="B132" t="str">
            <v>     招商引资</v>
          </cell>
          <cell r="C132">
            <v>28</v>
          </cell>
        </row>
        <row r="132">
          <cell r="F132">
            <v>28</v>
          </cell>
        </row>
        <row r="133">
          <cell r="A133">
            <v>2011350</v>
          </cell>
          <cell r="B133" t="str">
            <v>     事业运行</v>
          </cell>
          <cell r="C133">
            <v>0</v>
          </cell>
        </row>
        <row r="133">
          <cell r="F133">
            <v>0</v>
          </cell>
        </row>
        <row r="134">
          <cell r="A134">
            <v>2011399</v>
          </cell>
          <cell r="B134" t="str">
            <v>     其他商贸事务支出</v>
          </cell>
        </row>
        <row r="135">
          <cell r="A135">
            <v>20114</v>
          </cell>
          <cell r="B135" t="str">
            <v>   知识产权事务</v>
          </cell>
          <cell r="C135">
            <v>0</v>
          </cell>
        </row>
        <row r="135">
          <cell r="F135">
            <v>0</v>
          </cell>
        </row>
        <row r="136">
          <cell r="A136">
            <v>2011401</v>
          </cell>
          <cell r="B136" t="str">
            <v>     行政运行</v>
          </cell>
          <cell r="C136">
            <v>0</v>
          </cell>
        </row>
        <row r="136">
          <cell r="F136">
            <v>0</v>
          </cell>
        </row>
        <row r="137">
          <cell r="A137">
            <v>2011402</v>
          </cell>
          <cell r="B137" t="str">
            <v>     一般行政管理事务</v>
          </cell>
          <cell r="C137">
            <v>0</v>
          </cell>
        </row>
        <row r="137">
          <cell r="F137">
            <v>0</v>
          </cell>
        </row>
        <row r="138">
          <cell r="A138">
            <v>2011403</v>
          </cell>
          <cell r="B138" t="str">
            <v>     机关服务</v>
          </cell>
          <cell r="C138">
            <v>0</v>
          </cell>
        </row>
        <row r="138">
          <cell r="F138">
            <v>0</v>
          </cell>
        </row>
        <row r="139">
          <cell r="A139">
            <v>2011404</v>
          </cell>
          <cell r="B139" t="str">
            <v>     专利审批</v>
          </cell>
          <cell r="C139">
            <v>0</v>
          </cell>
        </row>
        <row r="139">
          <cell r="F139">
            <v>0</v>
          </cell>
        </row>
        <row r="140">
          <cell r="A140">
            <v>2011405</v>
          </cell>
          <cell r="B140" t="str">
            <v>     产权战略与规划</v>
          </cell>
          <cell r="C140">
            <v>0</v>
          </cell>
        </row>
        <row r="140">
          <cell r="F140">
            <v>0</v>
          </cell>
        </row>
        <row r="141">
          <cell r="A141">
            <v>2011406</v>
          </cell>
          <cell r="B141" t="str">
            <v>     专利试点和产业化推进▲</v>
          </cell>
          <cell r="C141">
            <v>0</v>
          </cell>
        </row>
        <row r="141">
          <cell r="F141">
            <v>0</v>
          </cell>
        </row>
        <row r="142">
          <cell r="A142">
            <v>2011408</v>
          </cell>
          <cell r="B142" t="str">
            <v>     国际合作与交流</v>
          </cell>
          <cell r="C142">
            <v>0</v>
          </cell>
        </row>
        <row r="142">
          <cell r="F142">
            <v>0</v>
          </cell>
        </row>
        <row r="143">
          <cell r="A143">
            <v>2011409</v>
          </cell>
          <cell r="B143" t="str">
            <v>     知识产权宏观管理</v>
          </cell>
          <cell r="C143">
            <v>0</v>
          </cell>
        </row>
        <row r="143">
          <cell r="F143">
            <v>0</v>
          </cell>
        </row>
        <row r="144">
          <cell r="A144">
            <v>2011410</v>
          </cell>
          <cell r="B144" t="str">
            <v>     商标管理</v>
          </cell>
          <cell r="C144">
            <v>0</v>
          </cell>
        </row>
        <row r="144">
          <cell r="F144">
            <v>0</v>
          </cell>
        </row>
        <row r="145">
          <cell r="A145">
            <v>2011411</v>
          </cell>
          <cell r="B145" t="str">
            <v>     原产地地理标志管理</v>
          </cell>
          <cell r="C145">
            <v>0</v>
          </cell>
        </row>
        <row r="145">
          <cell r="F145">
            <v>0</v>
          </cell>
        </row>
        <row r="146">
          <cell r="A146">
            <v>2011450</v>
          </cell>
          <cell r="B146" t="str">
            <v>     事业运行</v>
          </cell>
          <cell r="C146">
            <v>0</v>
          </cell>
        </row>
        <row r="146">
          <cell r="F146">
            <v>0</v>
          </cell>
        </row>
        <row r="147">
          <cell r="A147">
            <v>2011499</v>
          </cell>
          <cell r="B147" t="str">
            <v>     其他知识产权事务支出</v>
          </cell>
          <cell r="C147">
            <v>0</v>
          </cell>
        </row>
        <row r="147">
          <cell r="F147">
            <v>0</v>
          </cell>
        </row>
        <row r="148">
          <cell r="A148">
            <v>20123</v>
          </cell>
          <cell r="B148" t="str">
            <v>   民族事务</v>
          </cell>
          <cell r="C148">
            <v>200</v>
          </cell>
        </row>
        <row r="148">
          <cell r="F148">
            <v>174</v>
          </cell>
        </row>
        <row r="149">
          <cell r="A149">
            <v>2012301</v>
          </cell>
          <cell r="B149" t="str">
            <v>     行政运行</v>
          </cell>
          <cell r="C149">
            <v>155</v>
          </cell>
        </row>
        <row r="149">
          <cell r="F149">
            <v>129</v>
          </cell>
        </row>
        <row r="150">
          <cell r="A150">
            <v>2012302</v>
          </cell>
          <cell r="B150" t="str">
            <v>     一般行政管理事务</v>
          </cell>
        </row>
        <row r="151">
          <cell r="A151">
            <v>2012303</v>
          </cell>
          <cell r="B151" t="str">
            <v>     机关服务</v>
          </cell>
          <cell r="C151">
            <v>0</v>
          </cell>
        </row>
        <row r="151">
          <cell r="F151">
            <v>0</v>
          </cell>
        </row>
        <row r="152">
          <cell r="A152">
            <v>2012304</v>
          </cell>
          <cell r="B152" t="str">
            <v>     民族工作专项</v>
          </cell>
          <cell r="C152">
            <v>13</v>
          </cell>
        </row>
        <row r="152">
          <cell r="F152">
            <v>13</v>
          </cell>
        </row>
        <row r="153">
          <cell r="A153">
            <v>2012350</v>
          </cell>
          <cell r="B153" t="str">
            <v>     事业运行</v>
          </cell>
          <cell r="C153">
            <v>0</v>
          </cell>
        </row>
        <row r="153">
          <cell r="F153">
            <v>0</v>
          </cell>
        </row>
        <row r="154">
          <cell r="A154">
            <v>2012399</v>
          </cell>
          <cell r="B154" t="str">
            <v>     其他民族事务支出</v>
          </cell>
          <cell r="C154">
            <v>32</v>
          </cell>
        </row>
        <row r="154">
          <cell r="F154">
            <v>32</v>
          </cell>
        </row>
        <row r="155">
          <cell r="A155">
            <v>20125</v>
          </cell>
          <cell r="B155" t="str">
            <v>   港澳台事务</v>
          </cell>
          <cell r="C155">
            <v>0</v>
          </cell>
        </row>
        <row r="155">
          <cell r="F155">
            <v>0</v>
          </cell>
        </row>
        <row r="156">
          <cell r="A156">
            <v>2012501</v>
          </cell>
          <cell r="B156" t="str">
            <v>     行政运行</v>
          </cell>
          <cell r="C156">
            <v>0</v>
          </cell>
        </row>
        <row r="156">
          <cell r="F156">
            <v>0</v>
          </cell>
        </row>
        <row r="157">
          <cell r="A157">
            <v>2012502</v>
          </cell>
          <cell r="B157" t="str">
            <v>     一般行政管理事务</v>
          </cell>
          <cell r="C157">
            <v>0</v>
          </cell>
        </row>
        <row r="157">
          <cell r="F157">
            <v>0</v>
          </cell>
        </row>
        <row r="158">
          <cell r="A158">
            <v>2012503</v>
          </cell>
          <cell r="B158" t="str">
            <v>     机关服务</v>
          </cell>
          <cell r="C158">
            <v>0</v>
          </cell>
        </row>
        <row r="158">
          <cell r="F158">
            <v>0</v>
          </cell>
        </row>
        <row r="159">
          <cell r="A159">
            <v>2012504</v>
          </cell>
          <cell r="B159" t="str">
            <v>     港澳事务</v>
          </cell>
          <cell r="C159">
            <v>0</v>
          </cell>
        </row>
        <row r="159">
          <cell r="F159">
            <v>0</v>
          </cell>
        </row>
        <row r="160">
          <cell r="A160">
            <v>2012505</v>
          </cell>
          <cell r="B160" t="str">
            <v>     台湾事务</v>
          </cell>
          <cell r="C160">
            <v>0</v>
          </cell>
        </row>
        <row r="160">
          <cell r="F160">
            <v>0</v>
          </cell>
        </row>
        <row r="161">
          <cell r="A161">
            <v>2012550</v>
          </cell>
          <cell r="B161" t="str">
            <v>     事业运行</v>
          </cell>
          <cell r="C161">
            <v>0</v>
          </cell>
        </row>
        <row r="161">
          <cell r="F161">
            <v>0</v>
          </cell>
        </row>
        <row r="162">
          <cell r="A162">
            <v>2012599</v>
          </cell>
          <cell r="B162" t="str">
            <v>     其他港澳台事务支出</v>
          </cell>
          <cell r="C162">
            <v>0</v>
          </cell>
        </row>
        <row r="162">
          <cell r="F162">
            <v>0</v>
          </cell>
        </row>
        <row r="163">
          <cell r="A163">
            <v>20126</v>
          </cell>
          <cell r="B163" t="str">
            <v>   档案事务</v>
          </cell>
          <cell r="C163">
            <v>282</v>
          </cell>
        </row>
        <row r="163">
          <cell r="F163">
            <v>97</v>
          </cell>
        </row>
        <row r="164">
          <cell r="A164">
            <v>2012601</v>
          </cell>
          <cell r="B164" t="str">
            <v>     行政运行</v>
          </cell>
          <cell r="C164">
            <v>1</v>
          </cell>
        </row>
        <row r="164">
          <cell r="F164">
            <v>1</v>
          </cell>
        </row>
        <row r="165">
          <cell r="A165">
            <v>2012602</v>
          </cell>
          <cell r="B165" t="str">
            <v>     一般行政管理事务</v>
          </cell>
          <cell r="C165">
            <v>0</v>
          </cell>
        </row>
        <row r="165">
          <cell r="F165">
            <v>0</v>
          </cell>
        </row>
        <row r="166">
          <cell r="A166">
            <v>2012603</v>
          </cell>
          <cell r="B166" t="str">
            <v>     机关服务</v>
          </cell>
          <cell r="C166">
            <v>0</v>
          </cell>
        </row>
        <row r="166">
          <cell r="F166">
            <v>0</v>
          </cell>
        </row>
        <row r="167">
          <cell r="A167">
            <v>2012604</v>
          </cell>
          <cell r="B167" t="str">
            <v>     档案馆</v>
          </cell>
          <cell r="C167">
            <v>281</v>
          </cell>
        </row>
        <row r="167">
          <cell r="F167">
            <v>96</v>
          </cell>
        </row>
        <row r="168">
          <cell r="A168">
            <v>2012699</v>
          </cell>
          <cell r="B168" t="str">
            <v>     其他档案事务支出</v>
          </cell>
          <cell r="C168">
            <v>0</v>
          </cell>
        </row>
        <row r="168">
          <cell r="F168">
            <v>0</v>
          </cell>
        </row>
        <row r="169">
          <cell r="A169">
            <v>20128</v>
          </cell>
          <cell r="B169" t="str">
            <v>   民主党派及工商联事务</v>
          </cell>
          <cell r="C169">
            <v>107</v>
          </cell>
        </row>
        <row r="169">
          <cell r="F169">
            <v>82</v>
          </cell>
        </row>
        <row r="170">
          <cell r="A170">
            <v>2012801</v>
          </cell>
          <cell r="B170" t="str">
            <v>     行政运行</v>
          </cell>
          <cell r="C170">
            <v>100</v>
          </cell>
        </row>
        <row r="170">
          <cell r="F170">
            <v>75</v>
          </cell>
        </row>
        <row r="171">
          <cell r="A171">
            <v>2012802</v>
          </cell>
          <cell r="B171" t="str">
            <v>     一般行政管理事务</v>
          </cell>
        </row>
        <row r="172">
          <cell r="A172">
            <v>2012803</v>
          </cell>
          <cell r="B172" t="str">
            <v>     机关服务</v>
          </cell>
          <cell r="C172">
            <v>0</v>
          </cell>
        </row>
        <row r="172">
          <cell r="F172">
            <v>0</v>
          </cell>
        </row>
        <row r="173">
          <cell r="A173">
            <v>2012804</v>
          </cell>
          <cell r="B173" t="str">
            <v>     参政议政</v>
          </cell>
          <cell r="C173">
            <v>0</v>
          </cell>
        </row>
        <row r="173">
          <cell r="F173">
            <v>0</v>
          </cell>
        </row>
        <row r="174">
          <cell r="A174">
            <v>2012850</v>
          </cell>
          <cell r="B174" t="str">
            <v>     事业运行</v>
          </cell>
          <cell r="C174">
            <v>0</v>
          </cell>
        </row>
        <row r="174">
          <cell r="F174">
            <v>0</v>
          </cell>
        </row>
        <row r="175">
          <cell r="A175">
            <v>2012899</v>
          </cell>
          <cell r="B175" t="str">
            <v>     其他民主党派及工商联事务支出</v>
          </cell>
          <cell r="C175">
            <v>7</v>
          </cell>
        </row>
        <row r="175">
          <cell r="F175">
            <v>7</v>
          </cell>
        </row>
        <row r="176">
          <cell r="A176">
            <v>20129</v>
          </cell>
          <cell r="B176" t="str">
            <v>   群众团体事务</v>
          </cell>
          <cell r="C176">
            <v>421</v>
          </cell>
        </row>
        <row r="176">
          <cell r="F176">
            <v>405</v>
          </cell>
        </row>
        <row r="177">
          <cell r="A177">
            <v>2012901</v>
          </cell>
          <cell r="B177" t="str">
            <v>     行政运行</v>
          </cell>
          <cell r="C177">
            <v>328</v>
          </cell>
        </row>
        <row r="177">
          <cell r="F177">
            <v>332</v>
          </cell>
        </row>
        <row r="178">
          <cell r="A178">
            <v>2012902</v>
          </cell>
          <cell r="B178" t="str">
            <v>     一般行政管理事务</v>
          </cell>
          <cell r="C178">
            <v>33</v>
          </cell>
        </row>
        <row r="178">
          <cell r="F178">
            <v>13</v>
          </cell>
        </row>
        <row r="179">
          <cell r="A179">
            <v>2012903</v>
          </cell>
          <cell r="B179" t="str">
            <v>     机关服务</v>
          </cell>
          <cell r="C179">
            <v>0</v>
          </cell>
        </row>
        <row r="179">
          <cell r="F179">
            <v>0</v>
          </cell>
        </row>
        <row r="180">
          <cell r="A180">
            <v>2012906</v>
          </cell>
          <cell r="B180" t="str">
            <v>     工会事务</v>
          </cell>
        </row>
        <row r="181">
          <cell r="A181">
            <v>2012950</v>
          </cell>
          <cell r="B181" t="str">
            <v>     事业运行</v>
          </cell>
          <cell r="C181">
            <v>0</v>
          </cell>
        </row>
        <row r="181">
          <cell r="F181">
            <v>0</v>
          </cell>
        </row>
        <row r="182">
          <cell r="A182">
            <v>2012999</v>
          </cell>
          <cell r="B182" t="str">
            <v>     其他群众团体事务支出</v>
          </cell>
          <cell r="C182">
            <v>60</v>
          </cell>
        </row>
        <row r="182">
          <cell r="F182">
            <v>60</v>
          </cell>
        </row>
        <row r="183">
          <cell r="A183">
            <v>20131</v>
          </cell>
          <cell r="B183" t="str">
            <v>   党委办公厅（室）及相关机构事务</v>
          </cell>
          <cell r="C183">
            <v>840</v>
          </cell>
        </row>
        <row r="183">
          <cell r="F183">
            <v>786</v>
          </cell>
        </row>
        <row r="184">
          <cell r="A184">
            <v>2013101</v>
          </cell>
          <cell r="B184" t="str">
            <v>     行政运行</v>
          </cell>
          <cell r="C184">
            <v>620</v>
          </cell>
        </row>
        <row r="184">
          <cell r="F184">
            <v>592</v>
          </cell>
        </row>
        <row r="185">
          <cell r="A185">
            <v>2013102</v>
          </cell>
          <cell r="B185" t="str">
            <v>     一般行政管理事务</v>
          </cell>
          <cell r="C185">
            <v>137</v>
          </cell>
        </row>
        <row r="185">
          <cell r="F185">
            <v>137</v>
          </cell>
        </row>
        <row r="186">
          <cell r="A186">
            <v>2013103</v>
          </cell>
          <cell r="B186" t="str">
            <v>     机关服务</v>
          </cell>
          <cell r="C186">
            <v>0</v>
          </cell>
        </row>
        <row r="186">
          <cell r="F186">
            <v>52</v>
          </cell>
        </row>
        <row r="187">
          <cell r="A187">
            <v>2013105</v>
          </cell>
          <cell r="B187" t="str">
            <v>     专项业务</v>
          </cell>
          <cell r="C187">
            <v>0</v>
          </cell>
        </row>
        <row r="187">
          <cell r="F187">
            <v>0</v>
          </cell>
        </row>
        <row r="188">
          <cell r="A188">
            <v>2013150</v>
          </cell>
          <cell r="B188" t="str">
            <v>     事业运行</v>
          </cell>
          <cell r="C188">
            <v>78</v>
          </cell>
        </row>
        <row r="189">
          <cell r="A189">
            <v>2013199</v>
          </cell>
          <cell r="B189" t="str">
            <v>     其他党委办公厅（室）及相关机构事务支出</v>
          </cell>
          <cell r="C189">
            <v>5</v>
          </cell>
        </row>
        <row r="189">
          <cell r="F189">
            <v>5</v>
          </cell>
        </row>
        <row r="190">
          <cell r="A190">
            <v>20132</v>
          </cell>
          <cell r="B190" t="str">
            <v>   组织事务</v>
          </cell>
          <cell r="C190">
            <v>1182</v>
          </cell>
        </row>
        <row r="190">
          <cell r="F190">
            <v>1147</v>
          </cell>
        </row>
        <row r="191">
          <cell r="A191">
            <v>2013201</v>
          </cell>
          <cell r="B191" t="str">
            <v>     行政运行</v>
          </cell>
          <cell r="C191">
            <v>688</v>
          </cell>
        </row>
        <row r="191">
          <cell r="F191">
            <v>653</v>
          </cell>
        </row>
        <row r="192">
          <cell r="A192">
            <v>2013202</v>
          </cell>
          <cell r="B192" t="str">
            <v>     一般行政管理事务</v>
          </cell>
          <cell r="C192">
            <v>154</v>
          </cell>
        </row>
        <row r="192">
          <cell r="F192">
            <v>154</v>
          </cell>
        </row>
        <row r="193">
          <cell r="A193">
            <v>2013203</v>
          </cell>
          <cell r="B193" t="str">
            <v>     机关服务</v>
          </cell>
          <cell r="C193">
            <v>0</v>
          </cell>
        </row>
        <row r="193">
          <cell r="F193">
            <v>0</v>
          </cell>
        </row>
        <row r="194">
          <cell r="A194">
            <v>2013204</v>
          </cell>
          <cell r="B194" t="str">
            <v>     公务员事务</v>
          </cell>
          <cell r="C194">
            <v>5</v>
          </cell>
        </row>
        <row r="194">
          <cell r="F194">
            <v>5</v>
          </cell>
        </row>
        <row r="195">
          <cell r="A195">
            <v>2013250</v>
          </cell>
          <cell r="B195" t="str">
            <v>     事业运行</v>
          </cell>
          <cell r="C195">
            <v>0</v>
          </cell>
        </row>
        <row r="195">
          <cell r="F195">
            <v>0</v>
          </cell>
        </row>
        <row r="196">
          <cell r="A196">
            <v>2013299</v>
          </cell>
          <cell r="B196" t="str">
            <v>     其他组织事务支出</v>
          </cell>
          <cell r="C196">
            <v>335</v>
          </cell>
        </row>
        <row r="196">
          <cell r="F196">
            <v>335</v>
          </cell>
        </row>
        <row r="197">
          <cell r="A197">
            <v>20133</v>
          </cell>
          <cell r="B197" t="str">
            <v>   宣传事务</v>
          </cell>
          <cell r="C197">
            <v>999</v>
          </cell>
        </row>
        <row r="197">
          <cell r="F197">
            <v>963</v>
          </cell>
        </row>
        <row r="198">
          <cell r="A198">
            <v>2013301</v>
          </cell>
          <cell r="B198" t="str">
            <v>     行政运行</v>
          </cell>
          <cell r="C198">
            <v>560</v>
          </cell>
        </row>
        <row r="198">
          <cell r="F198">
            <v>562</v>
          </cell>
        </row>
        <row r="199">
          <cell r="A199">
            <v>2013302</v>
          </cell>
          <cell r="B199" t="str">
            <v>     一般行政管理事务</v>
          </cell>
        </row>
        <row r="200">
          <cell r="A200">
            <v>2013303</v>
          </cell>
          <cell r="B200" t="str">
            <v>     机关服务</v>
          </cell>
        </row>
        <row r="201">
          <cell r="A201">
            <v>2013304</v>
          </cell>
          <cell r="B201" t="str">
            <v>     宣传管理</v>
          </cell>
          <cell r="C201">
            <v>390</v>
          </cell>
        </row>
        <row r="201">
          <cell r="F201">
            <v>390</v>
          </cell>
        </row>
        <row r="202">
          <cell r="A202">
            <v>2013350</v>
          </cell>
          <cell r="B202" t="str">
            <v>     事业运行</v>
          </cell>
          <cell r="C202">
            <v>0</v>
          </cell>
        </row>
        <row r="202">
          <cell r="F202">
            <v>0</v>
          </cell>
        </row>
        <row r="203">
          <cell r="A203">
            <v>2013399</v>
          </cell>
          <cell r="B203" t="str">
            <v>     其他宣传事务支出</v>
          </cell>
          <cell r="C203">
            <v>49</v>
          </cell>
        </row>
        <row r="203">
          <cell r="F203">
            <v>11</v>
          </cell>
        </row>
        <row r="204">
          <cell r="A204">
            <v>20134</v>
          </cell>
          <cell r="B204" t="str">
            <v>   统战事务</v>
          </cell>
          <cell r="C204">
            <v>232</v>
          </cell>
        </row>
        <row r="204">
          <cell r="F204">
            <v>236</v>
          </cell>
        </row>
        <row r="205">
          <cell r="A205">
            <v>2013401</v>
          </cell>
          <cell r="B205" t="str">
            <v>     行政运行</v>
          </cell>
          <cell r="C205">
            <v>153</v>
          </cell>
        </row>
        <row r="205">
          <cell r="F205">
            <v>157</v>
          </cell>
        </row>
        <row r="206">
          <cell r="A206">
            <v>2013402</v>
          </cell>
          <cell r="B206" t="str">
            <v>     一般行政管理事务</v>
          </cell>
          <cell r="C206">
            <v>9</v>
          </cell>
        </row>
        <row r="206">
          <cell r="F206">
            <v>9</v>
          </cell>
        </row>
        <row r="207">
          <cell r="A207">
            <v>2013403</v>
          </cell>
          <cell r="B207" t="str">
            <v>     机关服务</v>
          </cell>
          <cell r="C207">
            <v>0</v>
          </cell>
        </row>
        <row r="207">
          <cell r="F207">
            <v>0</v>
          </cell>
        </row>
        <row r="208">
          <cell r="A208">
            <v>2013404</v>
          </cell>
          <cell r="B208" t="str">
            <v>     宗教事务</v>
          </cell>
          <cell r="C208">
            <v>63</v>
          </cell>
        </row>
        <row r="208">
          <cell r="F208">
            <v>63</v>
          </cell>
        </row>
        <row r="209">
          <cell r="A209">
            <v>2013405</v>
          </cell>
          <cell r="B209" t="str">
            <v>     华侨事务</v>
          </cell>
          <cell r="C209">
            <v>0</v>
          </cell>
        </row>
        <row r="209">
          <cell r="F209">
            <v>0</v>
          </cell>
        </row>
        <row r="210">
          <cell r="A210">
            <v>2013450</v>
          </cell>
          <cell r="B210" t="str">
            <v>     事业运行</v>
          </cell>
          <cell r="C210">
            <v>0</v>
          </cell>
        </row>
        <row r="210">
          <cell r="F210">
            <v>0</v>
          </cell>
        </row>
        <row r="211">
          <cell r="A211">
            <v>2013499</v>
          </cell>
          <cell r="B211" t="str">
            <v>     其他统战事务支出</v>
          </cell>
          <cell r="C211">
            <v>7</v>
          </cell>
        </row>
        <row r="211">
          <cell r="F211">
            <v>7</v>
          </cell>
        </row>
        <row r="212">
          <cell r="A212">
            <v>20135</v>
          </cell>
          <cell r="B212" t="str">
            <v>   对外联络事务</v>
          </cell>
          <cell r="C212">
            <v>0</v>
          </cell>
        </row>
        <row r="212">
          <cell r="F212">
            <v>0</v>
          </cell>
        </row>
        <row r="213">
          <cell r="A213">
            <v>2013501</v>
          </cell>
          <cell r="B213" t="str">
            <v>     行政运行</v>
          </cell>
          <cell r="C213">
            <v>0</v>
          </cell>
        </row>
        <row r="213">
          <cell r="F213">
            <v>0</v>
          </cell>
        </row>
        <row r="214">
          <cell r="A214">
            <v>2013502</v>
          </cell>
          <cell r="B214" t="str">
            <v>     一般行政管理事务</v>
          </cell>
          <cell r="C214">
            <v>0</v>
          </cell>
        </row>
        <row r="214">
          <cell r="F214">
            <v>0</v>
          </cell>
        </row>
        <row r="215">
          <cell r="A215">
            <v>2013503</v>
          </cell>
          <cell r="B215" t="str">
            <v>     机关服务</v>
          </cell>
          <cell r="C215">
            <v>0</v>
          </cell>
        </row>
        <row r="215">
          <cell r="F215">
            <v>0</v>
          </cell>
        </row>
        <row r="216">
          <cell r="A216">
            <v>2013550</v>
          </cell>
          <cell r="B216" t="str">
            <v>     事业运行</v>
          </cell>
          <cell r="C216">
            <v>0</v>
          </cell>
        </row>
        <row r="216">
          <cell r="F216">
            <v>0</v>
          </cell>
        </row>
        <row r="217">
          <cell r="A217">
            <v>2013599</v>
          </cell>
          <cell r="B217" t="str">
            <v>     其他对外联络事务支出</v>
          </cell>
          <cell r="C217">
            <v>0</v>
          </cell>
        </row>
        <row r="217">
          <cell r="F217">
            <v>0</v>
          </cell>
        </row>
        <row r="218">
          <cell r="A218">
            <v>20136</v>
          </cell>
          <cell r="B218" t="str">
            <v>   其他共产党事务支出</v>
          </cell>
          <cell r="C218">
            <v>584</v>
          </cell>
        </row>
        <row r="218">
          <cell r="F218">
            <v>490</v>
          </cell>
        </row>
        <row r="219">
          <cell r="A219">
            <v>2013601</v>
          </cell>
          <cell r="B219" t="str">
            <v>     行政运行</v>
          </cell>
          <cell r="C219">
            <v>469</v>
          </cell>
        </row>
        <row r="219">
          <cell r="F219">
            <v>485</v>
          </cell>
        </row>
        <row r="220">
          <cell r="A220">
            <v>2013602</v>
          </cell>
          <cell r="B220" t="str">
            <v>     一般行政管理事务</v>
          </cell>
          <cell r="C220">
            <v>0</v>
          </cell>
        </row>
        <row r="220">
          <cell r="F220">
            <v>0</v>
          </cell>
        </row>
        <row r="221">
          <cell r="A221">
            <v>2013603</v>
          </cell>
          <cell r="B221" t="str">
            <v>     机关服务</v>
          </cell>
          <cell r="C221">
            <v>0</v>
          </cell>
        </row>
        <row r="221">
          <cell r="F221">
            <v>0</v>
          </cell>
        </row>
        <row r="222">
          <cell r="A222">
            <v>2013650</v>
          </cell>
          <cell r="B222" t="str">
            <v>     事业运行</v>
          </cell>
          <cell r="C222">
            <v>0</v>
          </cell>
        </row>
        <row r="222">
          <cell r="F222">
            <v>0</v>
          </cell>
        </row>
        <row r="223">
          <cell r="A223">
            <v>2013699</v>
          </cell>
          <cell r="B223" t="str">
            <v>     其他共产党事务支出</v>
          </cell>
          <cell r="C223">
            <v>115</v>
          </cell>
        </row>
        <row r="223">
          <cell r="F223">
            <v>5</v>
          </cell>
        </row>
        <row r="224">
          <cell r="A224">
            <v>20137</v>
          </cell>
          <cell r="B224" t="str">
            <v>   网信事务</v>
          </cell>
          <cell r="C224">
            <v>0</v>
          </cell>
        </row>
        <row r="224">
          <cell r="F224">
            <v>0</v>
          </cell>
        </row>
        <row r="225">
          <cell r="A225">
            <v>2013701</v>
          </cell>
          <cell r="B225" t="str">
            <v>     行政运行</v>
          </cell>
          <cell r="C225">
            <v>0</v>
          </cell>
        </row>
        <row r="225">
          <cell r="F225">
            <v>0</v>
          </cell>
        </row>
        <row r="226">
          <cell r="A226">
            <v>2013702</v>
          </cell>
          <cell r="B226" t="str">
            <v>     一般行政管理事务</v>
          </cell>
          <cell r="C226">
            <v>0</v>
          </cell>
        </row>
        <row r="226">
          <cell r="F226">
            <v>0</v>
          </cell>
        </row>
        <row r="227">
          <cell r="A227">
            <v>2013703</v>
          </cell>
          <cell r="B227" t="str">
            <v>     机关服务</v>
          </cell>
          <cell r="C227">
            <v>0</v>
          </cell>
        </row>
        <row r="227">
          <cell r="F227">
            <v>0</v>
          </cell>
        </row>
        <row r="228">
          <cell r="A228">
            <v>2013704</v>
          </cell>
          <cell r="B228" t="str">
            <v>     信息安全事务</v>
          </cell>
          <cell r="C228">
            <v>0</v>
          </cell>
        </row>
        <row r="228">
          <cell r="F228">
            <v>0</v>
          </cell>
        </row>
        <row r="229">
          <cell r="A229">
            <v>2013750</v>
          </cell>
          <cell r="B229" t="str">
            <v>     事业运行</v>
          </cell>
          <cell r="C229">
            <v>0</v>
          </cell>
        </row>
        <row r="229">
          <cell r="F229">
            <v>0</v>
          </cell>
        </row>
        <row r="230">
          <cell r="A230">
            <v>2013799</v>
          </cell>
          <cell r="B230" t="str">
            <v>     其他网信事务支出</v>
          </cell>
          <cell r="C230">
            <v>0</v>
          </cell>
        </row>
        <row r="230">
          <cell r="F230">
            <v>0</v>
          </cell>
        </row>
        <row r="231">
          <cell r="A231">
            <v>20138</v>
          </cell>
          <cell r="B231" t="str">
            <v>   市场监督管理事务</v>
          </cell>
          <cell r="C231">
            <v>1059</v>
          </cell>
        </row>
        <row r="231">
          <cell r="F231">
            <v>1220</v>
          </cell>
        </row>
        <row r="232">
          <cell r="A232">
            <v>2013801</v>
          </cell>
          <cell r="B232" t="str">
            <v>     行政运行</v>
          </cell>
          <cell r="C232">
            <v>1024</v>
          </cell>
        </row>
        <row r="232">
          <cell r="F232">
            <v>1185</v>
          </cell>
        </row>
        <row r="233">
          <cell r="A233">
            <v>2013802</v>
          </cell>
          <cell r="B233" t="str">
            <v>     一般行政管理事务</v>
          </cell>
          <cell r="C233">
            <v>0</v>
          </cell>
        </row>
        <row r="233">
          <cell r="F233">
            <v>0</v>
          </cell>
        </row>
        <row r="234">
          <cell r="A234">
            <v>2013803</v>
          </cell>
          <cell r="B234" t="str">
            <v>     机关服务</v>
          </cell>
          <cell r="C234">
            <v>0</v>
          </cell>
        </row>
        <row r="234">
          <cell r="F234">
            <v>0</v>
          </cell>
        </row>
        <row r="235">
          <cell r="A235">
            <v>2013804</v>
          </cell>
          <cell r="B235" t="str">
            <v>     市场主体管理</v>
          </cell>
          <cell r="C235">
            <v>33</v>
          </cell>
        </row>
        <row r="235">
          <cell r="F235">
            <v>33</v>
          </cell>
        </row>
        <row r="236">
          <cell r="A236">
            <v>2013805</v>
          </cell>
          <cell r="B236" t="str">
            <v>     市场秩序执法</v>
          </cell>
        </row>
        <row r="237">
          <cell r="A237">
            <v>2013808</v>
          </cell>
          <cell r="B237" t="str">
            <v>     信息化建设</v>
          </cell>
          <cell r="C237">
            <v>0</v>
          </cell>
        </row>
        <row r="237">
          <cell r="F237">
            <v>0</v>
          </cell>
        </row>
        <row r="238">
          <cell r="A238">
            <v>2013810</v>
          </cell>
          <cell r="B238" t="str">
            <v>     质量基础</v>
          </cell>
          <cell r="C238">
            <v>0</v>
          </cell>
        </row>
        <row r="238">
          <cell r="F238">
            <v>0</v>
          </cell>
        </row>
        <row r="239">
          <cell r="A239">
            <v>2013812</v>
          </cell>
          <cell r="B239" t="str">
            <v>     药品事务</v>
          </cell>
          <cell r="C239">
            <v>0</v>
          </cell>
        </row>
        <row r="239">
          <cell r="F239">
            <v>0</v>
          </cell>
        </row>
        <row r="240">
          <cell r="A240">
            <v>2013813</v>
          </cell>
          <cell r="B240" t="str">
            <v>     医疗器械事务</v>
          </cell>
          <cell r="C240">
            <v>0</v>
          </cell>
        </row>
        <row r="240">
          <cell r="F240">
            <v>0</v>
          </cell>
        </row>
        <row r="241">
          <cell r="A241">
            <v>2013814</v>
          </cell>
          <cell r="B241" t="str">
            <v>     化妆品事务</v>
          </cell>
          <cell r="C241">
            <v>0</v>
          </cell>
        </row>
        <row r="241">
          <cell r="F241">
            <v>0</v>
          </cell>
        </row>
        <row r="242">
          <cell r="A242">
            <v>2013815</v>
          </cell>
          <cell r="B242" t="str">
            <v>     质量安全监管</v>
          </cell>
          <cell r="C242">
            <v>0</v>
          </cell>
        </row>
        <row r="242">
          <cell r="F242">
            <v>0</v>
          </cell>
        </row>
        <row r="243">
          <cell r="A243">
            <v>2013816</v>
          </cell>
          <cell r="B243" t="str">
            <v>     食品安全监管</v>
          </cell>
          <cell r="C243">
            <v>2</v>
          </cell>
        </row>
        <row r="243">
          <cell r="F243">
            <v>2</v>
          </cell>
        </row>
        <row r="244">
          <cell r="A244">
            <v>2013850</v>
          </cell>
          <cell r="B244" t="str">
            <v>     事业运行</v>
          </cell>
          <cell r="C244">
            <v>0</v>
          </cell>
        </row>
        <row r="244">
          <cell r="F244">
            <v>0</v>
          </cell>
        </row>
        <row r="245">
          <cell r="A245">
            <v>2013899</v>
          </cell>
          <cell r="B245" t="str">
            <v>     其他市场监督管理事务</v>
          </cell>
          <cell r="C245">
            <v>0</v>
          </cell>
        </row>
        <row r="245">
          <cell r="F245">
            <v>0</v>
          </cell>
        </row>
        <row r="246">
          <cell r="A246">
            <v>20199</v>
          </cell>
          <cell r="B246" t="str">
            <v>   其他一般公共服务支出</v>
          </cell>
          <cell r="C246">
            <v>6297</v>
          </cell>
        </row>
        <row r="246">
          <cell r="F246">
            <v>500</v>
          </cell>
        </row>
        <row r="247">
          <cell r="A247">
            <v>2019901</v>
          </cell>
          <cell r="B247" t="str">
            <v>     国家赔偿费用支出</v>
          </cell>
          <cell r="C247">
            <v>0</v>
          </cell>
        </row>
        <row r="247">
          <cell r="F247">
            <v>0</v>
          </cell>
        </row>
        <row r="248">
          <cell r="A248">
            <v>2019999</v>
          </cell>
          <cell r="B248" t="str">
            <v>     其他一般公共服务支出</v>
          </cell>
          <cell r="C248">
            <v>6297</v>
          </cell>
        </row>
        <row r="248">
          <cell r="F248">
            <v>500</v>
          </cell>
        </row>
        <row r="249">
          <cell r="A249" t="str">
            <v>201A</v>
          </cell>
          <cell r="B249" t="str">
            <v>省对下专项转移支付补助</v>
          </cell>
          <cell r="C249">
            <v>0</v>
          </cell>
        </row>
        <row r="249">
          <cell r="F249">
            <v>0</v>
          </cell>
        </row>
        <row r="250">
          <cell r="A250">
            <v>202</v>
          </cell>
          <cell r="B250" t="str">
            <v>二、外交支出</v>
          </cell>
          <cell r="C250">
            <v>0</v>
          </cell>
        </row>
        <row r="250">
          <cell r="F250">
            <v>0</v>
          </cell>
        </row>
        <row r="251">
          <cell r="A251">
            <v>20205</v>
          </cell>
          <cell r="B251" t="str">
            <v>   对外合作与交流</v>
          </cell>
          <cell r="C251">
            <v>0</v>
          </cell>
        </row>
        <row r="251">
          <cell r="F251">
            <v>0</v>
          </cell>
        </row>
        <row r="252">
          <cell r="A252">
            <v>20299</v>
          </cell>
          <cell r="B252" t="str">
            <v>   其他外交支出</v>
          </cell>
          <cell r="C252">
            <v>0</v>
          </cell>
        </row>
        <row r="252">
          <cell r="F252">
            <v>0</v>
          </cell>
        </row>
        <row r="253">
          <cell r="A253">
            <v>203</v>
          </cell>
          <cell r="B253" t="str">
            <v>三、国防支出</v>
          </cell>
          <cell r="C253">
            <v>91</v>
          </cell>
        </row>
        <row r="253">
          <cell r="F253">
            <v>91</v>
          </cell>
        </row>
        <row r="254">
          <cell r="A254">
            <v>20301</v>
          </cell>
          <cell r="B254" t="str">
            <v>   军费★</v>
          </cell>
          <cell r="C254">
            <v>0</v>
          </cell>
        </row>
        <row r="254">
          <cell r="F254">
            <v>0</v>
          </cell>
        </row>
        <row r="255">
          <cell r="A255">
            <v>2030101</v>
          </cell>
          <cell r="B255" t="str">
            <v>     现役部队</v>
          </cell>
          <cell r="C255">
            <v>0</v>
          </cell>
        </row>
        <row r="255">
          <cell r="F255">
            <v>0</v>
          </cell>
        </row>
        <row r="256">
          <cell r="A256">
            <v>2030102</v>
          </cell>
          <cell r="B256" t="str">
            <v>     预备役部队●</v>
          </cell>
        </row>
        <row r="257">
          <cell r="A257">
            <v>2030199</v>
          </cell>
          <cell r="B257" t="str">
            <v>     其他军费支出●</v>
          </cell>
        </row>
        <row r="258">
          <cell r="A258">
            <v>20304</v>
          </cell>
          <cell r="B258" t="str">
            <v>   国防科研事业</v>
          </cell>
          <cell r="C258">
            <v>0</v>
          </cell>
        </row>
        <row r="258">
          <cell r="F258">
            <v>0</v>
          </cell>
        </row>
        <row r="259">
          <cell r="A259">
            <v>2030401</v>
          </cell>
          <cell r="B259" t="str">
            <v>     国防科研事业</v>
          </cell>
          <cell r="C259">
            <v>0</v>
          </cell>
        </row>
        <row r="259">
          <cell r="F259">
            <v>0</v>
          </cell>
        </row>
        <row r="260">
          <cell r="A260">
            <v>20305</v>
          </cell>
          <cell r="B260" t="str">
            <v>   专项工程</v>
          </cell>
          <cell r="C260">
            <v>0</v>
          </cell>
        </row>
        <row r="260">
          <cell r="F260">
            <v>0</v>
          </cell>
        </row>
        <row r="261">
          <cell r="A261">
            <v>2030501</v>
          </cell>
          <cell r="B261" t="str">
            <v>     专项工程</v>
          </cell>
          <cell r="C261">
            <v>0</v>
          </cell>
        </row>
        <row r="261">
          <cell r="F261">
            <v>0</v>
          </cell>
        </row>
        <row r="262">
          <cell r="A262">
            <v>20306</v>
          </cell>
          <cell r="B262" t="str">
            <v>   国防动员</v>
          </cell>
          <cell r="C262">
            <v>91</v>
          </cell>
        </row>
        <row r="262">
          <cell r="F262">
            <v>91</v>
          </cell>
        </row>
        <row r="263">
          <cell r="A263">
            <v>2030601</v>
          </cell>
          <cell r="B263" t="str">
            <v>     兵役征集</v>
          </cell>
          <cell r="C263">
            <v>43</v>
          </cell>
        </row>
        <row r="263">
          <cell r="F263">
            <v>43</v>
          </cell>
        </row>
        <row r="264">
          <cell r="A264">
            <v>2030602</v>
          </cell>
          <cell r="B264" t="str">
            <v>     经济动员</v>
          </cell>
          <cell r="C264">
            <v>0</v>
          </cell>
        </row>
        <row r="264">
          <cell r="F264">
            <v>0</v>
          </cell>
        </row>
        <row r="265">
          <cell r="A265">
            <v>2030603</v>
          </cell>
          <cell r="B265" t="str">
            <v>     人民防空</v>
          </cell>
          <cell r="C265">
            <v>0</v>
          </cell>
        </row>
        <row r="265">
          <cell r="F265">
            <v>0</v>
          </cell>
        </row>
        <row r="266">
          <cell r="A266">
            <v>2030604</v>
          </cell>
          <cell r="B266" t="str">
            <v>     交通战备</v>
          </cell>
          <cell r="C266">
            <v>0</v>
          </cell>
        </row>
        <row r="266">
          <cell r="F266">
            <v>0</v>
          </cell>
        </row>
        <row r="267">
          <cell r="A267">
            <v>2030605</v>
          </cell>
          <cell r="B267" t="str">
            <v>     国防教育◆</v>
          </cell>
          <cell r="C267">
            <v>0</v>
          </cell>
        </row>
        <row r="267">
          <cell r="F267">
            <v>0</v>
          </cell>
        </row>
        <row r="268">
          <cell r="A268">
            <v>2030606</v>
          </cell>
          <cell r="B268" t="str">
            <v>     预备役部队◆</v>
          </cell>
          <cell r="C268">
            <v>0</v>
          </cell>
        </row>
        <row r="268">
          <cell r="F268">
            <v>0</v>
          </cell>
        </row>
        <row r="269">
          <cell r="A269">
            <v>2030607</v>
          </cell>
          <cell r="B269" t="str">
            <v>     民兵</v>
          </cell>
          <cell r="C269">
            <v>48</v>
          </cell>
        </row>
        <row r="269">
          <cell r="F269">
            <v>48</v>
          </cell>
        </row>
        <row r="270">
          <cell r="A270">
            <v>2030608</v>
          </cell>
          <cell r="B270" t="str">
            <v>     边海防</v>
          </cell>
          <cell r="C270">
            <v>0</v>
          </cell>
        </row>
        <row r="270">
          <cell r="F270">
            <v>0</v>
          </cell>
        </row>
        <row r="271">
          <cell r="A271">
            <v>2030699</v>
          </cell>
          <cell r="B271" t="str">
            <v>     其他国防动员支出</v>
          </cell>
          <cell r="C271">
            <v>0</v>
          </cell>
        </row>
        <row r="271">
          <cell r="F271">
            <v>0</v>
          </cell>
        </row>
        <row r="272">
          <cell r="A272">
            <v>20399</v>
          </cell>
          <cell r="B272" t="str">
            <v>   其他国防支出</v>
          </cell>
          <cell r="C272">
            <v>0</v>
          </cell>
        </row>
        <row r="272">
          <cell r="F272">
            <v>0</v>
          </cell>
        </row>
        <row r="273">
          <cell r="A273">
            <v>2039999</v>
          </cell>
          <cell r="B273" t="str">
            <v>     其他国防支出</v>
          </cell>
          <cell r="C273">
            <v>0</v>
          </cell>
        </row>
        <row r="273">
          <cell r="F273">
            <v>0</v>
          </cell>
        </row>
        <row r="274">
          <cell r="A274" t="str">
            <v>203A</v>
          </cell>
          <cell r="B274" t="str">
            <v>省对下专项转移支付补助</v>
          </cell>
          <cell r="C274">
            <v>0</v>
          </cell>
        </row>
        <row r="274">
          <cell r="F274">
            <v>0</v>
          </cell>
        </row>
        <row r="275">
          <cell r="A275">
            <v>204</v>
          </cell>
          <cell r="B275" t="str">
            <v>四、公共安全支出</v>
          </cell>
          <cell r="C275">
            <v>9123</v>
          </cell>
        </row>
        <row r="275">
          <cell r="F275">
            <v>9155</v>
          </cell>
        </row>
        <row r="276">
          <cell r="A276">
            <v>20401</v>
          </cell>
          <cell r="B276" t="str">
            <v>   武装警察部队</v>
          </cell>
          <cell r="C276">
            <v>0</v>
          </cell>
        </row>
        <row r="276">
          <cell r="F276">
            <v>0</v>
          </cell>
        </row>
        <row r="277">
          <cell r="A277">
            <v>2040101</v>
          </cell>
          <cell r="B277" t="str">
            <v>     武装警察部队</v>
          </cell>
        </row>
        <row r="278">
          <cell r="A278">
            <v>2040199</v>
          </cell>
          <cell r="B278" t="str">
            <v>     其他武装警察部队支出</v>
          </cell>
        </row>
        <row r="279">
          <cell r="A279">
            <v>20402</v>
          </cell>
          <cell r="B279" t="str">
            <v>   公安</v>
          </cell>
          <cell r="C279">
            <v>8165</v>
          </cell>
        </row>
        <row r="279">
          <cell r="F279">
            <v>8111</v>
          </cell>
        </row>
        <row r="280">
          <cell r="A280">
            <v>2040201</v>
          </cell>
          <cell r="B280" t="str">
            <v>     行政运行</v>
          </cell>
          <cell r="C280">
            <v>6400</v>
          </cell>
        </row>
        <row r="280">
          <cell r="F280">
            <v>6483</v>
          </cell>
        </row>
        <row r="281">
          <cell r="A281">
            <v>2040202</v>
          </cell>
          <cell r="B281" t="str">
            <v>     一般行政管理事务</v>
          </cell>
          <cell r="C281">
            <v>9</v>
          </cell>
        </row>
        <row r="281">
          <cell r="F281">
            <v>9</v>
          </cell>
        </row>
        <row r="282">
          <cell r="A282">
            <v>2040203</v>
          </cell>
          <cell r="B282" t="str">
            <v>     机关服务</v>
          </cell>
          <cell r="C282">
            <v>0</v>
          </cell>
        </row>
        <row r="282">
          <cell r="F282">
            <v>0</v>
          </cell>
        </row>
        <row r="283">
          <cell r="A283">
            <v>2040219</v>
          </cell>
          <cell r="B283" t="str">
            <v>     信息化建设</v>
          </cell>
          <cell r="C283">
            <v>92</v>
          </cell>
        </row>
        <row r="283">
          <cell r="F283">
            <v>92</v>
          </cell>
        </row>
        <row r="284">
          <cell r="A284">
            <v>2040220</v>
          </cell>
          <cell r="B284" t="str">
            <v>     执法办案</v>
          </cell>
          <cell r="C284">
            <v>526</v>
          </cell>
        </row>
        <row r="284">
          <cell r="F284">
            <v>1027</v>
          </cell>
        </row>
        <row r="285">
          <cell r="A285">
            <v>2040221</v>
          </cell>
          <cell r="B285" t="str">
            <v>     特别业务</v>
          </cell>
          <cell r="C285">
            <v>0</v>
          </cell>
        </row>
        <row r="285">
          <cell r="F285">
            <v>0</v>
          </cell>
        </row>
        <row r="286">
          <cell r="A286">
            <v>2040222</v>
          </cell>
          <cell r="B286" t="str">
            <v>     特勤业务</v>
          </cell>
          <cell r="C286">
            <v>0</v>
          </cell>
        </row>
        <row r="286">
          <cell r="F286">
            <v>0</v>
          </cell>
        </row>
        <row r="287">
          <cell r="A287">
            <v>2040223</v>
          </cell>
          <cell r="B287" t="str">
            <v>     移民事务</v>
          </cell>
          <cell r="C287">
            <v>0</v>
          </cell>
        </row>
        <row r="287">
          <cell r="F287">
            <v>0</v>
          </cell>
        </row>
        <row r="288">
          <cell r="A288">
            <v>2040250</v>
          </cell>
          <cell r="B288" t="str">
            <v>     事业运行</v>
          </cell>
          <cell r="C288">
            <v>0</v>
          </cell>
        </row>
        <row r="288">
          <cell r="F288">
            <v>0</v>
          </cell>
        </row>
        <row r="289">
          <cell r="A289">
            <v>2040299</v>
          </cell>
          <cell r="B289" t="str">
            <v>     其他公安支出</v>
          </cell>
          <cell r="C289">
            <v>1138</v>
          </cell>
        </row>
        <row r="289">
          <cell r="F289">
            <v>500</v>
          </cell>
        </row>
        <row r="290">
          <cell r="A290">
            <v>20403</v>
          </cell>
          <cell r="B290" t="str">
            <v>   国家安全</v>
          </cell>
          <cell r="C290">
            <v>0</v>
          </cell>
        </row>
        <row r="290">
          <cell r="F290">
            <v>0</v>
          </cell>
        </row>
        <row r="291">
          <cell r="A291">
            <v>2040301</v>
          </cell>
          <cell r="B291" t="str">
            <v>     行政运行</v>
          </cell>
          <cell r="C291">
            <v>0</v>
          </cell>
        </row>
        <row r="291">
          <cell r="F291">
            <v>0</v>
          </cell>
        </row>
        <row r="292">
          <cell r="A292">
            <v>2040302</v>
          </cell>
          <cell r="B292" t="str">
            <v>     一般行政管理事务</v>
          </cell>
          <cell r="C292">
            <v>0</v>
          </cell>
        </row>
        <row r="292">
          <cell r="F292">
            <v>0</v>
          </cell>
        </row>
        <row r="293">
          <cell r="A293">
            <v>2040303</v>
          </cell>
          <cell r="B293" t="str">
            <v>     机关服务</v>
          </cell>
          <cell r="C293">
            <v>0</v>
          </cell>
        </row>
        <row r="293">
          <cell r="F293">
            <v>0</v>
          </cell>
        </row>
        <row r="294">
          <cell r="A294">
            <v>2040304</v>
          </cell>
          <cell r="B294" t="str">
            <v>     安全业务</v>
          </cell>
          <cell r="C294">
            <v>0</v>
          </cell>
        </row>
        <row r="294">
          <cell r="F294">
            <v>0</v>
          </cell>
        </row>
        <row r="295">
          <cell r="A295">
            <v>2040350</v>
          </cell>
          <cell r="B295" t="str">
            <v>     事业运行</v>
          </cell>
          <cell r="C295">
            <v>0</v>
          </cell>
        </row>
        <row r="295">
          <cell r="F295">
            <v>0</v>
          </cell>
        </row>
        <row r="296">
          <cell r="A296">
            <v>2040399</v>
          </cell>
          <cell r="B296" t="str">
            <v>     其他国家安全支出</v>
          </cell>
          <cell r="C296">
            <v>0</v>
          </cell>
        </row>
        <row r="296">
          <cell r="F296">
            <v>0</v>
          </cell>
        </row>
        <row r="297">
          <cell r="A297">
            <v>20404</v>
          </cell>
          <cell r="B297" t="str">
            <v>   检察</v>
          </cell>
          <cell r="C297">
            <v>29</v>
          </cell>
        </row>
        <row r="297">
          <cell r="F297">
            <v>24</v>
          </cell>
        </row>
        <row r="298">
          <cell r="A298">
            <v>2040401</v>
          </cell>
          <cell r="B298" t="str">
            <v>     行政运行</v>
          </cell>
          <cell r="C298">
            <v>29</v>
          </cell>
        </row>
        <row r="298">
          <cell r="F298">
            <v>24</v>
          </cell>
        </row>
        <row r="299">
          <cell r="A299">
            <v>2040402</v>
          </cell>
          <cell r="B299" t="str">
            <v>     一般行政管理事务</v>
          </cell>
          <cell r="C299">
            <v>0</v>
          </cell>
        </row>
        <row r="299">
          <cell r="F299">
            <v>0</v>
          </cell>
        </row>
        <row r="300">
          <cell r="A300">
            <v>2040403</v>
          </cell>
          <cell r="B300" t="str">
            <v>     机关服务</v>
          </cell>
          <cell r="C300">
            <v>0</v>
          </cell>
        </row>
        <row r="300">
          <cell r="F300">
            <v>0</v>
          </cell>
        </row>
        <row r="301">
          <cell r="A301">
            <v>2040409</v>
          </cell>
          <cell r="B301" t="str">
            <v>     “两房”建设</v>
          </cell>
          <cell r="C301">
            <v>0</v>
          </cell>
        </row>
        <row r="301">
          <cell r="F301">
            <v>0</v>
          </cell>
        </row>
        <row r="302">
          <cell r="A302">
            <v>2040410</v>
          </cell>
          <cell r="B302" t="str">
            <v>     检察监督</v>
          </cell>
          <cell r="C302">
            <v>0</v>
          </cell>
        </row>
        <row r="302">
          <cell r="F302">
            <v>0</v>
          </cell>
        </row>
        <row r="303">
          <cell r="A303">
            <v>2040450</v>
          </cell>
          <cell r="B303" t="str">
            <v>     事业运行</v>
          </cell>
          <cell r="C303">
            <v>0</v>
          </cell>
        </row>
        <row r="303">
          <cell r="F303">
            <v>0</v>
          </cell>
        </row>
        <row r="304">
          <cell r="A304">
            <v>2040499</v>
          </cell>
          <cell r="B304" t="str">
            <v>     其他检察支出</v>
          </cell>
        </row>
        <row r="305">
          <cell r="A305">
            <v>20405</v>
          </cell>
          <cell r="B305" t="str">
            <v>   法院</v>
          </cell>
          <cell r="C305">
            <v>71</v>
          </cell>
        </row>
        <row r="305">
          <cell r="F305">
            <v>72</v>
          </cell>
        </row>
        <row r="306">
          <cell r="A306">
            <v>2040501</v>
          </cell>
          <cell r="B306" t="str">
            <v>     行政运行</v>
          </cell>
          <cell r="C306">
            <v>51</v>
          </cell>
        </row>
        <row r="306">
          <cell r="F306">
            <v>52</v>
          </cell>
        </row>
        <row r="307">
          <cell r="A307">
            <v>2040502</v>
          </cell>
          <cell r="B307" t="str">
            <v>     一般行政管理事务</v>
          </cell>
          <cell r="C307">
            <v>0</v>
          </cell>
        </row>
        <row r="307">
          <cell r="F307">
            <v>0</v>
          </cell>
        </row>
        <row r="308">
          <cell r="A308">
            <v>2040503</v>
          </cell>
          <cell r="B308" t="str">
            <v>     机关服务</v>
          </cell>
          <cell r="C308">
            <v>0</v>
          </cell>
        </row>
        <row r="308">
          <cell r="F308">
            <v>0</v>
          </cell>
        </row>
        <row r="309">
          <cell r="A309">
            <v>2040504</v>
          </cell>
          <cell r="B309" t="str">
            <v>     案件审判</v>
          </cell>
          <cell r="C309">
            <v>0</v>
          </cell>
        </row>
        <row r="309">
          <cell r="F309">
            <v>0</v>
          </cell>
        </row>
        <row r="310">
          <cell r="A310">
            <v>2040505</v>
          </cell>
          <cell r="B310" t="str">
            <v>     案件执行</v>
          </cell>
          <cell r="C310">
            <v>0</v>
          </cell>
        </row>
        <row r="310">
          <cell r="F310">
            <v>0</v>
          </cell>
        </row>
        <row r="311">
          <cell r="A311">
            <v>2040506</v>
          </cell>
          <cell r="B311" t="str">
            <v>     “两庭”建设</v>
          </cell>
          <cell r="C311">
            <v>0</v>
          </cell>
        </row>
        <row r="311">
          <cell r="F311">
            <v>0</v>
          </cell>
        </row>
        <row r="312">
          <cell r="A312">
            <v>2040550</v>
          </cell>
          <cell r="B312" t="str">
            <v>     事业运行</v>
          </cell>
          <cell r="C312">
            <v>0</v>
          </cell>
        </row>
        <row r="312">
          <cell r="F312">
            <v>0</v>
          </cell>
        </row>
        <row r="313">
          <cell r="A313">
            <v>2040599</v>
          </cell>
          <cell r="B313" t="str">
            <v>     其他法院支出</v>
          </cell>
          <cell r="C313">
            <v>20</v>
          </cell>
        </row>
        <row r="313">
          <cell r="F313">
            <v>20</v>
          </cell>
        </row>
        <row r="314">
          <cell r="A314">
            <v>20406</v>
          </cell>
          <cell r="B314" t="str">
            <v>   司法</v>
          </cell>
          <cell r="C314">
            <v>845</v>
          </cell>
        </row>
        <row r="314">
          <cell r="F314">
            <v>937</v>
          </cell>
        </row>
        <row r="315">
          <cell r="A315">
            <v>2040601</v>
          </cell>
          <cell r="B315" t="str">
            <v>     行政运行</v>
          </cell>
          <cell r="C315">
            <v>704</v>
          </cell>
        </row>
        <row r="315">
          <cell r="F315">
            <v>739</v>
          </cell>
        </row>
        <row r="316">
          <cell r="A316">
            <v>2040602</v>
          </cell>
          <cell r="B316" t="str">
            <v>     一般行政管理事务</v>
          </cell>
          <cell r="C316">
            <v>25</v>
          </cell>
        </row>
        <row r="316">
          <cell r="F316">
            <v>25</v>
          </cell>
        </row>
        <row r="317">
          <cell r="A317">
            <v>2040603</v>
          </cell>
          <cell r="B317" t="str">
            <v>     机关服务</v>
          </cell>
          <cell r="C317">
            <v>0</v>
          </cell>
        </row>
        <row r="317">
          <cell r="F317">
            <v>0</v>
          </cell>
        </row>
        <row r="318">
          <cell r="A318">
            <v>2040604</v>
          </cell>
          <cell r="B318" t="str">
            <v>     基层司法业务</v>
          </cell>
          <cell r="C318">
            <v>0</v>
          </cell>
        </row>
        <row r="318">
          <cell r="F318">
            <v>0</v>
          </cell>
        </row>
        <row r="319">
          <cell r="A319">
            <v>2040605</v>
          </cell>
          <cell r="B319" t="str">
            <v>     普法宣传</v>
          </cell>
          <cell r="C319">
            <v>20</v>
          </cell>
        </row>
        <row r="319">
          <cell r="F319">
            <v>20</v>
          </cell>
        </row>
        <row r="320">
          <cell r="A320">
            <v>2040606</v>
          </cell>
          <cell r="B320" t="str">
            <v>     律师管理★</v>
          </cell>
          <cell r="C320">
            <v>0</v>
          </cell>
        </row>
        <row r="320">
          <cell r="F320">
            <v>0</v>
          </cell>
        </row>
        <row r="321">
          <cell r="A321">
            <v>2040607</v>
          </cell>
          <cell r="B321" t="str">
            <v>     公共法律服务★</v>
          </cell>
          <cell r="C321">
            <v>36</v>
          </cell>
        </row>
        <row r="321">
          <cell r="F321">
            <v>36</v>
          </cell>
        </row>
        <row r="322">
          <cell r="A322">
            <v>2040608</v>
          </cell>
          <cell r="B322" t="str">
            <v>     国家统一法律职业资格考试</v>
          </cell>
          <cell r="C322">
            <v>0</v>
          </cell>
        </row>
        <row r="322">
          <cell r="F322">
            <v>0</v>
          </cell>
        </row>
        <row r="323">
          <cell r="A323">
            <v>2040609</v>
          </cell>
          <cell r="B323" t="str">
            <v>     仲裁</v>
          </cell>
          <cell r="C323">
            <v>0</v>
          </cell>
        </row>
        <row r="323">
          <cell r="F323">
            <v>0</v>
          </cell>
        </row>
        <row r="324">
          <cell r="A324">
            <v>2040610</v>
          </cell>
          <cell r="B324" t="str">
            <v>     社区矫正</v>
          </cell>
          <cell r="C324">
            <v>7</v>
          </cell>
        </row>
        <row r="324">
          <cell r="F324">
            <v>7</v>
          </cell>
        </row>
        <row r="325">
          <cell r="A325">
            <v>2040611</v>
          </cell>
          <cell r="B325" t="str">
            <v>     司法鉴定</v>
          </cell>
          <cell r="C325">
            <v>0</v>
          </cell>
        </row>
        <row r="325">
          <cell r="F325">
            <v>0</v>
          </cell>
        </row>
        <row r="326">
          <cell r="A326">
            <v>2040612</v>
          </cell>
          <cell r="B326" t="str">
            <v>     法治建设★</v>
          </cell>
          <cell r="C326">
            <v>47</v>
          </cell>
        </row>
        <row r="326">
          <cell r="F326">
            <v>47</v>
          </cell>
        </row>
        <row r="327">
          <cell r="A327">
            <v>2040613</v>
          </cell>
          <cell r="B327" t="str">
            <v>     信息化建设</v>
          </cell>
          <cell r="C327">
            <v>0</v>
          </cell>
        </row>
        <row r="327">
          <cell r="F327">
            <v>0</v>
          </cell>
        </row>
        <row r="328">
          <cell r="A328">
            <v>2040650</v>
          </cell>
          <cell r="B328" t="str">
            <v>     事业运行</v>
          </cell>
          <cell r="C328">
            <v>0</v>
          </cell>
        </row>
        <row r="328">
          <cell r="F328">
            <v>0</v>
          </cell>
        </row>
        <row r="329">
          <cell r="A329">
            <v>2040699</v>
          </cell>
          <cell r="B329" t="str">
            <v>     其他司法支出</v>
          </cell>
          <cell r="C329">
            <v>6</v>
          </cell>
        </row>
        <row r="329">
          <cell r="F329">
            <v>63</v>
          </cell>
        </row>
        <row r="330">
          <cell r="A330">
            <v>20407</v>
          </cell>
          <cell r="B330" t="str">
            <v>   监狱</v>
          </cell>
          <cell r="C330">
            <v>0</v>
          </cell>
        </row>
        <row r="330">
          <cell r="F330">
            <v>0</v>
          </cell>
        </row>
        <row r="331">
          <cell r="A331">
            <v>2040701</v>
          </cell>
          <cell r="B331" t="str">
            <v>     行政运行</v>
          </cell>
          <cell r="C331">
            <v>0</v>
          </cell>
        </row>
        <row r="331">
          <cell r="F331">
            <v>0</v>
          </cell>
        </row>
        <row r="332">
          <cell r="A332">
            <v>2040702</v>
          </cell>
          <cell r="B332" t="str">
            <v>     一般行政管理事务</v>
          </cell>
          <cell r="C332">
            <v>0</v>
          </cell>
        </row>
        <row r="332">
          <cell r="F332">
            <v>0</v>
          </cell>
        </row>
        <row r="333">
          <cell r="A333">
            <v>2040703</v>
          </cell>
          <cell r="B333" t="str">
            <v>     机关服务</v>
          </cell>
          <cell r="C333">
            <v>0</v>
          </cell>
        </row>
        <row r="333">
          <cell r="F333">
            <v>0</v>
          </cell>
        </row>
        <row r="334">
          <cell r="A334">
            <v>2040704</v>
          </cell>
          <cell r="B334" t="str">
            <v>     罪犯生活及医疗卫生★</v>
          </cell>
          <cell r="C334">
            <v>0</v>
          </cell>
        </row>
        <row r="334">
          <cell r="F334">
            <v>0</v>
          </cell>
        </row>
        <row r="335">
          <cell r="A335">
            <v>2040705</v>
          </cell>
          <cell r="B335" t="str">
            <v>     监狱业务及罪犯改造★</v>
          </cell>
          <cell r="C335">
            <v>0</v>
          </cell>
        </row>
        <row r="335">
          <cell r="F335">
            <v>0</v>
          </cell>
        </row>
        <row r="336">
          <cell r="A336">
            <v>2040706</v>
          </cell>
          <cell r="B336" t="str">
            <v>     狱政设施建设</v>
          </cell>
          <cell r="C336">
            <v>0</v>
          </cell>
        </row>
        <row r="336">
          <cell r="F336">
            <v>0</v>
          </cell>
        </row>
        <row r="337">
          <cell r="A337">
            <v>2040707</v>
          </cell>
          <cell r="B337" t="str">
            <v>     信息化建设</v>
          </cell>
          <cell r="C337">
            <v>0</v>
          </cell>
        </row>
        <row r="337">
          <cell r="F337">
            <v>0</v>
          </cell>
        </row>
        <row r="338">
          <cell r="A338">
            <v>2040750</v>
          </cell>
          <cell r="B338" t="str">
            <v>     事业运行</v>
          </cell>
          <cell r="C338">
            <v>0</v>
          </cell>
        </row>
        <row r="338">
          <cell r="F338">
            <v>0</v>
          </cell>
        </row>
        <row r="339">
          <cell r="A339">
            <v>2040799</v>
          </cell>
          <cell r="B339" t="str">
            <v>     其他监狱支出</v>
          </cell>
          <cell r="C339">
            <v>0</v>
          </cell>
        </row>
        <row r="339">
          <cell r="F339">
            <v>0</v>
          </cell>
        </row>
        <row r="340">
          <cell r="A340">
            <v>20408</v>
          </cell>
          <cell r="B340" t="str">
            <v>   强制隔离戒毒</v>
          </cell>
          <cell r="C340">
            <v>0</v>
          </cell>
        </row>
        <row r="340">
          <cell r="F340">
            <v>0</v>
          </cell>
        </row>
        <row r="341">
          <cell r="A341">
            <v>2040801</v>
          </cell>
          <cell r="B341" t="str">
            <v>     行政运行</v>
          </cell>
          <cell r="C341">
            <v>0</v>
          </cell>
        </row>
        <row r="341">
          <cell r="F341">
            <v>0</v>
          </cell>
        </row>
        <row r="342">
          <cell r="A342">
            <v>2040802</v>
          </cell>
          <cell r="B342" t="str">
            <v>     一般行政管理事务</v>
          </cell>
          <cell r="C342">
            <v>0</v>
          </cell>
        </row>
        <row r="342">
          <cell r="F342">
            <v>0</v>
          </cell>
        </row>
        <row r="343">
          <cell r="A343">
            <v>2040803</v>
          </cell>
          <cell r="B343" t="str">
            <v>     机关服务</v>
          </cell>
          <cell r="C343">
            <v>0</v>
          </cell>
        </row>
        <row r="343">
          <cell r="F343">
            <v>0</v>
          </cell>
        </row>
        <row r="344">
          <cell r="A344">
            <v>2040804</v>
          </cell>
          <cell r="B344" t="str">
            <v>     强制隔离戒毒人员生活</v>
          </cell>
          <cell r="C344">
            <v>0</v>
          </cell>
        </row>
        <row r="344">
          <cell r="F344">
            <v>0</v>
          </cell>
        </row>
        <row r="345">
          <cell r="A345">
            <v>2040805</v>
          </cell>
          <cell r="B345" t="str">
            <v>     强制隔离戒毒人员教育</v>
          </cell>
          <cell r="C345">
            <v>0</v>
          </cell>
        </row>
        <row r="345">
          <cell r="F345">
            <v>0</v>
          </cell>
        </row>
        <row r="346">
          <cell r="A346">
            <v>2040806</v>
          </cell>
          <cell r="B346" t="str">
            <v>     所政设施建设</v>
          </cell>
          <cell r="C346">
            <v>0</v>
          </cell>
        </row>
        <row r="346">
          <cell r="F346">
            <v>0</v>
          </cell>
        </row>
        <row r="347">
          <cell r="A347">
            <v>2040807</v>
          </cell>
          <cell r="B347" t="str">
            <v>     信息化建设</v>
          </cell>
          <cell r="C347">
            <v>0</v>
          </cell>
        </row>
        <row r="347">
          <cell r="F347">
            <v>0</v>
          </cell>
        </row>
        <row r="348">
          <cell r="A348">
            <v>2040850</v>
          </cell>
          <cell r="B348" t="str">
            <v>     事业运行</v>
          </cell>
          <cell r="C348">
            <v>0</v>
          </cell>
        </row>
        <row r="348">
          <cell r="F348">
            <v>0</v>
          </cell>
        </row>
        <row r="349">
          <cell r="A349">
            <v>2040899</v>
          </cell>
          <cell r="B349" t="str">
            <v>     其他强制隔离戒毒支出</v>
          </cell>
          <cell r="C349">
            <v>0</v>
          </cell>
        </row>
        <row r="349">
          <cell r="F349">
            <v>0</v>
          </cell>
        </row>
        <row r="350">
          <cell r="A350">
            <v>20409</v>
          </cell>
          <cell r="B350" t="str">
            <v>   国家保密</v>
          </cell>
          <cell r="C350">
            <v>0</v>
          </cell>
        </row>
        <row r="350">
          <cell r="F350">
            <v>0</v>
          </cell>
        </row>
        <row r="351">
          <cell r="A351">
            <v>2040901</v>
          </cell>
          <cell r="B351" t="str">
            <v>     行政运行</v>
          </cell>
          <cell r="C351">
            <v>0</v>
          </cell>
        </row>
        <row r="351">
          <cell r="F351">
            <v>0</v>
          </cell>
        </row>
        <row r="352">
          <cell r="A352">
            <v>2040902</v>
          </cell>
          <cell r="B352" t="str">
            <v>     一般行政管理事务</v>
          </cell>
          <cell r="C352">
            <v>0</v>
          </cell>
        </row>
        <row r="352">
          <cell r="F352">
            <v>0</v>
          </cell>
        </row>
        <row r="353">
          <cell r="A353">
            <v>2040903</v>
          </cell>
          <cell r="B353" t="str">
            <v>     机关服务</v>
          </cell>
          <cell r="C353">
            <v>0</v>
          </cell>
        </row>
        <row r="353">
          <cell r="F353">
            <v>0</v>
          </cell>
        </row>
        <row r="354">
          <cell r="A354">
            <v>2040904</v>
          </cell>
          <cell r="B354" t="str">
            <v>     保密技术</v>
          </cell>
          <cell r="C354">
            <v>0</v>
          </cell>
        </row>
        <row r="354">
          <cell r="F354">
            <v>0</v>
          </cell>
        </row>
        <row r="355">
          <cell r="A355">
            <v>2040905</v>
          </cell>
          <cell r="B355" t="str">
            <v>     保密管理</v>
          </cell>
          <cell r="C355">
            <v>0</v>
          </cell>
        </row>
        <row r="355">
          <cell r="F355">
            <v>0</v>
          </cell>
        </row>
        <row r="356">
          <cell r="A356">
            <v>2040950</v>
          </cell>
          <cell r="B356" t="str">
            <v>     事业运行</v>
          </cell>
          <cell r="C356">
            <v>0</v>
          </cell>
        </row>
        <row r="356">
          <cell r="F356">
            <v>0</v>
          </cell>
        </row>
        <row r="357">
          <cell r="A357">
            <v>2040999</v>
          </cell>
          <cell r="B357" t="str">
            <v>     其他国家保密支出</v>
          </cell>
          <cell r="C357">
            <v>0</v>
          </cell>
        </row>
        <row r="357">
          <cell r="F357">
            <v>0</v>
          </cell>
        </row>
        <row r="358">
          <cell r="A358">
            <v>20410</v>
          </cell>
          <cell r="B358" t="str">
            <v>   缉私警察</v>
          </cell>
          <cell r="C358">
            <v>0</v>
          </cell>
        </row>
        <row r="358">
          <cell r="F358">
            <v>0</v>
          </cell>
        </row>
        <row r="359">
          <cell r="A359">
            <v>2041001</v>
          </cell>
          <cell r="B359" t="str">
            <v>     行政运行</v>
          </cell>
          <cell r="C359">
            <v>0</v>
          </cell>
        </row>
        <row r="359">
          <cell r="F359">
            <v>0</v>
          </cell>
        </row>
        <row r="360">
          <cell r="A360">
            <v>2041002</v>
          </cell>
          <cell r="B360" t="str">
            <v>     一般行政管理事务</v>
          </cell>
          <cell r="C360">
            <v>0</v>
          </cell>
        </row>
        <row r="360">
          <cell r="F360">
            <v>0</v>
          </cell>
        </row>
        <row r="361">
          <cell r="A361">
            <v>2041006</v>
          </cell>
          <cell r="B361" t="str">
            <v>     信息化建设</v>
          </cell>
          <cell r="C361">
            <v>0</v>
          </cell>
        </row>
        <row r="361">
          <cell r="F361">
            <v>0</v>
          </cell>
        </row>
        <row r="362">
          <cell r="A362">
            <v>2041007</v>
          </cell>
          <cell r="B362" t="str">
            <v>     缉私业务</v>
          </cell>
          <cell r="C362">
            <v>0</v>
          </cell>
        </row>
        <row r="362">
          <cell r="F362">
            <v>0</v>
          </cell>
        </row>
        <row r="363">
          <cell r="A363">
            <v>2041099</v>
          </cell>
          <cell r="B363" t="str">
            <v>     其他缉私警察支出</v>
          </cell>
          <cell r="C363">
            <v>0</v>
          </cell>
        </row>
        <row r="363">
          <cell r="F363">
            <v>0</v>
          </cell>
        </row>
        <row r="364">
          <cell r="A364">
            <v>20499</v>
          </cell>
          <cell r="B364" t="str">
            <v>   其他公共安全支出</v>
          </cell>
          <cell r="C364">
            <v>13</v>
          </cell>
        </row>
        <row r="364">
          <cell r="F364">
            <v>13</v>
          </cell>
        </row>
        <row r="365">
          <cell r="A365">
            <v>2049902</v>
          </cell>
          <cell r="B365" t="str">
            <v>     国家司法救助支出</v>
          </cell>
          <cell r="C365">
            <v>0</v>
          </cell>
        </row>
        <row r="365">
          <cell r="F365">
            <v>0</v>
          </cell>
        </row>
        <row r="366">
          <cell r="A366">
            <v>2049999</v>
          </cell>
          <cell r="B366" t="str">
            <v>     其他公共安全支出</v>
          </cell>
          <cell r="C366">
            <v>13</v>
          </cell>
        </row>
        <row r="366">
          <cell r="F366">
            <v>13</v>
          </cell>
        </row>
        <row r="367">
          <cell r="A367" t="str">
            <v>204A</v>
          </cell>
          <cell r="B367" t="str">
            <v>省对下专项转移支付补助</v>
          </cell>
          <cell r="C367">
            <v>0</v>
          </cell>
        </row>
        <row r="367">
          <cell r="F367">
            <v>0</v>
          </cell>
        </row>
        <row r="368">
          <cell r="A368" t="str">
            <v>204B</v>
          </cell>
          <cell r="B368" t="str">
            <v>省对下一般性转移支付补助</v>
          </cell>
          <cell r="C368">
            <v>0</v>
          </cell>
        </row>
        <row r="368">
          <cell r="F368">
            <v>0</v>
          </cell>
        </row>
        <row r="369">
          <cell r="A369">
            <v>205</v>
          </cell>
          <cell r="B369" t="str">
            <v>五、教育支出</v>
          </cell>
          <cell r="C369">
            <v>57722</v>
          </cell>
        </row>
        <row r="369">
          <cell r="F369">
            <v>54911</v>
          </cell>
        </row>
        <row r="370">
          <cell r="A370">
            <v>20501</v>
          </cell>
          <cell r="B370" t="str">
            <v>   教育管理事务</v>
          </cell>
          <cell r="C370">
            <v>1803</v>
          </cell>
        </row>
        <row r="370">
          <cell r="F370">
            <v>1784</v>
          </cell>
        </row>
        <row r="371">
          <cell r="A371">
            <v>2050101</v>
          </cell>
          <cell r="B371" t="str">
            <v>     行政运行</v>
          </cell>
          <cell r="C371">
            <v>1062</v>
          </cell>
        </row>
        <row r="371">
          <cell r="F371">
            <v>1043</v>
          </cell>
        </row>
        <row r="372">
          <cell r="A372">
            <v>2050102</v>
          </cell>
          <cell r="B372" t="str">
            <v>     一般行政管理事务</v>
          </cell>
          <cell r="C372">
            <v>17</v>
          </cell>
        </row>
        <row r="372">
          <cell r="F372">
            <v>17</v>
          </cell>
        </row>
        <row r="373">
          <cell r="A373">
            <v>2050103</v>
          </cell>
          <cell r="B373" t="str">
            <v>     机关服务</v>
          </cell>
          <cell r="C373">
            <v>0</v>
          </cell>
        </row>
        <row r="373">
          <cell r="F373">
            <v>0</v>
          </cell>
        </row>
        <row r="374">
          <cell r="A374">
            <v>2050199</v>
          </cell>
          <cell r="B374" t="str">
            <v>     其他教育管理事务支出</v>
          </cell>
          <cell r="C374">
            <v>724</v>
          </cell>
        </row>
        <row r="374">
          <cell r="F374">
            <v>724</v>
          </cell>
        </row>
        <row r="375">
          <cell r="A375">
            <v>20502</v>
          </cell>
          <cell r="B375" t="str">
            <v>   普通教育</v>
          </cell>
          <cell r="C375">
            <v>45586</v>
          </cell>
        </row>
        <row r="375">
          <cell r="F375">
            <v>45609</v>
          </cell>
        </row>
        <row r="376">
          <cell r="A376">
            <v>2050201</v>
          </cell>
          <cell r="B376" t="str">
            <v>     学前教育</v>
          </cell>
          <cell r="C376">
            <v>3321</v>
          </cell>
        </row>
        <row r="376">
          <cell r="F376">
            <v>2705</v>
          </cell>
        </row>
        <row r="377">
          <cell r="A377">
            <v>2050202</v>
          </cell>
          <cell r="B377" t="str">
            <v>     小学教育</v>
          </cell>
          <cell r="C377">
            <v>23157</v>
          </cell>
        </row>
        <row r="377">
          <cell r="F377">
            <v>23573</v>
          </cell>
        </row>
        <row r="378">
          <cell r="A378">
            <v>2050203</v>
          </cell>
          <cell r="B378" t="str">
            <v>     初中教育</v>
          </cell>
          <cell r="C378">
            <v>14635</v>
          </cell>
        </row>
        <row r="378">
          <cell r="F378">
            <v>14663</v>
          </cell>
        </row>
        <row r="379">
          <cell r="A379">
            <v>2050204</v>
          </cell>
          <cell r="B379" t="str">
            <v>     高中教育</v>
          </cell>
          <cell r="C379">
            <v>4130</v>
          </cell>
        </row>
        <row r="379">
          <cell r="F379">
            <v>4321</v>
          </cell>
        </row>
        <row r="380">
          <cell r="A380">
            <v>2050205</v>
          </cell>
          <cell r="B380" t="str">
            <v>     高等教育</v>
          </cell>
          <cell r="C380">
            <v>0</v>
          </cell>
        </row>
        <row r="380">
          <cell r="F380">
            <v>0</v>
          </cell>
        </row>
        <row r="381">
          <cell r="A381">
            <v>2050206</v>
          </cell>
          <cell r="B381" t="str">
            <v>     化解农村义务教育债务支出</v>
          </cell>
          <cell r="C381">
            <v>0</v>
          </cell>
        </row>
        <row r="381">
          <cell r="F381">
            <v>0</v>
          </cell>
        </row>
        <row r="382">
          <cell r="A382">
            <v>2050207</v>
          </cell>
          <cell r="B382" t="str">
            <v>     化解普通高中债务支出</v>
          </cell>
          <cell r="C382">
            <v>0</v>
          </cell>
        </row>
        <row r="382">
          <cell r="F382">
            <v>0</v>
          </cell>
        </row>
        <row r="383">
          <cell r="A383">
            <v>2050299</v>
          </cell>
          <cell r="B383" t="str">
            <v>     其他普通教育支出</v>
          </cell>
          <cell r="C383">
            <v>343</v>
          </cell>
        </row>
        <row r="383">
          <cell r="F383">
            <v>347</v>
          </cell>
        </row>
        <row r="384">
          <cell r="A384">
            <v>20503</v>
          </cell>
          <cell r="B384" t="str">
            <v>   职业教育</v>
          </cell>
          <cell r="C384">
            <v>1641</v>
          </cell>
        </row>
        <row r="384">
          <cell r="F384">
            <v>1602</v>
          </cell>
        </row>
        <row r="385">
          <cell r="A385">
            <v>2050301</v>
          </cell>
          <cell r="B385" t="str">
            <v>     初等职业教育</v>
          </cell>
          <cell r="C385">
            <v>0</v>
          </cell>
        </row>
        <row r="385">
          <cell r="F385">
            <v>0</v>
          </cell>
        </row>
        <row r="386">
          <cell r="A386">
            <v>2050302</v>
          </cell>
          <cell r="B386" t="str">
            <v>     中等职业教育</v>
          </cell>
          <cell r="C386">
            <v>1641</v>
          </cell>
        </row>
        <row r="386">
          <cell r="F386">
            <v>1602</v>
          </cell>
        </row>
        <row r="387">
          <cell r="A387">
            <v>2050303</v>
          </cell>
          <cell r="B387" t="str">
            <v>     技校教育</v>
          </cell>
          <cell r="C387">
            <v>0</v>
          </cell>
        </row>
        <row r="387">
          <cell r="F387">
            <v>0</v>
          </cell>
        </row>
        <row r="388">
          <cell r="A388">
            <v>2050305</v>
          </cell>
          <cell r="B388" t="str">
            <v>     高等职业教育</v>
          </cell>
          <cell r="C388">
            <v>0</v>
          </cell>
        </row>
        <row r="388">
          <cell r="F388">
            <v>0</v>
          </cell>
        </row>
        <row r="389">
          <cell r="A389">
            <v>2050399</v>
          </cell>
          <cell r="B389" t="str">
            <v>     其他职业教育支出</v>
          </cell>
          <cell r="C389">
            <v>0</v>
          </cell>
        </row>
        <row r="389">
          <cell r="F389">
            <v>0</v>
          </cell>
        </row>
        <row r="390">
          <cell r="A390">
            <v>20504</v>
          </cell>
          <cell r="B390" t="str">
            <v>   成人教育</v>
          </cell>
          <cell r="C390">
            <v>0</v>
          </cell>
        </row>
        <row r="390">
          <cell r="F390">
            <v>0</v>
          </cell>
        </row>
        <row r="391">
          <cell r="A391">
            <v>2050401</v>
          </cell>
          <cell r="B391" t="str">
            <v>     成人初等教育</v>
          </cell>
          <cell r="C391">
            <v>0</v>
          </cell>
        </row>
        <row r="391">
          <cell r="F391">
            <v>0</v>
          </cell>
        </row>
        <row r="392">
          <cell r="A392">
            <v>2050402</v>
          </cell>
          <cell r="B392" t="str">
            <v>     成人中等教育</v>
          </cell>
          <cell r="C392">
            <v>0</v>
          </cell>
        </row>
        <row r="392">
          <cell r="F392">
            <v>0</v>
          </cell>
        </row>
        <row r="393">
          <cell r="A393">
            <v>2050403</v>
          </cell>
          <cell r="B393" t="str">
            <v>     成人高等教育</v>
          </cell>
          <cell r="C393">
            <v>0</v>
          </cell>
        </row>
        <row r="393">
          <cell r="F393">
            <v>0</v>
          </cell>
        </row>
        <row r="394">
          <cell r="A394">
            <v>2050404</v>
          </cell>
          <cell r="B394" t="str">
            <v>     成人广播电视教育</v>
          </cell>
          <cell r="C394">
            <v>0</v>
          </cell>
        </row>
        <row r="394">
          <cell r="F394">
            <v>0</v>
          </cell>
        </row>
        <row r="395">
          <cell r="A395">
            <v>2050499</v>
          </cell>
          <cell r="B395" t="str">
            <v>     其他成人教育支出</v>
          </cell>
          <cell r="C395">
            <v>0</v>
          </cell>
        </row>
        <row r="395">
          <cell r="F395">
            <v>0</v>
          </cell>
        </row>
        <row r="396">
          <cell r="A396">
            <v>20505</v>
          </cell>
          <cell r="B396" t="str">
            <v>   广播电视教育</v>
          </cell>
          <cell r="C396">
            <v>0</v>
          </cell>
        </row>
        <row r="396">
          <cell r="F396">
            <v>0</v>
          </cell>
        </row>
        <row r="397">
          <cell r="A397">
            <v>2050501</v>
          </cell>
          <cell r="B397" t="str">
            <v>     广播电视学校</v>
          </cell>
          <cell r="C397">
            <v>0</v>
          </cell>
        </row>
        <row r="397">
          <cell r="F397">
            <v>0</v>
          </cell>
        </row>
        <row r="398">
          <cell r="A398">
            <v>2050502</v>
          </cell>
          <cell r="B398" t="str">
            <v>     教育电视台</v>
          </cell>
          <cell r="C398">
            <v>0</v>
          </cell>
        </row>
        <row r="398">
          <cell r="F398">
            <v>0</v>
          </cell>
        </row>
        <row r="399">
          <cell r="A399">
            <v>2050599</v>
          </cell>
          <cell r="B399" t="str">
            <v>     其他广播电视教育支出</v>
          </cell>
          <cell r="C399">
            <v>0</v>
          </cell>
        </row>
        <row r="399">
          <cell r="F399">
            <v>0</v>
          </cell>
        </row>
        <row r="400">
          <cell r="A400">
            <v>20506</v>
          </cell>
          <cell r="B400" t="str">
            <v>   留学教育</v>
          </cell>
          <cell r="C400">
            <v>0</v>
          </cell>
        </row>
        <row r="400">
          <cell r="F400">
            <v>0</v>
          </cell>
        </row>
        <row r="401">
          <cell r="A401">
            <v>2050601</v>
          </cell>
          <cell r="B401" t="str">
            <v>     出国留学教育</v>
          </cell>
          <cell r="C401">
            <v>0</v>
          </cell>
        </row>
        <row r="401">
          <cell r="F401">
            <v>0</v>
          </cell>
        </row>
        <row r="402">
          <cell r="A402">
            <v>2050602</v>
          </cell>
          <cell r="B402" t="str">
            <v>     来华留学教育</v>
          </cell>
          <cell r="C402">
            <v>0</v>
          </cell>
        </row>
        <row r="402">
          <cell r="F402">
            <v>0</v>
          </cell>
        </row>
        <row r="403">
          <cell r="A403">
            <v>2050699</v>
          </cell>
          <cell r="B403" t="str">
            <v>     其他留学教育支出</v>
          </cell>
          <cell r="C403">
            <v>0</v>
          </cell>
        </row>
        <row r="403">
          <cell r="F403">
            <v>0</v>
          </cell>
        </row>
        <row r="404">
          <cell r="A404">
            <v>20507</v>
          </cell>
          <cell r="B404" t="str">
            <v>   特殊教育</v>
          </cell>
          <cell r="C404">
            <v>18</v>
          </cell>
        </row>
        <row r="404">
          <cell r="F404">
            <v>18</v>
          </cell>
        </row>
        <row r="405">
          <cell r="A405">
            <v>2050701</v>
          </cell>
          <cell r="B405" t="str">
            <v>     特殊学校教育</v>
          </cell>
          <cell r="C405">
            <v>18</v>
          </cell>
        </row>
        <row r="405">
          <cell r="F405">
            <v>18</v>
          </cell>
        </row>
        <row r="406">
          <cell r="A406">
            <v>2050702</v>
          </cell>
          <cell r="B406" t="str">
            <v>     工读学校教育</v>
          </cell>
          <cell r="C406">
            <v>0</v>
          </cell>
        </row>
        <row r="406">
          <cell r="F406">
            <v>0</v>
          </cell>
        </row>
        <row r="407">
          <cell r="A407">
            <v>2050799</v>
          </cell>
          <cell r="B407" t="str">
            <v>     其他特殊教育支出</v>
          </cell>
          <cell r="C407">
            <v>0</v>
          </cell>
        </row>
        <row r="407">
          <cell r="F407">
            <v>0</v>
          </cell>
        </row>
        <row r="408">
          <cell r="A408">
            <v>20508</v>
          </cell>
          <cell r="B408" t="str">
            <v>   进修及培训</v>
          </cell>
          <cell r="C408">
            <v>244</v>
          </cell>
        </row>
        <row r="408">
          <cell r="F408">
            <v>160</v>
          </cell>
        </row>
        <row r="409">
          <cell r="A409">
            <v>2050801</v>
          </cell>
          <cell r="B409" t="str">
            <v>     教师进修</v>
          </cell>
          <cell r="C409">
            <v>0</v>
          </cell>
        </row>
        <row r="409">
          <cell r="F409">
            <v>0</v>
          </cell>
        </row>
        <row r="410">
          <cell r="A410">
            <v>2050802</v>
          </cell>
          <cell r="B410" t="str">
            <v>     干部教育</v>
          </cell>
          <cell r="C410">
            <v>218</v>
          </cell>
        </row>
        <row r="410">
          <cell r="F410">
            <v>134</v>
          </cell>
        </row>
        <row r="411">
          <cell r="A411">
            <v>2050803</v>
          </cell>
          <cell r="B411" t="str">
            <v>     培训支出</v>
          </cell>
          <cell r="C411">
            <v>26</v>
          </cell>
        </row>
        <row r="411">
          <cell r="F411">
            <v>26</v>
          </cell>
        </row>
        <row r="412">
          <cell r="A412">
            <v>2050804</v>
          </cell>
          <cell r="B412" t="str">
            <v>     退役士兵能力提升</v>
          </cell>
          <cell r="C412">
            <v>0</v>
          </cell>
        </row>
        <row r="412">
          <cell r="F412">
            <v>0</v>
          </cell>
        </row>
        <row r="413">
          <cell r="A413">
            <v>2050899</v>
          </cell>
          <cell r="B413" t="str">
            <v>     其他进修及培训</v>
          </cell>
          <cell r="C413">
            <v>0</v>
          </cell>
        </row>
        <row r="413">
          <cell r="F413">
            <v>0</v>
          </cell>
        </row>
        <row r="414">
          <cell r="A414">
            <v>20509</v>
          </cell>
          <cell r="B414" t="str">
            <v>   教育费附加安排的支出</v>
          </cell>
          <cell r="C414">
            <v>3312</v>
          </cell>
        </row>
        <row r="414">
          <cell r="F414">
            <v>2957</v>
          </cell>
        </row>
        <row r="415">
          <cell r="A415">
            <v>2050901</v>
          </cell>
          <cell r="B415" t="str">
            <v>     农村中小学校舍建设</v>
          </cell>
        </row>
        <row r="416">
          <cell r="A416">
            <v>2050902</v>
          </cell>
          <cell r="B416" t="str">
            <v>     农村中小学教学设施</v>
          </cell>
          <cell r="C416">
            <v>0</v>
          </cell>
        </row>
        <row r="416">
          <cell r="F416">
            <v>0</v>
          </cell>
        </row>
        <row r="417">
          <cell r="A417">
            <v>2050903</v>
          </cell>
          <cell r="B417" t="str">
            <v>     城市中小学校舍建设</v>
          </cell>
          <cell r="C417">
            <v>0</v>
          </cell>
        </row>
        <row r="417">
          <cell r="F417">
            <v>0</v>
          </cell>
        </row>
        <row r="418">
          <cell r="A418">
            <v>2050904</v>
          </cell>
          <cell r="B418" t="str">
            <v>     城市中小学教学设施</v>
          </cell>
          <cell r="C418">
            <v>0</v>
          </cell>
        </row>
        <row r="418">
          <cell r="F418">
            <v>0</v>
          </cell>
        </row>
        <row r="419">
          <cell r="A419">
            <v>2050905</v>
          </cell>
          <cell r="B419" t="str">
            <v>     中等职业学校教学设施</v>
          </cell>
          <cell r="C419">
            <v>7</v>
          </cell>
        </row>
        <row r="419">
          <cell r="F419">
            <v>7</v>
          </cell>
        </row>
        <row r="420">
          <cell r="A420">
            <v>2050999</v>
          </cell>
          <cell r="B420" t="str">
            <v>     其他教育费附加安排的支出</v>
          </cell>
          <cell r="C420">
            <v>3305</v>
          </cell>
        </row>
        <row r="420">
          <cell r="F420">
            <v>2950</v>
          </cell>
        </row>
        <row r="421">
          <cell r="A421">
            <v>20599</v>
          </cell>
          <cell r="B421" t="str">
            <v>   其他教育支出</v>
          </cell>
          <cell r="C421">
            <v>5118</v>
          </cell>
        </row>
        <row r="421">
          <cell r="F421">
            <v>2781</v>
          </cell>
        </row>
        <row r="422">
          <cell r="A422">
            <v>2059999</v>
          </cell>
          <cell r="B422" t="str">
            <v>      其他教育支出</v>
          </cell>
          <cell r="C422">
            <v>5118</v>
          </cell>
        </row>
        <row r="422">
          <cell r="F422">
            <v>2781</v>
          </cell>
        </row>
        <row r="423">
          <cell r="A423" t="str">
            <v>205A</v>
          </cell>
          <cell r="B423" t="str">
            <v>省对下专项转移支付补助</v>
          </cell>
          <cell r="C423">
            <v>0</v>
          </cell>
        </row>
        <row r="423">
          <cell r="F423">
            <v>0</v>
          </cell>
        </row>
        <row r="424">
          <cell r="A424" t="str">
            <v>205B</v>
          </cell>
          <cell r="B424" t="str">
            <v>省对下一般性转移支付补助（义务教育）</v>
          </cell>
          <cell r="C424">
            <v>0</v>
          </cell>
        </row>
        <row r="424">
          <cell r="F424">
            <v>0</v>
          </cell>
        </row>
        <row r="425">
          <cell r="A425">
            <v>206</v>
          </cell>
          <cell r="B425" t="str">
            <v>六、科学技术支出</v>
          </cell>
          <cell r="C425">
            <v>9363</v>
          </cell>
        </row>
        <row r="425">
          <cell r="F425">
            <v>3549</v>
          </cell>
        </row>
        <row r="426">
          <cell r="A426">
            <v>20601</v>
          </cell>
          <cell r="B426" t="str">
            <v>   科学技术管理事务</v>
          </cell>
          <cell r="C426">
            <v>0</v>
          </cell>
        </row>
        <row r="426">
          <cell r="F426">
            <v>102</v>
          </cell>
        </row>
        <row r="427">
          <cell r="A427">
            <v>2060101</v>
          </cell>
          <cell r="B427" t="str">
            <v>     行政运行</v>
          </cell>
          <cell r="C427">
            <v>102</v>
          </cell>
        </row>
        <row r="427">
          <cell r="F427">
            <v>105</v>
          </cell>
        </row>
        <row r="428">
          <cell r="A428">
            <v>2060102</v>
          </cell>
          <cell r="B428" t="str">
            <v>     一般行政管理事务</v>
          </cell>
          <cell r="C428">
            <v>0</v>
          </cell>
        </row>
        <row r="428">
          <cell r="F428">
            <v>0</v>
          </cell>
        </row>
        <row r="429">
          <cell r="A429">
            <v>2060103</v>
          </cell>
          <cell r="B429" t="str">
            <v>     机关服务</v>
          </cell>
          <cell r="C429">
            <v>0</v>
          </cell>
        </row>
        <row r="429">
          <cell r="F429">
            <v>0</v>
          </cell>
        </row>
        <row r="430">
          <cell r="A430">
            <v>2060199</v>
          </cell>
          <cell r="B430" t="str">
            <v>     其他科学技术管理事务支出</v>
          </cell>
          <cell r="C430">
            <v>0</v>
          </cell>
        </row>
        <row r="430">
          <cell r="F430">
            <v>0</v>
          </cell>
        </row>
        <row r="431">
          <cell r="A431">
            <v>20602</v>
          </cell>
          <cell r="B431" t="str">
            <v>   基础研究</v>
          </cell>
          <cell r="C431">
            <v>0</v>
          </cell>
        </row>
        <row r="431">
          <cell r="F431">
            <v>0</v>
          </cell>
        </row>
        <row r="432">
          <cell r="A432">
            <v>2060201</v>
          </cell>
          <cell r="B432" t="str">
            <v>     机构运行</v>
          </cell>
          <cell r="C432">
            <v>0</v>
          </cell>
        </row>
        <row r="432">
          <cell r="F432">
            <v>0</v>
          </cell>
        </row>
        <row r="433">
          <cell r="A433">
            <v>2060203</v>
          </cell>
          <cell r="B433" t="str">
            <v>     自然科学基金</v>
          </cell>
          <cell r="C433">
            <v>0</v>
          </cell>
        </row>
        <row r="433">
          <cell r="F433">
            <v>0</v>
          </cell>
        </row>
        <row r="434">
          <cell r="A434">
            <v>2060204</v>
          </cell>
          <cell r="B434" t="str">
            <v>     实验室及相关设施★</v>
          </cell>
          <cell r="C434">
            <v>0</v>
          </cell>
        </row>
        <row r="434">
          <cell r="F434">
            <v>0</v>
          </cell>
        </row>
        <row r="435">
          <cell r="A435">
            <v>2060205</v>
          </cell>
          <cell r="B435" t="str">
            <v>     重大科学工程</v>
          </cell>
          <cell r="C435">
            <v>0</v>
          </cell>
        </row>
        <row r="435">
          <cell r="F435">
            <v>0</v>
          </cell>
        </row>
        <row r="436">
          <cell r="A436">
            <v>2060206</v>
          </cell>
          <cell r="B436" t="str">
            <v>     专项基础科研</v>
          </cell>
          <cell r="C436">
            <v>0</v>
          </cell>
        </row>
        <row r="436">
          <cell r="F436">
            <v>0</v>
          </cell>
        </row>
        <row r="437">
          <cell r="A437">
            <v>2060207</v>
          </cell>
          <cell r="B437" t="str">
            <v>     专项技术基础</v>
          </cell>
          <cell r="C437">
            <v>0</v>
          </cell>
        </row>
        <row r="437">
          <cell r="F437">
            <v>0</v>
          </cell>
        </row>
        <row r="438">
          <cell r="A438">
            <v>2060208</v>
          </cell>
          <cell r="B438" t="str">
            <v>     科技人才队伍建设</v>
          </cell>
          <cell r="C438">
            <v>0</v>
          </cell>
        </row>
        <row r="438">
          <cell r="F438">
            <v>0</v>
          </cell>
        </row>
        <row r="439">
          <cell r="A439">
            <v>2060299</v>
          </cell>
          <cell r="B439" t="str">
            <v>     其他基础研究支出</v>
          </cell>
          <cell r="C439">
            <v>0</v>
          </cell>
        </row>
        <row r="439">
          <cell r="F439">
            <v>0</v>
          </cell>
        </row>
        <row r="440">
          <cell r="A440">
            <v>20603</v>
          </cell>
          <cell r="B440" t="str">
            <v>   应用研究</v>
          </cell>
          <cell r="C440">
            <v>0</v>
          </cell>
        </row>
        <row r="440">
          <cell r="F440">
            <v>0</v>
          </cell>
        </row>
        <row r="441">
          <cell r="A441">
            <v>2060301</v>
          </cell>
          <cell r="B441" t="str">
            <v>     机构运行</v>
          </cell>
          <cell r="C441">
            <v>0</v>
          </cell>
        </row>
        <row r="441">
          <cell r="F441">
            <v>0</v>
          </cell>
        </row>
        <row r="442">
          <cell r="A442">
            <v>2060302</v>
          </cell>
          <cell r="B442" t="str">
            <v>     社会公益研究</v>
          </cell>
          <cell r="C442">
            <v>0</v>
          </cell>
        </row>
        <row r="442">
          <cell r="F442">
            <v>0</v>
          </cell>
        </row>
        <row r="443">
          <cell r="A443">
            <v>2060303</v>
          </cell>
          <cell r="B443" t="str">
            <v>     高技术研究</v>
          </cell>
          <cell r="C443">
            <v>0</v>
          </cell>
        </row>
        <row r="443">
          <cell r="F443">
            <v>0</v>
          </cell>
        </row>
        <row r="444">
          <cell r="A444">
            <v>2060304</v>
          </cell>
          <cell r="B444" t="str">
            <v>     专项科研试制</v>
          </cell>
          <cell r="C444">
            <v>0</v>
          </cell>
        </row>
        <row r="444">
          <cell r="F444">
            <v>0</v>
          </cell>
        </row>
        <row r="445">
          <cell r="A445">
            <v>2060399</v>
          </cell>
          <cell r="B445" t="str">
            <v>     其他应用研究支出</v>
          </cell>
          <cell r="C445">
            <v>0</v>
          </cell>
        </row>
        <row r="445">
          <cell r="F445">
            <v>0</v>
          </cell>
        </row>
        <row r="446">
          <cell r="A446">
            <v>20604</v>
          </cell>
          <cell r="B446" t="str">
            <v>   技术研究与开发</v>
          </cell>
          <cell r="C446">
            <v>9018</v>
          </cell>
        </row>
        <row r="446">
          <cell r="F446">
            <v>700</v>
          </cell>
        </row>
        <row r="447">
          <cell r="A447">
            <v>2060401</v>
          </cell>
          <cell r="B447" t="str">
            <v>     机构运行</v>
          </cell>
          <cell r="C447">
            <v>0</v>
          </cell>
        </row>
        <row r="447">
          <cell r="F447">
            <v>0</v>
          </cell>
        </row>
        <row r="448">
          <cell r="A448">
            <v>2060404</v>
          </cell>
          <cell r="B448" t="str">
            <v>     科技成果转化与扩散</v>
          </cell>
          <cell r="C448">
            <v>9018</v>
          </cell>
        </row>
        <row r="448">
          <cell r="F448">
            <v>500</v>
          </cell>
        </row>
        <row r="449">
          <cell r="A449">
            <v>2060405</v>
          </cell>
          <cell r="B449" t="str">
            <v>     共性技术研究与开发▼</v>
          </cell>
          <cell r="C449">
            <v>0</v>
          </cell>
        </row>
        <row r="449">
          <cell r="F449">
            <v>0</v>
          </cell>
        </row>
        <row r="450">
          <cell r="A450">
            <v>2060499</v>
          </cell>
          <cell r="B450" t="str">
            <v>     其他技术研究与开发支出</v>
          </cell>
          <cell r="C450">
            <v>0</v>
          </cell>
        </row>
        <row r="450">
          <cell r="F450">
            <v>200</v>
          </cell>
        </row>
        <row r="451">
          <cell r="A451">
            <v>20605</v>
          </cell>
          <cell r="B451" t="str">
            <v>   科技条件与服务</v>
          </cell>
          <cell r="C451">
            <v>0</v>
          </cell>
        </row>
        <row r="451">
          <cell r="F451">
            <v>0</v>
          </cell>
        </row>
        <row r="452">
          <cell r="A452">
            <v>2060501</v>
          </cell>
          <cell r="B452" t="str">
            <v>     机构运行</v>
          </cell>
          <cell r="C452">
            <v>0</v>
          </cell>
        </row>
        <row r="452">
          <cell r="F452">
            <v>0</v>
          </cell>
        </row>
        <row r="453">
          <cell r="A453">
            <v>2060502</v>
          </cell>
          <cell r="B453" t="str">
            <v>     技术创新服务体系</v>
          </cell>
          <cell r="C453">
            <v>0</v>
          </cell>
        </row>
        <row r="453">
          <cell r="F453">
            <v>0</v>
          </cell>
        </row>
        <row r="454">
          <cell r="A454">
            <v>2060503</v>
          </cell>
          <cell r="B454" t="str">
            <v>     科技条件专项</v>
          </cell>
          <cell r="C454">
            <v>0</v>
          </cell>
        </row>
        <row r="454">
          <cell r="F454">
            <v>0</v>
          </cell>
        </row>
        <row r="455">
          <cell r="A455">
            <v>2060599</v>
          </cell>
          <cell r="B455" t="str">
            <v>     其他科技条件与服务支出</v>
          </cell>
          <cell r="C455">
            <v>0</v>
          </cell>
        </row>
        <row r="455">
          <cell r="F455">
            <v>0</v>
          </cell>
        </row>
        <row r="456">
          <cell r="A456">
            <v>20606</v>
          </cell>
          <cell r="B456" t="str">
            <v>   社会科学</v>
          </cell>
          <cell r="C456">
            <v>0</v>
          </cell>
        </row>
        <row r="456">
          <cell r="F456">
            <v>0</v>
          </cell>
        </row>
        <row r="457">
          <cell r="A457">
            <v>2060601</v>
          </cell>
          <cell r="B457" t="str">
            <v>     社会科学研究机构</v>
          </cell>
          <cell r="C457">
            <v>0</v>
          </cell>
        </row>
        <row r="457">
          <cell r="F457">
            <v>0</v>
          </cell>
        </row>
        <row r="458">
          <cell r="A458">
            <v>2060602</v>
          </cell>
          <cell r="B458" t="str">
            <v>     社会科学研究</v>
          </cell>
          <cell r="C458">
            <v>0</v>
          </cell>
        </row>
        <row r="458">
          <cell r="F458">
            <v>0</v>
          </cell>
        </row>
        <row r="459">
          <cell r="A459">
            <v>2060603</v>
          </cell>
          <cell r="B459" t="str">
            <v>     社科基金支出</v>
          </cell>
          <cell r="C459">
            <v>0</v>
          </cell>
        </row>
        <row r="459">
          <cell r="F459">
            <v>0</v>
          </cell>
        </row>
        <row r="460">
          <cell r="A460">
            <v>2060699</v>
          </cell>
          <cell r="B460" t="str">
            <v>     其他社会科学支出</v>
          </cell>
          <cell r="C460">
            <v>0</v>
          </cell>
        </row>
        <row r="460">
          <cell r="F460">
            <v>0</v>
          </cell>
        </row>
        <row r="461">
          <cell r="A461">
            <v>20607</v>
          </cell>
          <cell r="B461" t="str">
            <v>   科学技术普及</v>
          </cell>
          <cell r="C461">
            <v>28</v>
          </cell>
        </row>
        <row r="461">
          <cell r="F461">
            <v>147</v>
          </cell>
        </row>
        <row r="462">
          <cell r="A462">
            <v>2060701</v>
          </cell>
          <cell r="B462" t="str">
            <v>     机构运行</v>
          </cell>
          <cell r="C462">
            <v>0</v>
          </cell>
        </row>
        <row r="462">
          <cell r="F462">
            <v>0</v>
          </cell>
        </row>
        <row r="463">
          <cell r="A463">
            <v>2060702</v>
          </cell>
          <cell r="B463" t="str">
            <v>     科普活动</v>
          </cell>
          <cell r="C463">
            <v>24</v>
          </cell>
        </row>
        <row r="463">
          <cell r="F463">
            <v>121</v>
          </cell>
        </row>
        <row r="464">
          <cell r="A464">
            <v>2060703</v>
          </cell>
          <cell r="B464" t="str">
            <v>     青少年科技活动</v>
          </cell>
          <cell r="C464">
            <v>0</v>
          </cell>
        </row>
        <row r="464">
          <cell r="F464">
            <v>0</v>
          </cell>
        </row>
        <row r="465">
          <cell r="A465">
            <v>2060704</v>
          </cell>
          <cell r="B465" t="str">
            <v>     学术交流活动</v>
          </cell>
          <cell r="C465">
            <v>0</v>
          </cell>
        </row>
        <row r="465">
          <cell r="F465">
            <v>0</v>
          </cell>
        </row>
        <row r="466">
          <cell r="A466">
            <v>2060705</v>
          </cell>
          <cell r="B466" t="str">
            <v>     科技馆站</v>
          </cell>
          <cell r="C466">
            <v>0</v>
          </cell>
        </row>
        <row r="466">
          <cell r="F466">
            <v>0</v>
          </cell>
        </row>
        <row r="467">
          <cell r="A467">
            <v>2060799</v>
          </cell>
          <cell r="B467" t="str">
            <v>     其他科学技术普及支出</v>
          </cell>
          <cell r="C467">
            <v>4</v>
          </cell>
        </row>
        <row r="467">
          <cell r="F467">
            <v>26</v>
          </cell>
        </row>
        <row r="468">
          <cell r="A468">
            <v>20608</v>
          </cell>
          <cell r="B468" t="str">
            <v>   科技交流与合作</v>
          </cell>
          <cell r="C468">
            <v>0</v>
          </cell>
        </row>
        <row r="468">
          <cell r="F468">
            <v>0</v>
          </cell>
        </row>
        <row r="469">
          <cell r="A469">
            <v>2060801</v>
          </cell>
          <cell r="B469" t="str">
            <v>     国际交流与合作</v>
          </cell>
          <cell r="C469">
            <v>0</v>
          </cell>
        </row>
        <row r="469">
          <cell r="F469">
            <v>0</v>
          </cell>
        </row>
        <row r="470">
          <cell r="A470">
            <v>2060802</v>
          </cell>
          <cell r="B470" t="str">
            <v>     重大科技合作项目</v>
          </cell>
          <cell r="C470">
            <v>0</v>
          </cell>
        </row>
        <row r="470">
          <cell r="F470">
            <v>0</v>
          </cell>
        </row>
        <row r="471">
          <cell r="A471">
            <v>2060899</v>
          </cell>
          <cell r="B471" t="str">
            <v>     其他科技交流与合作支出</v>
          </cell>
          <cell r="C471">
            <v>0</v>
          </cell>
        </row>
        <row r="471">
          <cell r="F471">
            <v>0</v>
          </cell>
        </row>
        <row r="472">
          <cell r="A472">
            <v>20609</v>
          </cell>
          <cell r="B472" t="str">
            <v>   科技重大项目</v>
          </cell>
          <cell r="C472">
            <v>0</v>
          </cell>
        </row>
        <row r="472">
          <cell r="F472">
            <v>0</v>
          </cell>
        </row>
        <row r="473">
          <cell r="A473">
            <v>2060901</v>
          </cell>
          <cell r="B473" t="str">
            <v>     科技重大专项</v>
          </cell>
          <cell r="C473">
            <v>0</v>
          </cell>
        </row>
        <row r="473">
          <cell r="F473">
            <v>0</v>
          </cell>
        </row>
        <row r="474">
          <cell r="A474">
            <v>2060902</v>
          </cell>
          <cell r="B474" t="str">
            <v>     重点研发计划</v>
          </cell>
          <cell r="C474">
            <v>0</v>
          </cell>
        </row>
        <row r="474">
          <cell r="F474">
            <v>0</v>
          </cell>
        </row>
        <row r="475">
          <cell r="A475">
            <v>2060999</v>
          </cell>
          <cell r="B475" t="str">
            <v>     其他科技重大项目</v>
          </cell>
          <cell r="C475">
            <v>0</v>
          </cell>
        </row>
        <row r="475">
          <cell r="F475">
            <v>0</v>
          </cell>
        </row>
        <row r="476">
          <cell r="A476">
            <v>20699</v>
          </cell>
          <cell r="B476" t="str">
            <v>   其他科学技术支出</v>
          </cell>
          <cell r="C476">
            <v>215</v>
          </cell>
        </row>
        <row r="476">
          <cell r="F476">
            <v>2600</v>
          </cell>
        </row>
        <row r="477">
          <cell r="A477">
            <v>2069901</v>
          </cell>
          <cell r="B477" t="str">
            <v>     科技奖励</v>
          </cell>
          <cell r="C477">
            <v>0</v>
          </cell>
        </row>
        <row r="477">
          <cell r="F477">
            <v>0</v>
          </cell>
        </row>
        <row r="478">
          <cell r="A478">
            <v>2069902</v>
          </cell>
          <cell r="B478" t="str">
            <v>     核应急</v>
          </cell>
          <cell r="C478">
            <v>0</v>
          </cell>
        </row>
        <row r="478">
          <cell r="F478">
            <v>0</v>
          </cell>
        </row>
        <row r="479">
          <cell r="A479">
            <v>2069903</v>
          </cell>
          <cell r="B479" t="str">
            <v>     转制科研机构</v>
          </cell>
          <cell r="C479">
            <v>0</v>
          </cell>
        </row>
        <row r="479">
          <cell r="F479">
            <v>0</v>
          </cell>
        </row>
        <row r="480">
          <cell r="A480">
            <v>2069999</v>
          </cell>
          <cell r="B480" t="str">
            <v>     其他科学技术支出</v>
          </cell>
          <cell r="C480">
            <v>215</v>
          </cell>
        </row>
        <row r="480">
          <cell r="F480">
            <v>2000</v>
          </cell>
        </row>
        <row r="481">
          <cell r="A481" t="str">
            <v>206A</v>
          </cell>
          <cell r="B481" t="str">
            <v>省对下专项转移支付补助</v>
          </cell>
          <cell r="C481">
            <v>0</v>
          </cell>
        </row>
        <row r="481">
          <cell r="F481">
            <v>0</v>
          </cell>
        </row>
        <row r="482">
          <cell r="A482">
            <v>207</v>
          </cell>
          <cell r="B482" t="str">
            <v>七、文化旅游体育与传媒支出</v>
          </cell>
          <cell r="C482">
            <v>5804</v>
          </cell>
        </row>
        <row r="482">
          <cell r="F482">
            <v>2949</v>
          </cell>
        </row>
        <row r="483">
          <cell r="A483">
            <v>20701</v>
          </cell>
          <cell r="B483" t="str">
            <v>   文化和旅游</v>
          </cell>
          <cell r="C483">
            <v>1216</v>
          </cell>
        </row>
        <row r="483">
          <cell r="F483">
            <v>1263</v>
          </cell>
        </row>
        <row r="484">
          <cell r="A484">
            <v>2070101</v>
          </cell>
          <cell r="B484" t="str">
            <v>     行政运行</v>
          </cell>
          <cell r="C484">
            <v>613</v>
          </cell>
        </row>
        <row r="484">
          <cell r="F484">
            <v>586</v>
          </cell>
        </row>
        <row r="485">
          <cell r="A485">
            <v>2070102</v>
          </cell>
          <cell r="B485" t="str">
            <v>     一般行政管理事务</v>
          </cell>
          <cell r="C485">
            <v>1</v>
          </cell>
        </row>
        <row r="485">
          <cell r="F485">
            <v>1</v>
          </cell>
        </row>
        <row r="486">
          <cell r="A486">
            <v>2070103</v>
          </cell>
          <cell r="B486" t="str">
            <v>     机关服务</v>
          </cell>
          <cell r="C486">
            <v>0</v>
          </cell>
        </row>
        <row r="486">
          <cell r="F486">
            <v>0</v>
          </cell>
        </row>
        <row r="487">
          <cell r="A487">
            <v>2070104</v>
          </cell>
          <cell r="B487" t="str">
            <v>     图书馆</v>
          </cell>
        </row>
        <row r="488">
          <cell r="A488">
            <v>2070105</v>
          </cell>
          <cell r="B488" t="str">
            <v>     文化展示及纪念机构</v>
          </cell>
        </row>
        <row r="489">
          <cell r="A489">
            <v>2070106</v>
          </cell>
          <cell r="B489" t="str">
            <v>     艺术表演场所</v>
          </cell>
          <cell r="C489">
            <v>0</v>
          </cell>
        </row>
        <row r="489">
          <cell r="F489">
            <v>0</v>
          </cell>
        </row>
        <row r="490">
          <cell r="A490">
            <v>2070107</v>
          </cell>
          <cell r="B490" t="str">
            <v>     艺术表演团体</v>
          </cell>
          <cell r="C490">
            <v>246</v>
          </cell>
        </row>
        <row r="490">
          <cell r="F490">
            <v>225</v>
          </cell>
        </row>
        <row r="491">
          <cell r="A491">
            <v>2070108</v>
          </cell>
          <cell r="B491" t="str">
            <v>     文化活动</v>
          </cell>
        </row>
        <row r="492">
          <cell r="A492">
            <v>2070109</v>
          </cell>
          <cell r="B492" t="str">
            <v>     群众文化</v>
          </cell>
          <cell r="C492">
            <v>14</v>
          </cell>
        </row>
        <row r="492">
          <cell r="F492">
            <v>13</v>
          </cell>
        </row>
        <row r="493">
          <cell r="A493">
            <v>2070110</v>
          </cell>
          <cell r="B493" t="str">
            <v>     文化和旅游交流与合作</v>
          </cell>
          <cell r="C493">
            <v>0</v>
          </cell>
        </row>
        <row r="493">
          <cell r="F493">
            <v>0</v>
          </cell>
        </row>
        <row r="494">
          <cell r="A494">
            <v>2070111</v>
          </cell>
          <cell r="B494" t="str">
            <v>     文化创作与保护</v>
          </cell>
          <cell r="C494">
            <v>0</v>
          </cell>
        </row>
        <row r="494">
          <cell r="F494">
            <v>0</v>
          </cell>
        </row>
        <row r="495">
          <cell r="A495">
            <v>2070112</v>
          </cell>
          <cell r="B495" t="str">
            <v>     文化和旅游市场管理</v>
          </cell>
          <cell r="C495">
            <v>101</v>
          </cell>
        </row>
        <row r="495">
          <cell r="F495">
            <v>87</v>
          </cell>
        </row>
        <row r="496">
          <cell r="A496">
            <v>2070113</v>
          </cell>
          <cell r="B496" t="str">
            <v>     旅游宣传</v>
          </cell>
          <cell r="C496">
            <v>80</v>
          </cell>
        </row>
        <row r="496">
          <cell r="F496">
            <v>80</v>
          </cell>
        </row>
        <row r="497">
          <cell r="A497">
            <v>2070114</v>
          </cell>
          <cell r="B497" t="str">
            <v>     文化和旅游管理事务</v>
          </cell>
          <cell r="C497">
            <v>10</v>
          </cell>
        </row>
        <row r="497">
          <cell r="F497">
            <v>10</v>
          </cell>
        </row>
        <row r="498">
          <cell r="A498">
            <v>2070199</v>
          </cell>
          <cell r="B498" t="str">
            <v>     其他文化和旅游支出</v>
          </cell>
          <cell r="C498">
            <v>151</v>
          </cell>
        </row>
        <row r="498">
          <cell r="F498">
            <v>151</v>
          </cell>
        </row>
        <row r="499">
          <cell r="A499">
            <v>20702</v>
          </cell>
          <cell r="B499" t="str">
            <v>   文物</v>
          </cell>
          <cell r="C499">
            <v>0</v>
          </cell>
        </row>
        <row r="499">
          <cell r="F499">
            <v>0</v>
          </cell>
        </row>
        <row r="500">
          <cell r="A500">
            <v>2070201</v>
          </cell>
          <cell r="B500" t="str">
            <v>     行政运行</v>
          </cell>
          <cell r="C500">
            <v>0</v>
          </cell>
        </row>
        <row r="500">
          <cell r="F500">
            <v>0</v>
          </cell>
        </row>
        <row r="501">
          <cell r="A501">
            <v>2070202</v>
          </cell>
          <cell r="B501" t="str">
            <v>     一般行政管理事务</v>
          </cell>
          <cell r="C501">
            <v>0</v>
          </cell>
        </row>
        <row r="501">
          <cell r="F501">
            <v>0</v>
          </cell>
        </row>
        <row r="502">
          <cell r="A502">
            <v>2070203</v>
          </cell>
          <cell r="B502" t="str">
            <v>     机关服务</v>
          </cell>
          <cell r="C502">
            <v>0</v>
          </cell>
        </row>
        <row r="502">
          <cell r="F502">
            <v>0</v>
          </cell>
        </row>
        <row r="503">
          <cell r="A503">
            <v>2070204</v>
          </cell>
          <cell r="B503" t="str">
            <v>     文物保护</v>
          </cell>
          <cell r="C503">
            <v>110</v>
          </cell>
        </row>
        <row r="503">
          <cell r="F503">
            <v>110</v>
          </cell>
        </row>
        <row r="504">
          <cell r="A504">
            <v>2070205</v>
          </cell>
          <cell r="B504" t="str">
            <v>     博物馆</v>
          </cell>
        </row>
        <row r="505">
          <cell r="A505">
            <v>2070206</v>
          </cell>
          <cell r="B505" t="str">
            <v>     历史名城与古迹</v>
          </cell>
          <cell r="C505">
            <v>0</v>
          </cell>
        </row>
        <row r="505">
          <cell r="F505">
            <v>0</v>
          </cell>
        </row>
        <row r="506">
          <cell r="A506">
            <v>2070299</v>
          </cell>
          <cell r="B506" t="str">
            <v>     其他文物支出</v>
          </cell>
        </row>
        <row r="507">
          <cell r="A507">
            <v>20703</v>
          </cell>
          <cell r="B507" t="str">
            <v>   体育</v>
          </cell>
          <cell r="C507">
            <v>10</v>
          </cell>
        </row>
        <row r="507">
          <cell r="F507">
            <v>10</v>
          </cell>
        </row>
        <row r="508">
          <cell r="A508">
            <v>2070301</v>
          </cell>
          <cell r="B508" t="str">
            <v>     行政运行</v>
          </cell>
          <cell r="C508">
            <v>0</v>
          </cell>
        </row>
        <row r="508">
          <cell r="F508">
            <v>0</v>
          </cell>
        </row>
        <row r="509">
          <cell r="A509">
            <v>2070302</v>
          </cell>
          <cell r="B509" t="str">
            <v>     一般行政管理事务</v>
          </cell>
        </row>
        <row r="510">
          <cell r="A510">
            <v>2070303</v>
          </cell>
          <cell r="B510" t="str">
            <v>     机关服务</v>
          </cell>
          <cell r="C510">
            <v>0</v>
          </cell>
        </row>
        <row r="510">
          <cell r="F510">
            <v>0</v>
          </cell>
        </row>
        <row r="511">
          <cell r="A511">
            <v>2070304</v>
          </cell>
          <cell r="B511" t="str">
            <v>     运动项目管理</v>
          </cell>
          <cell r="C511">
            <v>0</v>
          </cell>
        </row>
        <row r="511">
          <cell r="F511">
            <v>0</v>
          </cell>
        </row>
        <row r="512">
          <cell r="A512">
            <v>2070305</v>
          </cell>
          <cell r="B512" t="str">
            <v>     体育竞赛</v>
          </cell>
          <cell r="C512">
            <v>0</v>
          </cell>
        </row>
        <row r="512">
          <cell r="F512">
            <v>0</v>
          </cell>
        </row>
        <row r="513">
          <cell r="A513">
            <v>2070306</v>
          </cell>
          <cell r="B513" t="str">
            <v>     体育训练</v>
          </cell>
          <cell r="C513">
            <v>0</v>
          </cell>
        </row>
        <row r="513">
          <cell r="F513">
            <v>0</v>
          </cell>
        </row>
        <row r="514">
          <cell r="A514">
            <v>2070307</v>
          </cell>
          <cell r="B514" t="str">
            <v>     体育场馆</v>
          </cell>
          <cell r="C514">
            <v>0</v>
          </cell>
        </row>
        <row r="514">
          <cell r="F514">
            <v>0</v>
          </cell>
        </row>
        <row r="515">
          <cell r="A515">
            <v>2070308</v>
          </cell>
          <cell r="B515" t="str">
            <v>     群众体育</v>
          </cell>
          <cell r="C515">
            <v>10</v>
          </cell>
        </row>
        <row r="515">
          <cell r="F515">
            <v>10</v>
          </cell>
        </row>
        <row r="516">
          <cell r="A516">
            <v>2070309</v>
          </cell>
          <cell r="B516" t="str">
            <v>     体育交流与合作</v>
          </cell>
          <cell r="C516">
            <v>0</v>
          </cell>
        </row>
        <row r="516">
          <cell r="F516">
            <v>0</v>
          </cell>
        </row>
        <row r="517">
          <cell r="A517">
            <v>2070399</v>
          </cell>
          <cell r="B517" t="str">
            <v>     其他体育支出</v>
          </cell>
          <cell r="C517">
            <v>0</v>
          </cell>
        </row>
        <row r="517">
          <cell r="F517">
            <v>0</v>
          </cell>
        </row>
        <row r="518">
          <cell r="A518">
            <v>20706</v>
          </cell>
          <cell r="B518" t="str">
            <v>   新闻出版电影</v>
          </cell>
          <cell r="C518">
            <v>0</v>
          </cell>
        </row>
        <row r="518">
          <cell r="F518">
            <v>0</v>
          </cell>
        </row>
        <row r="519">
          <cell r="A519">
            <v>2070601</v>
          </cell>
          <cell r="B519" t="str">
            <v>     行政运行</v>
          </cell>
          <cell r="C519">
            <v>0</v>
          </cell>
        </row>
        <row r="519">
          <cell r="F519">
            <v>0</v>
          </cell>
        </row>
        <row r="520">
          <cell r="A520">
            <v>2070602</v>
          </cell>
          <cell r="B520" t="str">
            <v>     一般行政管理事务</v>
          </cell>
          <cell r="C520">
            <v>0</v>
          </cell>
        </row>
        <row r="520">
          <cell r="F520">
            <v>0</v>
          </cell>
        </row>
        <row r="521">
          <cell r="A521">
            <v>2070603</v>
          </cell>
          <cell r="B521" t="str">
            <v>     机关服务</v>
          </cell>
          <cell r="C521">
            <v>0</v>
          </cell>
        </row>
        <row r="521">
          <cell r="F521">
            <v>0</v>
          </cell>
        </row>
        <row r="522">
          <cell r="A522">
            <v>2070604</v>
          </cell>
          <cell r="B522" t="str">
            <v>     新闻通讯</v>
          </cell>
          <cell r="C522">
            <v>0</v>
          </cell>
        </row>
        <row r="522">
          <cell r="F522">
            <v>0</v>
          </cell>
        </row>
        <row r="523">
          <cell r="A523">
            <v>2070605</v>
          </cell>
          <cell r="B523" t="str">
            <v>     出版发行</v>
          </cell>
          <cell r="C523">
            <v>0</v>
          </cell>
        </row>
        <row r="523">
          <cell r="F523">
            <v>0</v>
          </cell>
        </row>
        <row r="524">
          <cell r="A524">
            <v>2070606</v>
          </cell>
          <cell r="B524" t="str">
            <v>     版权管理</v>
          </cell>
          <cell r="C524">
            <v>0</v>
          </cell>
        </row>
        <row r="524">
          <cell r="F524">
            <v>0</v>
          </cell>
        </row>
        <row r="525">
          <cell r="A525">
            <v>2070607</v>
          </cell>
          <cell r="B525" t="str">
            <v>     电影</v>
          </cell>
          <cell r="C525">
            <v>0</v>
          </cell>
        </row>
        <row r="525">
          <cell r="F525">
            <v>0</v>
          </cell>
        </row>
        <row r="526">
          <cell r="A526">
            <v>2070699</v>
          </cell>
          <cell r="B526" t="str">
            <v>     其他新闻出版电影支出</v>
          </cell>
          <cell r="C526">
            <v>0</v>
          </cell>
        </row>
        <row r="526">
          <cell r="F526">
            <v>0</v>
          </cell>
        </row>
        <row r="527">
          <cell r="A527">
            <v>20708</v>
          </cell>
          <cell r="B527" t="str">
            <v>   广播电视</v>
          </cell>
          <cell r="C527">
            <v>26</v>
          </cell>
        </row>
        <row r="527">
          <cell r="F527">
            <v>26</v>
          </cell>
        </row>
        <row r="528">
          <cell r="A528">
            <v>2070801</v>
          </cell>
          <cell r="B528" t="str">
            <v>     行政运行</v>
          </cell>
          <cell r="C528">
            <v>7</v>
          </cell>
        </row>
        <row r="528">
          <cell r="F528">
            <v>7</v>
          </cell>
        </row>
        <row r="529">
          <cell r="A529">
            <v>2070802</v>
          </cell>
          <cell r="B529" t="str">
            <v>     一般行政管理事务</v>
          </cell>
          <cell r="C529">
            <v>0</v>
          </cell>
        </row>
        <row r="529">
          <cell r="F529">
            <v>0</v>
          </cell>
        </row>
        <row r="530">
          <cell r="A530">
            <v>2070803</v>
          </cell>
          <cell r="B530" t="str">
            <v>     机关服务</v>
          </cell>
          <cell r="C530">
            <v>0</v>
          </cell>
        </row>
        <row r="530">
          <cell r="F530">
            <v>0</v>
          </cell>
        </row>
        <row r="531">
          <cell r="A531">
            <v>2070804</v>
          </cell>
          <cell r="B531" t="str">
            <v>     广播</v>
          </cell>
          <cell r="C531">
            <v>0</v>
          </cell>
        </row>
        <row r="531">
          <cell r="F531">
            <v>0</v>
          </cell>
        </row>
        <row r="532">
          <cell r="A532">
            <v>2070805</v>
          </cell>
          <cell r="B532" t="str">
            <v>     电视</v>
          </cell>
        </row>
        <row r="533">
          <cell r="A533">
            <v>2070806</v>
          </cell>
          <cell r="B533" t="str">
            <v>     监测监管</v>
          </cell>
          <cell r="C533">
            <v>0</v>
          </cell>
        </row>
        <row r="533">
          <cell r="F533">
            <v>0</v>
          </cell>
        </row>
        <row r="534">
          <cell r="A534">
            <v>2070807</v>
          </cell>
          <cell r="B534" t="str">
            <v>     传输发射▼</v>
          </cell>
          <cell r="C534">
            <v>0</v>
          </cell>
        </row>
        <row r="534">
          <cell r="F534">
            <v>0</v>
          </cell>
        </row>
        <row r="535">
          <cell r="A535">
            <v>2070808</v>
          </cell>
          <cell r="B535" t="str">
            <v>     广播电视事务▼</v>
          </cell>
          <cell r="C535">
            <v>4</v>
          </cell>
        </row>
        <row r="535">
          <cell r="F535">
            <v>4</v>
          </cell>
        </row>
        <row r="536">
          <cell r="A536">
            <v>2070899</v>
          </cell>
          <cell r="B536" t="str">
            <v>     其他广播电视支出</v>
          </cell>
          <cell r="C536">
            <v>15</v>
          </cell>
        </row>
        <row r="536">
          <cell r="F536">
            <v>15</v>
          </cell>
        </row>
        <row r="537">
          <cell r="A537">
            <v>20799</v>
          </cell>
          <cell r="B537" t="str">
            <v>   其他文化旅游体育与传媒支出</v>
          </cell>
          <cell r="C537">
            <v>4442</v>
          </cell>
        </row>
        <row r="537">
          <cell r="F537">
            <v>1650</v>
          </cell>
        </row>
        <row r="538">
          <cell r="A538">
            <v>2079902</v>
          </cell>
          <cell r="B538" t="str">
            <v>     宣传文化发展专项支出</v>
          </cell>
          <cell r="C538">
            <v>0</v>
          </cell>
        </row>
        <row r="538">
          <cell r="F538">
            <v>0</v>
          </cell>
        </row>
        <row r="539">
          <cell r="A539">
            <v>2079903</v>
          </cell>
          <cell r="B539" t="str">
            <v>     文化产业发展专项支出</v>
          </cell>
          <cell r="C539">
            <v>450</v>
          </cell>
        </row>
        <row r="539">
          <cell r="F539">
            <v>450</v>
          </cell>
        </row>
        <row r="540">
          <cell r="A540">
            <v>2079999</v>
          </cell>
          <cell r="B540" t="str">
            <v>     其他文化旅游体育与传媒支出</v>
          </cell>
          <cell r="C540">
            <v>3992</v>
          </cell>
        </row>
        <row r="540">
          <cell r="F540">
            <v>1200</v>
          </cell>
        </row>
        <row r="541">
          <cell r="A541" t="str">
            <v>207A</v>
          </cell>
          <cell r="B541" t="str">
            <v>省对下专项转移支付补助</v>
          </cell>
          <cell r="C541">
            <v>0</v>
          </cell>
        </row>
        <row r="541">
          <cell r="F541">
            <v>0</v>
          </cell>
        </row>
        <row r="542">
          <cell r="A542">
            <v>208</v>
          </cell>
          <cell r="B542" t="str">
            <v>八、社会保障和就业支出</v>
          </cell>
          <cell r="C542">
            <v>37362</v>
          </cell>
        </row>
        <row r="542">
          <cell r="F542">
            <v>42525</v>
          </cell>
        </row>
        <row r="543">
          <cell r="A543">
            <v>20801</v>
          </cell>
          <cell r="B543" t="str">
            <v>   人力资源和社会保障管理事务</v>
          </cell>
          <cell r="C543">
            <v>1138</v>
          </cell>
        </row>
        <row r="543">
          <cell r="F543">
            <v>1181</v>
          </cell>
        </row>
        <row r="544">
          <cell r="A544">
            <v>2080101</v>
          </cell>
          <cell r="B544" t="str">
            <v>     行政运行</v>
          </cell>
          <cell r="C544">
            <v>349</v>
          </cell>
        </row>
        <row r="544">
          <cell r="F544">
            <v>323</v>
          </cell>
        </row>
        <row r="545">
          <cell r="A545">
            <v>2080102</v>
          </cell>
          <cell r="B545" t="str">
            <v>     一般行政管理事务</v>
          </cell>
        </row>
        <row r="546">
          <cell r="A546">
            <v>2080103</v>
          </cell>
          <cell r="B546" t="str">
            <v>     机关服务</v>
          </cell>
          <cell r="C546">
            <v>0</v>
          </cell>
        </row>
        <row r="546">
          <cell r="F546">
            <v>0</v>
          </cell>
        </row>
        <row r="547">
          <cell r="A547">
            <v>2080104</v>
          </cell>
          <cell r="B547" t="str">
            <v>     综合业务管理</v>
          </cell>
          <cell r="C547">
            <v>0</v>
          </cell>
        </row>
        <row r="547">
          <cell r="F547">
            <v>0</v>
          </cell>
        </row>
        <row r="548">
          <cell r="A548">
            <v>2080105</v>
          </cell>
          <cell r="B548" t="str">
            <v>     劳动保障监察</v>
          </cell>
          <cell r="C548">
            <v>0</v>
          </cell>
        </row>
        <row r="548">
          <cell r="F548">
            <v>0</v>
          </cell>
        </row>
        <row r="549">
          <cell r="A549">
            <v>2080106</v>
          </cell>
          <cell r="B549" t="str">
            <v>     就业管理事务</v>
          </cell>
          <cell r="C549">
            <v>235</v>
          </cell>
        </row>
        <row r="549">
          <cell r="F549">
            <v>218</v>
          </cell>
        </row>
        <row r="550">
          <cell r="A550">
            <v>2080107</v>
          </cell>
          <cell r="B550" t="str">
            <v>     社会保险业务管理事务</v>
          </cell>
          <cell r="C550">
            <v>0</v>
          </cell>
        </row>
        <row r="550">
          <cell r="F550">
            <v>0</v>
          </cell>
        </row>
        <row r="551">
          <cell r="A551">
            <v>2080108</v>
          </cell>
          <cell r="B551" t="str">
            <v>     信息化建设</v>
          </cell>
          <cell r="C551">
            <v>0</v>
          </cell>
        </row>
        <row r="551">
          <cell r="F551">
            <v>0</v>
          </cell>
        </row>
        <row r="552">
          <cell r="A552">
            <v>2080109</v>
          </cell>
          <cell r="B552" t="str">
            <v>     社会保险经办机构</v>
          </cell>
          <cell r="C552">
            <v>529</v>
          </cell>
        </row>
        <row r="552">
          <cell r="F552">
            <v>615</v>
          </cell>
        </row>
        <row r="553">
          <cell r="A553">
            <v>2080110</v>
          </cell>
          <cell r="B553" t="str">
            <v>     劳动关系和维权</v>
          </cell>
          <cell r="C553">
            <v>0</v>
          </cell>
        </row>
        <row r="553">
          <cell r="F553">
            <v>0</v>
          </cell>
        </row>
        <row r="554">
          <cell r="A554">
            <v>2080111</v>
          </cell>
          <cell r="B554" t="str">
            <v>     公共就业服务和职业技能鉴定机构</v>
          </cell>
          <cell r="C554">
            <v>0</v>
          </cell>
        </row>
        <row r="554">
          <cell r="F554">
            <v>0</v>
          </cell>
        </row>
        <row r="555">
          <cell r="A555">
            <v>2080112</v>
          </cell>
          <cell r="B555" t="str">
            <v>     劳动人事争议调解仲裁</v>
          </cell>
          <cell r="C555">
            <v>0</v>
          </cell>
        </row>
        <row r="555">
          <cell r="F555">
            <v>0</v>
          </cell>
        </row>
        <row r="556">
          <cell r="A556">
            <v>2080113</v>
          </cell>
          <cell r="B556" t="str">
            <v>     政府特殊津贴▼</v>
          </cell>
          <cell r="C556">
            <v>0</v>
          </cell>
        </row>
        <row r="556">
          <cell r="F556">
            <v>0</v>
          </cell>
        </row>
        <row r="557">
          <cell r="A557">
            <v>2080114</v>
          </cell>
          <cell r="B557" t="str">
            <v>     资助留学回国人员▼</v>
          </cell>
          <cell r="C557">
            <v>0</v>
          </cell>
        </row>
        <row r="557">
          <cell r="F557">
            <v>0</v>
          </cell>
        </row>
        <row r="558">
          <cell r="A558">
            <v>2080115</v>
          </cell>
          <cell r="B558" t="str">
            <v>     博士后日常经费▼</v>
          </cell>
          <cell r="C558">
            <v>0</v>
          </cell>
        </row>
        <row r="558">
          <cell r="F558">
            <v>0</v>
          </cell>
        </row>
        <row r="559">
          <cell r="A559">
            <v>2080116</v>
          </cell>
          <cell r="B559" t="str">
            <v>     引进人才费用▼</v>
          </cell>
          <cell r="C559">
            <v>0</v>
          </cell>
        </row>
        <row r="559">
          <cell r="F559">
            <v>0</v>
          </cell>
        </row>
        <row r="560">
          <cell r="A560">
            <v>2080150</v>
          </cell>
          <cell r="B560" t="str">
            <v>     事业运行▼</v>
          </cell>
          <cell r="C560">
            <v>0</v>
          </cell>
        </row>
        <row r="560">
          <cell r="F560">
            <v>0</v>
          </cell>
        </row>
        <row r="561">
          <cell r="A561">
            <v>2080199</v>
          </cell>
          <cell r="B561" t="str">
            <v>     其他人力资源和社会保障管理事务支出</v>
          </cell>
          <cell r="C561">
            <v>25</v>
          </cell>
        </row>
        <row r="561">
          <cell r="F561">
            <v>25</v>
          </cell>
        </row>
        <row r="562">
          <cell r="A562">
            <v>20802</v>
          </cell>
          <cell r="B562" t="str">
            <v>   民政管理事务</v>
          </cell>
          <cell r="C562">
            <v>953</v>
          </cell>
        </row>
        <row r="562">
          <cell r="F562">
            <v>953</v>
          </cell>
        </row>
        <row r="563">
          <cell r="A563">
            <v>2080201</v>
          </cell>
          <cell r="B563" t="str">
            <v>     行政运行</v>
          </cell>
          <cell r="C563">
            <v>626</v>
          </cell>
        </row>
        <row r="563">
          <cell r="F563">
            <v>626</v>
          </cell>
        </row>
        <row r="564">
          <cell r="A564">
            <v>2080202</v>
          </cell>
          <cell r="B564" t="str">
            <v>     一般行政管理事务</v>
          </cell>
          <cell r="C564">
            <v>88</v>
          </cell>
        </row>
        <row r="564">
          <cell r="F564">
            <v>88</v>
          </cell>
        </row>
        <row r="565">
          <cell r="A565">
            <v>2080203</v>
          </cell>
          <cell r="B565" t="str">
            <v>     机关服务</v>
          </cell>
          <cell r="C565">
            <v>0</v>
          </cell>
        </row>
        <row r="565">
          <cell r="F565">
            <v>0</v>
          </cell>
        </row>
        <row r="566">
          <cell r="A566">
            <v>2080206</v>
          </cell>
          <cell r="B566" t="str">
            <v>     社会组织管理</v>
          </cell>
          <cell r="C566">
            <v>0</v>
          </cell>
        </row>
        <row r="566">
          <cell r="F566">
            <v>0</v>
          </cell>
        </row>
        <row r="567">
          <cell r="A567">
            <v>2080207</v>
          </cell>
          <cell r="B567" t="str">
            <v>     行政区划和地名管理</v>
          </cell>
        </row>
        <row r="568">
          <cell r="A568">
            <v>2080208</v>
          </cell>
          <cell r="B568" t="str">
            <v>     基层政权建设和社区治理</v>
          </cell>
          <cell r="C568">
            <v>32</v>
          </cell>
        </row>
        <row r="568">
          <cell r="F568">
            <v>32</v>
          </cell>
        </row>
        <row r="569">
          <cell r="A569">
            <v>2080299</v>
          </cell>
          <cell r="B569" t="str">
            <v>     其他民政管理事务支出</v>
          </cell>
          <cell r="C569">
            <v>207</v>
          </cell>
        </row>
        <row r="569">
          <cell r="F569">
            <v>207</v>
          </cell>
        </row>
        <row r="570">
          <cell r="A570">
            <v>20804</v>
          </cell>
          <cell r="B570" t="str">
            <v>   补充全国社会保障基金</v>
          </cell>
          <cell r="C570">
            <v>0</v>
          </cell>
        </row>
        <row r="570">
          <cell r="F570">
            <v>0</v>
          </cell>
        </row>
        <row r="571">
          <cell r="A571">
            <v>2080402</v>
          </cell>
          <cell r="B571" t="str">
            <v>     用一般公共预算补充基金</v>
          </cell>
          <cell r="C571">
            <v>0</v>
          </cell>
        </row>
        <row r="571">
          <cell r="F571">
            <v>0</v>
          </cell>
        </row>
        <row r="572">
          <cell r="A572">
            <v>20805</v>
          </cell>
          <cell r="B572" t="str">
            <v>   行政事业单位养老支出</v>
          </cell>
          <cell r="C572">
            <v>18349</v>
          </cell>
        </row>
        <row r="572">
          <cell r="F572">
            <v>21539</v>
          </cell>
        </row>
        <row r="573">
          <cell r="A573">
            <v>2080501</v>
          </cell>
          <cell r="B573" t="str">
            <v>     行政单位离退休</v>
          </cell>
          <cell r="C573">
            <v>1234</v>
          </cell>
        </row>
        <row r="573">
          <cell r="F573">
            <v>1280</v>
          </cell>
        </row>
        <row r="574">
          <cell r="A574">
            <v>2080502</v>
          </cell>
          <cell r="B574" t="str">
            <v>     事业单位离退休</v>
          </cell>
          <cell r="C574">
            <v>5151</v>
          </cell>
        </row>
        <row r="574">
          <cell r="F574">
            <v>5434</v>
          </cell>
        </row>
        <row r="575">
          <cell r="A575">
            <v>2080503</v>
          </cell>
          <cell r="B575" t="str">
            <v>     离退休人员管理机构</v>
          </cell>
          <cell r="C575">
            <v>0</v>
          </cell>
        </row>
        <row r="575">
          <cell r="F575">
            <v>0</v>
          </cell>
        </row>
        <row r="576">
          <cell r="A576">
            <v>2080505</v>
          </cell>
          <cell r="B576" t="str">
            <v>     机关事业单位基本养老保险缴费支出</v>
          </cell>
          <cell r="C576">
            <v>9434</v>
          </cell>
        </row>
        <row r="576">
          <cell r="F576">
            <v>10175</v>
          </cell>
        </row>
        <row r="577">
          <cell r="A577">
            <v>2080506</v>
          </cell>
          <cell r="B577" t="str">
            <v>     机关事业单位职业年金缴费支出</v>
          </cell>
          <cell r="C577">
            <v>1069</v>
          </cell>
        </row>
        <row r="577">
          <cell r="F577">
            <v>3150</v>
          </cell>
        </row>
        <row r="578">
          <cell r="A578">
            <v>2080507</v>
          </cell>
          <cell r="B578" t="str">
            <v>     对机关事业单位基本养老保险基金的补助</v>
          </cell>
          <cell r="C578">
            <v>1461</v>
          </cell>
        </row>
        <row r="578">
          <cell r="F578">
            <v>1500</v>
          </cell>
        </row>
        <row r="579">
          <cell r="A579">
            <v>2080508</v>
          </cell>
          <cell r="B579" t="str">
            <v>     对机关事业单位职业年金的补助▼</v>
          </cell>
          <cell r="C579">
            <v>0</v>
          </cell>
        </row>
        <row r="579">
          <cell r="F579">
            <v>0</v>
          </cell>
        </row>
        <row r="580">
          <cell r="A580">
            <v>2080599</v>
          </cell>
          <cell r="B580" t="str">
            <v>     其他行政事业单位养老支出</v>
          </cell>
        </row>
        <row r="581">
          <cell r="A581">
            <v>20806</v>
          </cell>
          <cell r="B581" t="str">
            <v>   企业改革补助</v>
          </cell>
          <cell r="C581">
            <v>0</v>
          </cell>
        </row>
        <row r="581">
          <cell r="F581">
            <v>0</v>
          </cell>
        </row>
        <row r="582">
          <cell r="A582">
            <v>2080601</v>
          </cell>
          <cell r="B582" t="str">
            <v>     企业关闭破产补助</v>
          </cell>
          <cell r="C582">
            <v>0</v>
          </cell>
        </row>
        <row r="582">
          <cell r="F582">
            <v>0</v>
          </cell>
        </row>
        <row r="583">
          <cell r="A583">
            <v>2080602</v>
          </cell>
          <cell r="B583" t="str">
            <v>     厂办大集体改革补助</v>
          </cell>
          <cell r="C583">
            <v>0</v>
          </cell>
        </row>
        <row r="583">
          <cell r="F583">
            <v>0</v>
          </cell>
        </row>
        <row r="584">
          <cell r="A584">
            <v>2080699</v>
          </cell>
          <cell r="B584" t="str">
            <v>     其他企业改革发展补助</v>
          </cell>
          <cell r="C584">
            <v>0</v>
          </cell>
        </row>
        <row r="584">
          <cell r="F584">
            <v>0</v>
          </cell>
        </row>
        <row r="585">
          <cell r="A585">
            <v>20807</v>
          </cell>
          <cell r="B585" t="str">
            <v>   就业补助</v>
          </cell>
          <cell r="C585">
            <v>1107</v>
          </cell>
        </row>
        <row r="585">
          <cell r="F585">
            <v>1202</v>
          </cell>
        </row>
        <row r="586">
          <cell r="A586">
            <v>2080701</v>
          </cell>
          <cell r="B586" t="str">
            <v>     就业创业服务补贴</v>
          </cell>
          <cell r="C586">
            <v>0</v>
          </cell>
        </row>
        <row r="586">
          <cell r="F586">
            <v>0</v>
          </cell>
        </row>
        <row r="587">
          <cell r="A587">
            <v>2080702</v>
          </cell>
          <cell r="B587" t="str">
            <v>     职业培训补贴</v>
          </cell>
          <cell r="C587">
            <v>0</v>
          </cell>
        </row>
        <row r="587">
          <cell r="F587">
            <v>0</v>
          </cell>
        </row>
        <row r="588">
          <cell r="A588">
            <v>2080704</v>
          </cell>
          <cell r="B588" t="str">
            <v>     社会保险补贴</v>
          </cell>
          <cell r="C588">
            <v>0</v>
          </cell>
        </row>
        <row r="588">
          <cell r="F588">
            <v>0</v>
          </cell>
        </row>
        <row r="589">
          <cell r="A589">
            <v>2080705</v>
          </cell>
          <cell r="B589" t="str">
            <v>     公益性岗位补贴</v>
          </cell>
          <cell r="C589">
            <v>0</v>
          </cell>
        </row>
        <row r="589">
          <cell r="F589">
            <v>0</v>
          </cell>
        </row>
        <row r="590">
          <cell r="A590">
            <v>2080709</v>
          </cell>
          <cell r="B590" t="str">
            <v>     职业技能鉴定补贴</v>
          </cell>
          <cell r="C590">
            <v>0</v>
          </cell>
        </row>
        <row r="590">
          <cell r="F590">
            <v>0</v>
          </cell>
        </row>
        <row r="591">
          <cell r="A591">
            <v>2080711</v>
          </cell>
          <cell r="B591" t="str">
            <v>     就业见习补贴</v>
          </cell>
          <cell r="C591">
            <v>2</v>
          </cell>
        </row>
        <row r="591">
          <cell r="F591">
            <v>2</v>
          </cell>
        </row>
        <row r="592">
          <cell r="A592">
            <v>2080712</v>
          </cell>
          <cell r="B592" t="str">
            <v>     高技能人才培养补助</v>
          </cell>
          <cell r="C592">
            <v>0</v>
          </cell>
        </row>
        <row r="592">
          <cell r="F592">
            <v>0</v>
          </cell>
        </row>
        <row r="593">
          <cell r="A593">
            <v>2080713</v>
          </cell>
          <cell r="B593" t="str">
            <v>     促进创业补贴★</v>
          </cell>
          <cell r="C593">
            <v>0</v>
          </cell>
        </row>
        <row r="593">
          <cell r="F593">
            <v>0</v>
          </cell>
        </row>
        <row r="594">
          <cell r="A594">
            <v>2080799</v>
          </cell>
          <cell r="B594" t="str">
            <v>     其他就业补助支出</v>
          </cell>
          <cell r="C594">
            <v>1105</v>
          </cell>
        </row>
        <row r="594">
          <cell r="F594">
            <v>1200</v>
          </cell>
        </row>
        <row r="595">
          <cell r="A595">
            <v>20808</v>
          </cell>
          <cell r="B595" t="str">
            <v>   抚恤</v>
          </cell>
          <cell r="C595">
            <v>2285</v>
          </cell>
        </row>
        <row r="595">
          <cell r="F595">
            <v>2632</v>
          </cell>
        </row>
        <row r="596">
          <cell r="A596">
            <v>2080801</v>
          </cell>
          <cell r="B596" t="str">
            <v>     死亡抚恤</v>
          </cell>
          <cell r="C596">
            <v>748</v>
          </cell>
        </row>
        <row r="596">
          <cell r="F596">
            <v>800</v>
          </cell>
        </row>
        <row r="597">
          <cell r="A597">
            <v>2080802</v>
          </cell>
          <cell r="B597" t="str">
            <v>     伤残抚恤</v>
          </cell>
          <cell r="C597">
            <v>231</v>
          </cell>
        </row>
        <row r="597">
          <cell r="F597">
            <v>212</v>
          </cell>
        </row>
        <row r="598">
          <cell r="A598">
            <v>2080803</v>
          </cell>
          <cell r="B598" t="str">
            <v>     在乡复员、退伍军人生活补助</v>
          </cell>
          <cell r="C598">
            <v>376</v>
          </cell>
        </row>
        <row r="598">
          <cell r="F598">
            <v>330</v>
          </cell>
        </row>
        <row r="599">
          <cell r="A599">
            <v>2080804</v>
          </cell>
          <cell r="B599" t="str">
            <v>     优抚事业单位支出◆</v>
          </cell>
          <cell r="C599">
            <v>21</v>
          </cell>
        </row>
        <row r="599">
          <cell r="F599">
            <v>21</v>
          </cell>
        </row>
        <row r="600">
          <cell r="A600">
            <v>2080805</v>
          </cell>
          <cell r="B600" t="str">
            <v>     义务兵优待</v>
          </cell>
          <cell r="C600">
            <v>167</v>
          </cell>
        </row>
        <row r="600">
          <cell r="F600">
            <v>167</v>
          </cell>
        </row>
        <row r="601">
          <cell r="A601">
            <v>2080806</v>
          </cell>
          <cell r="B601" t="str">
            <v>     农村籍退役士兵老年生活补助</v>
          </cell>
          <cell r="C601">
            <v>0</v>
          </cell>
        </row>
        <row r="601">
          <cell r="F601">
            <v>0</v>
          </cell>
        </row>
        <row r="602">
          <cell r="A602">
            <v>2080807</v>
          </cell>
          <cell r="B602" t="str">
            <v>     光荣院●</v>
          </cell>
        </row>
        <row r="603">
          <cell r="A603">
            <v>2080808</v>
          </cell>
          <cell r="B603" t="str">
            <v>     烈士纪念设施管理维护●</v>
          </cell>
        </row>
        <row r="604">
          <cell r="A604">
            <v>2080899</v>
          </cell>
          <cell r="B604" t="str">
            <v>     其他优抚支出</v>
          </cell>
          <cell r="C604">
            <v>742</v>
          </cell>
        </row>
        <row r="604">
          <cell r="F604">
            <v>1102</v>
          </cell>
        </row>
        <row r="605">
          <cell r="A605">
            <v>20809</v>
          </cell>
          <cell r="B605" t="str">
            <v>   退役安置</v>
          </cell>
          <cell r="C605">
            <v>122</v>
          </cell>
        </row>
        <row r="605">
          <cell r="F605">
            <v>133</v>
          </cell>
        </row>
        <row r="606">
          <cell r="A606">
            <v>2080901</v>
          </cell>
          <cell r="B606" t="str">
            <v>     退役士兵安置</v>
          </cell>
          <cell r="C606">
            <v>68</v>
          </cell>
        </row>
        <row r="606">
          <cell r="F606">
            <v>68</v>
          </cell>
        </row>
        <row r="607">
          <cell r="A607">
            <v>2080902</v>
          </cell>
          <cell r="B607" t="str">
            <v>     军队移交政府的离退休人员安置</v>
          </cell>
          <cell r="C607">
            <v>37</v>
          </cell>
        </row>
        <row r="607">
          <cell r="F607">
            <v>45</v>
          </cell>
        </row>
        <row r="608">
          <cell r="A608">
            <v>2080903</v>
          </cell>
          <cell r="B608" t="str">
            <v>     军队移交政府离退休干部管理机构</v>
          </cell>
          <cell r="C608">
            <v>1</v>
          </cell>
        </row>
        <row r="608">
          <cell r="F608">
            <v>1</v>
          </cell>
        </row>
        <row r="609">
          <cell r="A609">
            <v>2080904</v>
          </cell>
          <cell r="B609" t="str">
            <v>     退役士兵管理教育</v>
          </cell>
          <cell r="C609">
            <v>0</v>
          </cell>
        </row>
        <row r="609">
          <cell r="F609">
            <v>0</v>
          </cell>
        </row>
        <row r="610">
          <cell r="A610">
            <v>2080905</v>
          </cell>
          <cell r="B610" t="str">
            <v>     军队转业干部安置</v>
          </cell>
          <cell r="C610">
            <v>15</v>
          </cell>
        </row>
        <row r="610">
          <cell r="F610">
            <v>15</v>
          </cell>
        </row>
        <row r="611">
          <cell r="A611">
            <v>2080999</v>
          </cell>
          <cell r="B611" t="str">
            <v>     其他退役安置支出</v>
          </cell>
          <cell r="C611">
            <v>1</v>
          </cell>
        </row>
        <row r="611">
          <cell r="F611">
            <v>4</v>
          </cell>
        </row>
        <row r="612">
          <cell r="A612">
            <v>20810</v>
          </cell>
          <cell r="B612" t="str">
            <v>   社会福利</v>
          </cell>
          <cell r="C612">
            <v>1647</v>
          </cell>
        </row>
        <row r="612">
          <cell r="F612">
            <v>1702</v>
          </cell>
        </row>
        <row r="613">
          <cell r="A613">
            <v>2081001</v>
          </cell>
          <cell r="B613" t="str">
            <v>     儿童福利</v>
          </cell>
          <cell r="C613">
            <v>63</v>
          </cell>
        </row>
        <row r="613">
          <cell r="F613">
            <v>63</v>
          </cell>
        </row>
        <row r="614">
          <cell r="A614">
            <v>2081002</v>
          </cell>
          <cell r="B614" t="str">
            <v>     老年福利</v>
          </cell>
          <cell r="C614">
            <v>583</v>
          </cell>
        </row>
        <row r="614">
          <cell r="F614">
            <v>583</v>
          </cell>
        </row>
        <row r="615">
          <cell r="A615">
            <v>2081003</v>
          </cell>
          <cell r="B615" t="str">
            <v>     康复辅具</v>
          </cell>
          <cell r="C615">
            <v>0</v>
          </cell>
        </row>
        <row r="615">
          <cell r="F615">
            <v>0</v>
          </cell>
        </row>
        <row r="616">
          <cell r="A616">
            <v>2081004</v>
          </cell>
          <cell r="B616" t="str">
            <v>     殡葬</v>
          </cell>
          <cell r="C616">
            <v>868</v>
          </cell>
        </row>
        <row r="616">
          <cell r="F616">
            <v>923</v>
          </cell>
        </row>
        <row r="617">
          <cell r="A617">
            <v>2081005</v>
          </cell>
          <cell r="B617" t="str">
            <v>     社会福利事业单位</v>
          </cell>
          <cell r="C617">
            <v>2</v>
          </cell>
        </row>
        <row r="617">
          <cell r="F617">
            <v>2</v>
          </cell>
        </row>
        <row r="618">
          <cell r="A618">
            <v>2081006</v>
          </cell>
          <cell r="B618" t="str">
            <v>     养老服务</v>
          </cell>
          <cell r="C618">
            <v>131</v>
          </cell>
        </row>
        <row r="618">
          <cell r="F618">
            <v>131</v>
          </cell>
        </row>
        <row r="619">
          <cell r="A619">
            <v>2081099</v>
          </cell>
          <cell r="B619" t="str">
            <v>     其他社会福利支出</v>
          </cell>
          <cell r="C619">
            <v>0</v>
          </cell>
        </row>
        <row r="619">
          <cell r="F619">
            <v>0</v>
          </cell>
        </row>
        <row r="620">
          <cell r="A620">
            <v>20811</v>
          </cell>
          <cell r="B620" t="str">
            <v>   残疾人事业</v>
          </cell>
          <cell r="C620">
            <v>1296</v>
          </cell>
        </row>
        <row r="620">
          <cell r="F620">
            <v>1255</v>
          </cell>
        </row>
        <row r="621">
          <cell r="A621">
            <v>2081101</v>
          </cell>
          <cell r="B621" t="str">
            <v>     行政运行</v>
          </cell>
          <cell r="C621">
            <v>209</v>
          </cell>
        </row>
        <row r="621">
          <cell r="F621">
            <v>168</v>
          </cell>
        </row>
        <row r="622">
          <cell r="A622">
            <v>2081102</v>
          </cell>
          <cell r="B622" t="str">
            <v>     一般行政管理事务</v>
          </cell>
          <cell r="C622">
            <v>0</v>
          </cell>
        </row>
        <row r="622">
          <cell r="F622">
            <v>0</v>
          </cell>
        </row>
        <row r="623">
          <cell r="A623">
            <v>2081103</v>
          </cell>
          <cell r="B623" t="str">
            <v>     机关服务</v>
          </cell>
          <cell r="C623">
            <v>0</v>
          </cell>
        </row>
        <row r="623">
          <cell r="F623">
            <v>0</v>
          </cell>
        </row>
        <row r="624">
          <cell r="A624">
            <v>2081104</v>
          </cell>
          <cell r="B624" t="str">
            <v>     残疾人康复</v>
          </cell>
          <cell r="C624">
            <v>70</v>
          </cell>
        </row>
        <row r="624">
          <cell r="F624">
            <v>70</v>
          </cell>
        </row>
        <row r="625">
          <cell r="A625">
            <v>2081105</v>
          </cell>
          <cell r="B625" t="str">
            <v>     残疾人就业★</v>
          </cell>
          <cell r="C625">
            <v>165</v>
          </cell>
        </row>
        <row r="625">
          <cell r="F625">
            <v>165</v>
          </cell>
        </row>
        <row r="626">
          <cell r="A626">
            <v>2081106</v>
          </cell>
          <cell r="B626" t="str">
            <v>     残疾人体育</v>
          </cell>
          <cell r="C626">
            <v>0</v>
          </cell>
        </row>
        <row r="626">
          <cell r="F626">
            <v>0</v>
          </cell>
        </row>
        <row r="627">
          <cell r="A627">
            <v>2081107</v>
          </cell>
          <cell r="B627" t="str">
            <v>     残疾人生活和护理补贴</v>
          </cell>
          <cell r="C627">
            <v>763</v>
          </cell>
        </row>
        <row r="627">
          <cell r="F627">
            <v>763</v>
          </cell>
        </row>
        <row r="628">
          <cell r="A628">
            <v>2081199</v>
          </cell>
          <cell r="B628" t="str">
            <v>     其他残疾人事业支出</v>
          </cell>
          <cell r="C628">
            <v>89</v>
          </cell>
        </row>
        <row r="628">
          <cell r="F628">
            <v>89</v>
          </cell>
        </row>
        <row r="629">
          <cell r="A629">
            <v>20816</v>
          </cell>
          <cell r="B629" t="str">
            <v>   红十字事业</v>
          </cell>
          <cell r="C629">
            <v>82</v>
          </cell>
        </row>
        <row r="629">
          <cell r="F629">
            <v>63</v>
          </cell>
        </row>
        <row r="630">
          <cell r="A630">
            <v>2081601</v>
          </cell>
          <cell r="B630" t="str">
            <v>     行政运行</v>
          </cell>
          <cell r="C630">
            <v>81</v>
          </cell>
        </row>
        <row r="630">
          <cell r="F630">
            <v>62</v>
          </cell>
        </row>
        <row r="631">
          <cell r="A631">
            <v>2081602</v>
          </cell>
          <cell r="B631" t="str">
            <v>     一般行政管理事务</v>
          </cell>
          <cell r="C631">
            <v>0</v>
          </cell>
        </row>
        <row r="631">
          <cell r="F631">
            <v>0</v>
          </cell>
        </row>
        <row r="632">
          <cell r="A632">
            <v>2081603</v>
          </cell>
          <cell r="B632" t="str">
            <v>     机关服务</v>
          </cell>
          <cell r="C632">
            <v>0</v>
          </cell>
        </row>
        <row r="632">
          <cell r="F632">
            <v>0</v>
          </cell>
        </row>
        <row r="633">
          <cell r="A633">
            <v>2081699</v>
          </cell>
          <cell r="B633" t="str">
            <v>     其他红十字事业支出</v>
          </cell>
          <cell r="C633">
            <v>1</v>
          </cell>
        </row>
        <row r="633">
          <cell r="F633">
            <v>1</v>
          </cell>
        </row>
        <row r="634">
          <cell r="A634">
            <v>20819</v>
          </cell>
          <cell r="B634" t="str">
            <v>   最低生活保障</v>
          </cell>
          <cell r="C634">
            <v>4222</v>
          </cell>
        </row>
        <row r="634">
          <cell r="F634">
            <v>5571</v>
          </cell>
        </row>
        <row r="635">
          <cell r="A635">
            <v>2081901</v>
          </cell>
          <cell r="B635" t="str">
            <v>     城市最低生活保障金支出</v>
          </cell>
          <cell r="C635">
            <v>959</v>
          </cell>
        </row>
        <row r="635">
          <cell r="F635">
            <v>1330</v>
          </cell>
        </row>
        <row r="636">
          <cell r="A636">
            <v>2081902</v>
          </cell>
          <cell r="B636" t="str">
            <v>     农村最低生活保障金支出</v>
          </cell>
          <cell r="C636">
            <v>3263</v>
          </cell>
        </row>
        <row r="636">
          <cell r="F636">
            <v>4241</v>
          </cell>
        </row>
        <row r="637">
          <cell r="A637">
            <v>20820</v>
          </cell>
          <cell r="B637" t="str">
            <v>   临时救助</v>
          </cell>
          <cell r="C637">
            <v>271</v>
          </cell>
        </row>
        <row r="637">
          <cell r="F637">
            <v>280</v>
          </cell>
        </row>
        <row r="638">
          <cell r="A638">
            <v>2082001</v>
          </cell>
          <cell r="B638" t="str">
            <v>     临时救助支出</v>
          </cell>
          <cell r="C638">
            <v>271</v>
          </cell>
        </row>
        <row r="638">
          <cell r="F638">
            <v>280</v>
          </cell>
        </row>
        <row r="639">
          <cell r="A639">
            <v>2082002</v>
          </cell>
          <cell r="B639" t="str">
            <v>     流浪乞讨人员救助支出</v>
          </cell>
        </row>
        <row r="640">
          <cell r="A640">
            <v>20821</v>
          </cell>
          <cell r="B640" t="str">
            <v>   特困人员救助供养</v>
          </cell>
          <cell r="C640">
            <v>927</v>
          </cell>
        </row>
        <row r="640">
          <cell r="F640">
            <v>960</v>
          </cell>
        </row>
        <row r="641">
          <cell r="A641">
            <v>2082101</v>
          </cell>
          <cell r="B641" t="str">
            <v>     城市特困人员救助供养支出</v>
          </cell>
          <cell r="C641">
            <v>156</v>
          </cell>
        </row>
        <row r="641">
          <cell r="F641">
            <v>160</v>
          </cell>
        </row>
        <row r="642">
          <cell r="A642">
            <v>2082102</v>
          </cell>
          <cell r="B642" t="str">
            <v>     农村特困人员救助供养支出</v>
          </cell>
          <cell r="C642">
            <v>771</v>
          </cell>
        </row>
        <row r="642">
          <cell r="F642">
            <v>800</v>
          </cell>
        </row>
        <row r="643">
          <cell r="A643">
            <v>20824</v>
          </cell>
          <cell r="B643" t="str">
            <v>   补充道路交通事故社会救助基金</v>
          </cell>
          <cell r="C643">
            <v>0</v>
          </cell>
        </row>
        <row r="643">
          <cell r="F643">
            <v>0</v>
          </cell>
        </row>
        <row r="644">
          <cell r="A644">
            <v>2082401</v>
          </cell>
          <cell r="B644" t="str">
            <v>     交强险增值税补助基金支出</v>
          </cell>
          <cell r="C644">
            <v>0</v>
          </cell>
        </row>
        <row r="644">
          <cell r="F644">
            <v>0</v>
          </cell>
        </row>
        <row r="645">
          <cell r="A645">
            <v>2082402</v>
          </cell>
          <cell r="B645" t="str">
            <v>     交强险罚款收入补助基金支出</v>
          </cell>
          <cell r="C645">
            <v>0</v>
          </cell>
        </row>
        <row r="645">
          <cell r="F645">
            <v>0</v>
          </cell>
        </row>
        <row r="646">
          <cell r="A646">
            <v>20825</v>
          </cell>
          <cell r="B646" t="str">
            <v>   其他生活救助</v>
          </cell>
          <cell r="C646">
            <v>122</v>
          </cell>
        </row>
        <row r="646">
          <cell r="F646">
            <v>111</v>
          </cell>
        </row>
        <row r="647">
          <cell r="A647">
            <v>2082501</v>
          </cell>
          <cell r="B647" t="str">
            <v>     其他城市生活救助</v>
          </cell>
          <cell r="C647">
            <v>47</v>
          </cell>
        </row>
        <row r="647">
          <cell r="F647">
            <v>36</v>
          </cell>
        </row>
        <row r="648">
          <cell r="A648">
            <v>2082502</v>
          </cell>
          <cell r="B648" t="str">
            <v>     其他农村生活救助</v>
          </cell>
          <cell r="C648">
            <v>75</v>
          </cell>
        </row>
        <row r="648">
          <cell r="F648">
            <v>75</v>
          </cell>
        </row>
        <row r="649">
          <cell r="A649">
            <v>20826</v>
          </cell>
          <cell r="B649" t="str">
            <v>   财政对基本养老保险基金的补助</v>
          </cell>
          <cell r="C649">
            <v>4234</v>
          </cell>
        </row>
        <row r="649">
          <cell r="F649">
            <v>4234</v>
          </cell>
        </row>
        <row r="650">
          <cell r="A650">
            <v>2082601</v>
          </cell>
          <cell r="B650" t="str">
            <v>     财政对企业职工基本养老保险基金的补助</v>
          </cell>
          <cell r="C650">
            <v>0</v>
          </cell>
        </row>
        <row r="650">
          <cell r="F650">
            <v>0</v>
          </cell>
        </row>
        <row r="651">
          <cell r="A651">
            <v>2082602</v>
          </cell>
          <cell r="B651" t="str">
            <v>     财政对城乡居民基本养老保险基金的补助</v>
          </cell>
          <cell r="C651">
            <v>4234</v>
          </cell>
        </row>
        <row r="651">
          <cell r="F651">
            <v>4234</v>
          </cell>
        </row>
        <row r="652">
          <cell r="A652">
            <v>2082699</v>
          </cell>
          <cell r="B652" t="str">
            <v>     财政对其他基本养老保险基金的补助</v>
          </cell>
          <cell r="C652">
            <v>0</v>
          </cell>
        </row>
        <row r="652">
          <cell r="F652">
            <v>0</v>
          </cell>
        </row>
        <row r="653">
          <cell r="A653">
            <v>20827</v>
          </cell>
          <cell r="B653" t="str">
            <v>   财政对其他社会保险基金的补助</v>
          </cell>
          <cell r="C653">
            <v>0</v>
          </cell>
        </row>
        <row r="653">
          <cell r="F653">
            <v>0</v>
          </cell>
        </row>
        <row r="654">
          <cell r="A654">
            <v>2082701</v>
          </cell>
          <cell r="B654" t="str">
            <v>     财政对失业保险基金的补助</v>
          </cell>
          <cell r="C654">
            <v>0</v>
          </cell>
        </row>
        <row r="654">
          <cell r="F654">
            <v>0</v>
          </cell>
        </row>
        <row r="655">
          <cell r="A655">
            <v>2082702</v>
          </cell>
          <cell r="B655" t="str">
            <v>     财政对工伤保险基金的补助</v>
          </cell>
          <cell r="C655">
            <v>0</v>
          </cell>
        </row>
        <row r="655">
          <cell r="F655">
            <v>0</v>
          </cell>
        </row>
        <row r="656">
          <cell r="A656">
            <v>2082703</v>
          </cell>
          <cell r="B656" t="str">
            <v>     财政对生育保险基金的补助▲</v>
          </cell>
          <cell r="C656">
            <v>0</v>
          </cell>
        </row>
        <row r="656">
          <cell r="F656">
            <v>0</v>
          </cell>
        </row>
        <row r="657">
          <cell r="A657">
            <v>2082799</v>
          </cell>
          <cell r="B657" t="str">
            <v>     其他财政对社会保险基金的补助</v>
          </cell>
          <cell r="C657">
            <v>0</v>
          </cell>
        </row>
        <row r="657">
          <cell r="F657">
            <v>0</v>
          </cell>
        </row>
        <row r="658">
          <cell r="A658">
            <v>20828</v>
          </cell>
          <cell r="B658" t="str">
            <v>   退役军人管理事务</v>
          </cell>
          <cell r="C658">
            <v>251</v>
          </cell>
        </row>
        <row r="658">
          <cell r="F658">
            <v>201</v>
          </cell>
        </row>
        <row r="659">
          <cell r="A659">
            <v>2082801</v>
          </cell>
          <cell r="B659" t="str">
            <v>     行政运行</v>
          </cell>
          <cell r="C659">
            <v>224</v>
          </cell>
        </row>
        <row r="659">
          <cell r="F659">
            <v>183</v>
          </cell>
        </row>
        <row r="660">
          <cell r="A660">
            <v>2082802</v>
          </cell>
          <cell r="B660" t="str">
            <v>     一般行政管理事务</v>
          </cell>
        </row>
        <row r="661">
          <cell r="A661">
            <v>2082803</v>
          </cell>
          <cell r="B661" t="str">
            <v>     机关服务</v>
          </cell>
          <cell r="C661">
            <v>0</v>
          </cell>
        </row>
        <row r="661">
          <cell r="F661">
            <v>0</v>
          </cell>
        </row>
        <row r="662">
          <cell r="A662">
            <v>2082804</v>
          </cell>
          <cell r="B662" t="str">
            <v>     拥军优属</v>
          </cell>
          <cell r="C662">
            <v>18</v>
          </cell>
        </row>
        <row r="662">
          <cell r="F662">
            <v>18</v>
          </cell>
        </row>
        <row r="663">
          <cell r="A663">
            <v>2082805</v>
          </cell>
          <cell r="B663" t="str">
            <v>     军供保障★</v>
          </cell>
          <cell r="C663">
            <v>0</v>
          </cell>
        </row>
        <row r="663">
          <cell r="F663">
            <v>0</v>
          </cell>
        </row>
        <row r="664">
          <cell r="A664">
            <v>2082850</v>
          </cell>
          <cell r="B664" t="str">
            <v>     事业运行</v>
          </cell>
          <cell r="C664">
            <v>0</v>
          </cell>
        </row>
        <row r="664">
          <cell r="F664">
            <v>0</v>
          </cell>
        </row>
        <row r="665">
          <cell r="A665">
            <v>2082899</v>
          </cell>
          <cell r="B665" t="str">
            <v>     其他退役军人事务管理支出</v>
          </cell>
          <cell r="C665">
            <v>9</v>
          </cell>
        </row>
        <row r="665">
          <cell r="F665">
            <v>9</v>
          </cell>
        </row>
        <row r="666">
          <cell r="A666">
            <v>20830</v>
          </cell>
          <cell r="B666" t="str">
            <v>     财政代缴社会保险费支出</v>
          </cell>
          <cell r="C666">
            <v>63</v>
          </cell>
        </row>
        <row r="666">
          <cell r="F666">
            <v>63</v>
          </cell>
        </row>
        <row r="667">
          <cell r="A667">
            <v>2083001</v>
          </cell>
          <cell r="B667" t="str">
            <v>     财政代缴城乡居民基本养老保险费支出</v>
          </cell>
          <cell r="C667">
            <v>63</v>
          </cell>
        </row>
        <row r="667">
          <cell r="F667">
            <v>63</v>
          </cell>
        </row>
        <row r="668">
          <cell r="A668">
            <v>2083099</v>
          </cell>
          <cell r="B668" t="str">
            <v>     财政代缴其他社会保险费支出</v>
          </cell>
        </row>
        <row r="669">
          <cell r="A669">
            <v>20899</v>
          </cell>
          <cell r="B669" t="str">
            <v>   其他社会保障和就业支出</v>
          </cell>
          <cell r="C669">
            <v>293</v>
          </cell>
        </row>
        <row r="669">
          <cell r="F669">
            <v>445</v>
          </cell>
        </row>
        <row r="670">
          <cell r="A670">
            <v>2089999</v>
          </cell>
          <cell r="B670" t="str">
            <v>      其他社会保障和就业支出</v>
          </cell>
          <cell r="C670">
            <v>293</v>
          </cell>
        </row>
        <row r="670">
          <cell r="F670">
            <v>445</v>
          </cell>
        </row>
        <row r="671">
          <cell r="A671" t="str">
            <v>208A</v>
          </cell>
          <cell r="B671" t="str">
            <v>省对下专项转移支付补助</v>
          </cell>
          <cell r="C671">
            <v>0</v>
          </cell>
        </row>
        <row r="671">
          <cell r="F671">
            <v>0</v>
          </cell>
        </row>
        <row r="672">
          <cell r="A672" t="str">
            <v>208B</v>
          </cell>
          <cell r="B672" t="str">
            <v>省对下一般性转移支付补助（基本养老保险和低保）</v>
          </cell>
          <cell r="C672">
            <v>0</v>
          </cell>
        </row>
        <row r="672">
          <cell r="F672">
            <v>0</v>
          </cell>
        </row>
        <row r="673">
          <cell r="A673">
            <v>210</v>
          </cell>
          <cell r="B673" t="str">
            <v>九、卫生健康支出</v>
          </cell>
          <cell r="C673">
            <v>21661</v>
          </cell>
        </row>
        <row r="673">
          <cell r="F673">
            <v>21377</v>
          </cell>
        </row>
        <row r="674">
          <cell r="A674">
            <v>21001</v>
          </cell>
          <cell r="B674" t="str">
            <v>   卫生健康管理事务</v>
          </cell>
          <cell r="C674">
            <v>316</v>
          </cell>
        </row>
        <row r="674">
          <cell r="F674">
            <v>295</v>
          </cell>
        </row>
        <row r="675">
          <cell r="A675">
            <v>2100101</v>
          </cell>
          <cell r="B675" t="str">
            <v>     行政运行</v>
          </cell>
          <cell r="C675">
            <v>316</v>
          </cell>
        </row>
        <row r="675">
          <cell r="F675">
            <v>295</v>
          </cell>
        </row>
        <row r="676">
          <cell r="A676">
            <v>2100102</v>
          </cell>
          <cell r="B676" t="str">
            <v>     一般行政管理事务</v>
          </cell>
          <cell r="C676">
            <v>0</v>
          </cell>
        </row>
        <row r="676">
          <cell r="F676">
            <v>0</v>
          </cell>
        </row>
        <row r="677">
          <cell r="A677">
            <v>2100103</v>
          </cell>
          <cell r="B677" t="str">
            <v>     机关服务</v>
          </cell>
          <cell r="C677">
            <v>0</v>
          </cell>
        </row>
        <row r="677">
          <cell r="F677">
            <v>0</v>
          </cell>
        </row>
        <row r="678">
          <cell r="A678">
            <v>2100199</v>
          </cell>
          <cell r="B678" t="str">
            <v>     其他卫生健康管理事务支出</v>
          </cell>
        </row>
        <row r="679">
          <cell r="A679">
            <v>21002</v>
          </cell>
          <cell r="B679" t="str">
            <v>   公立医院</v>
          </cell>
          <cell r="C679">
            <v>1649</v>
          </cell>
        </row>
        <row r="679">
          <cell r="F679">
            <v>1277</v>
          </cell>
        </row>
        <row r="680">
          <cell r="A680">
            <v>2100201</v>
          </cell>
          <cell r="B680" t="str">
            <v>     综合医院</v>
          </cell>
          <cell r="C680">
            <v>842</v>
          </cell>
        </row>
        <row r="680">
          <cell r="F680">
            <v>895</v>
          </cell>
        </row>
        <row r="681">
          <cell r="A681">
            <v>2100202</v>
          </cell>
          <cell r="B681" t="str">
            <v>     中医（民族）医院</v>
          </cell>
          <cell r="C681">
            <v>377</v>
          </cell>
        </row>
        <row r="681">
          <cell r="F681">
            <v>382</v>
          </cell>
        </row>
        <row r="682">
          <cell r="A682">
            <v>2100203</v>
          </cell>
          <cell r="B682" t="str">
            <v>     传染病医院</v>
          </cell>
          <cell r="C682">
            <v>0</v>
          </cell>
        </row>
        <row r="682">
          <cell r="F682">
            <v>0</v>
          </cell>
        </row>
        <row r="683">
          <cell r="A683">
            <v>2100204</v>
          </cell>
          <cell r="B683" t="str">
            <v>     职业病防治医院</v>
          </cell>
          <cell r="C683">
            <v>0</v>
          </cell>
        </row>
        <row r="683">
          <cell r="F683">
            <v>0</v>
          </cell>
        </row>
        <row r="684">
          <cell r="A684">
            <v>2100205</v>
          </cell>
          <cell r="B684" t="str">
            <v>     精神病医院</v>
          </cell>
          <cell r="C684">
            <v>0</v>
          </cell>
        </row>
        <row r="684">
          <cell r="F684">
            <v>0</v>
          </cell>
        </row>
        <row r="685">
          <cell r="A685">
            <v>2100206</v>
          </cell>
          <cell r="B685" t="str">
            <v>     妇幼保健医院</v>
          </cell>
          <cell r="C685">
            <v>0</v>
          </cell>
        </row>
        <row r="685">
          <cell r="F685">
            <v>0</v>
          </cell>
        </row>
        <row r="686">
          <cell r="A686">
            <v>2100207</v>
          </cell>
          <cell r="B686" t="str">
            <v>     儿童医院</v>
          </cell>
          <cell r="C686">
            <v>0</v>
          </cell>
        </row>
        <row r="686">
          <cell r="F686">
            <v>0</v>
          </cell>
        </row>
        <row r="687">
          <cell r="A687">
            <v>2100208</v>
          </cell>
          <cell r="B687" t="str">
            <v>     其他专科医院</v>
          </cell>
          <cell r="C687">
            <v>0</v>
          </cell>
        </row>
        <row r="687">
          <cell r="F687">
            <v>0</v>
          </cell>
        </row>
        <row r="688">
          <cell r="A688">
            <v>2100209</v>
          </cell>
          <cell r="B688" t="str">
            <v>     福利医院</v>
          </cell>
          <cell r="C688">
            <v>0</v>
          </cell>
        </row>
        <row r="688">
          <cell r="F688">
            <v>0</v>
          </cell>
        </row>
        <row r="689">
          <cell r="A689">
            <v>2100210</v>
          </cell>
          <cell r="B689" t="str">
            <v>     行业医院</v>
          </cell>
          <cell r="C689">
            <v>0</v>
          </cell>
        </row>
        <row r="689">
          <cell r="F689">
            <v>0</v>
          </cell>
        </row>
        <row r="690">
          <cell r="A690">
            <v>2100211</v>
          </cell>
          <cell r="B690" t="str">
            <v>     处理医疗欠费</v>
          </cell>
          <cell r="C690">
            <v>0</v>
          </cell>
        </row>
        <row r="690">
          <cell r="F690">
            <v>0</v>
          </cell>
        </row>
        <row r="691">
          <cell r="A691">
            <v>2100212</v>
          </cell>
          <cell r="B691" t="str">
            <v>     康复医院</v>
          </cell>
          <cell r="C691">
            <v>0</v>
          </cell>
        </row>
        <row r="691">
          <cell r="F691">
            <v>0</v>
          </cell>
        </row>
        <row r="692">
          <cell r="A692">
            <v>2100213</v>
          </cell>
          <cell r="B692" t="str">
            <v>     优抚医院●</v>
          </cell>
        </row>
        <row r="693">
          <cell r="A693">
            <v>2100299</v>
          </cell>
          <cell r="B693" t="str">
            <v>     其他公立医院支出</v>
          </cell>
          <cell r="C693">
            <v>430</v>
          </cell>
        </row>
        <row r="693">
          <cell r="F693">
            <v>430</v>
          </cell>
        </row>
        <row r="694">
          <cell r="A694">
            <v>21003</v>
          </cell>
          <cell r="B694" t="str">
            <v>   基层医疗卫生机构</v>
          </cell>
          <cell r="C694">
            <v>4699</v>
          </cell>
        </row>
        <row r="694">
          <cell r="F694">
            <v>4391</v>
          </cell>
        </row>
        <row r="695">
          <cell r="A695">
            <v>2100301</v>
          </cell>
          <cell r="B695" t="str">
            <v>     城市社区卫生机构</v>
          </cell>
          <cell r="C695">
            <v>332</v>
          </cell>
        </row>
        <row r="695">
          <cell r="F695">
            <v>337</v>
          </cell>
        </row>
        <row r="696">
          <cell r="A696">
            <v>2100302</v>
          </cell>
          <cell r="B696" t="str">
            <v>     乡镇卫生院</v>
          </cell>
          <cell r="C696">
            <v>3711</v>
          </cell>
        </row>
        <row r="696">
          <cell r="F696">
            <v>3384</v>
          </cell>
        </row>
        <row r="697">
          <cell r="A697">
            <v>2100399</v>
          </cell>
          <cell r="B697" t="str">
            <v>     其他基层医疗卫生机构支出</v>
          </cell>
          <cell r="C697">
            <v>656</v>
          </cell>
        </row>
        <row r="697">
          <cell r="F697">
            <v>670</v>
          </cell>
        </row>
        <row r="698">
          <cell r="A698">
            <v>21004</v>
          </cell>
          <cell r="B698" t="str">
            <v>   公共卫生</v>
          </cell>
          <cell r="C698">
            <v>3386</v>
          </cell>
        </row>
        <row r="698">
          <cell r="F698">
            <v>3341</v>
          </cell>
        </row>
        <row r="699">
          <cell r="A699">
            <v>2100401</v>
          </cell>
          <cell r="B699" t="str">
            <v>     疾病预防控制机构</v>
          </cell>
          <cell r="C699">
            <v>617</v>
          </cell>
        </row>
        <row r="699">
          <cell r="F699">
            <v>616</v>
          </cell>
        </row>
        <row r="700">
          <cell r="A700">
            <v>2100402</v>
          </cell>
          <cell r="B700" t="str">
            <v>     卫生监督机构</v>
          </cell>
          <cell r="C700">
            <v>102</v>
          </cell>
        </row>
        <row r="700">
          <cell r="F700">
            <v>83</v>
          </cell>
        </row>
        <row r="701">
          <cell r="A701">
            <v>2100403</v>
          </cell>
          <cell r="B701" t="str">
            <v>     妇幼保健机构</v>
          </cell>
          <cell r="C701">
            <v>544</v>
          </cell>
        </row>
        <row r="701">
          <cell r="F701">
            <v>518</v>
          </cell>
        </row>
        <row r="702">
          <cell r="A702">
            <v>2100404</v>
          </cell>
          <cell r="B702" t="str">
            <v>     精神卫生机构</v>
          </cell>
          <cell r="C702">
            <v>0</v>
          </cell>
        </row>
        <row r="702">
          <cell r="F702">
            <v>0</v>
          </cell>
        </row>
        <row r="703">
          <cell r="A703">
            <v>2100405</v>
          </cell>
          <cell r="B703" t="str">
            <v>     应急救治机构</v>
          </cell>
          <cell r="C703">
            <v>0</v>
          </cell>
        </row>
        <row r="703">
          <cell r="F703">
            <v>0</v>
          </cell>
        </row>
        <row r="704">
          <cell r="A704">
            <v>2100406</v>
          </cell>
          <cell r="B704" t="str">
            <v>     采供血机构</v>
          </cell>
          <cell r="C704">
            <v>0</v>
          </cell>
        </row>
        <row r="704">
          <cell r="F704">
            <v>0</v>
          </cell>
        </row>
        <row r="705">
          <cell r="A705">
            <v>2100407</v>
          </cell>
          <cell r="B705" t="str">
            <v>     其他专业公共卫生机构</v>
          </cell>
          <cell r="C705">
            <v>0</v>
          </cell>
        </row>
        <row r="705">
          <cell r="F705">
            <v>0</v>
          </cell>
        </row>
        <row r="706">
          <cell r="A706">
            <v>2100408</v>
          </cell>
          <cell r="B706" t="str">
            <v>     基本公共卫生服务</v>
          </cell>
          <cell r="C706">
            <v>1774</v>
          </cell>
        </row>
        <row r="706">
          <cell r="F706">
            <v>1774</v>
          </cell>
        </row>
        <row r="707">
          <cell r="A707">
            <v>2100409</v>
          </cell>
          <cell r="B707" t="str">
            <v>     重大公共卫生服务</v>
          </cell>
          <cell r="C707">
            <v>43</v>
          </cell>
        </row>
        <row r="707">
          <cell r="F707">
            <v>43</v>
          </cell>
        </row>
        <row r="708">
          <cell r="A708">
            <v>2100410</v>
          </cell>
          <cell r="B708" t="str">
            <v>     突发公共卫生事件应急处理</v>
          </cell>
          <cell r="C708">
            <v>306</v>
          </cell>
        </row>
        <row r="708">
          <cell r="F708">
            <v>306</v>
          </cell>
        </row>
        <row r="709">
          <cell r="A709">
            <v>2100499</v>
          </cell>
          <cell r="B709" t="str">
            <v>     其他公共卫生支出</v>
          </cell>
        </row>
        <row r="710">
          <cell r="A710">
            <v>21006</v>
          </cell>
          <cell r="B710" t="str">
            <v>   中医药</v>
          </cell>
          <cell r="C710">
            <v>0</v>
          </cell>
        </row>
        <row r="710">
          <cell r="F710">
            <v>0</v>
          </cell>
        </row>
        <row r="711">
          <cell r="A711">
            <v>2100601</v>
          </cell>
          <cell r="B711" t="str">
            <v>     中医（民族医）药专项</v>
          </cell>
          <cell r="C711">
            <v>1</v>
          </cell>
        </row>
        <row r="711">
          <cell r="F711">
            <v>1</v>
          </cell>
        </row>
        <row r="712">
          <cell r="A712">
            <v>2100699</v>
          </cell>
          <cell r="B712" t="str">
            <v>     其他中医药支出</v>
          </cell>
          <cell r="C712">
            <v>0</v>
          </cell>
        </row>
        <row r="712">
          <cell r="F712">
            <v>0</v>
          </cell>
        </row>
        <row r="713">
          <cell r="A713">
            <v>21007</v>
          </cell>
          <cell r="B713" t="str">
            <v>   计划生育事务</v>
          </cell>
          <cell r="C713">
            <v>649</v>
          </cell>
        </row>
        <row r="713">
          <cell r="F713">
            <v>649</v>
          </cell>
        </row>
        <row r="714">
          <cell r="A714">
            <v>2100716</v>
          </cell>
          <cell r="B714" t="str">
            <v>     计划生育机构</v>
          </cell>
        </row>
        <row r="715">
          <cell r="A715">
            <v>2100717</v>
          </cell>
          <cell r="B715" t="str">
            <v>     计划生育服务</v>
          </cell>
          <cell r="C715">
            <v>36</v>
          </cell>
        </row>
        <row r="715">
          <cell r="F715">
            <v>36</v>
          </cell>
        </row>
        <row r="716">
          <cell r="A716">
            <v>2100799</v>
          </cell>
          <cell r="B716" t="str">
            <v>     其他计划生育事务支出</v>
          </cell>
          <cell r="C716">
            <v>613</v>
          </cell>
        </row>
        <row r="716">
          <cell r="F716">
            <v>613</v>
          </cell>
        </row>
        <row r="717">
          <cell r="A717">
            <v>21011</v>
          </cell>
          <cell r="B717" t="str">
            <v>   行政事业单位医疗</v>
          </cell>
          <cell r="C717">
            <v>8952</v>
          </cell>
        </row>
        <row r="717">
          <cell r="F717">
            <v>9438</v>
          </cell>
        </row>
        <row r="718">
          <cell r="A718">
            <v>2101101</v>
          </cell>
          <cell r="B718" t="str">
            <v>     行政单位医疗</v>
          </cell>
          <cell r="C718">
            <v>1659</v>
          </cell>
        </row>
        <row r="718">
          <cell r="F718">
            <v>1828</v>
          </cell>
        </row>
        <row r="719">
          <cell r="A719">
            <v>2101102</v>
          </cell>
          <cell r="B719" t="str">
            <v>     事业单位医疗</v>
          </cell>
          <cell r="C719">
            <v>3483</v>
          </cell>
        </row>
        <row r="719">
          <cell r="F719">
            <v>3815</v>
          </cell>
        </row>
        <row r="720">
          <cell r="A720">
            <v>2101103</v>
          </cell>
          <cell r="B720" t="str">
            <v>     公务员医疗补助</v>
          </cell>
          <cell r="C720">
            <v>3810</v>
          </cell>
        </row>
        <row r="720">
          <cell r="F720">
            <v>3795</v>
          </cell>
        </row>
        <row r="721">
          <cell r="A721">
            <v>2101199</v>
          </cell>
          <cell r="B721" t="str">
            <v>     其他行政事业单位医疗支出</v>
          </cell>
          <cell r="C721">
            <v>0</v>
          </cell>
        </row>
        <row r="721">
          <cell r="F721">
            <v>0</v>
          </cell>
        </row>
        <row r="722">
          <cell r="A722">
            <v>21012</v>
          </cell>
          <cell r="B722" t="str">
            <v>   财政对基本医疗保险基金的补助</v>
          </cell>
          <cell r="C722">
            <v>563</v>
          </cell>
        </row>
        <row r="722">
          <cell r="F722">
            <v>563</v>
          </cell>
        </row>
        <row r="723">
          <cell r="A723">
            <v>2101201</v>
          </cell>
          <cell r="B723" t="str">
            <v>     财政对职工基本医疗保险基金的补助</v>
          </cell>
          <cell r="C723">
            <v>40</v>
          </cell>
        </row>
        <row r="723">
          <cell r="F723">
            <v>40</v>
          </cell>
        </row>
        <row r="724">
          <cell r="A724">
            <v>2101202</v>
          </cell>
          <cell r="B724" t="str">
            <v>     财政对城乡居民基本医疗保险基金的补助</v>
          </cell>
          <cell r="C724">
            <v>523</v>
          </cell>
        </row>
        <row r="724">
          <cell r="F724">
            <v>523</v>
          </cell>
        </row>
        <row r="725">
          <cell r="A725">
            <v>2101299</v>
          </cell>
          <cell r="B725" t="str">
            <v>     财政对其他基本医疗保险基金的补助</v>
          </cell>
          <cell r="C725">
            <v>0</v>
          </cell>
        </row>
        <row r="725">
          <cell r="F725">
            <v>0</v>
          </cell>
        </row>
        <row r="726">
          <cell r="A726">
            <v>21013</v>
          </cell>
          <cell r="B726" t="str">
            <v>   医疗救助</v>
          </cell>
          <cell r="C726">
            <v>904</v>
          </cell>
        </row>
        <row r="726">
          <cell r="F726">
            <v>991</v>
          </cell>
        </row>
        <row r="727">
          <cell r="A727">
            <v>2101301</v>
          </cell>
          <cell r="B727" t="str">
            <v>     城乡医疗救助</v>
          </cell>
          <cell r="C727">
            <v>903</v>
          </cell>
        </row>
        <row r="727">
          <cell r="F727">
            <v>903</v>
          </cell>
        </row>
        <row r="728">
          <cell r="A728">
            <v>2101302</v>
          </cell>
          <cell r="B728" t="str">
            <v>     疾病应急救助</v>
          </cell>
          <cell r="C728">
            <v>0</v>
          </cell>
        </row>
        <row r="728">
          <cell r="F728">
            <v>0</v>
          </cell>
        </row>
        <row r="729">
          <cell r="A729">
            <v>2101399</v>
          </cell>
          <cell r="B729" t="str">
            <v>     其他医疗救助支出</v>
          </cell>
          <cell r="C729">
            <v>1</v>
          </cell>
        </row>
        <row r="729">
          <cell r="F729">
            <v>1</v>
          </cell>
        </row>
        <row r="730">
          <cell r="A730">
            <v>21014</v>
          </cell>
          <cell r="B730" t="str">
            <v>   优抚对象医疗</v>
          </cell>
          <cell r="C730">
            <v>0</v>
          </cell>
        </row>
        <row r="730">
          <cell r="F730">
            <v>0</v>
          </cell>
        </row>
        <row r="731">
          <cell r="A731">
            <v>2101401</v>
          </cell>
          <cell r="B731" t="str">
            <v>     优抚对象医疗补助</v>
          </cell>
          <cell r="C731">
            <v>87</v>
          </cell>
        </row>
        <row r="731">
          <cell r="F731">
            <v>87</v>
          </cell>
        </row>
        <row r="732">
          <cell r="A732">
            <v>2101499</v>
          </cell>
          <cell r="B732" t="str">
            <v>     其他优抚对象医疗支出</v>
          </cell>
        </row>
        <row r="733">
          <cell r="A733">
            <v>21015</v>
          </cell>
          <cell r="B733" t="str">
            <v>   医疗保障管理事务</v>
          </cell>
          <cell r="C733">
            <v>338</v>
          </cell>
        </row>
        <row r="733">
          <cell r="F733">
            <v>315</v>
          </cell>
        </row>
        <row r="734">
          <cell r="A734">
            <v>2101501</v>
          </cell>
          <cell r="B734" t="str">
            <v>     行政运行</v>
          </cell>
          <cell r="C734">
            <v>329</v>
          </cell>
        </row>
        <row r="734">
          <cell r="F734">
            <v>306</v>
          </cell>
        </row>
        <row r="735">
          <cell r="A735">
            <v>2101502</v>
          </cell>
          <cell r="B735" t="str">
            <v>     一般行政管理事务</v>
          </cell>
          <cell r="C735">
            <v>0</v>
          </cell>
        </row>
        <row r="735">
          <cell r="F735">
            <v>0</v>
          </cell>
        </row>
        <row r="736">
          <cell r="A736">
            <v>2101503</v>
          </cell>
          <cell r="B736" t="str">
            <v>     机关服务</v>
          </cell>
          <cell r="C736">
            <v>0</v>
          </cell>
        </row>
        <row r="736">
          <cell r="F736">
            <v>0</v>
          </cell>
        </row>
        <row r="737">
          <cell r="A737">
            <v>2101504</v>
          </cell>
          <cell r="B737" t="str">
            <v>     信息化建设</v>
          </cell>
          <cell r="C737">
            <v>0</v>
          </cell>
        </row>
        <row r="737">
          <cell r="F737">
            <v>0</v>
          </cell>
        </row>
        <row r="738">
          <cell r="A738">
            <v>2101505</v>
          </cell>
          <cell r="B738" t="str">
            <v>     医疗保障政策管理</v>
          </cell>
          <cell r="C738">
            <v>9</v>
          </cell>
        </row>
        <row r="738">
          <cell r="F738">
            <v>9</v>
          </cell>
        </row>
        <row r="739">
          <cell r="A739">
            <v>2101506</v>
          </cell>
          <cell r="B739" t="str">
            <v>     医疗保障经办事务</v>
          </cell>
          <cell r="C739">
            <v>0</v>
          </cell>
        </row>
        <row r="739">
          <cell r="F739">
            <v>0</v>
          </cell>
        </row>
        <row r="740">
          <cell r="A740">
            <v>2101550</v>
          </cell>
          <cell r="B740" t="str">
            <v>     事业运行</v>
          </cell>
          <cell r="C740">
            <v>0</v>
          </cell>
        </row>
        <row r="740">
          <cell r="F740">
            <v>0</v>
          </cell>
        </row>
        <row r="741">
          <cell r="A741">
            <v>2101599</v>
          </cell>
          <cell r="B741" t="str">
            <v>     其他医疗保障管理事务支出</v>
          </cell>
          <cell r="C741">
            <v>0</v>
          </cell>
        </row>
        <row r="741">
          <cell r="F741">
            <v>0</v>
          </cell>
        </row>
        <row r="742">
          <cell r="A742">
            <v>21016</v>
          </cell>
          <cell r="B742" t="str">
            <v>   老龄卫生健康事务</v>
          </cell>
          <cell r="C742">
            <v>24</v>
          </cell>
        </row>
        <row r="742">
          <cell r="F742">
            <v>24</v>
          </cell>
        </row>
        <row r="743">
          <cell r="A743">
            <v>2101601</v>
          </cell>
          <cell r="B743" t="str">
            <v>     老龄卫生健康事务</v>
          </cell>
          <cell r="C743">
            <v>24</v>
          </cell>
        </row>
        <row r="743">
          <cell r="F743">
            <v>24</v>
          </cell>
        </row>
        <row r="744">
          <cell r="A744">
            <v>21099</v>
          </cell>
          <cell r="B744" t="str">
            <v>   其他卫生健康支出</v>
          </cell>
          <cell r="C744">
            <v>93</v>
          </cell>
        </row>
        <row r="744">
          <cell r="F744">
            <v>93</v>
          </cell>
        </row>
        <row r="745">
          <cell r="A745">
            <v>2109999</v>
          </cell>
          <cell r="B745" t="str">
            <v>     其他卫生健康支出</v>
          </cell>
          <cell r="C745">
            <v>93</v>
          </cell>
        </row>
        <row r="745">
          <cell r="F745">
            <v>93</v>
          </cell>
        </row>
        <row r="746">
          <cell r="A746" t="str">
            <v>210A</v>
          </cell>
          <cell r="B746" t="str">
            <v>省对下专项转移支付补助</v>
          </cell>
          <cell r="C746">
            <v>0</v>
          </cell>
        </row>
        <row r="746">
          <cell r="F746">
            <v>0</v>
          </cell>
        </row>
        <row r="747">
          <cell r="A747" t="str">
            <v>210B</v>
          </cell>
          <cell r="B747" t="str">
            <v>省对下一般性转移支付补助</v>
          </cell>
          <cell r="C747">
            <v>0</v>
          </cell>
        </row>
        <row r="747">
          <cell r="F747">
            <v>0</v>
          </cell>
        </row>
        <row r="748">
          <cell r="A748">
            <v>211</v>
          </cell>
          <cell r="B748" t="str">
            <v>十、节能环保支出</v>
          </cell>
          <cell r="C748">
            <v>3181</v>
          </cell>
        </row>
        <row r="748">
          <cell r="F748">
            <v>3074</v>
          </cell>
        </row>
        <row r="749">
          <cell r="A749">
            <v>21101</v>
          </cell>
          <cell r="B749" t="str">
            <v>   环境保护管理事务</v>
          </cell>
          <cell r="C749">
            <v>29</v>
          </cell>
        </row>
        <row r="750">
          <cell r="A750">
            <v>2110101</v>
          </cell>
          <cell r="B750" t="str">
            <v>     行政运行</v>
          </cell>
          <cell r="C750">
            <v>29</v>
          </cell>
        </row>
        <row r="751">
          <cell r="A751">
            <v>2110102</v>
          </cell>
          <cell r="B751" t="str">
            <v>     一般行政管理事务</v>
          </cell>
          <cell r="C751">
            <v>0</v>
          </cell>
        </row>
        <row r="751">
          <cell r="F751">
            <v>0</v>
          </cell>
        </row>
        <row r="752">
          <cell r="A752">
            <v>2110103</v>
          </cell>
          <cell r="B752" t="str">
            <v>     机关服务</v>
          </cell>
          <cell r="C752">
            <v>0</v>
          </cell>
        </row>
        <row r="752">
          <cell r="F752">
            <v>0</v>
          </cell>
        </row>
        <row r="753">
          <cell r="A753">
            <v>2110104</v>
          </cell>
          <cell r="B753" t="str">
            <v>     生态环境保护宣传</v>
          </cell>
          <cell r="C753">
            <v>0</v>
          </cell>
        </row>
        <row r="753">
          <cell r="F753">
            <v>0</v>
          </cell>
        </row>
        <row r="754">
          <cell r="A754">
            <v>2110105</v>
          </cell>
          <cell r="B754" t="str">
            <v>     环境保护法规、规划及标准</v>
          </cell>
          <cell r="C754">
            <v>0</v>
          </cell>
        </row>
        <row r="754">
          <cell r="F754">
            <v>0</v>
          </cell>
        </row>
        <row r="755">
          <cell r="A755">
            <v>2110106</v>
          </cell>
          <cell r="B755" t="str">
            <v>     生态环境国际合作及履约</v>
          </cell>
          <cell r="C755">
            <v>0</v>
          </cell>
        </row>
        <row r="755">
          <cell r="F755">
            <v>0</v>
          </cell>
        </row>
        <row r="756">
          <cell r="A756">
            <v>2110107</v>
          </cell>
          <cell r="B756" t="str">
            <v>     生态环境保护行政许可</v>
          </cell>
          <cell r="C756">
            <v>0</v>
          </cell>
        </row>
        <row r="756">
          <cell r="F756">
            <v>0</v>
          </cell>
        </row>
        <row r="757">
          <cell r="A757">
            <v>2110108</v>
          </cell>
          <cell r="B757" t="str">
            <v>     应对气候变化管理事务</v>
          </cell>
          <cell r="C757">
            <v>0</v>
          </cell>
        </row>
        <row r="757">
          <cell r="F757">
            <v>0</v>
          </cell>
        </row>
        <row r="758">
          <cell r="A758">
            <v>2110199</v>
          </cell>
          <cell r="B758" t="str">
            <v>     其他环境保护管理事务支出</v>
          </cell>
          <cell r="C758">
            <v>0</v>
          </cell>
        </row>
        <row r="758">
          <cell r="F758">
            <v>0</v>
          </cell>
        </row>
        <row r="759">
          <cell r="A759">
            <v>21102</v>
          </cell>
          <cell r="B759" t="str">
            <v>   环境监测与监察</v>
          </cell>
          <cell r="C759">
            <v>0</v>
          </cell>
        </row>
        <row r="759">
          <cell r="F759">
            <v>0</v>
          </cell>
        </row>
        <row r="760">
          <cell r="A760">
            <v>2110203</v>
          </cell>
          <cell r="B760" t="str">
            <v>     建设项目环评审查与监督</v>
          </cell>
          <cell r="C760">
            <v>0</v>
          </cell>
        </row>
        <row r="760">
          <cell r="F760">
            <v>0</v>
          </cell>
        </row>
        <row r="761">
          <cell r="A761">
            <v>2110204</v>
          </cell>
          <cell r="B761" t="str">
            <v>     核与辐射安全监督</v>
          </cell>
          <cell r="C761">
            <v>0</v>
          </cell>
        </row>
        <row r="761">
          <cell r="F761">
            <v>0</v>
          </cell>
        </row>
        <row r="762">
          <cell r="A762">
            <v>2110299</v>
          </cell>
          <cell r="B762" t="str">
            <v>     其他环境监测与监察支出</v>
          </cell>
        </row>
        <row r="763">
          <cell r="A763">
            <v>21103</v>
          </cell>
          <cell r="B763" t="str">
            <v>   污染防治</v>
          </cell>
          <cell r="C763">
            <v>158</v>
          </cell>
        </row>
        <row r="763">
          <cell r="F763">
            <v>158</v>
          </cell>
        </row>
        <row r="764">
          <cell r="A764">
            <v>2110301</v>
          </cell>
          <cell r="B764" t="str">
            <v>     大气</v>
          </cell>
          <cell r="C764">
            <v>0</v>
          </cell>
        </row>
        <row r="764">
          <cell r="F764">
            <v>0</v>
          </cell>
        </row>
        <row r="765">
          <cell r="A765">
            <v>2110302</v>
          </cell>
          <cell r="B765" t="str">
            <v>     水体</v>
          </cell>
          <cell r="C765">
            <v>111</v>
          </cell>
        </row>
        <row r="765">
          <cell r="F765">
            <v>111</v>
          </cell>
        </row>
        <row r="766">
          <cell r="A766">
            <v>2110303</v>
          </cell>
          <cell r="B766" t="str">
            <v>     噪声</v>
          </cell>
          <cell r="C766">
            <v>0</v>
          </cell>
        </row>
        <row r="766">
          <cell r="F766">
            <v>0</v>
          </cell>
        </row>
        <row r="767">
          <cell r="A767">
            <v>2110304</v>
          </cell>
          <cell r="B767" t="str">
            <v>     固体废弃物与化学品</v>
          </cell>
          <cell r="C767">
            <v>0</v>
          </cell>
        </row>
        <row r="767">
          <cell r="F767">
            <v>0</v>
          </cell>
        </row>
        <row r="768">
          <cell r="A768">
            <v>2110305</v>
          </cell>
          <cell r="B768" t="str">
            <v>     放射源和放射性废物监管</v>
          </cell>
          <cell r="C768">
            <v>0</v>
          </cell>
        </row>
        <row r="768">
          <cell r="F768">
            <v>0</v>
          </cell>
        </row>
        <row r="769">
          <cell r="A769">
            <v>2110306</v>
          </cell>
          <cell r="B769" t="str">
            <v>     辐射</v>
          </cell>
          <cell r="C769">
            <v>0</v>
          </cell>
        </row>
        <row r="769">
          <cell r="F769">
            <v>0</v>
          </cell>
        </row>
        <row r="770">
          <cell r="A770">
            <v>2110307</v>
          </cell>
          <cell r="B770" t="str">
            <v>     土壤▼</v>
          </cell>
          <cell r="C770">
            <v>47</v>
          </cell>
        </row>
        <row r="770">
          <cell r="F770">
            <v>47</v>
          </cell>
        </row>
        <row r="771">
          <cell r="A771">
            <v>2110399</v>
          </cell>
          <cell r="B771" t="str">
            <v>     其他污染防治支出</v>
          </cell>
          <cell r="C771">
            <v>0</v>
          </cell>
        </row>
        <row r="771">
          <cell r="F771">
            <v>0</v>
          </cell>
        </row>
        <row r="772">
          <cell r="A772">
            <v>21104</v>
          </cell>
          <cell r="B772" t="str">
            <v>   自然生态保护</v>
          </cell>
          <cell r="C772">
            <v>255</v>
          </cell>
        </row>
        <row r="772">
          <cell r="F772">
            <v>243</v>
          </cell>
        </row>
        <row r="773">
          <cell r="A773">
            <v>2110401</v>
          </cell>
          <cell r="B773" t="str">
            <v>     生态保护</v>
          </cell>
          <cell r="C773">
            <v>0</v>
          </cell>
        </row>
        <row r="773">
          <cell r="F773">
            <v>0</v>
          </cell>
        </row>
        <row r="774">
          <cell r="A774">
            <v>2110402</v>
          </cell>
          <cell r="B774" t="str">
            <v>     农村环境保护</v>
          </cell>
          <cell r="C774">
            <v>32</v>
          </cell>
        </row>
        <row r="774">
          <cell r="F774">
            <v>20</v>
          </cell>
        </row>
        <row r="775">
          <cell r="A775">
            <v>2110404</v>
          </cell>
          <cell r="B775" t="str">
            <v>     生物及物种资源保护</v>
          </cell>
          <cell r="C775">
            <v>0</v>
          </cell>
        </row>
        <row r="775">
          <cell r="F775">
            <v>0</v>
          </cell>
        </row>
        <row r="776">
          <cell r="A776">
            <v>2110405</v>
          </cell>
          <cell r="B776" t="str">
            <v>     草原生态修复治理●</v>
          </cell>
        </row>
        <row r="777">
          <cell r="A777">
            <v>2110406</v>
          </cell>
          <cell r="B777" t="str">
            <v>     自然保护地●</v>
          </cell>
        </row>
        <row r="778">
          <cell r="A778">
            <v>2110499</v>
          </cell>
          <cell r="B778" t="str">
            <v>     其他自然生态保护支出</v>
          </cell>
          <cell r="C778">
            <v>223</v>
          </cell>
        </row>
        <row r="778">
          <cell r="F778">
            <v>223</v>
          </cell>
        </row>
        <row r="779">
          <cell r="A779">
            <v>21105</v>
          </cell>
          <cell r="B779" t="str">
            <v>   天然林保护</v>
          </cell>
          <cell r="C779">
            <v>567</v>
          </cell>
        </row>
        <row r="779">
          <cell r="F779">
            <v>670</v>
          </cell>
        </row>
        <row r="780">
          <cell r="A780">
            <v>2110501</v>
          </cell>
          <cell r="B780" t="str">
            <v>     森林管护</v>
          </cell>
          <cell r="C780">
            <v>360</v>
          </cell>
        </row>
        <row r="780">
          <cell r="F780">
            <v>450</v>
          </cell>
        </row>
        <row r="781">
          <cell r="A781">
            <v>2110502</v>
          </cell>
          <cell r="B781" t="str">
            <v>     社会保险补助</v>
          </cell>
          <cell r="C781">
            <v>167</v>
          </cell>
        </row>
        <row r="781">
          <cell r="F781">
            <v>180</v>
          </cell>
        </row>
        <row r="782">
          <cell r="A782">
            <v>2110503</v>
          </cell>
          <cell r="B782" t="str">
            <v>     政策性社会性支出补助</v>
          </cell>
        </row>
        <row r="783">
          <cell r="A783">
            <v>2110506</v>
          </cell>
          <cell r="B783" t="str">
            <v>     天然林保护工程建设</v>
          </cell>
          <cell r="C783">
            <v>0</v>
          </cell>
        </row>
        <row r="783">
          <cell r="F783">
            <v>0</v>
          </cell>
        </row>
        <row r="784">
          <cell r="A784">
            <v>2110507</v>
          </cell>
          <cell r="B784" t="str">
            <v>     停伐补助</v>
          </cell>
          <cell r="C784">
            <v>40</v>
          </cell>
        </row>
        <row r="784">
          <cell r="F784">
            <v>40</v>
          </cell>
        </row>
        <row r="785">
          <cell r="A785">
            <v>2110599</v>
          </cell>
          <cell r="B785" t="str">
            <v>     其他天然林保护支出</v>
          </cell>
          <cell r="C785">
            <v>0</v>
          </cell>
        </row>
        <row r="785">
          <cell r="F785">
            <v>0</v>
          </cell>
        </row>
        <row r="786">
          <cell r="A786">
            <v>21106</v>
          </cell>
          <cell r="B786" t="str">
            <v>   退耕还林还草</v>
          </cell>
          <cell r="C786">
            <v>2172</v>
          </cell>
        </row>
        <row r="786">
          <cell r="F786">
            <v>2003</v>
          </cell>
        </row>
        <row r="787">
          <cell r="A787">
            <v>2110602</v>
          </cell>
          <cell r="B787" t="str">
            <v>     退耕现金</v>
          </cell>
          <cell r="C787">
            <v>2161</v>
          </cell>
        </row>
        <row r="787">
          <cell r="F787">
            <v>1500</v>
          </cell>
        </row>
        <row r="788">
          <cell r="A788">
            <v>2110603</v>
          </cell>
          <cell r="B788" t="str">
            <v>     退耕还林粮食折现补贴</v>
          </cell>
          <cell r="C788">
            <v>0</v>
          </cell>
        </row>
        <row r="788">
          <cell r="F788">
            <v>0</v>
          </cell>
        </row>
        <row r="789">
          <cell r="A789">
            <v>2110604</v>
          </cell>
          <cell r="B789" t="str">
            <v>     退耕还林粮食费用补贴</v>
          </cell>
          <cell r="C789">
            <v>0</v>
          </cell>
        </row>
        <row r="789">
          <cell r="F789">
            <v>0</v>
          </cell>
        </row>
        <row r="790">
          <cell r="A790">
            <v>2110605</v>
          </cell>
          <cell r="B790" t="str">
            <v>     退耕还林工程建设</v>
          </cell>
          <cell r="C790">
            <v>8</v>
          </cell>
        </row>
        <row r="790">
          <cell r="F790">
            <v>500</v>
          </cell>
        </row>
        <row r="791">
          <cell r="A791">
            <v>2110699</v>
          </cell>
          <cell r="B791" t="str">
            <v>     其他退耕还林还草支出</v>
          </cell>
          <cell r="C791">
            <v>3</v>
          </cell>
        </row>
        <row r="791">
          <cell r="F791">
            <v>3</v>
          </cell>
        </row>
        <row r="792">
          <cell r="A792">
            <v>21107</v>
          </cell>
          <cell r="B792" t="str">
            <v>   风沙荒漠治理</v>
          </cell>
          <cell r="C792">
            <v>0</v>
          </cell>
        </row>
        <row r="792">
          <cell r="F792">
            <v>0</v>
          </cell>
        </row>
        <row r="793">
          <cell r="A793">
            <v>2110704</v>
          </cell>
          <cell r="B793" t="str">
            <v>     京津风沙源治理工程建设</v>
          </cell>
          <cell r="C793">
            <v>0</v>
          </cell>
        </row>
        <row r="793">
          <cell r="F793">
            <v>0</v>
          </cell>
        </row>
        <row r="794">
          <cell r="A794">
            <v>2110799</v>
          </cell>
          <cell r="B794" t="str">
            <v>     其他风沙荒漠治理支出</v>
          </cell>
          <cell r="C794">
            <v>0</v>
          </cell>
        </row>
        <row r="794">
          <cell r="F794">
            <v>0</v>
          </cell>
        </row>
        <row r="795">
          <cell r="A795">
            <v>21108</v>
          </cell>
          <cell r="B795" t="str">
            <v>   退牧还草</v>
          </cell>
          <cell r="C795">
            <v>0</v>
          </cell>
        </row>
        <row r="795">
          <cell r="F795">
            <v>0</v>
          </cell>
        </row>
        <row r="796">
          <cell r="A796">
            <v>2110804</v>
          </cell>
          <cell r="B796" t="str">
            <v>     退牧还草工程建设</v>
          </cell>
          <cell r="C796">
            <v>0</v>
          </cell>
        </row>
        <row r="796">
          <cell r="F796">
            <v>0</v>
          </cell>
        </row>
        <row r="797">
          <cell r="A797">
            <v>2110899</v>
          </cell>
          <cell r="B797" t="str">
            <v>     其他退牧还草支出</v>
          </cell>
          <cell r="C797">
            <v>0</v>
          </cell>
        </row>
        <row r="797">
          <cell r="F797">
            <v>0</v>
          </cell>
        </row>
        <row r="798">
          <cell r="A798">
            <v>21109</v>
          </cell>
          <cell r="B798" t="str">
            <v>   已垦草原退耕还草</v>
          </cell>
          <cell r="C798">
            <v>0</v>
          </cell>
        </row>
        <row r="798">
          <cell r="F798">
            <v>0</v>
          </cell>
        </row>
        <row r="799">
          <cell r="A799">
            <v>2110901</v>
          </cell>
          <cell r="B799" t="str">
            <v>     已垦草原退耕还草</v>
          </cell>
          <cell r="C799">
            <v>0</v>
          </cell>
        </row>
        <row r="799">
          <cell r="F799">
            <v>0</v>
          </cell>
        </row>
        <row r="800">
          <cell r="A800">
            <v>21110</v>
          </cell>
          <cell r="B800" t="str">
            <v>   能源节约利用</v>
          </cell>
          <cell r="C800">
            <v>0</v>
          </cell>
        </row>
        <row r="800">
          <cell r="F800">
            <v>0</v>
          </cell>
        </row>
        <row r="801">
          <cell r="A801">
            <v>2111001</v>
          </cell>
          <cell r="B801" t="str">
            <v>     能源节约利用</v>
          </cell>
        </row>
        <row r="802">
          <cell r="A802">
            <v>21111</v>
          </cell>
          <cell r="B802" t="str">
            <v>   污染减排</v>
          </cell>
          <cell r="C802">
            <v>0</v>
          </cell>
        </row>
        <row r="802">
          <cell r="F802">
            <v>0</v>
          </cell>
        </row>
        <row r="803">
          <cell r="A803">
            <v>2111101</v>
          </cell>
          <cell r="B803" t="str">
            <v>     生态环境监测与信息</v>
          </cell>
        </row>
        <row r="804">
          <cell r="A804">
            <v>2111102</v>
          </cell>
          <cell r="B804" t="str">
            <v>     生态环境执法监察</v>
          </cell>
          <cell r="C804">
            <v>0</v>
          </cell>
        </row>
        <row r="804">
          <cell r="F804">
            <v>0</v>
          </cell>
        </row>
        <row r="805">
          <cell r="A805">
            <v>2111103</v>
          </cell>
          <cell r="B805" t="str">
            <v>     减排专项支出</v>
          </cell>
          <cell r="C805">
            <v>0</v>
          </cell>
        </row>
        <row r="805">
          <cell r="F805">
            <v>0</v>
          </cell>
        </row>
        <row r="806">
          <cell r="A806">
            <v>2111104</v>
          </cell>
          <cell r="B806" t="str">
            <v>     清洁生产专项支出</v>
          </cell>
          <cell r="C806">
            <v>0</v>
          </cell>
        </row>
        <row r="806">
          <cell r="F806">
            <v>0</v>
          </cell>
        </row>
        <row r="807">
          <cell r="A807">
            <v>2111199</v>
          </cell>
          <cell r="B807" t="str">
            <v>     其他污染减排支出</v>
          </cell>
        </row>
        <row r="808">
          <cell r="A808">
            <v>21112</v>
          </cell>
          <cell r="B808" t="str">
            <v>   可再生能源</v>
          </cell>
          <cell r="C808">
            <v>0</v>
          </cell>
        </row>
        <row r="808">
          <cell r="F808">
            <v>0</v>
          </cell>
        </row>
        <row r="809">
          <cell r="A809">
            <v>2111201</v>
          </cell>
          <cell r="B809" t="str">
            <v>     可再生能源</v>
          </cell>
          <cell r="C809">
            <v>0</v>
          </cell>
        </row>
        <row r="809">
          <cell r="F809">
            <v>0</v>
          </cell>
        </row>
        <row r="810">
          <cell r="A810">
            <v>21113</v>
          </cell>
          <cell r="B810" t="str">
            <v>   循环经济</v>
          </cell>
          <cell r="C810">
            <v>0</v>
          </cell>
        </row>
        <row r="810">
          <cell r="F810">
            <v>0</v>
          </cell>
        </row>
        <row r="811">
          <cell r="A811">
            <v>2111301</v>
          </cell>
          <cell r="B811" t="str">
            <v>     循环经济</v>
          </cell>
          <cell r="C811">
            <v>0</v>
          </cell>
        </row>
        <row r="811">
          <cell r="F811">
            <v>0</v>
          </cell>
        </row>
        <row r="812">
          <cell r="A812">
            <v>21114</v>
          </cell>
          <cell r="B812" t="str">
            <v>   能源管理事务</v>
          </cell>
          <cell r="C812">
            <v>0</v>
          </cell>
        </row>
        <row r="812">
          <cell r="F812">
            <v>0</v>
          </cell>
        </row>
        <row r="813">
          <cell r="A813">
            <v>2111401</v>
          </cell>
          <cell r="B813" t="str">
            <v>     行政运行</v>
          </cell>
          <cell r="C813">
            <v>0</v>
          </cell>
        </row>
        <row r="813">
          <cell r="F813">
            <v>0</v>
          </cell>
        </row>
        <row r="814">
          <cell r="A814">
            <v>2111402</v>
          </cell>
          <cell r="B814" t="str">
            <v>     一般行政管理事务</v>
          </cell>
          <cell r="C814">
            <v>0</v>
          </cell>
        </row>
        <row r="814">
          <cell r="F814">
            <v>0</v>
          </cell>
        </row>
        <row r="815">
          <cell r="A815">
            <v>2111403</v>
          </cell>
          <cell r="B815" t="str">
            <v>     机关服务</v>
          </cell>
          <cell r="C815">
            <v>0</v>
          </cell>
        </row>
        <row r="815">
          <cell r="F815">
            <v>0</v>
          </cell>
        </row>
        <row r="816">
          <cell r="A816">
            <v>2111404</v>
          </cell>
          <cell r="B816" t="str">
            <v>     能源预测预警◆</v>
          </cell>
          <cell r="C816">
            <v>0</v>
          </cell>
        </row>
        <row r="816">
          <cell r="F816">
            <v>0</v>
          </cell>
        </row>
        <row r="817">
          <cell r="A817">
            <v>2111405</v>
          </cell>
          <cell r="B817" t="str">
            <v>     能源战略规划与实施◆</v>
          </cell>
          <cell r="C817">
            <v>0</v>
          </cell>
        </row>
        <row r="817">
          <cell r="F817">
            <v>0</v>
          </cell>
        </row>
        <row r="818">
          <cell r="A818">
            <v>2111406</v>
          </cell>
          <cell r="B818" t="str">
            <v>     能源科技装备</v>
          </cell>
          <cell r="C818">
            <v>0</v>
          </cell>
        </row>
        <row r="818">
          <cell r="F818">
            <v>0</v>
          </cell>
        </row>
        <row r="819">
          <cell r="A819">
            <v>2111407</v>
          </cell>
          <cell r="B819" t="str">
            <v>     能源行业管理</v>
          </cell>
          <cell r="C819">
            <v>0</v>
          </cell>
        </row>
        <row r="819">
          <cell r="F819">
            <v>0</v>
          </cell>
        </row>
        <row r="820">
          <cell r="A820">
            <v>2111408</v>
          </cell>
          <cell r="B820" t="str">
            <v>     能源管理</v>
          </cell>
          <cell r="C820">
            <v>0</v>
          </cell>
        </row>
        <row r="820">
          <cell r="F820">
            <v>0</v>
          </cell>
        </row>
        <row r="821">
          <cell r="A821">
            <v>2111409</v>
          </cell>
          <cell r="B821" t="str">
            <v>     石油储备发展管理◆</v>
          </cell>
          <cell r="C821">
            <v>0</v>
          </cell>
        </row>
        <row r="821">
          <cell r="F821">
            <v>0</v>
          </cell>
        </row>
        <row r="822">
          <cell r="A822">
            <v>2111410</v>
          </cell>
          <cell r="B822" t="str">
            <v>     能源调查◆</v>
          </cell>
          <cell r="C822">
            <v>0</v>
          </cell>
        </row>
        <row r="822">
          <cell r="F822">
            <v>0</v>
          </cell>
        </row>
        <row r="823">
          <cell r="A823">
            <v>2111411</v>
          </cell>
          <cell r="B823" t="str">
            <v>     信息化建设</v>
          </cell>
          <cell r="C823">
            <v>0</v>
          </cell>
        </row>
        <row r="823">
          <cell r="F823">
            <v>0</v>
          </cell>
        </row>
        <row r="824">
          <cell r="A824">
            <v>2111413</v>
          </cell>
          <cell r="B824" t="str">
            <v>     农村电网建设</v>
          </cell>
          <cell r="C824">
            <v>0</v>
          </cell>
        </row>
        <row r="824">
          <cell r="F824">
            <v>0</v>
          </cell>
        </row>
        <row r="825">
          <cell r="A825">
            <v>2111450</v>
          </cell>
          <cell r="B825" t="str">
            <v>     事业运行</v>
          </cell>
          <cell r="C825">
            <v>0</v>
          </cell>
        </row>
        <row r="825">
          <cell r="F825">
            <v>0</v>
          </cell>
        </row>
        <row r="826">
          <cell r="A826">
            <v>2111499</v>
          </cell>
          <cell r="B826" t="str">
            <v>     其他能源管理事务支出</v>
          </cell>
          <cell r="C826">
            <v>0</v>
          </cell>
        </row>
        <row r="826">
          <cell r="F826">
            <v>0</v>
          </cell>
        </row>
        <row r="827">
          <cell r="A827">
            <v>21199</v>
          </cell>
          <cell r="B827" t="str">
            <v>   其他节能环保支出</v>
          </cell>
          <cell r="C827">
            <v>0</v>
          </cell>
        </row>
        <row r="827">
          <cell r="F827">
            <v>0</v>
          </cell>
        </row>
        <row r="828">
          <cell r="A828">
            <v>2119999</v>
          </cell>
          <cell r="B828" t="str">
            <v>     其他节能环保支出</v>
          </cell>
        </row>
        <row r="829">
          <cell r="A829" t="str">
            <v>211A</v>
          </cell>
          <cell r="B829" t="str">
            <v>省对下专项转移支付补助</v>
          </cell>
          <cell r="C829">
            <v>0</v>
          </cell>
        </row>
        <row r="829">
          <cell r="F829">
            <v>0</v>
          </cell>
        </row>
        <row r="830">
          <cell r="A830">
            <v>212</v>
          </cell>
          <cell r="B830" t="str">
            <v>十一、城乡社区支出</v>
          </cell>
          <cell r="C830">
            <v>31067</v>
          </cell>
        </row>
        <row r="830">
          <cell r="F830">
            <v>22988</v>
          </cell>
        </row>
        <row r="831">
          <cell r="A831">
            <v>21201</v>
          </cell>
          <cell r="B831" t="str">
            <v>   城乡社区管理事务</v>
          </cell>
          <cell r="C831">
            <v>1609</v>
          </cell>
        </row>
        <row r="831">
          <cell r="F831">
            <v>1501</v>
          </cell>
        </row>
        <row r="832">
          <cell r="A832">
            <v>2120101</v>
          </cell>
          <cell r="B832" t="str">
            <v>     行政运行</v>
          </cell>
          <cell r="C832">
            <v>1311</v>
          </cell>
        </row>
        <row r="832">
          <cell r="F832">
            <v>1336</v>
          </cell>
        </row>
        <row r="833">
          <cell r="A833">
            <v>2120102</v>
          </cell>
          <cell r="B833" t="str">
            <v>     一般行政管理事务</v>
          </cell>
          <cell r="C833">
            <v>5</v>
          </cell>
        </row>
        <row r="833">
          <cell r="F833">
            <v>5</v>
          </cell>
        </row>
        <row r="834">
          <cell r="A834">
            <v>2120103</v>
          </cell>
          <cell r="B834" t="str">
            <v>     机关服务</v>
          </cell>
          <cell r="C834">
            <v>0</v>
          </cell>
        </row>
        <row r="834">
          <cell r="F834">
            <v>0</v>
          </cell>
        </row>
        <row r="835">
          <cell r="A835">
            <v>2120104</v>
          </cell>
          <cell r="B835" t="str">
            <v>     城管执法</v>
          </cell>
          <cell r="C835">
            <v>0</v>
          </cell>
        </row>
        <row r="835">
          <cell r="F835">
            <v>0</v>
          </cell>
        </row>
        <row r="836">
          <cell r="A836">
            <v>2120105</v>
          </cell>
          <cell r="B836" t="str">
            <v>     工程建设标准规范编制与监管</v>
          </cell>
          <cell r="C836">
            <v>0</v>
          </cell>
        </row>
        <row r="836">
          <cell r="F836">
            <v>0</v>
          </cell>
        </row>
        <row r="837">
          <cell r="A837">
            <v>2120106</v>
          </cell>
          <cell r="B837" t="str">
            <v>     工程建设管理</v>
          </cell>
          <cell r="C837">
            <v>0</v>
          </cell>
        </row>
        <row r="837">
          <cell r="F837">
            <v>0</v>
          </cell>
        </row>
        <row r="838">
          <cell r="A838">
            <v>2120107</v>
          </cell>
          <cell r="B838" t="str">
            <v>     市政公用行业市场监管</v>
          </cell>
          <cell r="C838">
            <v>0</v>
          </cell>
        </row>
        <row r="838">
          <cell r="F838">
            <v>0</v>
          </cell>
        </row>
        <row r="839">
          <cell r="A839">
            <v>2120109</v>
          </cell>
          <cell r="B839" t="str">
            <v>     住宅建设与房地产市场监管</v>
          </cell>
          <cell r="C839">
            <v>0</v>
          </cell>
        </row>
        <row r="839">
          <cell r="F839">
            <v>0</v>
          </cell>
        </row>
        <row r="840">
          <cell r="A840">
            <v>2120110</v>
          </cell>
          <cell r="B840" t="str">
            <v>     执业资格注册、资质审查</v>
          </cell>
          <cell r="C840">
            <v>0</v>
          </cell>
        </row>
        <row r="840">
          <cell r="F840">
            <v>0</v>
          </cell>
        </row>
        <row r="841">
          <cell r="A841">
            <v>2120199</v>
          </cell>
          <cell r="B841" t="str">
            <v>     其他城乡社区管理事务支出</v>
          </cell>
          <cell r="C841">
            <v>293</v>
          </cell>
        </row>
        <row r="841">
          <cell r="F841">
            <v>160</v>
          </cell>
        </row>
        <row r="842">
          <cell r="A842">
            <v>21202</v>
          </cell>
          <cell r="B842" t="str">
            <v>   城乡社区规划与管理</v>
          </cell>
          <cell r="C842">
            <v>33</v>
          </cell>
        </row>
        <row r="842">
          <cell r="F842">
            <v>33</v>
          </cell>
        </row>
        <row r="843">
          <cell r="A843">
            <v>2120201</v>
          </cell>
          <cell r="B843" t="str">
            <v>     城乡社区规划与管理</v>
          </cell>
          <cell r="C843">
            <v>33</v>
          </cell>
        </row>
        <row r="843">
          <cell r="F843">
            <v>33</v>
          </cell>
        </row>
        <row r="844">
          <cell r="A844">
            <v>21203</v>
          </cell>
          <cell r="B844" t="str">
            <v>   城乡社区公共设施</v>
          </cell>
          <cell r="C844">
            <v>5612</v>
          </cell>
        </row>
        <row r="844">
          <cell r="F844">
            <v>4300</v>
          </cell>
        </row>
        <row r="845">
          <cell r="A845">
            <v>2120303</v>
          </cell>
          <cell r="B845" t="str">
            <v>     小城镇基础设施建设</v>
          </cell>
          <cell r="C845">
            <v>5221</v>
          </cell>
        </row>
        <row r="845">
          <cell r="F845">
            <v>4000</v>
          </cell>
        </row>
        <row r="846">
          <cell r="A846">
            <v>2120399</v>
          </cell>
          <cell r="B846" t="str">
            <v>     其他城乡社区公共设施支出</v>
          </cell>
          <cell r="C846">
            <v>391</v>
          </cell>
        </row>
        <row r="846">
          <cell r="F846">
            <v>300</v>
          </cell>
        </row>
        <row r="847">
          <cell r="A847">
            <v>21205</v>
          </cell>
          <cell r="B847" t="str">
            <v>   城乡社区环境卫生</v>
          </cell>
          <cell r="C847">
            <v>1593</v>
          </cell>
        </row>
        <row r="847">
          <cell r="F847">
            <v>1593</v>
          </cell>
        </row>
        <row r="848">
          <cell r="A848">
            <v>2120501</v>
          </cell>
          <cell r="B848" t="str">
            <v>     城乡社区环境卫生</v>
          </cell>
          <cell r="C848">
            <v>1593</v>
          </cell>
        </row>
        <row r="848">
          <cell r="F848">
            <v>1000</v>
          </cell>
        </row>
        <row r="849">
          <cell r="A849">
            <v>21206</v>
          </cell>
          <cell r="B849" t="str">
            <v>   建设市场管理与监督</v>
          </cell>
          <cell r="C849">
            <v>0</v>
          </cell>
        </row>
        <row r="849">
          <cell r="F849">
            <v>0</v>
          </cell>
        </row>
        <row r="850">
          <cell r="A850">
            <v>2120601</v>
          </cell>
          <cell r="B850" t="str">
            <v>     建设市场管理与监督</v>
          </cell>
          <cell r="C850">
            <v>0</v>
          </cell>
        </row>
        <row r="850">
          <cell r="F850">
            <v>0</v>
          </cell>
        </row>
        <row r="851">
          <cell r="A851">
            <v>21299</v>
          </cell>
          <cell r="B851" t="str">
            <v>   其他城乡社区支出</v>
          </cell>
          <cell r="C851">
            <v>22220</v>
          </cell>
        </row>
        <row r="851">
          <cell r="F851">
            <v>15561</v>
          </cell>
        </row>
        <row r="852">
          <cell r="A852">
            <v>2129999</v>
          </cell>
          <cell r="B852" t="str">
            <v>     其他城乡社区支出</v>
          </cell>
          <cell r="C852">
            <v>22220</v>
          </cell>
        </row>
        <row r="852">
          <cell r="F852">
            <v>5000</v>
          </cell>
        </row>
        <row r="853">
          <cell r="A853" t="str">
            <v>212A</v>
          </cell>
          <cell r="B853" t="str">
            <v>省对下专项转移支付补助</v>
          </cell>
          <cell r="C853">
            <v>0</v>
          </cell>
        </row>
        <row r="853">
          <cell r="F853">
            <v>0</v>
          </cell>
        </row>
        <row r="854">
          <cell r="A854">
            <v>213</v>
          </cell>
          <cell r="B854" t="str">
            <v>十二、农林水支出</v>
          </cell>
          <cell r="C854">
            <v>48244</v>
          </cell>
        </row>
        <row r="854">
          <cell r="F854">
            <v>42328</v>
          </cell>
        </row>
        <row r="855">
          <cell r="A855">
            <v>21301</v>
          </cell>
          <cell r="B855" t="str">
            <v>   农业农村</v>
          </cell>
          <cell r="C855">
            <v>22135</v>
          </cell>
        </row>
        <row r="855">
          <cell r="F855">
            <v>18598</v>
          </cell>
        </row>
        <row r="856">
          <cell r="A856">
            <v>2130101</v>
          </cell>
          <cell r="B856" t="str">
            <v>     行政运行</v>
          </cell>
          <cell r="C856">
            <v>2078</v>
          </cell>
        </row>
        <row r="856">
          <cell r="F856">
            <v>2902</v>
          </cell>
        </row>
        <row r="857">
          <cell r="A857">
            <v>2130102</v>
          </cell>
          <cell r="B857" t="str">
            <v>     一般行政管理事务</v>
          </cell>
        </row>
        <row r="858">
          <cell r="A858">
            <v>2130103</v>
          </cell>
          <cell r="B858" t="str">
            <v>     机关服务</v>
          </cell>
          <cell r="C858">
            <v>0</v>
          </cell>
        </row>
        <row r="858">
          <cell r="F858">
            <v>0</v>
          </cell>
        </row>
        <row r="859">
          <cell r="A859">
            <v>2130104</v>
          </cell>
          <cell r="B859" t="str">
            <v>     事业运行</v>
          </cell>
          <cell r="C859">
            <v>878</v>
          </cell>
        </row>
        <row r="859">
          <cell r="F859">
            <v>822</v>
          </cell>
        </row>
        <row r="860">
          <cell r="A860">
            <v>2130105</v>
          </cell>
          <cell r="B860" t="str">
            <v>     农垦运行</v>
          </cell>
          <cell r="C860">
            <v>0</v>
          </cell>
        </row>
        <row r="860">
          <cell r="F860">
            <v>0</v>
          </cell>
        </row>
        <row r="861">
          <cell r="A861">
            <v>2130106</v>
          </cell>
          <cell r="B861" t="str">
            <v>     科技转化与推广服务</v>
          </cell>
          <cell r="C861">
            <v>451</v>
          </cell>
        </row>
        <row r="861">
          <cell r="F861">
            <v>451</v>
          </cell>
        </row>
        <row r="862">
          <cell r="A862">
            <v>2130108</v>
          </cell>
          <cell r="B862" t="str">
            <v>     病虫害控制</v>
          </cell>
          <cell r="C862">
            <v>64</v>
          </cell>
        </row>
        <row r="862">
          <cell r="F862">
            <v>64</v>
          </cell>
        </row>
        <row r="863">
          <cell r="A863">
            <v>2130109</v>
          </cell>
          <cell r="B863" t="str">
            <v>     农产品质量安全</v>
          </cell>
          <cell r="C863">
            <v>29</v>
          </cell>
        </row>
        <row r="863">
          <cell r="F863">
            <v>31</v>
          </cell>
        </row>
        <row r="864">
          <cell r="A864">
            <v>2130110</v>
          </cell>
          <cell r="B864" t="str">
            <v>     执法监管</v>
          </cell>
          <cell r="C864">
            <v>0</v>
          </cell>
        </row>
        <row r="864">
          <cell r="F864">
            <v>0</v>
          </cell>
        </row>
        <row r="865">
          <cell r="A865">
            <v>2130111</v>
          </cell>
          <cell r="B865" t="str">
            <v>     统计监测与信息服务</v>
          </cell>
          <cell r="C865">
            <v>0</v>
          </cell>
        </row>
        <row r="865">
          <cell r="F865">
            <v>0</v>
          </cell>
        </row>
        <row r="866">
          <cell r="A866">
            <v>2130112</v>
          </cell>
          <cell r="B866" t="str">
            <v>     行业业务管理</v>
          </cell>
        </row>
        <row r="867">
          <cell r="A867">
            <v>2130114</v>
          </cell>
          <cell r="B867" t="str">
            <v>     对外交流与合作</v>
          </cell>
          <cell r="C867">
            <v>0</v>
          </cell>
        </row>
        <row r="867">
          <cell r="F867">
            <v>0</v>
          </cell>
        </row>
        <row r="868">
          <cell r="A868">
            <v>2130119</v>
          </cell>
          <cell r="B868" t="str">
            <v>     防灾救灾</v>
          </cell>
          <cell r="C868">
            <v>88</v>
          </cell>
        </row>
        <row r="868">
          <cell r="F868">
            <v>88</v>
          </cell>
        </row>
        <row r="869">
          <cell r="A869">
            <v>2130120</v>
          </cell>
          <cell r="B869" t="str">
            <v>     稳定农民收入补贴</v>
          </cell>
          <cell r="C869">
            <v>0</v>
          </cell>
        </row>
        <row r="869">
          <cell r="F869">
            <v>0</v>
          </cell>
        </row>
        <row r="870">
          <cell r="A870">
            <v>2130121</v>
          </cell>
          <cell r="B870" t="str">
            <v>     农业结构调整补贴</v>
          </cell>
          <cell r="C870">
            <v>0</v>
          </cell>
        </row>
        <row r="870">
          <cell r="F870">
            <v>0</v>
          </cell>
        </row>
        <row r="871">
          <cell r="A871">
            <v>2130122</v>
          </cell>
          <cell r="B871" t="str">
            <v>     农业生产发展</v>
          </cell>
          <cell r="C871">
            <v>1234</v>
          </cell>
        </row>
        <row r="871">
          <cell r="F871">
            <v>1200</v>
          </cell>
        </row>
        <row r="872">
          <cell r="A872">
            <v>2130124</v>
          </cell>
          <cell r="B872" t="str">
            <v>     农村合作经济</v>
          </cell>
          <cell r="C872">
            <v>16</v>
          </cell>
        </row>
        <row r="872">
          <cell r="F872">
            <v>16</v>
          </cell>
        </row>
        <row r="873">
          <cell r="A873">
            <v>2130125</v>
          </cell>
          <cell r="B873" t="str">
            <v>     农产品加工与促销</v>
          </cell>
          <cell r="C873">
            <v>1112</v>
          </cell>
        </row>
        <row r="873">
          <cell r="F873">
            <v>1112</v>
          </cell>
        </row>
        <row r="874">
          <cell r="A874">
            <v>2130126</v>
          </cell>
          <cell r="B874" t="str">
            <v>     农村社会事业</v>
          </cell>
          <cell r="C874">
            <v>1092</v>
          </cell>
        </row>
        <row r="874">
          <cell r="F874">
            <v>1000</v>
          </cell>
        </row>
        <row r="875">
          <cell r="A875">
            <v>2130135</v>
          </cell>
          <cell r="B875" t="str">
            <v>     农业资源保护修复与利用</v>
          </cell>
          <cell r="C875">
            <v>1133</v>
          </cell>
        </row>
        <row r="875">
          <cell r="F875">
            <v>1100</v>
          </cell>
        </row>
        <row r="876">
          <cell r="A876">
            <v>2130142</v>
          </cell>
          <cell r="B876" t="str">
            <v>     农村道路建设</v>
          </cell>
          <cell r="C876">
            <v>12</v>
          </cell>
        </row>
        <row r="876">
          <cell r="F876">
            <v>12</v>
          </cell>
        </row>
        <row r="877">
          <cell r="A877">
            <v>2130148</v>
          </cell>
          <cell r="B877" t="str">
            <v>     渔业发展★</v>
          </cell>
          <cell r="C877">
            <v>0</v>
          </cell>
        </row>
        <row r="877">
          <cell r="F877">
            <v>0</v>
          </cell>
        </row>
        <row r="878">
          <cell r="A878">
            <v>2130152</v>
          </cell>
          <cell r="B878" t="str">
            <v>     对高校毕业生到基层任职补助</v>
          </cell>
        </row>
        <row r="879">
          <cell r="A879">
            <v>2130153</v>
          </cell>
          <cell r="B879" t="str">
            <v>     农田建设</v>
          </cell>
          <cell r="C879">
            <v>2722</v>
          </cell>
        </row>
        <row r="879">
          <cell r="F879">
            <v>1800</v>
          </cell>
        </row>
        <row r="880">
          <cell r="A880">
            <v>2130199</v>
          </cell>
          <cell r="B880" t="str">
            <v>     其他农业农村支出</v>
          </cell>
          <cell r="C880">
            <v>11226</v>
          </cell>
        </row>
        <row r="880">
          <cell r="F880">
            <v>8000</v>
          </cell>
        </row>
        <row r="881">
          <cell r="A881">
            <v>21302</v>
          </cell>
          <cell r="B881" t="str">
            <v>   林业和草原</v>
          </cell>
          <cell r="C881">
            <v>3819</v>
          </cell>
        </row>
        <row r="881">
          <cell r="F881">
            <v>3912</v>
          </cell>
        </row>
        <row r="882">
          <cell r="A882">
            <v>2130201</v>
          </cell>
          <cell r="B882" t="str">
            <v>     行政运行</v>
          </cell>
          <cell r="C882">
            <v>1572</v>
          </cell>
        </row>
        <row r="882">
          <cell r="F882">
            <v>1556</v>
          </cell>
        </row>
        <row r="883">
          <cell r="A883">
            <v>2130202</v>
          </cell>
          <cell r="B883" t="str">
            <v>     一般行政管理事务</v>
          </cell>
        </row>
        <row r="884">
          <cell r="A884">
            <v>2130203</v>
          </cell>
          <cell r="B884" t="str">
            <v>     机关服务</v>
          </cell>
          <cell r="C884">
            <v>0</v>
          </cell>
        </row>
        <row r="884">
          <cell r="F884">
            <v>0</v>
          </cell>
        </row>
        <row r="885">
          <cell r="A885">
            <v>2130204</v>
          </cell>
          <cell r="B885" t="str">
            <v>     事业机构</v>
          </cell>
          <cell r="C885">
            <v>20</v>
          </cell>
        </row>
        <row r="885">
          <cell r="F885">
            <v>20</v>
          </cell>
        </row>
        <row r="886">
          <cell r="A886">
            <v>2130205</v>
          </cell>
          <cell r="B886" t="str">
            <v>     森林资源培育</v>
          </cell>
          <cell r="C886">
            <v>48</v>
          </cell>
        </row>
        <row r="886">
          <cell r="F886">
            <v>48</v>
          </cell>
        </row>
        <row r="887">
          <cell r="A887">
            <v>2130206</v>
          </cell>
          <cell r="B887" t="str">
            <v>     技术推广与转化</v>
          </cell>
          <cell r="C887">
            <v>9</v>
          </cell>
        </row>
        <row r="887">
          <cell r="F887">
            <v>9</v>
          </cell>
        </row>
        <row r="888">
          <cell r="A888">
            <v>2130207</v>
          </cell>
          <cell r="B888" t="str">
            <v>     森林资源管理</v>
          </cell>
          <cell r="C888">
            <v>822</v>
          </cell>
        </row>
        <row r="888">
          <cell r="F888">
            <v>931</v>
          </cell>
        </row>
        <row r="889">
          <cell r="A889">
            <v>2130209</v>
          </cell>
          <cell r="B889" t="str">
            <v>     森林生态效益补偿</v>
          </cell>
          <cell r="C889">
            <v>410</v>
          </cell>
        </row>
        <row r="889">
          <cell r="F889">
            <v>410</v>
          </cell>
        </row>
        <row r="890">
          <cell r="A890">
            <v>2130210</v>
          </cell>
          <cell r="B890" t="str">
            <v>     自然保护区等管理◆</v>
          </cell>
          <cell r="C890">
            <v>187</v>
          </cell>
        </row>
        <row r="890">
          <cell r="F890">
            <v>187</v>
          </cell>
        </row>
        <row r="891">
          <cell r="A891">
            <v>2130211</v>
          </cell>
          <cell r="B891" t="str">
            <v>     动植物保护</v>
          </cell>
          <cell r="C891">
            <v>65</v>
          </cell>
        </row>
        <row r="891">
          <cell r="F891">
            <v>65</v>
          </cell>
        </row>
        <row r="892">
          <cell r="A892">
            <v>2130212</v>
          </cell>
          <cell r="B892" t="str">
            <v>     湿地保护</v>
          </cell>
          <cell r="C892">
            <v>0</v>
          </cell>
        </row>
        <row r="892">
          <cell r="F892">
            <v>0</v>
          </cell>
        </row>
        <row r="893">
          <cell r="A893">
            <v>2130213</v>
          </cell>
          <cell r="B893" t="str">
            <v>     执法与监督</v>
          </cell>
          <cell r="C893">
            <v>0</v>
          </cell>
        </row>
        <row r="893">
          <cell r="F893">
            <v>0</v>
          </cell>
        </row>
        <row r="894">
          <cell r="A894">
            <v>2130217</v>
          </cell>
          <cell r="B894" t="str">
            <v>     防沙治沙</v>
          </cell>
          <cell r="C894">
            <v>0</v>
          </cell>
        </row>
        <row r="894">
          <cell r="F894">
            <v>0</v>
          </cell>
        </row>
        <row r="895">
          <cell r="A895">
            <v>2130220</v>
          </cell>
          <cell r="B895" t="str">
            <v>     对外合作与交流</v>
          </cell>
          <cell r="C895">
            <v>0</v>
          </cell>
        </row>
        <row r="895">
          <cell r="F895">
            <v>0</v>
          </cell>
        </row>
        <row r="896">
          <cell r="A896">
            <v>2130221</v>
          </cell>
          <cell r="B896" t="str">
            <v>     产业化管理</v>
          </cell>
          <cell r="C896">
            <v>0</v>
          </cell>
        </row>
        <row r="896">
          <cell r="F896">
            <v>0</v>
          </cell>
        </row>
        <row r="897">
          <cell r="A897">
            <v>2130223</v>
          </cell>
          <cell r="B897" t="str">
            <v>     信息管理</v>
          </cell>
          <cell r="C897">
            <v>0</v>
          </cell>
        </row>
        <row r="897">
          <cell r="F897">
            <v>0</v>
          </cell>
        </row>
        <row r="898">
          <cell r="A898">
            <v>2130226</v>
          </cell>
          <cell r="B898" t="str">
            <v>     林区公共支出</v>
          </cell>
          <cell r="C898">
            <v>90</v>
          </cell>
        </row>
        <row r="898">
          <cell r="F898">
            <v>90</v>
          </cell>
        </row>
        <row r="899">
          <cell r="A899">
            <v>2130227</v>
          </cell>
          <cell r="B899" t="str">
            <v>     贷款贴息</v>
          </cell>
        </row>
        <row r="900">
          <cell r="A900">
            <v>2130232</v>
          </cell>
          <cell r="B900" t="str">
            <v>     成品油价格改革对林业的补贴◆</v>
          </cell>
          <cell r="C900">
            <v>0</v>
          </cell>
        </row>
        <row r="900">
          <cell r="F900">
            <v>0</v>
          </cell>
        </row>
        <row r="901">
          <cell r="A901">
            <v>2130234</v>
          </cell>
          <cell r="B901" t="str">
            <v>     林业草原防灾减灾</v>
          </cell>
          <cell r="C901">
            <v>526</v>
          </cell>
        </row>
        <row r="901">
          <cell r="F901">
            <v>526</v>
          </cell>
        </row>
        <row r="902">
          <cell r="A902">
            <v>2130235</v>
          </cell>
          <cell r="B902" t="str">
            <v>     国家公园◆</v>
          </cell>
          <cell r="C902">
            <v>0</v>
          </cell>
        </row>
        <row r="902">
          <cell r="F902">
            <v>0</v>
          </cell>
        </row>
        <row r="903">
          <cell r="A903">
            <v>2130236</v>
          </cell>
          <cell r="B903" t="str">
            <v>     草原管理</v>
          </cell>
          <cell r="C903">
            <v>0</v>
          </cell>
        </row>
        <row r="903">
          <cell r="F903">
            <v>0</v>
          </cell>
        </row>
        <row r="904">
          <cell r="A904">
            <v>2130237</v>
          </cell>
          <cell r="B904" t="str">
            <v>     行业业务管理</v>
          </cell>
          <cell r="C904">
            <v>0</v>
          </cell>
        </row>
        <row r="904">
          <cell r="F904">
            <v>0</v>
          </cell>
        </row>
        <row r="905">
          <cell r="A905">
            <v>2130299</v>
          </cell>
          <cell r="B905" t="str">
            <v>     其他林业和草原支出</v>
          </cell>
          <cell r="C905">
            <v>70</v>
          </cell>
        </row>
        <row r="905">
          <cell r="F905">
            <v>70</v>
          </cell>
        </row>
        <row r="906">
          <cell r="A906">
            <v>21303</v>
          </cell>
          <cell r="B906" t="str">
            <v>   水利</v>
          </cell>
          <cell r="C906">
            <v>8351</v>
          </cell>
        </row>
        <row r="906">
          <cell r="F906">
            <v>5765</v>
          </cell>
        </row>
        <row r="907">
          <cell r="A907">
            <v>2130301</v>
          </cell>
          <cell r="B907" t="str">
            <v>     行政运行</v>
          </cell>
          <cell r="C907">
            <v>1598</v>
          </cell>
        </row>
        <row r="907">
          <cell r="F907">
            <v>1551</v>
          </cell>
        </row>
        <row r="908">
          <cell r="A908">
            <v>2130302</v>
          </cell>
          <cell r="B908" t="str">
            <v>     一般行政管理事务</v>
          </cell>
          <cell r="C908">
            <v>0</v>
          </cell>
        </row>
        <row r="908">
          <cell r="F908">
            <v>0</v>
          </cell>
        </row>
        <row r="909">
          <cell r="A909">
            <v>2130303</v>
          </cell>
          <cell r="B909" t="str">
            <v>     机关服务</v>
          </cell>
          <cell r="C909">
            <v>0</v>
          </cell>
        </row>
        <row r="909">
          <cell r="F909">
            <v>0</v>
          </cell>
        </row>
        <row r="910">
          <cell r="A910">
            <v>2130304</v>
          </cell>
          <cell r="B910" t="str">
            <v>     水利行业业务管理</v>
          </cell>
        </row>
        <row r="911">
          <cell r="A911">
            <v>2130305</v>
          </cell>
          <cell r="B911" t="str">
            <v>     水利工程建设</v>
          </cell>
          <cell r="C911">
            <v>3756</v>
          </cell>
        </row>
        <row r="911">
          <cell r="F911">
            <v>1500</v>
          </cell>
        </row>
        <row r="912">
          <cell r="A912">
            <v>2130306</v>
          </cell>
          <cell r="B912" t="str">
            <v>     水利工程运行与维护</v>
          </cell>
          <cell r="C912">
            <v>164</v>
          </cell>
        </row>
        <row r="912">
          <cell r="F912">
            <v>99</v>
          </cell>
        </row>
        <row r="913">
          <cell r="A913">
            <v>2130307</v>
          </cell>
          <cell r="B913" t="str">
            <v>     长江黄河等流域管理</v>
          </cell>
          <cell r="C913">
            <v>0</v>
          </cell>
        </row>
        <row r="913">
          <cell r="F913">
            <v>0</v>
          </cell>
        </row>
        <row r="914">
          <cell r="A914">
            <v>2130308</v>
          </cell>
          <cell r="B914" t="str">
            <v>     水利前期工作</v>
          </cell>
          <cell r="C914">
            <v>0</v>
          </cell>
        </row>
        <row r="914">
          <cell r="F914">
            <v>0</v>
          </cell>
        </row>
        <row r="915">
          <cell r="A915">
            <v>2130309</v>
          </cell>
          <cell r="B915" t="str">
            <v>     水利执法监督</v>
          </cell>
          <cell r="C915">
            <v>0</v>
          </cell>
        </row>
        <row r="915">
          <cell r="F915">
            <v>0</v>
          </cell>
        </row>
        <row r="916">
          <cell r="A916">
            <v>2130310</v>
          </cell>
          <cell r="B916" t="str">
            <v>     水土保持</v>
          </cell>
          <cell r="C916">
            <v>30</v>
          </cell>
        </row>
        <row r="916">
          <cell r="F916">
            <v>30</v>
          </cell>
        </row>
        <row r="917">
          <cell r="A917">
            <v>2130311</v>
          </cell>
          <cell r="B917" t="str">
            <v>     水资源节约管理与保护</v>
          </cell>
          <cell r="C917">
            <v>0</v>
          </cell>
        </row>
        <row r="917">
          <cell r="F917">
            <v>0</v>
          </cell>
        </row>
        <row r="918">
          <cell r="A918">
            <v>2130312</v>
          </cell>
          <cell r="B918" t="str">
            <v>     水质监测</v>
          </cell>
          <cell r="C918">
            <v>0</v>
          </cell>
        </row>
        <row r="918">
          <cell r="F918">
            <v>0</v>
          </cell>
        </row>
        <row r="919">
          <cell r="A919">
            <v>2130313</v>
          </cell>
          <cell r="B919" t="str">
            <v>     水文测报</v>
          </cell>
          <cell r="C919">
            <v>0</v>
          </cell>
        </row>
        <row r="919">
          <cell r="F919">
            <v>0</v>
          </cell>
        </row>
        <row r="920">
          <cell r="A920">
            <v>2130314</v>
          </cell>
          <cell r="B920" t="str">
            <v>     防汛</v>
          </cell>
          <cell r="C920">
            <v>44</v>
          </cell>
        </row>
        <row r="920">
          <cell r="F920">
            <v>100</v>
          </cell>
        </row>
        <row r="921">
          <cell r="A921">
            <v>2130315</v>
          </cell>
          <cell r="B921" t="str">
            <v>     抗旱</v>
          </cell>
          <cell r="C921">
            <v>618</v>
          </cell>
        </row>
        <row r="921">
          <cell r="F921">
            <v>400</v>
          </cell>
        </row>
        <row r="922">
          <cell r="A922">
            <v>2130316</v>
          </cell>
          <cell r="B922" t="str">
            <v>     农村水利</v>
          </cell>
          <cell r="C922">
            <v>109</v>
          </cell>
        </row>
        <row r="922">
          <cell r="F922">
            <v>109</v>
          </cell>
        </row>
        <row r="923">
          <cell r="A923">
            <v>2130317</v>
          </cell>
          <cell r="B923" t="str">
            <v>     水利技术推广</v>
          </cell>
          <cell r="C923">
            <v>0</v>
          </cell>
        </row>
        <row r="923">
          <cell r="F923">
            <v>0</v>
          </cell>
        </row>
        <row r="924">
          <cell r="A924">
            <v>2130318</v>
          </cell>
          <cell r="B924" t="str">
            <v>     国际河流治理与管理</v>
          </cell>
          <cell r="C924">
            <v>0</v>
          </cell>
        </row>
        <row r="924">
          <cell r="F924">
            <v>0</v>
          </cell>
        </row>
        <row r="925">
          <cell r="A925">
            <v>2130319</v>
          </cell>
          <cell r="B925" t="str">
            <v>     江河湖库水系综合整治</v>
          </cell>
          <cell r="C925">
            <v>1558</v>
          </cell>
        </row>
        <row r="925">
          <cell r="F925">
            <v>1500</v>
          </cell>
        </row>
        <row r="926">
          <cell r="A926">
            <v>2130321</v>
          </cell>
          <cell r="B926" t="str">
            <v>     大中型水库移民后期扶持专项支出</v>
          </cell>
          <cell r="C926">
            <v>161</v>
          </cell>
        </row>
        <row r="926">
          <cell r="F926">
            <v>161</v>
          </cell>
        </row>
        <row r="927">
          <cell r="A927">
            <v>2130322</v>
          </cell>
          <cell r="B927" t="str">
            <v>     水利安全监督</v>
          </cell>
          <cell r="C927">
            <v>0</v>
          </cell>
        </row>
        <row r="927">
          <cell r="F927">
            <v>0</v>
          </cell>
        </row>
        <row r="928">
          <cell r="A928">
            <v>2130333</v>
          </cell>
          <cell r="B928" t="str">
            <v>     信息管理</v>
          </cell>
          <cell r="C928">
            <v>0</v>
          </cell>
        </row>
        <row r="928">
          <cell r="F928">
            <v>0</v>
          </cell>
        </row>
        <row r="929">
          <cell r="A929">
            <v>2130334</v>
          </cell>
          <cell r="B929" t="str">
            <v>     水利建设征地及移民支出</v>
          </cell>
          <cell r="C929">
            <v>18</v>
          </cell>
        </row>
        <row r="929">
          <cell r="F929">
            <v>18</v>
          </cell>
        </row>
        <row r="930">
          <cell r="A930">
            <v>2130335</v>
          </cell>
          <cell r="B930" t="str">
            <v>     农村人畜饮水</v>
          </cell>
          <cell r="C930">
            <v>198</v>
          </cell>
        </row>
        <row r="930">
          <cell r="F930">
            <v>200</v>
          </cell>
        </row>
        <row r="931">
          <cell r="A931">
            <v>2130336</v>
          </cell>
          <cell r="B931" t="str">
            <v>     南水北调工程建设</v>
          </cell>
          <cell r="C931">
            <v>0</v>
          </cell>
        </row>
        <row r="931">
          <cell r="F931">
            <v>0</v>
          </cell>
        </row>
        <row r="932">
          <cell r="A932">
            <v>2130337</v>
          </cell>
          <cell r="B932" t="str">
            <v>     南水北调工程管理</v>
          </cell>
          <cell r="C932">
            <v>0</v>
          </cell>
        </row>
        <row r="932">
          <cell r="F932">
            <v>0</v>
          </cell>
        </row>
        <row r="933">
          <cell r="A933">
            <v>2130399</v>
          </cell>
          <cell r="B933" t="str">
            <v>     其他水利支出</v>
          </cell>
          <cell r="C933">
            <v>97</v>
          </cell>
        </row>
        <row r="933">
          <cell r="F933">
            <v>97</v>
          </cell>
        </row>
        <row r="934">
          <cell r="A934">
            <v>21305</v>
          </cell>
          <cell r="B934" t="str">
            <v>   巩固脱贫衔接乡村振兴★</v>
          </cell>
          <cell r="C934">
            <v>4837</v>
          </cell>
        </row>
        <row r="934">
          <cell r="F934">
            <v>4202</v>
          </cell>
        </row>
        <row r="935">
          <cell r="A935">
            <v>2130501</v>
          </cell>
          <cell r="B935" t="str">
            <v>     行政运行</v>
          </cell>
          <cell r="C935">
            <v>218</v>
          </cell>
        </row>
        <row r="935">
          <cell r="F935">
            <v>216</v>
          </cell>
        </row>
        <row r="936">
          <cell r="A936">
            <v>2130502</v>
          </cell>
          <cell r="B936" t="str">
            <v>     一般行政管理事务</v>
          </cell>
          <cell r="C936">
            <v>0</v>
          </cell>
        </row>
        <row r="936">
          <cell r="F936">
            <v>0</v>
          </cell>
        </row>
        <row r="937">
          <cell r="A937">
            <v>2130503</v>
          </cell>
          <cell r="B937" t="str">
            <v>     机关服务</v>
          </cell>
          <cell r="C937">
            <v>0</v>
          </cell>
        </row>
        <row r="937">
          <cell r="F937">
            <v>0</v>
          </cell>
        </row>
        <row r="938">
          <cell r="A938">
            <v>2130504</v>
          </cell>
          <cell r="B938" t="str">
            <v>     农村基础设施建设</v>
          </cell>
          <cell r="C938">
            <v>1590</v>
          </cell>
        </row>
        <row r="938">
          <cell r="F938">
            <v>1200</v>
          </cell>
        </row>
        <row r="939">
          <cell r="A939">
            <v>2130505</v>
          </cell>
          <cell r="B939" t="str">
            <v>     生产发展</v>
          </cell>
          <cell r="C939">
            <v>1367</v>
          </cell>
        </row>
        <row r="939">
          <cell r="F939">
            <v>1000</v>
          </cell>
        </row>
        <row r="940">
          <cell r="A940">
            <v>2130506</v>
          </cell>
          <cell r="B940" t="str">
            <v>     社会发展</v>
          </cell>
          <cell r="C940">
            <v>47</v>
          </cell>
        </row>
        <row r="940">
          <cell r="F940">
            <v>47</v>
          </cell>
        </row>
        <row r="941">
          <cell r="A941">
            <v>2130507</v>
          </cell>
          <cell r="B941" t="str">
            <v>     贷款奖补和贴息★</v>
          </cell>
          <cell r="C941">
            <v>326</v>
          </cell>
        </row>
        <row r="941">
          <cell r="F941">
            <v>450</v>
          </cell>
        </row>
        <row r="942">
          <cell r="A942">
            <v>2130508</v>
          </cell>
          <cell r="B942" t="str">
            <v>     “三西”农业建设专项补助</v>
          </cell>
          <cell r="C942">
            <v>0</v>
          </cell>
        </row>
        <row r="942">
          <cell r="F942">
            <v>0</v>
          </cell>
        </row>
        <row r="943">
          <cell r="A943">
            <v>2130550</v>
          </cell>
          <cell r="B943" t="str">
            <v>     事业运行★</v>
          </cell>
          <cell r="C943">
            <v>0</v>
          </cell>
        </row>
        <row r="943">
          <cell r="F943">
            <v>0</v>
          </cell>
        </row>
        <row r="944">
          <cell r="A944">
            <v>2130599</v>
          </cell>
          <cell r="B944" t="str">
            <v>     其他巩固脱贫衔接乡村振兴支出★</v>
          </cell>
          <cell r="C944">
            <v>1289</v>
          </cell>
        </row>
        <row r="944">
          <cell r="F944">
            <v>1289</v>
          </cell>
        </row>
        <row r="945">
          <cell r="A945">
            <v>21307</v>
          </cell>
          <cell r="B945" t="str">
            <v>   农村综合改革</v>
          </cell>
          <cell r="C945">
            <v>6860</v>
          </cell>
        </row>
        <row r="945">
          <cell r="F945">
            <v>7432</v>
          </cell>
        </row>
        <row r="946">
          <cell r="A946">
            <v>2130701</v>
          </cell>
          <cell r="B946" t="str">
            <v>     对村级公益事业建设的补助</v>
          </cell>
          <cell r="C946">
            <v>416</v>
          </cell>
        </row>
        <row r="946">
          <cell r="F946">
            <v>58</v>
          </cell>
        </row>
        <row r="947">
          <cell r="A947">
            <v>2130704</v>
          </cell>
          <cell r="B947" t="str">
            <v>     国有农场办社会职能改革补助</v>
          </cell>
          <cell r="C947">
            <v>0</v>
          </cell>
        </row>
        <row r="947">
          <cell r="F947">
            <v>0</v>
          </cell>
        </row>
        <row r="948">
          <cell r="A948">
            <v>2130705</v>
          </cell>
          <cell r="B948" t="str">
            <v>     对村民委员会和村党支部的补助</v>
          </cell>
          <cell r="C948">
            <v>6194</v>
          </cell>
        </row>
        <row r="948">
          <cell r="F948">
            <v>7124</v>
          </cell>
        </row>
        <row r="949">
          <cell r="A949">
            <v>2130706</v>
          </cell>
          <cell r="B949" t="str">
            <v>     对村集体经济组织的补助</v>
          </cell>
          <cell r="C949">
            <v>250</v>
          </cell>
        </row>
        <row r="949">
          <cell r="F949">
            <v>250</v>
          </cell>
        </row>
        <row r="950">
          <cell r="A950">
            <v>2130707</v>
          </cell>
          <cell r="B950" t="str">
            <v>     农村综合改革示范试点补助</v>
          </cell>
          <cell r="C950">
            <v>0</v>
          </cell>
        </row>
        <row r="950">
          <cell r="F950">
            <v>0</v>
          </cell>
        </row>
        <row r="951">
          <cell r="A951">
            <v>2130799</v>
          </cell>
          <cell r="B951" t="str">
            <v>     其他农村综合改革支出</v>
          </cell>
        </row>
        <row r="952">
          <cell r="A952">
            <v>21308</v>
          </cell>
          <cell r="B952" t="str">
            <v>   普惠金融发展支出</v>
          </cell>
          <cell r="C952">
            <v>2242</v>
          </cell>
        </row>
        <row r="952">
          <cell r="F952">
            <v>2419</v>
          </cell>
        </row>
        <row r="953">
          <cell r="A953">
            <v>2130801</v>
          </cell>
          <cell r="B953" t="str">
            <v>     支持农村金融机构</v>
          </cell>
          <cell r="C953">
            <v>273</v>
          </cell>
        </row>
        <row r="953">
          <cell r="F953">
            <v>450</v>
          </cell>
        </row>
        <row r="954">
          <cell r="A954">
            <v>2130802</v>
          </cell>
          <cell r="B954" t="str">
            <v>     涉农贷款增量奖励◆</v>
          </cell>
          <cell r="C954">
            <v>0</v>
          </cell>
        </row>
        <row r="954">
          <cell r="F954">
            <v>0</v>
          </cell>
        </row>
        <row r="955">
          <cell r="A955">
            <v>2130803</v>
          </cell>
          <cell r="B955" t="str">
            <v>     农业保险保费补贴</v>
          </cell>
          <cell r="C955">
            <v>95</v>
          </cell>
        </row>
        <row r="955">
          <cell r="F955">
            <v>95</v>
          </cell>
        </row>
        <row r="956">
          <cell r="A956">
            <v>2130804</v>
          </cell>
          <cell r="B956" t="str">
            <v>     创业担保贷款贴息及奖补★</v>
          </cell>
          <cell r="C956">
            <v>1787</v>
          </cell>
        </row>
        <row r="956">
          <cell r="F956">
            <v>1787</v>
          </cell>
        </row>
        <row r="957">
          <cell r="A957">
            <v>2130805</v>
          </cell>
          <cell r="B957" t="str">
            <v>     补充创业担保贷款基金</v>
          </cell>
          <cell r="C957">
            <v>0</v>
          </cell>
        </row>
        <row r="957">
          <cell r="F957">
            <v>0</v>
          </cell>
        </row>
        <row r="958">
          <cell r="A958">
            <v>2130899</v>
          </cell>
          <cell r="B958" t="str">
            <v>     其他普惠金融发展支出</v>
          </cell>
          <cell r="C958">
            <v>87</v>
          </cell>
        </row>
        <row r="958">
          <cell r="F958">
            <v>87</v>
          </cell>
        </row>
        <row r="959">
          <cell r="A959">
            <v>21309</v>
          </cell>
          <cell r="B959" t="str">
            <v>   目标价格补贴</v>
          </cell>
          <cell r="C959">
            <v>0</v>
          </cell>
        </row>
        <row r="959">
          <cell r="F959">
            <v>0</v>
          </cell>
        </row>
        <row r="960">
          <cell r="A960">
            <v>2130901</v>
          </cell>
          <cell r="B960" t="str">
            <v>     棉花目标价格补贴</v>
          </cell>
          <cell r="C960">
            <v>0</v>
          </cell>
        </row>
        <row r="960">
          <cell r="F960">
            <v>0</v>
          </cell>
        </row>
        <row r="961">
          <cell r="A961">
            <v>2130999</v>
          </cell>
          <cell r="B961" t="str">
            <v>     其他目标价格补贴</v>
          </cell>
          <cell r="C961">
            <v>0</v>
          </cell>
        </row>
        <row r="961">
          <cell r="F961">
            <v>0</v>
          </cell>
        </row>
        <row r="962">
          <cell r="A962">
            <v>21399</v>
          </cell>
          <cell r="B962" t="str">
            <v>   其他农林水支出</v>
          </cell>
          <cell r="C962">
            <v>0</v>
          </cell>
        </row>
        <row r="962">
          <cell r="F962">
            <v>0</v>
          </cell>
        </row>
        <row r="963">
          <cell r="A963">
            <v>2139901</v>
          </cell>
          <cell r="B963" t="str">
            <v>     化解其他公益性乡村债务支出</v>
          </cell>
          <cell r="C963">
            <v>0</v>
          </cell>
        </row>
        <row r="963">
          <cell r="F963">
            <v>0</v>
          </cell>
        </row>
        <row r="964">
          <cell r="A964">
            <v>2139999</v>
          </cell>
          <cell r="B964" t="str">
            <v>     其他农林水支出</v>
          </cell>
          <cell r="C964">
            <v>0</v>
          </cell>
        </row>
        <row r="964">
          <cell r="F964">
            <v>0</v>
          </cell>
        </row>
        <row r="965">
          <cell r="A965" t="str">
            <v>213A</v>
          </cell>
          <cell r="B965" t="str">
            <v>省对下专项转移支付补助</v>
          </cell>
          <cell r="C965">
            <v>0</v>
          </cell>
        </row>
        <row r="965">
          <cell r="F965">
            <v>0</v>
          </cell>
        </row>
        <row r="966">
          <cell r="A966" t="str">
            <v>213B</v>
          </cell>
          <cell r="B966" t="str">
            <v>省对下一般性转移支付补助（农村综合改革）</v>
          </cell>
          <cell r="C966">
            <v>0</v>
          </cell>
        </row>
        <row r="966">
          <cell r="F966">
            <v>0</v>
          </cell>
        </row>
        <row r="967">
          <cell r="A967">
            <v>214</v>
          </cell>
          <cell r="B967" t="str">
            <v>十三、交通运输支出</v>
          </cell>
          <cell r="C967">
            <v>11249</v>
          </cell>
        </row>
        <row r="967">
          <cell r="F967">
            <v>10566</v>
          </cell>
        </row>
        <row r="968">
          <cell r="A968">
            <v>21401</v>
          </cell>
          <cell r="B968" t="str">
            <v>   公路水路运输</v>
          </cell>
          <cell r="C968">
            <v>6276</v>
          </cell>
        </row>
        <row r="968">
          <cell r="F968">
            <v>5593</v>
          </cell>
        </row>
        <row r="969">
          <cell r="A969">
            <v>2140101</v>
          </cell>
          <cell r="B969" t="str">
            <v>     行政运行</v>
          </cell>
          <cell r="C969">
            <v>1025</v>
          </cell>
        </row>
        <row r="969">
          <cell r="F969">
            <v>1017</v>
          </cell>
        </row>
        <row r="970">
          <cell r="A970">
            <v>2140102</v>
          </cell>
          <cell r="B970" t="str">
            <v>     一般行政管理事务</v>
          </cell>
          <cell r="C970">
            <v>0</v>
          </cell>
        </row>
        <row r="970">
          <cell r="F970">
            <v>0</v>
          </cell>
        </row>
        <row r="971">
          <cell r="A971">
            <v>2140103</v>
          </cell>
          <cell r="B971" t="str">
            <v>     机关服务</v>
          </cell>
          <cell r="C971">
            <v>0</v>
          </cell>
        </row>
        <row r="971">
          <cell r="F971">
            <v>0</v>
          </cell>
        </row>
        <row r="972">
          <cell r="A972">
            <v>2140104</v>
          </cell>
          <cell r="B972" t="str">
            <v>     公路建设</v>
          </cell>
          <cell r="C972">
            <v>1727</v>
          </cell>
        </row>
        <row r="972">
          <cell r="F972">
            <v>1727</v>
          </cell>
        </row>
        <row r="973">
          <cell r="A973">
            <v>2140106</v>
          </cell>
          <cell r="B973" t="str">
            <v>     公路养护</v>
          </cell>
          <cell r="C973">
            <v>3475</v>
          </cell>
        </row>
        <row r="973">
          <cell r="F973">
            <v>2800</v>
          </cell>
        </row>
        <row r="974">
          <cell r="A974">
            <v>2140109</v>
          </cell>
          <cell r="B974" t="str">
            <v>     交通运输信息化建设</v>
          </cell>
          <cell r="C974">
            <v>0</v>
          </cell>
        </row>
        <row r="974">
          <cell r="F974">
            <v>0</v>
          </cell>
        </row>
        <row r="975">
          <cell r="A975">
            <v>2140110</v>
          </cell>
          <cell r="B975" t="str">
            <v>     公路和运输安全</v>
          </cell>
          <cell r="C975">
            <v>0</v>
          </cell>
        </row>
        <row r="975">
          <cell r="F975">
            <v>0</v>
          </cell>
        </row>
        <row r="976">
          <cell r="A976">
            <v>2140111</v>
          </cell>
          <cell r="B976" t="str">
            <v>     公路还贷专项</v>
          </cell>
          <cell r="C976">
            <v>0</v>
          </cell>
        </row>
        <row r="976">
          <cell r="F976">
            <v>0</v>
          </cell>
        </row>
        <row r="977">
          <cell r="A977">
            <v>2140112</v>
          </cell>
          <cell r="B977" t="str">
            <v>     公路运输管理</v>
          </cell>
          <cell r="C977">
            <v>44</v>
          </cell>
        </row>
        <row r="977">
          <cell r="F977">
            <v>44</v>
          </cell>
        </row>
        <row r="978">
          <cell r="A978">
            <v>2140114</v>
          </cell>
          <cell r="B978" t="str">
            <v>     公路和运输技术标准化建设</v>
          </cell>
          <cell r="C978">
            <v>0</v>
          </cell>
        </row>
        <row r="978">
          <cell r="F978">
            <v>0</v>
          </cell>
        </row>
        <row r="979">
          <cell r="A979">
            <v>2140122</v>
          </cell>
          <cell r="B979" t="str">
            <v>     港口设施</v>
          </cell>
          <cell r="C979">
            <v>0</v>
          </cell>
        </row>
        <row r="979">
          <cell r="F979">
            <v>0</v>
          </cell>
        </row>
        <row r="980">
          <cell r="A980">
            <v>2140123</v>
          </cell>
          <cell r="B980" t="str">
            <v>     航道维护</v>
          </cell>
          <cell r="C980">
            <v>0</v>
          </cell>
        </row>
        <row r="980">
          <cell r="F980">
            <v>0</v>
          </cell>
        </row>
        <row r="981">
          <cell r="A981">
            <v>2140127</v>
          </cell>
          <cell r="B981" t="str">
            <v>     船舶检验</v>
          </cell>
          <cell r="C981">
            <v>0</v>
          </cell>
        </row>
        <row r="981">
          <cell r="F981">
            <v>0</v>
          </cell>
        </row>
        <row r="982">
          <cell r="A982">
            <v>2140128</v>
          </cell>
          <cell r="B982" t="str">
            <v>     救助打捞</v>
          </cell>
          <cell r="C982">
            <v>0</v>
          </cell>
        </row>
        <row r="982">
          <cell r="F982">
            <v>0</v>
          </cell>
        </row>
        <row r="983">
          <cell r="A983">
            <v>2140129</v>
          </cell>
          <cell r="B983" t="str">
            <v>     内河运输</v>
          </cell>
          <cell r="C983">
            <v>0</v>
          </cell>
        </row>
        <row r="983">
          <cell r="F983">
            <v>0</v>
          </cell>
        </row>
        <row r="984">
          <cell r="A984">
            <v>2140130</v>
          </cell>
          <cell r="B984" t="str">
            <v>     远洋运输</v>
          </cell>
          <cell r="C984">
            <v>0</v>
          </cell>
        </row>
        <row r="984">
          <cell r="F984">
            <v>0</v>
          </cell>
        </row>
        <row r="985">
          <cell r="A985">
            <v>2140131</v>
          </cell>
          <cell r="B985" t="str">
            <v>     海事管理</v>
          </cell>
          <cell r="C985">
            <v>0</v>
          </cell>
        </row>
        <row r="985">
          <cell r="F985">
            <v>0</v>
          </cell>
        </row>
        <row r="986">
          <cell r="A986">
            <v>2140133</v>
          </cell>
          <cell r="B986" t="str">
            <v>     航标事业发展支出</v>
          </cell>
          <cell r="C986">
            <v>0</v>
          </cell>
        </row>
        <row r="986">
          <cell r="F986">
            <v>0</v>
          </cell>
        </row>
        <row r="987">
          <cell r="A987">
            <v>2140136</v>
          </cell>
          <cell r="B987" t="str">
            <v>     水路运输管理支出</v>
          </cell>
          <cell r="C987">
            <v>0</v>
          </cell>
        </row>
        <row r="987">
          <cell r="F987">
            <v>0</v>
          </cell>
        </row>
        <row r="988">
          <cell r="A988">
            <v>2140138</v>
          </cell>
          <cell r="B988" t="str">
            <v>     口岸建设</v>
          </cell>
          <cell r="C988">
            <v>0</v>
          </cell>
        </row>
        <row r="988">
          <cell r="F988">
            <v>0</v>
          </cell>
        </row>
        <row r="989">
          <cell r="A989">
            <v>2140139</v>
          </cell>
          <cell r="B989" t="str">
            <v>     取消政府还贷二级公路收费专项支出◆</v>
          </cell>
          <cell r="C989">
            <v>0</v>
          </cell>
        </row>
        <row r="989">
          <cell r="F989">
            <v>0</v>
          </cell>
        </row>
        <row r="990">
          <cell r="A990">
            <v>2140199</v>
          </cell>
          <cell r="B990" t="str">
            <v>     其他公路水路运输支出</v>
          </cell>
          <cell r="C990">
            <v>5</v>
          </cell>
        </row>
        <row r="990">
          <cell r="F990">
            <v>5</v>
          </cell>
        </row>
        <row r="991">
          <cell r="A991">
            <v>21402</v>
          </cell>
          <cell r="B991" t="str">
            <v>   铁路运输</v>
          </cell>
          <cell r="C991">
            <v>0</v>
          </cell>
        </row>
        <row r="991">
          <cell r="F991">
            <v>0</v>
          </cell>
        </row>
        <row r="992">
          <cell r="A992">
            <v>2140201</v>
          </cell>
          <cell r="B992" t="str">
            <v>     行政运行</v>
          </cell>
          <cell r="C992">
            <v>0</v>
          </cell>
        </row>
        <row r="992">
          <cell r="F992">
            <v>0</v>
          </cell>
        </row>
        <row r="993">
          <cell r="A993">
            <v>2140202</v>
          </cell>
          <cell r="B993" t="str">
            <v>     一般行政管理事务</v>
          </cell>
          <cell r="C993">
            <v>0</v>
          </cell>
        </row>
        <row r="993">
          <cell r="F993">
            <v>0</v>
          </cell>
        </row>
        <row r="994">
          <cell r="A994">
            <v>2140203</v>
          </cell>
          <cell r="B994" t="str">
            <v>     机关服务</v>
          </cell>
          <cell r="C994">
            <v>0</v>
          </cell>
        </row>
        <row r="994">
          <cell r="F994">
            <v>0</v>
          </cell>
        </row>
        <row r="995">
          <cell r="A995">
            <v>2140204</v>
          </cell>
          <cell r="B995" t="str">
            <v>     铁路路网建设</v>
          </cell>
          <cell r="C995">
            <v>0</v>
          </cell>
        </row>
        <row r="995">
          <cell r="F995">
            <v>0</v>
          </cell>
        </row>
        <row r="996">
          <cell r="A996">
            <v>2140205</v>
          </cell>
          <cell r="B996" t="str">
            <v>     铁路还贷专项</v>
          </cell>
          <cell r="C996">
            <v>0</v>
          </cell>
        </row>
        <row r="996">
          <cell r="F996">
            <v>0</v>
          </cell>
        </row>
        <row r="997">
          <cell r="A997">
            <v>2140206</v>
          </cell>
          <cell r="B997" t="str">
            <v>     铁路安全</v>
          </cell>
          <cell r="C997">
            <v>0</v>
          </cell>
        </row>
        <row r="997">
          <cell r="F997">
            <v>0</v>
          </cell>
        </row>
        <row r="998">
          <cell r="A998">
            <v>2140207</v>
          </cell>
          <cell r="B998" t="str">
            <v>     铁路专项运输</v>
          </cell>
          <cell r="C998">
            <v>0</v>
          </cell>
        </row>
        <row r="998">
          <cell r="F998">
            <v>0</v>
          </cell>
        </row>
        <row r="999">
          <cell r="A999">
            <v>2140208</v>
          </cell>
          <cell r="B999" t="str">
            <v>     行业监管</v>
          </cell>
          <cell r="C999">
            <v>0</v>
          </cell>
        </row>
        <row r="999">
          <cell r="F999">
            <v>0</v>
          </cell>
        </row>
        <row r="1000">
          <cell r="A1000">
            <v>2140299</v>
          </cell>
          <cell r="B1000" t="str">
            <v>     其他铁路运输支出</v>
          </cell>
          <cell r="C1000">
            <v>0</v>
          </cell>
        </row>
        <row r="1000">
          <cell r="F1000">
            <v>0</v>
          </cell>
        </row>
        <row r="1001">
          <cell r="A1001">
            <v>21403</v>
          </cell>
          <cell r="B1001" t="str">
            <v>   民用航空运输</v>
          </cell>
          <cell r="C1001">
            <v>0</v>
          </cell>
        </row>
        <row r="1001">
          <cell r="F1001">
            <v>0</v>
          </cell>
        </row>
        <row r="1002">
          <cell r="A1002">
            <v>2140301</v>
          </cell>
          <cell r="B1002" t="str">
            <v>     行政运行</v>
          </cell>
          <cell r="C1002">
            <v>0</v>
          </cell>
        </row>
        <row r="1002">
          <cell r="F1002">
            <v>0</v>
          </cell>
        </row>
        <row r="1003">
          <cell r="A1003">
            <v>2140302</v>
          </cell>
          <cell r="B1003" t="str">
            <v>     一般行政管理事务</v>
          </cell>
          <cell r="C1003">
            <v>0</v>
          </cell>
        </row>
        <row r="1003">
          <cell r="F1003">
            <v>0</v>
          </cell>
        </row>
        <row r="1004">
          <cell r="A1004">
            <v>2140303</v>
          </cell>
          <cell r="B1004" t="str">
            <v>     机关服务</v>
          </cell>
          <cell r="C1004">
            <v>0</v>
          </cell>
        </row>
        <row r="1004">
          <cell r="F1004">
            <v>0</v>
          </cell>
        </row>
        <row r="1005">
          <cell r="A1005">
            <v>2140304</v>
          </cell>
          <cell r="B1005" t="str">
            <v>     机场建设</v>
          </cell>
          <cell r="C1005">
            <v>0</v>
          </cell>
        </row>
        <row r="1005">
          <cell r="F1005">
            <v>0</v>
          </cell>
        </row>
        <row r="1006">
          <cell r="A1006">
            <v>2140305</v>
          </cell>
          <cell r="B1006" t="str">
            <v>     空管系统建设</v>
          </cell>
          <cell r="C1006">
            <v>0</v>
          </cell>
        </row>
        <row r="1006">
          <cell r="F1006">
            <v>0</v>
          </cell>
        </row>
        <row r="1007">
          <cell r="A1007">
            <v>2140306</v>
          </cell>
          <cell r="B1007" t="str">
            <v>     民航还贷专项支出</v>
          </cell>
          <cell r="C1007">
            <v>0</v>
          </cell>
        </row>
        <row r="1007">
          <cell r="F1007">
            <v>0</v>
          </cell>
        </row>
        <row r="1008">
          <cell r="A1008">
            <v>2140307</v>
          </cell>
          <cell r="B1008" t="str">
            <v>     民用航空安全</v>
          </cell>
          <cell r="C1008">
            <v>0</v>
          </cell>
        </row>
        <row r="1008">
          <cell r="F1008">
            <v>0</v>
          </cell>
        </row>
        <row r="1009">
          <cell r="A1009">
            <v>2140308</v>
          </cell>
          <cell r="B1009" t="str">
            <v>     民航专项运输</v>
          </cell>
          <cell r="C1009">
            <v>0</v>
          </cell>
        </row>
        <row r="1009">
          <cell r="F1009">
            <v>0</v>
          </cell>
        </row>
        <row r="1010">
          <cell r="A1010">
            <v>2140399</v>
          </cell>
          <cell r="B1010" t="str">
            <v>     其他民用航空运输支出</v>
          </cell>
          <cell r="C1010">
            <v>0</v>
          </cell>
        </row>
        <row r="1010">
          <cell r="F1010">
            <v>0</v>
          </cell>
        </row>
        <row r="1011">
          <cell r="A1011">
            <v>21404</v>
          </cell>
          <cell r="B1011" t="str">
            <v>   成品油价格改革对交通运输的补贴◆</v>
          </cell>
          <cell r="C1011">
            <v>610</v>
          </cell>
        </row>
        <row r="1011">
          <cell r="F1011">
            <v>610</v>
          </cell>
        </row>
        <row r="1012">
          <cell r="A1012">
            <v>2140401</v>
          </cell>
          <cell r="B1012" t="str">
            <v>     对城市公交的补贴◆</v>
          </cell>
          <cell r="C1012">
            <v>0</v>
          </cell>
        </row>
        <row r="1012">
          <cell r="F1012">
            <v>0</v>
          </cell>
        </row>
        <row r="1013">
          <cell r="A1013">
            <v>2140402</v>
          </cell>
          <cell r="B1013" t="str">
            <v>     对农村道路客运的补贴◆</v>
          </cell>
          <cell r="C1013">
            <v>573</v>
          </cell>
        </row>
        <row r="1013">
          <cell r="F1013">
            <v>2330</v>
          </cell>
        </row>
        <row r="1014">
          <cell r="A1014">
            <v>2140403</v>
          </cell>
          <cell r="B1014" t="str">
            <v>     对出租车的补贴◆</v>
          </cell>
          <cell r="C1014">
            <v>37</v>
          </cell>
        </row>
        <row r="1014">
          <cell r="F1014">
            <v>37</v>
          </cell>
        </row>
        <row r="1015">
          <cell r="A1015">
            <v>2140499</v>
          </cell>
          <cell r="B1015" t="str">
            <v>     成品油价格改革补贴其他支出◆</v>
          </cell>
          <cell r="C1015">
            <v>0</v>
          </cell>
        </row>
        <row r="1015">
          <cell r="F1015">
            <v>0</v>
          </cell>
        </row>
        <row r="1016">
          <cell r="A1016">
            <v>21405</v>
          </cell>
          <cell r="B1016" t="str">
            <v>   邮政业支出</v>
          </cell>
          <cell r="C1016">
            <v>0</v>
          </cell>
        </row>
        <row r="1016">
          <cell r="F1016">
            <v>0</v>
          </cell>
        </row>
        <row r="1017">
          <cell r="A1017">
            <v>2140501</v>
          </cell>
          <cell r="B1017" t="str">
            <v>     行政运行</v>
          </cell>
          <cell r="C1017">
            <v>0</v>
          </cell>
        </row>
        <row r="1017">
          <cell r="F1017">
            <v>0</v>
          </cell>
        </row>
        <row r="1018">
          <cell r="A1018">
            <v>2140502</v>
          </cell>
          <cell r="B1018" t="str">
            <v>     一般行政管理事务</v>
          </cell>
          <cell r="C1018">
            <v>0</v>
          </cell>
        </row>
        <row r="1018">
          <cell r="F1018">
            <v>0</v>
          </cell>
        </row>
        <row r="1019">
          <cell r="A1019">
            <v>2140503</v>
          </cell>
          <cell r="B1019" t="str">
            <v>     机关服务</v>
          </cell>
          <cell r="C1019">
            <v>0</v>
          </cell>
        </row>
        <row r="1019">
          <cell r="F1019">
            <v>0</v>
          </cell>
        </row>
        <row r="1020">
          <cell r="A1020">
            <v>2140504</v>
          </cell>
          <cell r="B1020" t="str">
            <v>     行业监管</v>
          </cell>
          <cell r="C1020">
            <v>0</v>
          </cell>
        </row>
        <row r="1020">
          <cell r="F1020">
            <v>0</v>
          </cell>
        </row>
        <row r="1021">
          <cell r="A1021">
            <v>2140505</v>
          </cell>
          <cell r="B1021" t="str">
            <v>     邮政普遍服务与特殊服务</v>
          </cell>
          <cell r="C1021">
            <v>0</v>
          </cell>
        </row>
        <row r="1021">
          <cell r="F1021">
            <v>0</v>
          </cell>
        </row>
        <row r="1022">
          <cell r="A1022">
            <v>2140599</v>
          </cell>
          <cell r="B1022" t="str">
            <v>     其他邮政业支出</v>
          </cell>
          <cell r="C1022">
            <v>0</v>
          </cell>
        </row>
        <row r="1022">
          <cell r="F1022">
            <v>0</v>
          </cell>
        </row>
        <row r="1023">
          <cell r="A1023">
            <v>21406</v>
          </cell>
          <cell r="B1023" t="str">
            <v>   车辆购置税支出</v>
          </cell>
          <cell r="C1023">
            <v>4363</v>
          </cell>
        </row>
        <row r="1023">
          <cell r="F1023">
            <v>4363</v>
          </cell>
        </row>
        <row r="1024">
          <cell r="A1024">
            <v>2140601</v>
          </cell>
          <cell r="B1024" t="str">
            <v>     车辆购置税用于公路等基础设施建设支出</v>
          </cell>
        </row>
        <row r="1025">
          <cell r="A1025">
            <v>2140602</v>
          </cell>
          <cell r="B1025" t="str">
            <v>     车辆购置税用于农村公路建设支出</v>
          </cell>
          <cell r="C1025">
            <v>4363</v>
          </cell>
        </row>
        <row r="1025">
          <cell r="F1025">
            <v>4500</v>
          </cell>
        </row>
        <row r="1026">
          <cell r="A1026">
            <v>2140603</v>
          </cell>
          <cell r="B1026" t="str">
            <v>     车辆购置税用于老旧汽车报废更新补贴</v>
          </cell>
          <cell r="C1026">
            <v>0</v>
          </cell>
        </row>
        <row r="1026">
          <cell r="F1026">
            <v>0</v>
          </cell>
        </row>
        <row r="1027">
          <cell r="A1027">
            <v>2140699</v>
          </cell>
          <cell r="B1027" t="str">
            <v>     车辆购置税其他支出</v>
          </cell>
          <cell r="C1027">
            <v>0</v>
          </cell>
        </row>
        <row r="1027">
          <cell r="F1027">
            <v>0</v>
          </cell>
        </row>
        <row r="1028">
          <cell r="A1028">
            <v>21499</v>
          </cell>
          <cell r="B1028" t="str">
            <v>   其他交通运输支出</v>
          </cell>
          <cell r="C1028">
            <v>0</v>
          </cell>
        </row>
        <row r="1028">
          <cell r="F1028">
            <v>0</v>
          </cell>
        </row>
        <row r="1029">
          <cell r="A1029">
            <v>2149901</v>
          </cell>
          <cell r="B1029" t="str">
            <v>     公共交通运营补助</v>
          </cell>
          <cell r="C1029">
            <v>0</v>
          </cell>
        </row>
        <row r="1029">
          <cell r="F1029">
            <v>0</v>
          </cell>
        </row>
        <row r="1030">
          <cell r="A1030">
            <v>2149999</v>
          </cell>
          <cell r="B1030" t="str">
            <v>     其他交通运输支出</v>
          </cell>
          <cell r="C1030">
            <v>0</v>
          </cell>
        </row>
        <row r="1030">
          <cell r="F1030">
            <v>0</v>
          </cell>
        </row>
        <row r="1031">
          <cell r="A1031" t="str">
            <v>214A</v>
          </cell>
          <cell r="B1031" t="str">
            <v>省对下专项转移支付补助</v>
          </cell>
          <cell r="C1031">
            <v>0</v>
          </cell>
        </row>
        <row r="1031">
          <cell r="F1031">
            <v>0</v>
          </cell>
        </row>
        <row r="1032">
          <cell r="A1032">
            <v>215</v>
          </cell>
          <cell r="B1032" t="str">
            <v>十四、资源勘探工业信息等支出</v>
          </cell>
          <cell r="C1032">
            <v>1846</v>
          </cell>
        </row>
        <row r="1032">
          <cell r="F1032">
            <v>1740</v>
          </cell>
        </row>
        <row r="1033">
          <cell r="A1033">
            <v>21501</v>
          </cell>
          <cell r="B1033" t="str">
            <v>   资源勘探开发</v>
          </cell>
          <cell r="C1033">
            <v>0</v>
          </cell>
        </row>
        <row r="1033">
          <cell r="F1033">
            <v>0</v>
          </cell>
        </row>
        <row r="1034">
          <cell r="A1034">
            <v>2150101</v>
          </cell>
          <cell r="B1034" t="str">
            <v>     行政运行</v>
          </cell>
          <cell r="C1034">
            <v>0</v>
          </cell>
        </row>
        <row r="1034">
          <cell r="F1034">
            <v>0</v>
          </cell>
        </row>
        <row r="1035">
          <cell r="A1035">
            <v>2150102</v>
          </cell>
          <cell r="B1035" t="str">
            <v>     一般行政管理事务</v>
          </cell>
          <cell r="C1035">
            <v>0</v>
          </cell>
        </row>
        <row r="1035">
          <cell r="F1035">
            <v>0</v>
          </cell>
        </row>
        <row r="1036">
          <cell r="A1036">
            <v>2150103</v>
          </cell>
          <cell r="B1036" t="str">
            <v>     机关服务</v>
          </cell>
          <cell r="C1036">
            <v>0</v>
          </cell>
        </row>
        <row r="1036">
          <cell r="F1036">
            <v>0</v>
          </cell>
        </row>
        <row r="1037">
          <cell r="A1037">
            <v>2150104</v>
          </cell>
          <cell r="B1037" t="str">
            <v>     煤炭勘探开采和洗选</v>
          </cell>
          <cell r="C1037">
            <v>0</v>
          </cell>
        </row>
        <row r="1037">
          <cell r="F1037">
            <v>0</v>
          </cell>
        </row>
        <row r="1038">
          <cell r="A1038">
            <v>2150105</v>
          </cell>
          <cell r="B1038" t="str">
            <v>     石油和天然气勘探开采</v>
          </cell>
          <cell r="C1038">
            <v>0</v>
          </cell>
        </row>
        <row r="1038">
          <cell r="F1038">
            <v>0</v>
          </cell>
        </row>
        <row r="1039">
          <cell r="A1039">
            <v>2150106</v>
          </cell>
          <cell r="B1039" t="str">
            <v>     黑色金属矿勘探和采选</v>
          </cell>
          <cell r="C1039">
            <v>0</v>
          </cell>
        </row>
        <row r="1039">
          <cell r="F1039">
            <v>0</v>
          </cell>
        </row>
        <row r="1040">
          <cell r="A1040">
            <v>2150107</v>
          </cell>
          <cell r="B1040" t="str">
            <v>     有色金属矿勘探和采选</v>
          </cell>
          <cell r="C1040">
            <v>0</v>
          </cell>
        </row>
        <row r="1040">
          <cell r="F1040">
            <v>0</v>
          </cell>
        </row>
        <row r="1041">
          <cell r="A1041">
            <v>2150108</v>
          </cell>
          <cell r="B1041" t="str">
            <v>     非金属矿勘探和采选</v>
          </cell>
          <cell r="C1041">
            <v>0</v>
          </cell>
        </row>
        <row r="1041">
          <cell r="F1041">
            <v>0</v>
          </cell>
        </row>
        <row r="1042">
          <cell r="A1042">
            <v>2150199</v>
          </cell>
          <cell r="B1042" t="str">
            <v>     其他资源勘探业支出</v>
          </cell>
        </row>
        <row r="1043">
          <cell r="A1043">
            <v>21502</v>
          </cell>
          <cell r="B1043" t="str">
            <v>   制造业</v>
          </cell>
          <cell r="C1043">
            <v>0</v>
          </cell>
        </row>
        <row r="1043">
          <cell r="F1043">
            <v>0</v>
          </cell>
        </row>
        <row r="1044">
          <cell r="A1044">
            <v>2150201</v>
          </cell>
          <cell r="B1044" t="str">
            <v>     行政运行</v>
          </cell>
          <cell r="C1044">
            <v>0</v>
          </cell>
        </row>
        <row r="1044">
          <cell r="F1044">
            <v>0</v>
          </cell>
        </row>
        <row r="1045">
          <cell r="A1045">
            <v>2150202</v>
          </cell>
          <cell r="B1045" t="str">
            <v>     一般行政管理事务</v>
          </cell>
          <cell r="C1045">
            <v>0</v>
          </cell>
        </row>
        <row r="1045">
          <cell r="F1045">
            <v>0</v>
          </cell>
        </row>
        <row r="1046">
          <cell r="A1046">
            <v>2150203</v>
          </cell>
          <cell r="B1046" t="str">
            <v>     机关服务</v>
          </cell>
          <cell r="C1046">
            <v>0</v>
          </cell>
        </row>
        <row r="1046">
          <cell r="F1046">
            <v>0</v>
          </cell>
        </row>
        <row r="1047">
          <cell r="A1047">
            <v>2150204</v>
          </cell>
          <cell r="B1047" t="str">
            <v>     纺织业</v>
          </cell>
          <cell r="C1047">
            <v>0</v>
          </cell>
        </row>
        <row r="1047">
          <cell r="F1047">
            <v>0</v>
          </cell>
        </row>
        <row r="1048">
          <cell r="A1048">
            <v>2150205</v>
          </cell>
          <cell r="B1048" t="str">
            <v>     医药制造业</v>
          </cell>
          <cell r="C1048">
            <v>0</v>
          </cell>
        </row>
        <row r="1048">
          <cell r="F1048">
            <v>0</v>
          </cell>
        </row>
        <row r="1049">
          <cell r="A1049">
            <v>2150206</v>
          </cell>
          <cell r="B1049" t="str">
            <v>     非金属矿物制品业</v>
          </cell>
          <cell r="C1049">
            <v>0</v>
          </cell>
        </row>
        <row r="1049">
          <cell r="F1049">
            <v>0</v>
          </cell>
        </row>
        <row r="1050">
          <cell r="A1050">
            <v>2150207</v>
          </cell>
          <cell r="B1050" t="str">
            <v>     通信设备、计算机及其他电子设备制造业</v>
          </cell>
          <cell r="C1050">
            <v>0</v>
          </cell>
        </row>
        <row r="1050">
          <cell r="F1050">
            <v>0</v>
          </cell>
        </row>
        <row r="1051">
          <cell r="A1051">
            <v>2150208</v>
          </cell>
          <cell r="B1051" t="str">
            <v>     交通运输设备制造业</v>
          </cell>
          <cell r="C1051">
            <v>0</v>
          </cell>
        </row>
        <row r="1051">
          <cell r="F1051">
            <v>0</v>
          </cell>
        </row>
        <row r="1052">
          <cell r="A1052">
            <v>2150209</v>
          </cell>
          <cell r="B1052" t="str">
            <v>     电气机械及器材制造业</v>
          </cell>
          <cell r="C1052">
            <v>0</v>
          </cell>
        </row>
        <row r="1052">
          <cell r="F1052">
            <v>0</v>
          </cell>
        </row>
        <row r="1053">
          <cell r="A1053">
            <v>2150210</v>
          </cell>
          <cell r="B1053" t="str">
            <v>     工艺品及其他制造业</v>
          </cell>
          <cell r="C1053">
            <v>0</v>
          </cell>
        </row>
        <row r="1053">
          <cell r="F1053">
            <v>0</v>
          </cell>
        </row>
        <row r="1054">
          <cell r="A1054">
            <v>2150212</v>
          </cell>
          <cell r="B1054" t="str">
            <v>     石油加工、炼焦及核燃料加工业</v>
          </cell>
          <cell r="C1054">
            <v>0</v>
          </cell>
        </row>
        <row r="1054">
          <cell r="F1054">
            <v>0</v>
          </cell>
        </row>
        <row r="1055">
          <cell r="A1055">
            <v>2150213</v>
          </cell>
          <cell r="B1055" t="str">
            <v>     化学原料及化学制品制造业</v>
          </cell>
          <cell r="C1055">
            <v>0</v>
          </cell>
        </row>
        <row r="1055">
          <cell r="F1055">
            <v>0</v>
          </cell>
        </row>
        <row r="1056">
          <cell r="A1056">
            <v>2150214</v>
          </cell>
          <cell r="B1056" t="str">
            <v>     黑色金属冶炼及压延加工业</v>
          </cell>
          <cell r="C1056">
            <v>0</v>
          </cell>
        </row>
        <row r="1056">
          <cell r="F1056">
            <v>0</v>
          </cell>
        </row>
        <row r="1057">
          <cell r="A1057">
            <v>2150215</v>
          </cell>
          <cell r="B1057" t="str">
            <v>     有色金属冶炼及压延加工业</v>
          </cell>
          <cell r="C1057">
            <v>0</v>
          </cell>
        </row>
        <row r="1057">
          <cell r="F1057">
            <v>0</v>
          </cell>
        </row>
        <row r="1058">
          <cell r="A1058">
            <v>2150299</v>
          </cell>
          <cell r="B1058" t="str">
            <v>     其他制造业支出</v>
          </cell>
          <cell r="C1058">
            <v>0</v>
          </cell>
        </row>
        <row r="1058">
          <cell r="F1058">
            <v>0</v>
          </cell>
        </row>
        <row r="1059">
          <cell r="A1059">
            <v>21503</v>
          </cell>
          <cell r="B1059" t="str">
            <v>   建筑业</v>
          </cell>
          <cell r="C1059">
            <v>0</v>
          </cell>
        </row>
        <row r="1059">
          <cell r="F1059">
            <v>0</v>
          </cell>
        </row>
        <row r="1060">
          <cell r="A1060">
            <v>2150301</v>
          </cell>
          <cell r="B1060" t="str">
            <v>     行政运行</v>
          </cell>
          <cell r="C1060">
            <v>0</v>
          </cell>
        </row>
        <row r="1060">
          <cell r="F1060">
            <v>0</v>
          </cell>
        </row>
        <row r="1061">
          <cell r="A1061">
            <v>2150302</v>
          </cell>
          <cell r="B1061" t="str">
            <v>     一般行政管理事务</v>
          </cell>
          <cell r="C1061">
            <v>0</v>
          </cell>
        </row>
        <row r="1061">
          <cell r="F1061">
            <v>0</v>
          </cell>
        </row>
        <row r="1062">
          <cell r="A1062">
            <v>2150303</v>
          </cell>
          <cell r="B1062" t="str">
            <v>     机关服务</v>
          </cell>
          <cell r="C1062">
            <v>0</v>
          </cell>
        </row>
        <row r="1062">
          <cell r="F1062">
            <v>0</v>
          </cell>
        </row>
        <row r="1063">
          <cell r="A1063">
            <v>2150399</v>
          </cell>
          <cell r="B1063" t="str">
            <v>     其他建筑业支出</v>
          </cell>
          <cell r="C1063">
            <v>0</v>
          </cell>
        </row>
        <row r="1063">
          <cell r="F1063">
            <v>0</v>
          </cell>
        </row>
        <row r="1064">
          <cell r="A1064">
            <v>21505</v>
          </cell>
          <cell r="B1064" t="str">
            <v>   工业和信息产业监管</v>
          </cell>
          <cell r="C1064">
            <v>747</v>
          </cell>
        </row>
        <row r="1064">
          <cell r="F1064">
            <v>720</v>
          </cell>
        </row>
        <row r="1065">
          <cell r="A1065">
            <v>2150501</v>
          </cell>
          <cell r="B1065" t="str">
            <v>     行政运行</v>
          </cell>
          <cell r="C1065">
            <v>608</v>
          </cell>
        </row>
        <row r="1065">
          <cell r="F1065">
            <v>581</v>
          </cell>
        </row>
        <row r="1066">
          <cell r="A1066">
            <v>2150502</v>
          </cell>
          <cell r="B1066" t="str">
            <v>     一般行政管理事务</v>
          </cell>
        </row>
        <row r="1067">
          <cell r="A1067">
            <v>2150503</v>
          </cell>
          <cell r="B1067" t="str">
            <v>     机关服务</v>
          </cell>
          <cell r="C1067">
            <v>0</v>
          </cell>
        </row>
        <row r="1067">
          <cell r="F1067">
            <v>0</v>
          </cell>
        </row>
        <row r="1068">
          <cell r="A1068">
            <v>2150505</v>
          </cell>
          <cell r="B1068" t="str">
            <v>     战备应急</v>
          </cell>
          <cell r="C1068">
            <v>0</v>
          </cell>
        </row>
        <row r="1068">
          <cell r="F1068">
            <v>0</v>
          </cell>
        </row>
        <row r="1069">
          <cell r="A1069">
            <v>2150506</v>
          </cell>
          <cell r="B1069" t="str">
            <v>     信息安全建设▲</v>
          </cell>
          <cell r="C1069">
            <v>0</v>
          </cell>
        </row>
        <row r="1069">
          <cell r="F1069">
            <v>0</v>
          </cell>
        </row>
        <row r="1070">
          <cell r="A1070">
            <v>2150507</v>
          </cell>
          <cell r="B1070" t="str">
            <v>     专用通信</v>
          </cell>
          <cell r="C1070">
            <v>0</v>
          </cell>
        </row>
        <row r="1070">
          <cell r="F1070">
            <v>0</v>
          </cell>
        </row>
        <row r="1071">
          <cell r="A1071">
            <v>2150508</v>
          </cell>
          <cell r="B1071" t="str">
            <v>     无线电及信息通信监管</v>
          </cell>
          <cell r="C1071">
            <v>0</v>
          </cell>
        </row>
        <row r="1071">
          <cell r="F1071">
            <v>0</v>
          </cell>
        </row>
        <row r="1072">
          <cell r="A1072">
            <v>2150509</v>
          </cell>
          <cell r="B1072" t="str">
            <v>     工业和信息产业战略研究与标准制定▲</v>
          </cell>
          <cell r="C1072">
            <v>0</v>
          </cell>
        </row>
        <row r="1072">
          <cell r="F1072">
            <v>0</v>
          </cell>
        </row>
        <row r="1073">
          <cell r="A1073">
            <v>2150510</v>
          </cell>
          <cell r="B1073" t="str">
            <v>     工业和信息产业支持▲</v>
          </cell>
        </row>
        <row r="1074">
          <cell r="A1074">
            <v>2150511</v>
          </cell>
          <cell r="B1074" t="str">
            <v>     电子专项工程▲</v>
          </cell>
          <cell r="C1074">
            <v>0</v>
          </cell>
        </row>
        <row r="1074">
          <cell r="F1074">
            <v>0</v>
          </cell>
        </row>
        <row r="1075">
          <cell r="A1075">
            <v>2150513</v>
          </cell>
          <cell r="B1075" t="str">
            <v>     行业监管▲</v>
          </cell>
          <cell r="C1075">
            <v>0</v>
          </cell>
        </row>
        <row r="1075">
          <cell r="F1075">
            <v>0</v>
          </cell>
        </row>
        <row r="1076">
          <cell r="A1076">
            <v>2150515</v>
          </cell>
          <cell r="B1076" t="str">
            <v>     技术基础研究▲</v>
          </cell>
          <cell r="C1076">
            <v>0</v>
          </cell>
        </row>
        <row r="1076">
          <cell r="F1076">
            <v>0</v>
          </cell>
        </row>
        <row r="1077">
          <cell r="A1077">
            <v>2150516</v>
          </cell>
          <cell r="B1077" t="str">
            <v>     工程建设及运行维护▼</v>
          </cell>
        </row>
        <row r="1078">
          <cell r="A1078">
            <v>2150517</v>
          </cell>
          <cell r="B1078" t="str">
            <v>     产业发展▼</v>
          </cell>
          <cell r="C1078">
            <v>139</v>
          </cell>
        </row>
        <row r="1078">
          <cell r="F1078">
            <v>139</v>
          </cell>
        </row>
        <row r="1079">
          <cell r="A1079">
            <v>2150550</v>
          </cell>
          <cell r="B1079" t="str">
            <v>     事业运行▼</v>
          </cell>
          <cell r="C1079">
            <v>0</v>
          </cell>
        </row>
        <row r="1079">
          <cell r="F1079">
            <v>0</v>
          </cell>
        </row>
        <row r="1080">
          <cell r="A1080">
            <v>2150599</v>
          </cell>
          <cell r="B1080" t="str">
            <v>     其他工业和信息产业监管支出</v>
          </cell>
        </row>
        <row r="1081">
          <cell r="A1081">
            <v>21507</v>
          </cell>
          <cell r="B1081" t="str">
            <v>   国有资产监管</v>
          </cell>
          <cell r="C1081">
            <v>0</v>
          </cell>
        </row>
        <row r="1081">
          <cell r="F1081">
            <v>0</v>
          </cell>
        </row>
        <row r="1082">
          <cell r="A1082">
            <v>2150701</v>
          </cell>
          <cell r="B1082" t="str">
            <v>     行政运行</v>
          </cell>
          <cell r="C1082">
            <v>0</v>
          </cell>
        </row>
        <row r="1082">
          <cell r="F1082">
            <v>0</v>
          </cell>
        </row>
        <row r="1083">
          <cell r="A1083">
            <v>2150702</v>
          </cell>
          <cell r="B1083" t="str">
            <v>     一般行政管理事务</v>
          </cell>
          <cell r="C1083">
            <v>0</v>
          </cell>
        </row>
        <row r="1083">
          <cell r="F1083">
            <v>0</v>
          </cell>
        </row>
        <row r="1084">
          <cell r="A1084">
            <v>2150703</v>
          </cell>
          <cell r="B1084" t="str">
            <v>     机关服务</v>
          </cell>
          <cell r="C1084">
            <v>0</v>
          </cell>
        </row>
        <row r="1084">
          <cell r="F1084">
            <v>0</v>
          </cell>
        </row>
        <row r="1085">
          <cell r="A1085">
            <v>2150704</v>
          </cell>
          <cell r="B1085" t="str">
            <v>     国有企业监事会专项</v>
          </cell>
          <cell r="C1085">
            <v>0</v>
          </cell>
        </row>
        <row r="1085">
          <cell r="F1085">
            <v>0</v>
          </cell>
        </row>
        <row r="1086">
          <cell r="A1086">
            <v>2150705</v>
          </cell>
          <cell r="B1086" t="str">
            <v>     中央企业专项管理</v>
          </cell>
          <cell r="C1086">
            <v>0</v>
          </cell>
        </row>
        <row r="1086">
          <cell r="F1086">
            <v>0</v>
          </cell>
        </row>
        <row r="1087">
          <cell r="A1087">
            <v>2150799</v>
          </cell>
          <cell r="B1087" t="str">
            <v>     其他国有资产监管支出</v>
          </cell>
          <cell r="C1087">
            <v>0</v>
          </cell>
        </row>
        <row r="1087">
          <cell r="F1087">
            <v>0</v>
          </cell>
        </row>
        <row r="1088">
          <cell r="A1088">
            <v>21508</v>
          </cell>
          <cell r="B1088" t="str">
            <v>   支持中小企业发展和管理支出</v>
          </cell>
          <cell r="C1088">
            <v>1099</v>
          </cell>
        </row>
        <row r="1088">
          <cell r="F1088">
            <v>1020</v>
          </cell>
        </row>
        <row r="1089">
          <cell r="A1089">
            <v>2150801</v>
          </cell>
          <cell r="B1089" t="str">
            <v>     行政运行</v>
          </cell>
          <cell r="C1089">
            <v>0</v>
          </cell>
        </row>
        <row r="1089">
          <cell r="F1089">
            <v>0</v>
          </cell>
        </row>
        <row r="1090">
          <cell r="A1090">
            <v>2150802</v>
          </cell>
          <cell r="B1090" t="str">
            <v>     一般行政管理事务</v>
          </cell>
          <cell r="C1090">
            <v>0</v>
          </cell>
        </row>
        <row r="1090">
          <cell r="F1090">
            <v>0</v>
          </cell>
        </row>
        <row r="1091">
          <cell r="A1091">
            <v>2150803</v>
          </cell>
          <cell r="B1091" t="str">
            <v>     机关服务</v>
          </cell>
          <cell r="C1091">
            <v>0</v>
          </cell>
        </row>
        <row r="1091">
          <cell r="F1091">
            <v>0</v>
          </cell>
        </row>
        <row r="1092">
          <cell r="A1092">
            <v>2150804</v>
          </cell>
          <cell r="B1092" t="str">
            <v>     科技型中小企业技术创新基金</v>
          </cell>
          <cell r="C1092">
            <v>0</v>
          </cell>
        </row>
        <row r="1092">
          <cell r="F1092">
            <v>0</v>
          </cell>
        </row>
        <row r="1093">
          <cell r="A1093">
            <v>2150805</v>
          </cell>
          <cell r="B1093" t="str">
            <v>     中小企业发展专项</v>
          </cell>
          <cell r="C1093">
            <v>20</v>
          </cell>
        </row>
        <row r="1093">
          <cell r="F1093">
            <v>20</v>
          </cell>
        </row>
        <row r="1094">
          <cell r="A1094">
            <v>2150806</v>
          </cell>
          <cell r="B1094" t="str">
            <v>     减免房租补贴▼</v>
          </cell>
          <cell r="C1094">
            <v>0</v>
          </cell>
        </row>
        <row r="1094">
          <cell r="F1094">
            <v>0</v>
          </cell>
        </row>
        <row r="1095">
          <cell r="A1095">
            <v>2150899</v>
          </cell>
          <cell r="B1095" t="str">
            <v>     其他支持中小企业发展和管理支出</v>
          </cell>
          <cell r="C1095">
            <v>1079</v>
          </cell>
        </row>
        <row r="1095">
          <cell r="F1095">
            <v>1000</v>
          </cell>
        </row>
        <row r="1096">
          <cell r="A1096">
            <v>21599</v>
          </cell>
          <cell r="B1096" t="str">
            <v>   其他资源勘探工业信息等支出</v>
          </cell>
          <cell r="C1096">
            <v>0</v>
          </cell>
        </row>
        <row r="1096">
          <cell r="F1096">
            <v>0</v>
          </cell>
        </row>
        <row r="1097">
          <cell r="A1097">
            <v>2159901</v>
          </cell>
          <cell r="B1097" t="str">
            <v>     黄金事务</v>
          </cell>
          <cell r="C1097">
            <v>0</v>
          </cell>
        </row>
        <row r="1097">
          <cell r="F1097">
            <v>0</v>
          </cell>
        </row>
        <row r="1098">
          <cell r="A1098">
            <v>2159904</v>
          </cell>
          <cell r="B1098" t="str">
            <v>     技术改造支出</v>
          </cell>
        </row>
        <row r="1099">
          <cell r="A1099">
            <v>2159905</v>
          </cell>
          <cell r="B1099" t="str">
            <v>     中药材扶持资金支出</v>
          </cell>
          <cell r="C1099">
            <v>0</v>
          </cell>
        </row>
        <row r="1099">
          <cell r="F1099">
            <v>0</v>
          </cell>
        </row>
        <row r="1100">
          <cell r="A1100">
            <v>2159906</v>
          </cell>
          <cell r="B1100" t="str">
            <v>     重点产业振兴和技术改造项目贷款贴息</v>
          </cell>
          <cell r="C1100">
            <v>0</v>
          </cell>
        </row>
        <row r="1100">
          <cell r="F1100">
            <v>0</v>
          </cell>
        </row>
        <row r="1101">
          <cell r="A1101">
            <v>2159999</v>
          </cell>
          <cell r="B1101" t="str">
            <v>     其他资源勘探工业信息等支出</v>
          </cell>
          <cell r="C1101">
            <v>0</v>
          </cell>
        </row>
        <row r="1101">
          <cell r="F1101">
            <v>0</v>
          </cell>
        </row>
        <row r="1102">
          <cell r="A1102" t="str">
            <v>215A</v>
          </cell>
          <cell r="B1102" t="str">
            <v>省对下专项转移支付补助</v>
          </cell>
          <cell r="C1102">
            <v>0</v>
          </cell>
        </row>
        <row r="1102">
          <cell r="F1102">
            <v>0</v>
          </cell>
        </row>
        <row r="1103">
          <cell r="A1103">
            <v>216</v>
          </cell>
          <cell r="B1103" t="str">
            <v>十五、商业服务业等支出</v>
          </cell>
          <cell r="C1103">
            <v>1389</v>
          </cell>
        </row>
        <row r="1103">
          <cell r="F1103">
            <v>1303</v>
          </cell>
        </row>
        <row r="1104">
          <cell r="A1104">
            <v>21602</v>
          </cell>
          <cell r="B1104" t="str">
            <v>   商业流通事务</v>
          </cell>
          <cell r="C1104">
            <v>1381</v>
          </cell>
        </row>
        <row r="1104">
          <cell r="F1104">
            <v>1295</v>
          </cell>
        </row>
        <row r="1105">
          <cell r="A1105">
            <v>2160201</v>
          </cell>
          <cell r="B1105" t="str">
            <v>     行政运行</v>
          </cell>
          <cell r="C1105">
            <v>306</v>
          </cell>
        </row>
        <row r="1105">
          <cell r="F1105">
            <v>295</v>
          </cell>
        </row>
        <row r="1106">
          <cell r="A1106">
            <v>2160202</v>
          </cell>
          <cell r="B1106" t="str">
            <v>     一般行政管理事务</v>
          </cell>
        </row>
        <row r="1107">
          <cell r="A1107">
            <v>2160203</v>
          </cell>
          <cell r="B1107" t="str">
            <v>     机关服务</v>
          </cell>
          <cell r="C1107">
            <v>0</v>
          </cell>
        </row>
        <row r="1107">
          <cell r="F1107">
            <v>0</v>
          </cell>
        </row>
        <row r="1108">
          <cell r="A1108">
            <v>2160216</v>
          </cell>
          <cell r="B1108" t="str">
            <v>     食品流通安全补贴</v>
          </cell>
          <cell r="C1108">
            <v>0</v>
          </cell>
        </row>
        <row r="1108">
          <cell r="F1108">
            <v>0</v>
          </cell>
        </row>
        <row r="1109">
          <cell r="A1109">
            <v>2160217</v>
          </cell>
          <cell r="B1109" t="str">
            <v>     市场监测及信息管理</v>
          </cell>
          <cell r="C1109">
            <v>0</v>
          </cell>
        </row>
        <row r="1109">
          <cell r="F1109">
            <v>0</v>
          </cell>
        </row>
        <row r="1110">
          <cell r="A1110">
            <v>2160218</v>
          </cell>
          <cell r="B1110" t="str">
            <v>     民贸企业补贴</v>
          </cell>
          <cell r="C1110">
            <v>0</v>
          </cell>
        </row>
        <row r="1110">
          <cell r="F1110">
            <v>0</v>
          </cell>
        </row>
        <row r="1111">
          <cell r="A1111">
            <v>2160219</v>
          </cell>
          <cell r="B1111" t="str">
            <v>     民贸民品贷款贴息</v>
          </cell>
        </row>
        <row r="1112">
          <cell r="A1112">
            <v>2160250</v>
          </cell>
          <cell r="B1112" t="str">
            <v>     事业运行</v>
          </cell>
          <cell r="C1112">
            <v>0</v>
          </cell>
        </row>
        <row r="1112">
          <cell r="F1112">
            <v>0</v>
          </cell>
        </row>
        <row r="1113">
          <cell r="A1113">
            <v>2160299</v>
          </cell>
          <cell r="B1113" t="str">
            <v>     其他商业流通事务支出</v>
          </cell>
          <cell r="C1113">
            <v>1075</v>
          </cell>
        </row>
        <row r="1113">
          <cell r="F1113">
            <v>1000</v>
          </cell>
        </row>
        <row r="1114">
          <cell r="A1114">
            <v>21606</v>
          </cell>
          <cell r="B1114" t="str">
            <v>   涉外发展服务支出</v>
          </cell>
          <cell r="C1114">
            <v>8</v>
          </cell>
        </row>
        <row r="1114">
          <cell r="F1114">
            <v>8</v>
          </cell>
        </row>
        <row r="1115">
          <cell r="A1115">
            <v>2160601</v>
          </cell>
          <cell r="B1115" t="str">
            <v>     行政运行</v>
          </cell>
          <cell r="C1115">
            <v>0</v>
          </cell>
        </row>
        <row r="1115">
          <cell r="F1115">
            <v>0</v>
          </cell>
        </row>
        <row r="1116">
          <cell r="A1116">
            <v>2160602</v>
          </cell>
          <cell r="B1116" t="str">
            <v>     一般行政管理事务</v>
          </cell>
          <cell r="C1116">
            <v>0</v>
          </cell>
        </row>
        <row r="1116">
          <cell r="F1116">
            <v>0</v>
          </cell>
        </row>
        <row r="1117">
          <cell r="A1117">
            <v>2160603</v>
          </cell>
          <cell r="B1117" t="str">
            <v>     机关服务</v>
          </cell>
          <cell r="C1117">
            <v>0</v>
          </cell>
        </row>
        <row r="1117">
          <cell r="F1117">
            <v>0</v>
          </cell>
        </row>
        <row r="1118">
          <cell r="A1118">
            <v>2160607</v>
          </cell>
          <cell r="B1118" t="str">
            <v>     外商投资环境建设补助资金</v>
          </cell>
          <cell r="C1118">
            <v>0</v>
          </cell>
        </row>
        <row r="1118">
          <cell r="F1118">
            <v>0</v>
          </cell>
        </row>
        <row r="1119">
          <cell r="A1119">
            <v>2160699</v>
          </cell>
          <cell r="B1119" t="str">
            <v>     其他涉外发展服务支出</v>
          </cell>
          <cell r="C1119">
            <v>8</v>
          </cell>
        </row>
        <row r="1119">
          <cell r="F1119">
            <v>8</v>
          </cell>
        </row>
        <row r="1120">
          <cell r="A1120">
            <v>21699</v>
          </cell>
          <cell r="B1120" t="str">
            <v>   其他商业服务业等支出</v>
          </cell>
          <cell r="C1120">
            <v>0</v>
          </cell>
        </row>
        <row r="1120">
          <cell r="F1120">
            <v>0</v>
          </cell>
        </row>
        <row r="1121">
          <cell r="A1121">
            <v>2169901</v>
          </cell>
          <cell r="B1121" t="str">
            <v>     服务业基础设施建设</v>
          </cell>
        </row>
        <row r="1122">
          <cell r="A1122">
            <v>2169999</v>
          </cell>
          <cell r="B1122" t="str">
            <v>     其他商业服务业等支出</v>
          </cell>
          <cell r="C1122">
            <v>0</v>
          </cell>
        </row>
        <row r="1122">
          <cell r="F1122">
            <v>0</v>
          </cell>
        </row>
        <row r="1123">
          <cell r="A1123" t="str">
            <v>216A</v>
          </cell>
          <cell r="B1123" t="str">
            <v>省对下专项转移支付补助</v>
          </cell>
          <cell r="C1123">
            <v>0</v>
          </cell>
        </row>
        <row r="1123">
          <cell r="F1123">
            <v>0</v>
          </cell>
        </row>
        <row r="1124">
          <cell r="A1124">
            <v>217</v>
          </cell>
          <cell r="B1124" t="str">
            <v>十六、金融支出</v>
          </cell>
          <cell r="C1124">
            <v>236</v>
          </cell>
        </row>
        <row r="1124">
          <cell r="F1124">
            <v>240</v>
          </cell>
        </row>
        <row r="1125">
          <cell r="A1125">
            <v>21701</v>
          </cell>
          <cell r="B1125" t="str">
            <v>   金融部门行政支出</v>
          </cell>
          <cell r="C1125">
            <v>15</v>
          </cell>
        </row>
        <row r="1125">
          <cell r="F1125">
            <v>20</v>
          </cell>
        </row>
        <row r="1126">
          <cell r="A1126">
            <v>2170101</v>
          </cell>
          <cell r="B1126" t="str">
            <v>     行政运行</v>
          </cell>
          <cell r="C1126">
            <v>0</v>
          </cell>
        </row>
        <row r="1126">
          <cell r="F1126">
            <v>0</v>
          </cell>
        </row>
        <row r="1127">
          <cell r="A1127">
            <v>2170102</v>
          </cell>
          <cell r="B1127" t="str">
            <v>     一般行政管理事务</v>
          </cell>
          <cell r="C1127">
            <v>0</v>
          </cell>
        </row>
        <row r="1127">
          <cell r="F1127">
            <v>0</v>
          </cell>
        </row>
        <row r="1128">
          <cell r="A1128">
            <v>2170103</v>
          </cell>
          <cell r="B1128" t="str">
            <v>     机关服务</v>
          </cell>
          <cell r="C1128">
            <v>0</v>
          </cell>
        </row>
        <row r="1128">
          <cell r="F1128">
            <v>0</v>
          </cell>
        </row>
        <row r="1129">
          <cell r="A1129">
            <v>2170104</v>
          </cell>
          <cell r="B1129" t="str">
            <v>     安全防卫</v>
          </cell>
          <cell r="C1129">
            <v>0</v>
          </cell>
        </row>
        <row r="1129">
          <cell r="F1129">
            <v>0</v>
          </cell>
        </row>
        <row r="1130">
          <cell r="A1130">
            <v>2170150</v>
          </cell>
          <cell r="B1130" t="str">
            <v>     事业运行</v>
          </cell>
          <cell r="C1130">
            <v>0</v>
          </cell>
        </row>
        <row r="1130">
          <cell r="F1130">
            <v>0</v>
          </cell>
        </row>
        <row r="1131">
          <cell r="A1131">
            <v>2170199</v>
          </cell>
          <cell r="B1131" t="str">
            <v>     金融部门其他行政支出</v>
          </cell>
          <cell r="C1131">
            <v>15</v>
          </cell>
        </row>
        <row r="1131">
          <cell r="F1131">
            <v>20</v>
          </cell>
        </row>
        <row r="1132">
          <cell r="A1132">
            <v>21702</v>
          </cell>
          <cell r="B1132" t="str">
            <v>    金融部门监管支出</v>
          </cell>
          <cell r="C1132">
            <v>0</v>
          </cell>
        </row>
        <row r="1132">
          <cell r="F1132">
            <v>0</v>
          </cell>
        </row>
        <row r="1133">
          <cell r="A1133">
            <v>2170201</v>
          </cell>
          <cell r="B1133" t="str">
            <v>      货币发行</v>
          </cell>
          <cell r="C1133">
            <v>0</v>
          </cell>
        </row>
        <row r="1133">
          <cell r="F1133">
            <v>0</v>
          </cell>
        </row>
        <row r="1134">
          <cell r="A1134">
            <v>2170202</v>
          </cell>
          <cell r="B1134" t="str">
            <v>      金融服务</v>
          </cell>
          <cell r="C1134">
            <v>0</v>
          </cell>
        </row>
        <row r="1134">
          <cell r="F1134">
            <v>0</v>
          </cell>
        </row>
        <row r="1135">
          <cell r="A1135">
            <v>2170203</v>
          </cell>
          <cell r="B1135" t="str">
            <v>      反假币</v>
          </cell>
          <cell r="C1135">
            <v>0</v>
          </cell>
        </row>
        <row r="1135">
          <cell r="F1135">
            <v>0</v>
          </cell>
        </row>
        <row r="1136">
          <cell r="A1136">
            <v>2170204</v>
          </cell>
          <cell r="B1136" t="str">
            <v>      重点金融机构监管</v>
          </cell>
          <cell r="C1136">
            <v>0</v>
          </cell>
        </row>
        <row r="1136">
          <cell r="F1136">
            <v>0</v>
          </cell>
        </row>
        <row r="1137">
          <cell r="A1137">
            <v>2170205</v>
          </cell>
          <cell r="B1137" t="str">
            <v>      金融稽查与案件处理</v>
          </cell>
          <cell r="C1137">
            <v>0</v>
          </cell>
        </row>
        <row r="1137">
          <cell r="F1137">
            <v>0</v>
          </cell>
        </row>
        <row r="1138">
          <cell r="A1138">
            <v>2170206</v>
          </cell>
          <cell r="B1138" t="str">
            <v>      金融行业电子化建设</v>
          </cell>
          <cell r="C1138">
            <v>0</v>
          </cell>
        </row>
        <row r="1138">
          <cell r="F1138">
            <v>0</v>
          </cell>
        </row>
        <row r="1139">
          <cell r="A1139">
            <v>2170207</v>
          </cell>
          <cell r="B1139" t="str">
            <v>      从业人员资格考试</v>
          </cell>
          <cell r="C1139">
            <v>0</v>
          </cell>
        </row>
        <row r="1139">
          <cell r="F1139">
            <v>0</v>
          </cell>
        </row>
        <row r="1140">
          <cell r="A1140">
            <v>2170208</v>
          </cell>
          <cell r="B1140" t="str">
            <v>      反洗钱</v>
          </cell>
          <cell r="C1140">
            <v>0</v>
          </cell>
        </row>
        <row r="1140">
          <cell r="F1140">
            <v>0</v>
          </cell>
        </row>
        <row r="1141">
          <cell r="A1141">
            <v>2170299</v>
          </cell>
          <cell r="B1141" t="str">
            <v>      金融部门其他监管支出</v>
          </cell>
          <cell r="C1141">
            <v>0</v>
          </cell>
        </row>
        <row r="1141">
          <cell r="F1141">
            <v>0</v>
          </cell>
        </row>
        <row r="1142">
          <cell r="A1142">
            <v>21703</v>
          </cell>
          <cell r="B1142" t="str">
            <v>   金融发展支出</v>
          </cell>
          <cell r="C1142">
            <v>0</v>
          </cell>
        </row>
        <row r="1142">
          <cell r="F1142">
            <v>0</v>
          </cell>
        </row>
        <row r="1143">
          <cell r="A1143">
            <v>2170301</v>
          </cell>
          <cell r="B1143" t="str">
            <v>     政策性银行亏损补贴</v>
          </cell>
          <cell r="C1143">
            <v>0</v>
          </cell>
        </row>
        <row r="1143">
          <cell r="F1143">
            <v>0</v>
          </cell>
        </row>
        <row r="1144">
          <cell r="A1144">
            <v>2170302</v>
          </cell>
          <cell r="B1144" t="str">
            <v>     利息费用补贴支出</v>
          </cell>
          <cell r="C1144">
            <v>0</v>
          </cell>
        </row>
        <row r="1144">
          <cell r="F1144">
            <v>0</v>
          </cell>
        </row>
        <row r="1145">
          <cell r="A1145">
            <v>2170303</v>
          </cell>
          <cell r="B1145" t="str">
            <v>     补充资本金</v>
          </cell>
          <cell r="C1145">
            <v>0</v>
          </cell>
        </row>
        <row r="1145">
          <cell r="F1145">
            <v>0</v>
          </cell>
        </row>
        <row r="1146">
          <cell r="A1146">
            <v>2170304</v>
          </cell>
          <cell r="B1146" t="str">
            <v>     风险基金补助</v>
          </cell>
          <cell r="C1146">
            <v>0</v>
          </cell>
        </row>
        <row r="1146">
          <cell r="F1146">
            <v>0</v>
          </cell>
        </row>
        <row r="1147">
          <cell r="A1147">
            <v>2170399</v>
          </cell>
          <cell r="B1147" t="str">
            <v>     其他金融发展支出</v>
          </cell>
          <cell r="C1147">
            <v>0</v>
          </cell>
        </row>
        <row r="1147">
          <cell r="F1147">
            <v>0</v>
          </cell>
        </row>
        <row r="1148">
          <cell r="A1148">
            <v>21799</v>
          </cell>
          <cell r="B1148" t="str">
            <v>   其他金融支出</v>
          </cell>
          <cell r="C1148">
            <v>221</v>
          </cell>
        </row>
        <row r="1148">
          <cell r="F1148">
            <v>220</v>
          </cell>
        </row>
        <row r="1149">
          <cell r="A1149">
            <v>2179902</v>
          </cell>
          <cell r="B1149" t="str">
            <v>     重点企业贷款贴息</v>
          </cell>
          <cell r="C1149">
            <v>220</v>
          </cell>
        </row>
        <row r="1149">
          <cell r="F1149">
            <v>220</v>
          </cell>
        </row>
        <row r="1150">
          <cell r="A1150">
            <v>2179999</v>
          </cell>
          <cell r="B1150" t="str">
            <v>     其他金融发展支出</v>
          </cell>
          <cell r="C1150">
            <v>1</v>
          </cell>
        </row>
        <row r="1151">
          <cell r="A1151" t="str">
            <v>217A</v>
          </cell>
          <cell r="B1151" t="str">
            <v>省对下专项转移支付补助</v>
          </cell>
          <cell r="C1151">
            <v>0</v>
          </cell>
        </row>
        <row r="1151">
          <cell r="F1151">
            <v>0</v>
          </cell>
        </row>
        <row r="1152">
          <cell r="A1152">
            <v>219</v>
          </cell>
          <cell r="B1152" t="str">
            <v>十七、援助其他地区支出</v>
          </cell>
          <cell r="C1152">
            <v>0</v>
          </cell>
        </row>
        <row r="1152">
          <cell r="F1152">
            <v>0</v>
          </cell>
        </row>
        <row r="1153">
          <cell r="A1153">
            <v>21901</v>
          </cell>
          <cell r="B1153" t="str">
            <v>   一般公共服务</v>
          </cell>
          <cell r="C1153">
            <v>0</v>
          </cell>
        </row>
        <row r="1153">
          <cell r="F1153">
            <v>0</v>
          </cell>
        </row>
        <row r="1154">
          <cell r="A1154">
            <v>21902</v>
          </cell>
          <cell r="B1154" t="str">
            <v>   教育</v>
          </cell>
          <cell r="C1154">
            <v>0</v>
          </cell>
        </row>
        <row r="1154">
          <cell r="F1154">
            <v>0</v>
          </cell>
        </row>
        <row r="1155">
          <cell r="A1155">
            <v>21903</v>
          </cell>
          <cell r="B1155" t="str">
            <v>   文化旅游体育与传媒★</v>
          </cell>
          <cell r="C1155">
            <v>0</v>
          </cell>
        </row>
        <row r="1155">
          <cell r="F1155">
            <v>0</v>
          </cell>
        </row>
        <row r="1156">
          <cell r="A1156">
            <v>21904</v>
          </cell>
          <cell r="B1156" t="str">
            <v>   卫生健康★</v>
          </cell>
          <cell r="C1156">
            <v>0</v>
          </cell>
        </row>
        <row r="1156">
          <cell r="F1156">
            <v>0</v>
          </cell>
        </row>
        <row r="1157">
          <cell r="A1157">
            <v>21905</v>
          </cell>
          <cell r="B1157" t="str">
            <v>   节能环保</v>
          </cell>
          <cell r="C1157">
            <v>0</v>
          </cell>
        </row>
        <row r="1157">
          <cell r="F1157">
            <v>0</v>
          </cell>
        </row>
        <row r="1158">
          <cell r="A1158">
            <v>21906</v>
          </cell>
          <cell r="B1158" t="str">
            <v>   农业农村★</v>
          </cell>
          <cell r="C1158">
            <v>0</v>
          </cell>
        </row>
        <row r="1158">
          <cell r="F1158">
            <v>0</v>
          </cell>
        </row>
        <row r="1159">
          <cell r="A1159">
            <v>21907</v>
          </cell>
          <cell r="B1159" t="str">
            <v>   交通运输</v>
          </cell>
          <cell r="C1159">
            <v>0</v>
          </cell>
        </row>
        <row r="1159">
          <cell r="F1159">
            <v>0</v>
          </cell>
        </row>
        <row r="1160">
          <cell r="A1160">
            <v>21908</v>
          </cell>
          <cell r="B1160" t="str">
            <v>   住房保障</v>
          </cell>
          <cell r="C1160">
            <v>0</v>
          </cell>
        </row>
        <row r="1160">
          <cell r="F1160">
            <v>0</v>
          </cell>
        </row>
        <row r="1161">
          <cell r="A1161">
            <v>21999</v>
          </cell>
          <cell r="B1161" t="str">
            <v>   其他支出</v>
          </cell>
          <cell r="C1161">
            <v>0</v>
          </cell>
        </row>
        <row r="1161">
          <cell r="F1161">
            <v>0</v>
          </cell>
        </row>
        <row r="1162">
          <cell r="A1162">
            <v>220</v>
          </cell>
          <cell r="B1162" t="str">
            <v>十八、自然资源海洋气象等支出</v>
          </cell>
          <cell r="C1162">
            <v>3910</v>
          </cell>
        </row>
        <row r="1162">
          <cell r="F1162">
            <v>4528</v>
          </cell>
        </row>
        <row r="1163">
          <cell r="A1163">
            <v>22001</v>
          </cell>
          <cell r="B1163" t="str">
            <v>   自然资源事务</v>
          </cell>
          <cell r="C1163">
            <v>3834</v>
          </cell>
        </row>
        <row r="1163">
          <cell r="F1163">
            <v>4439</v>
          </cell>
        </row>
        <row r="1164">
          <cell r="A1164">
            <v>2200101</v>
          </cell>
          <cell r="B1164" t="str">
            <v>     行政运行</v>
          </cell>
          <cell r="C1164">
            <v>1361</v>
          </cell>
        </row>
        <row r="1164">
          <cell r="F1164">
            <v>1309</v>
          </cell>
        </row>
        <row r="1165">
          <cell r="A1165">
            <v>2200102</v>
          </cell>
          <cell r="B1165" t="str">
            <v>     一般行政管理事务</v>
          </cell>
        </row>
        <row r="1166">
          <cell r="A1166">
            <v>2200103</v>
          </cell>
          <cell r="B1166" t="str">
            <v>     机关服务</v>
          </cell>
          <cell r="C1166">
            <v>0</v>
          </cell>
        </row>
        <row r="1166">
          <cell r="F1166">
            <v>0</v>
          </cell>
        </row>
        <row r="1167">
          <cell r="A1167">
            <v>2200104</v>
          </cell>
          <cell r="B1167" t="str">
            <v>     自然资源规划及管理</v>
          </cell>
          <cell r="C1167">
            <v>23</v>
          </cell>
        </row>
        <row r="1167">
          <cell r="F1167">
            <v>680</v>
          </cell>
        </row>
        <row r="1168">
          <cell r="A1168">
            <v>2200106</v>
          </cell>
          <cell r="B1168" t="str">
            <v>     自然资源利用与保护</v>
          </cell>
          <cell r="C1168">
            <v>37</v>
          </cell>
        </row>
        <row r="1168">
          <cell r="F1168">
            <v>37</v>
          </cell>
        </row>
        <row r="1169">
          <cell r="A1169">
            <v>2200107</v>
          </cell>
          <cell r="B1169" t="str">
            <v>     自然资源社会公益服务</v>
          </cell>
          <cell r="C1169">
            <v>0</v>
          </cell>
        </row>
        <row r="1169">
          <cell r="F1169">
            <v>0</v>
          </cell>
        </row>
        <row r="1170">
          <cell r="A1170">
            <v>2200108</v>
          </cell>
          <cell r="B1170" t="str">
            <v>     自然资源行业业务管理</v>
          </cell>
          <cell r="C1170">
            <v>0</v>
          </cell>
        </row>
        <row r="1170">
          <cell r="F1170">
            <v>0</v>
          </cell>
        </row>
        <row r="1171">
          <cell r="A1171">
            <v>2200109</v>
          </cell>
          <cell r="B1171" t="str">
            <v>     自然资源调查与确权登记</v>
          </cell>
          <cell r="C1171">
            <v>13</v>
          </cell>
        </row>
        <row r="1171">
          <cell r="F1171">
            <v>13</v>
          </cell>
        </row>
        <row r="1172">
          <cell r="A1172">
            <v>2200112</v>
          </cell>
          <cell r="B1172" t="str">
            <v>     土地资源储备支出</v>
          </cell>
          <cell r="C1172">
            <v>0</v>
          </cell>
        </row>
        <row r="1172">
          <cell r="F1172">
            <v>0</v>
          </cell>
        </row>
        <row r="1173">
          <cell r="A1173">
            <v>2200113</v>
          </cell>
          <cell r="B1173" t="str">
            <v>     地质矿产资源与环境调查</v>
          </cell>
          <cell r="C1173">
            <v>0</v>
          </cell>
        </row>
        <row r="1173">
          <cell r="F1173">
            <v>0</v>
          </cell>
        </row>
        <row r="1174">
          <cell r="A1174">
            <v>2200114</v>
          </cell>
          <cell r="B1174" t="str">
            <v>     地质勘查与矿产资源管理</v>
          </cell>
          <cell r="C1174">
            <v>0</v>
          </cell>
        </row>
        <row r="1174">
          <cell r="F1174">
            <v>0</v>
          </cell>
        </row>
        <row r="1175">
          <cell r="A1175">
            <v>2200115</v>
          </cell>
          <cell r="B1175" t="str">
            <v>     地质转产项目财政贴息</v>
          </cell>
          <cell r="C1175">
            <v>0</v>
          </cell>
        </row>
        <row r="1175">
          <cell r="F1175">
            <v>0</v>
          </cell>
        </row>
        <row r="1176">
          <cell r="A1176">
            <v>2200116</v>
          </cell>
          <cell r="B1176" t="str">
            <v>     国外风险勘查</v>
          </cell>
          <cell r="C1176">
            <v>0</v>
          </cell>
        </row>
        <row r="1176">
          <cell r="F1176">
            <v>0</v>
          </cell>
        </row>
        <row r="1177">
          <cell r="A1177">
            <v>2200119</v>
          </cell>
          <cell r="B1177" t="str">
            <v>     地质勘查基金（周转金）支出</v>
          </cell>
          <cell r="C1177">
            <v>0</v>
          </cell>
        </row>
        <row r="1177">
          <cell r="F1177">
            <v>0</v>
          </cell>
        </row>
        <row r="1178">
          <cell r="A1178">
            <v>2200120</v>
          </cell>
          <cell r="B1178" t="str">
            <v>     海域与海岛管理</v>
          </cell>
          <cell r="C1178">
            <v>0</v>
          </cell>
        </row>
        <row r="1178">
          <cell r="F1178">
            <v>0</v>
          </cell>
        </row>
        <row r="1179">
          <cell r="A1179">
            <v>2200121</v>
          </cell>
          <cell r="B1179" t="str">
            <v>     自然资源国际合作与海洋权益维护</v>
          </cell>
          <cell r="C1179">
            <v>0</v>
          </cell>
        </row>
        <row r="1179">
          <cell r="F1179">
            <v>0</v>
          </cell>
        </row>
        <row r="1180">
          <cell r="A1180">
            <v>2200122</v>
          </cell>
          <cell r="B1180" t="str">
            <v>     自然资源卫星</v>
          </cell>
          <cell r="C1180">
            <v>0</v>
          </cell>
        </row>
        <row r="1180">
          <cell r="F1180">
            <v>0</v>
          </cell>
        </row>
        <row r="1181">
          <cell r="A1181">
            <v>2200123</v>
          </cell>
          <cell r="B1181" t="str">
            <v>     极地考察</v>
          </cell>
          <cell r="C1181">
            <v>0</v>
          </cell>
        </row>
        <row r="1181">
          <cell r="F1181">
            <v>0</v>
          </cell>
        </row>
        <row r="1182">
          <cell r="A1182">
            <v>2200124</v>
          </cell>
          <cell r="B1182" t="str">
            <v>     深海调查与资源开发</v>
          </cell>
          <cell r="C1182">
            <v>0</v>
          </cell>
        </row>
        <row r="1182">
          <cell r="F1182">
            <v>0</v>
          </cell>
        </row>
        <row r="1183">
          <cell r="A1183">
            <v>2200125</v>
          </cell>
          <cell r="B1183" t="str">
            <v>     海港航标维护</v>
          </cell>
          <cell r="C1183">
            <v>0</v>
          </cell>
        </row>
        <row r="1183">
          <cell r="F1183">
            <v>0</v>
          </cell>
        </row>
        <row r="1184">
          <cell r="A1184">
            <v>2200126</v>
          </cell>
          <cell r="B1184" t="str">
            <v>     海水淡化</v>
          </cell>
          <cell r="C1184">
            <v>0</v>
          </cell>
        </row>
        <row r="1184">
          <cell r="F1184">
            <v>0</v>
          </cell>
        </row>
        <row r="1185">
          <cell r="A1185">
            <v>2200127</v>
          </cell>
          <cell r="B1185" t="str">
            <v>     无居民海岛使用金支出</v>
          </cell>
          <cell r="C1185">
            <v>0</v>
          </cell>
        </row>
        <row r="1185">
          <cell r="F1185">
            <v>0</v>
          </cell>
        </row>
        <row r="1186">
          <cell r="A1186">
            <v>2200128</v>
          </cell>
          <cell r="B1186" t="str">
            <v>     海洋战略规划与预警监测</v>
          </cell>
          <cell r="C1186">
            <v>0</v>
          </cell>
        </row>
        <row r="1186">
          <cell r="F1186">
            <v>0</v>
          </cell>
        </row>
        <row r="1187">
          <cell r="A1187">
            <v>2200129</v>
          </cell>
          <cell r="B1187" t="str">
            <v>     基础测绘与地理信息监管</v>
          </cell>
          <cell r="C1187">
            <v>0</v>
          </cell>
        </row>
        <row r="1187">
          <cell r="F1187">
            <v>0</v>
          </cell>
        </row>
        <row r="1188">
          <cell r="A1188">
            <v>2200150</v>
          </cell>
          <cell r="B1188" t="str">
            <v>     事业运行</v>
          </cell>
          <cell r="C1188">
            <v>0</v>
          </cell>
        </row>
        <row r="1188">
          <cell r="F1188">
            <v>0</v>
          </cell>
        </row>
        <row r="1189">
          <cell r="A1189">
            <v>2200199</v>
          </cell>
          <cell r="B1189" t="str">
            <v>     其他自然资源事务支出</v>
          </cell>
          <cell r="C1189">
            <v>2400</v>
          </cell>
        </row>
        <row r="1189">
          <cell r="F1189">
            <v>2400</v>
          </cell>
        </row>
        <row r="1190">
          <cell r="A1190">
            <v>22005</v>
          </cell>
          <cell r="B1190" t="str">
            <v>   气象事务</v>
          </cell>
          <cell r="C1190">
            <v>76</v>
          </cell>
        </row>
        <row r="1190">
          <cell r="F1190">
            <v>89</v>
          </cell>
        </row>
        <row r="1191">
          <cell r="A1191">
            <v>2200501</v>
          </cell>
          <cell r="B1191" t="str">
            <v>     行政运行</v>
          </cell>
          <cell r="C1191">
            <v>0</v>
          </cell>
        </row>
        <row r="1191">
          <cell r="F1191">
            <v>35</v>
          </cell>
        </row>
        <row r="1192">
          <cell r="A1192">
            <v>2200502</v>
          </cell>
          <cell r="B1192" t="str">
            <v>     一般行政管理事务</v>
          </cell>
          <cell r="C1192">
            <v>0</v>
          </cell>
        </row>
        <row r="1192">
          <cell r="F1192">
            <v>0</v>
          </cell>
        </row>
        <row r="1193">
          <cell r="A1193">
            <v>2200503</v>
          </cell>
          <cell r="B1193" t="str">
            <v>     机关服务</v>
          </cell>
          <cell r="C1193">
            <v>0</v>
          </cell>
        </row>
        <row r="1193">
          <cell r="F1193">
            <v>0</v>
          </cell>
        </row>
        <row r="1194">
          <cell r="A1194">
            <v>2200504</v>
          </cell>
          <cell r="B1194" t="str">
            <v>     气象事业机构</v>
          </cell>
          <cell r="C1194">
            <v>76</v>
          </cell>
        </row>
        <row r="1194">
          <cell r="F1194">
            <v>54</v>
          </cell>
        </row>
        <row r="1195">
          <cell r="A1195">
            <v>2200506</v>
          </cell>
          <cell r="B1195" t="str">
            <v>     气象探测</v>
          </cell>
          <cell r="C1195">
            <v>0</v>
          </cell>
        </row>
        <row r="1195">
          <cell r="F1195">
            <v>0</v>
          </cell>
        </row>
        <row r="1196">
          <cell r="A1196">
            <v>2200507</v>
          </cell>
          <cell r="B1196" t="str">
            <v>     气象信息传输及管理</v>
          </cell>
          <cell r="C1196">
            <v>0</v>
          </cell>
        </row>
        <row r="1196">
          <cell r="F1196">
            <v>0</v>
          </cell>
        </row>
        <row r="1197">
          <cell r="A1197">
            <v>2200508</v>
          </cell>
          <cell r="B1197" t="str">
            <v>     气象预报预测</v>
          </cell>
          <cell r="C1197">
            <v>0</v>
          </cell>
        </row>
        <row r="1197">
          <cell r="F1197">
            <v>0</v>
          </cell>
        </row>
        <row r="1198">
          <cell r="A1198">
            <v>2200509</v>
          </cell>
          <cell r="B1198" t="str">
            <v>     气象服务</v>
          </cell>
          <cell r="C1198">
            <v>0</v>
          </cell>
        </row>
        <row r="1198">
          <cell r="F1198">
            <v>0</v>
          </cell>
        </row>
        <row r="1199">
          <cell r="A1199">
            <v>2200510</v>
          </cell>
          <cell r="B1199" t="str">
            <v>     气象装备保障维护</v>
          </cell>
          <cell r="C1199">
            <v>0</v>
          </cell>
        </row>
        <row r="1199">
          <cell r="F1199">
            <v>0</v>
          </cell>
        </row>
        <row r="1200">
          <cell r="A1200">
            <v>2200511</v>
          </cell>
          <cell r="B1200" t="str">
            <v>     气象基础设施建设与维修</v>
          </cell>
          <cell r="C1200">
            <v>0</v>
          </cell>
        </row>
        <row r="1200">
          <cell r="F1200">
            <v>0</v>
          </cell>
        </row>
        <row r="1201">
          <cell r="A1201">
            <v>2200512</v>
          </cell>
          <cell r="B1201" t="str">
            <v>     气象卫星</v>
          </cell>
          <cell r="C1201">
            <v>0</v>
          </cell>
        </row>
        <row r="1201">
          <cell r="F1201">
            <v>0</v>
          </cell>
        </row>
        <row r="1202">
          <cell r="A1202">
            <v>2200513</v>
          </cell>
          <cell r="B1202" t="str">
            <v>     气象法规与标准</v>
          </cell>
          <cell r="C1202">
            <v>0</v>
          </cell>
        </row>
        <row r="1202">
          <cell r="F1202">
            <v>0</v>
          </cell>
        </row>
        <row r="1203">
          <cell r="A1203">
            <v>2200514</v>
          </cell>
          <cell r="B1203" t="str">
            <v>     气象资金审计稽查</v>
          </cell>
          <cell r="C1203">
            <v>0</v>
          </cell>
        </row>
        <row r="1203">
          <cell r="F1203">
            <v>0</v>
          </cell>
        </row>
        <row r="1204">
          <cell r="A1204">
            <v>2200599</v>
          </cell>
          <cell r="B1204" t="str">
            <v>     其他气象事务支出</v>
          </cell>
          <cell r="C1204">
            <v>0</v>
          </cell>
        </row>
        <row r="1204">
          <cell r="F1204">
            <v>0</v>
          </cell>
        </row>
        <row r="1205">
          <cell r="A1205">
            <v>22099</v>
          </cell>
          <cell r="B1205" t="str">
            <v>   其他自然资源海洋气象等支出</v>
          </cell>
          <cell r="C1205">
            <v>0</v>
          </cell>
        </row>
        <row r="1205">
          <cell r="F1205">
            <v>0</v>
          </cell>
        </row>
        <row r="1206">
          <cell r="A1206">
            <v>2209999</v>
          </cell>
          <cell r="B1206" t="str">
            <v>     其他自然资源海洋气象等支出</v>
          </cell>
        </row>
        <row r="1207">
          <cell r="A1207" t="str">
            <v>220A</v>
          </cell>
          <cell r="B1207" t="str">
            <v>省对下专项转移支付补助</v>
          </cell>
          <cell r="C1207">
            <v>0</v>
          </cell>
        </row>
        <row r="1207">
          <cell r="F1207">
            <v>0</v>
          </cell>
        </row>
        <row r="1208">
          <cell r="A1208">
            <v>221</v>
          </cell>
          <cell r="B1208" t="str">
            <v>十九、住房保障支出</v>
          </cell>
          <cell r="C1208">
            <v>14559</v>
          </cell>
        </row>
        <row r="1208">
          <cell r="F1208">
            <v>13660</v>
          </cell>
        </row>
        <row r="1209">
          <cell r="A1209">
            <v>22101</v>
          </cell>
          <cell r="B1209" t="str">
            <v>   保障性安居工程支出</v>
          </cell>
          <cell r="C1209">
            <v>4015</v>
          </cell>
        </row>
        <row r="1209">
          <cell r="F1209">
            <v>1882</v>
          </cell>
        </row>
        <row r="1210">
          <cell r="A1210">
            <v>2210101</v>
          </cell>
          <cell r="B1210" t="str">
            <v>     廉租住房</v>
          </cell>
          <cell r="C1210">
            <v>0</v>
          </cell>
        </row>
        <row r="1210">
          <cell r="F1210">
            <v>0</v>
          </cell>
        </row>
        <row r="1211">
          <cell r="A1211">
            <v>2210102</v>
          </cell>
          <cell r="B1211" t="str">
            <v>     沉陷区治理</v>
          </cell>
          <cell r="C1211">
            <v>0</v>
          </cell>
        </row>
        <row r="1211">
          <cell r="F1211">
            <v>0</v>
          </cell>
        </row>
        <row r="1212">
          <cell r="A1212">
            <v>2210103</v>
          </cell>
          <cell r="B1212" t="str">
            <v>     棚户区改造</v>
          </cell>
          <cell r="C1212">
            <v>1130</v>
          </cell>
        </row>
        <row r="1212">
          <cell r="F1212">
            <v>1000</v>
          </cell>
        </row>
        <row r="1213">
          <cell r="A1213">
            <v>2210104</v>
          </cell>
          <cell r="B1213" t="str">
            <v>     少数民族地区游牧民定居工程</v>
          </cell>
          <cell r="C1213">
            <v>0</v>
          </cell>
        </row>
        <row r="1213">
          <cell r="F1213">
            <v>0</v>
          </cell>
        </row>
        <row r="1214">
          <cell r="A1214">
            <v>2210105</v>
          </cell>
          <cell r="B1214" t="str">
            <v>     农村危房改造</v>
          </cell>
          <cell r="C1214">
            <v>2227</v>
          </cell>
        </row>
        <row r="1214">
          <cell r="F1214">
            <v>94</v>
          </cell>
        </row>
        <row r="1215">
          <cell r="A1215">
            <v>2210106</v>
          </cell>
          <cell r="B1215" t="str">
            <v>     公共租赁住房</v>
          </cell>
        </row>
        <row r="1216">
          <cell r="A1216">
            <v>2210107</v>
          </cell>
          <cell r="B1216" t="str">
            <v>     保障性住房租金补贴</v>
          </cell>
          <cell r="C1216">
            <v>0</v>
          </cell>
        </row>
        <row r="1216">
          <cell r="F1216">
            <v>0</v>
          </cell>
        </row>
        <row r="1217">
          <cell r="A1217">
            <v>2210108</v>
          </cell>
          <cell r="B1217" t="str">
            <v>     老旧小区改造</v>
          </cell>
          <cell r="C1217">
            <v>658</v>
          </cell>
        </row>
        <row r="1217">
          <cell r="F1217">
            <v>500</v>
          </cell>
        </row>
        <row r="1218">
          <cell r="A1218">
            <v>2210109</v>
          </cell>
          <cell r="B1218" t="str">
            <v>     住房租赁市场发展</v>
          </cell>
          <cell r="C1218">
            <v>0</v>
          </cell>
        </row>
        <row r="1218">
          <cell r="F1218">
            <v>0</v>
          </cell>
        </row>
        <row r="1219">
          <cell r="A1219">
            <v>2210199</v>
          </cell>
          <cell r="B1219" t="str">
            <v>     其他保障性安居工程支出</v>
          </cell>
          <cell r="C1219">
            <v>0</v>
          </cell>
        </row>
        <row r="1219">
          <cell r="F1219">
            <v>0</v>
          </cell>
        </row>
        <row r="1220">
          <cell r="A1220">
            <v>22102</v>
          </cell>
          <cell r="B1220" t="str">
            <v>   住房改革支出</v>
          </cell>
          <cell r="C1220">
            <v>10544</v>
          </cell>
        </row>
        <row r="1220">
          <cell r="F1220">
            <v>11778</v>
          </cell>
        </row>
        <row r="1221">
          <cell r="A1221">
            <v>2210201</v>
          </cell>
          <cell r="B1221" t="str">
            <v>     住房公积金</v>
          </cell>
          <cell r="C1221">
            <v>10544</v>
          </cell>
        </row>
        <row r="1221">
          <cell r="F1221">
            <v>9467</v>
          </cell>
        </row>
        <row r="1222">
          <cell r="A1222">
            <v>2210202</v>
          </cell>
          <cell r="B1222" t="str">
            <v>     提租补贴</v>
          </cell>
          <cell r="C1222">
            <v>0</v>
          </cell>
        </row>
        <row r="1222">
          <cell r="F1222">
            <v>0</v>
          </cell>
        </row>
        <row r="1223">
          <cell r="A1223">
            <v>2210203</v>
          </cell>
          <cell r="B1223" t="str">
            <v>     购房补贴</v>
          </cell>
        </row>
        <row r="1223">
          <cell r="F1223">
            <v>2311</v>
          </cell>
        </row>
        <row r="1224">
          <cell r="A1224">
            <v>22103</v>
          </cell>
          <cell r="B1224" t="str">
            <v>   城乡社区住宅</v>
          </cell>
          <cell r="C1224">
            <v>0</v>
          </cell>
        </row>
        <row r="1224">
          <cell r="F1224">
            <v>0</v>
          </cell>
        </row>
        <row r="1225">
          <cell r="A1225">
            <v>2210301</v>
          </cell>
          <cell r="B1225" t="str">
            <v>     公有住房建设和维修改造支出</v>
          </cell>
          <cell r="C1225">
            <v>0</v>
          </cell>
        </row>
        <row r="1225">
          <cell r="F1225">
            <v>0</v>
          </cell>
        </row>
        <row r="1226">
          <cell r="A1226">
            <v>2210302</v>
          </cell>
          <cell r="B1226" t="str">
            <v>     住房公积金管理</v>
          </cell>
          <cell r="C1226">
            <v>0</v>
          </cell>
        </row>
        <row r="1226">
          <cell r="F1226">
            <v>0</v>
          </cell>
        </row>
        <row r="1227">
          <cell r="A1227">
            <v>2210399</v>
          </cell>
          <cell r="B1227" t="str">
            <v>     其他城乡社区住宅支出</v>
          </cell>
          <cell r="C1227">
            <v>0</v>
          </cell>
        </row>
        <row r="1227">
          <cell r="F1227">
            <v>0</v>
          </cell>
        </row>
        <row r="1228">
          <cell r="A1228" t="str">
            <v>221A</v>
          </cell>
          <cell r="B1228" t="str">
            <v>省对下专项转移支付补助</v>
          </cell>
          <cell r="C1228">
            <v>0</v>
          </cell>
        </row>
        <row r="1228">
          <cell r="F1228">
            <v>0</v>
          </cell>
        </row>
        <row r="1229">
          <cell r="A1229">
            <v>222</v>
          </cell>
          <cell r="B1229" t="str">
            <v>二十、粮油物资储备支出</v>
          </cell>
          <cell r="C1229">
            <v>145</v>
          </cell>
        </row>
        <row r="1229">
          <cell r="F1229">
            <v>350</v>
          </cell>
        </row>
        <row r="1230">
          <cell r="A1230">
            <v>22201</v>
          </cell>
          <cell r="B1230" t="str">
            <v>   粮油事务</v>
          </cell>
          <cell r="C1230">
            <v>145</v>
          </cell>
        </row>
        <row r="1230">
          <cell r="F1230">
            <v>350</v>
          </cell>
        </row>
        <row r="1231">
          <cell r="A1231">
            <v>2220101</v>
          </cell>
          <cell r="B1231" t="str">
            <v>     行政运行</v>
          </cell>
          <cell r="C1231">
            <v>0</v>
          </cell>
        </row>
        <row r="1231">
          <cell r="F1231">
            <v>0</v>
          </cell>
        </row>
        <row r="1232">
          <cell r="A1232">
            <v>2220102</v>
          </cell>
          <cell r="B1232" t="str">
            <v>     一般行政管理事务</v>
          </cell>
        </row>
        <row r="1233">
          <cell r="A1233">
            <v>2220103</v>
          </cell>
          <cell r="B1233" t="str">
            <v>     机关服务</v>
          </cell>
          <cell r="C1233">
            <v>0</v>
          </cell>
        </row>
        <row r="1233">
          <cell r="F1233">
            <v>0</v>
          </cell>
        </row>
        <row r="1234">
          <cell r="A1234">
            <v>2220104</v>
          </cell>
          <cell r="B1234" t="str">
            <v>     财务与审计支出</v>
          </cell>
          <cell r="C1234">
            <v>0</v>
          </cell>
        </row>
        <row r="1234">
          <cell r="F1234">
            <v>0</v>
          </cell>
        </row>
        <row r="1235">
          <cell r="A1235">
            <v>2220105</v>
          </cell>
          <cell r="B1235" t="str">
            <v>     信息统计</v>
          </cell>
          <cell r="C1235">
            <v>0</v>
          </cell>
        </row>
        <row r="1235">
          <cell r="F1235">
            <v>0</v>
          </cell>
        </row>
        <row r="1236">
          <cell r="A1236">
            <v>2220106</v>
          </cell>
          <cell r="B1236" t="str">
            <v>     专项业务活动</v>
          </cell>
          <cell r="C1236">
            <v>0</v>
          </cell>
        </row>
        <row r="1236">
          <cell r="F1236">
            <v>0</v>
          </cell>
        </row>
        <row r="1237">
          <cell r="A1237">
            <v>2220107</v>
          </cell>
          <cell r="B1237" t="str">
            <v>     国家粮油差价补贴</v>
          </cell>
          <cell r="C1237">
            <v>0</v>
          </cell>
        </row>
        <row r="1237">
          <cell r="F1237">
            <v>0</v>
          </cell>
        </row>
        <row r="1238">
          <cell r="A1238">
            <v>2220112</v>
          </cell>
          <cell r="B1238" t="str">
            <v>     粮食财务挂账利息补贴</v>
          </cell>
          <cell r="C1238">
            <v>0</v>
          </cell>
        </row>
        <row r="1238">
          <cell r="F1238">
            <v>0</v>
          </cell>
        </row>
        <row r="1239">
          <cell r="A1239">
            <v>2220113</v>
          </cell>
          <cell r="B1239" t="str">
            <v>     粮食财务挂账消化款</v>
          </cell>
          <cell r="C1239">
            <v>0</v>
          </cell>
        </row>
        <row r="1239">
          <cell r="F1239">
            <v>0</v>
          </cell>
        </row>
        <row r="1240">
          <cell r="A1240">
            <v>2220114</v>
          </cell>
          <cell r="B1240" t="str">
            <v>     处理陈化粮补贴</v>
          </cell>
          <cell r="C1240">
            <v>0</v>
          </cell>
        </row>
        <row r="1240">
          <cell r="F1240">
            <v>0</v>
          </cell>
        </row>
        <row r="1241">
          <cell r="A1241">
            <v>2220115</v>
          </cell>
          <cell r="B1241" t="str">
            <v>     粮食风险基金</v>
          </cell>
        </row>
        <row r="1241">
          <cell r="F1241">
            <v>350</v>
          </cell>
        </row>
        <row r="1242">
          <cell r="A1242">
            <v>2220118</v>
          </cell>
          <cell r="B1242" t="str">
            <v>     粮油市场调控专项资金</v>
          </cell>
          <cell r="C1242">
            <v>0</v>
          </cell>
        </row>
        <row r="1242">
          <cell r="F1242">
            <v>0</v>
          </cell>
        </row>
        <row r="1243">
          <cell r="A1243">
            <v>2220119</v>
          </cell>
          <cell r="B1243" t="str">
            <v>     设施建设▼</v>
          </cell>
          <cell r="C1243">
            <v>0</v>
          </cell>
        </row>
        <row r="1243">
          <cell r="F1243">
            <v>0</v>
          </cell>
        </row>
        <row r="1244">
          <cell r="A1244">
            <v>2220120</v>
          </cell>
          <cell r="B1244" t="str">
            <v>     设施安全▼</v>
          </cell>
          <cell r="C1244">
            <v>0</v>
          </cell>
        </row>
        <row r="1244">
          <cell r="F1244">
            <v>0</v>
          </cell>
        </row>
        <row r="1245">
          <cell r="A1245">
            <v>2220121</v>
          </cell>
          <cell r="B1245" t="str">
            <v>     物资保管体系▼</v>
          </cell>
        </row>
        <row r="1246">
          <cell r="A1246">
            <v>2220150</v>
          </cell>
          <cell r="B1246" t="str">
            <v>     事业运行</v>
          </cell>
          <cell r="C1246">
            <v>0</v>
          </cell>
        </row>
        <row r="1246">
          <cell r="F1246">
            <v>0</v>
          </cell>
        </row>
        <row r="1247">
          <cell r="A1247">
            <v>2220199</v>
          </cell>
          <cell r="B1247" t="str">
            <v>     其他粮油事务支出</v>
          </cell>
          <cell r="C1247">
            <v>145</v>
          </cell>
        </row>
        <row r="1248">
          <cell r="A1248">
            <v>22202</v>
          </cell>
          <cell r="B1248" t="str">
            <v>   物资事务▲</v>
          </cell>
          <cell r="C1248">
            <v>0</v>
          </cell>
        </row>
        <row r="1248">
          <cell r="F1248">
            <v>0</v>
          </cell>
        </row>
        <row r="1249">
          <cell r="A1249">
            <v>2220201</v>
          </cell>
          <cell r="B1249" t="str">
            <v>     行政运行▲</v>
          </cell>
          <cell r="C1249">
            <v>0</v>
          </cell>
        </row>
        <row r="1249">
          <cell r="F1249">
            <v>0</v>
          </cell>
        </row>
        <row r="1250">
          <cell r="A1250">
            <v>2220202</v>
          </cell>
          <cell r="B1250" t="str">
            <v>     一般行政管理事务▲</v>
          </cell>
          <cell r="C1250">
            <v>0</v>
          </cell>
        </row>
        <row r="1250">
          <cell r="F1250">
            <v>0</v>
          </cell>
        </row>
        <row r="1251">
          <cell r="A1251">
            <v>2220203</v>
          </cell>
          <cell r="B1251" t="str">
            <v>     机关服务▲</v>
          </cell>
          <cell r="C1251">
            <v>0</v>
          </cell>
        </row>
        <row r="1251">
          <cell r="F1251">
            <v>0</v>
          </cell>
        </row>
        <row r="1252">
          <cell r="A1252">
            <v>2220204</v>
          </cell>
          <cell r="B1252" t="str">
            <v>     铁路专用线▲</v>
          </cell>
          <cell r="C1252">
            <v>0</v>
          </cell>
        </row>
        <row r="1252">
          <cell r="F1252">
            <v>0</v>
          </cell>
        </row>
        <row r="1253">
          <cell r="A1253">
            <v>2220205</v>
          </cell>
          <cell r="B1253" t="str">
            <v>     护库武警和民兵支出▲</v>
          </cell>
          <cell r="C1253">
            <v>0</v>
          </cell>
        </row>
        <row r="1253">
          <cell r="F1253">
            <v>0</v>
          </cell>
        </row>
        <row r="1254">
          <cell r="A1254">
            <v>2220206</v>
          </cell>
          <cell r="B1254" t="str">
            <v>     物资保管与保养▲</v>
          </cell>
          <cell r="C1254">
            <v>0</v>
          </cell>
        </row>
        <row r="1254">
          <cell r="F1254">
            <v>0</v>
          </cell>
        </row>
        <row r="1255">
          <cell r="A1255">
            <v>2220207</v>
          </cell>
          <cell r="B1255" t="str">
            <v>     专项贷款利息▲</v>
          </cell>
          <cell r="C1255">
            <v>0</v>
          </cell>
        </row>
        <row r="1255">
          <cell r="F1255">
            <v>0</v>
          </cell>
        </row>
        <row r="1256">
          <cell r="A1256">
            <v>2220209</v>
          </cell>
          <cell r="B1256" t="str">
            <v>     物资转移▲</v>
          </cell>
          <cell r="C1256">
            <v>0</v>
          </cell>
        </row>
        <row r="1256">
          <cell r="F1256">
            <v>0</v>
          </cell>
        </row>
        <row r="1257">
          <cell r="A1257">
            <v>2220210</v>
          </cell>
          <cell r="B1257" t="str">
            <v>     物资轮换▲</v>
          </cell>
          <cell r="C1257">
            <v>0</v>
          </cell>
        </row>
        <row r="1257">
          <cell r="F1257">
            <v>0</v>
          </cell>
        </row>
        <row r="1258">
          <cell r="A1258">
            <v>2220211</v>
          </cell>
          <cell r="B1258" t="str">
            <v>     仓库建设▲</v>
          </cell>
        </row>
        <row r="1259">
          <cell r="A1259">
            <v>2220212</v>
          </cell>
          <cell r="B1259" t="str">
            <v>     仓库安防▲</v>
          </cell>
          <cell r="C1259">
            <v>0</v>
          </cell>
        </row>
        <row r="1259">
          <cell r="F1259">
            <v>0</v>
          </cell>
        </row>
        <row r="1260">
          <cell r="A1260">
            <v>2220250</v>
          </cell>
          <cell r="B1260" t="str">
            <v>     事业运行▲</v>
          </cell>
          <cell r="C1260">
            <v>0</v>
          </cell>
        </row>
        <row r="1260">
          <cell r="F1260">
            <v>0</v>
          </cell>
        </row>
        <row r="1261">
          <cell r="A1261">
            <v>2220299</v>
          </cell>
          <cell r="B1261" t="str">
            <v>     其他物资事务支出▲</v>
          </cell>
          <cell r="C1261">
            <v>0</v>
          </cell>
        </row>
        <row r="1261">
          <cell r="F1261">
            <v>0</v>
          </cell>
        </row>
        <row r="1262">
          <cell r="A1262">
            <v>22203</v>
          </cell>
          <cell r="B1262" t="str">
            <v>   能源储备</v>
          </cell>
          <cell r="C1262">
            <v>0</v>
          </cell>
        </row>
        <row r="1262">
          <cell r="F1262">
            <v>0</v>
          </cell>
        </row>
        <row r="1263">
          <cell r="A1263">
            <v>2220301</v>
          </cell>
          <cell r="B1263" t="str">
            <v>     石油储备</v>
          </cell>
          <cell r="C1263">
            <v>0</v>
          </cell>
        </row>
        <row r="1263">
          <cell r="F1263">
            <v>0</v>
          </cell>
        </row>
        <row r="1264">
          <cell r="A1264">
            <v>2220303</v>
          </cell>
          <cell r="B1264" t="str">
            <v>     天然铀能源储备</v>
          </cell>
          <cell r="C1264">
            <v>0</v>
          </cell>
        </row>
        <row r="1264">
          <cell r="F1264">
            <v>0</v>
          </cell>
        </row>
        <row r="1265">
          <cell r="A1265">
            <v>2220304</v>
          </cell>
          <cell r="B1265" t="str">
            <v>     煤炭储备</v>
          </cell>
          <cell r="C1265">
            <v>0</v>
          </cell>
        </row>
        <row r="1265">
          <cell r="F1265">
            <v>0</v>
          </cell>
        </row>
        <row r="1266">
          <cell r="A1266">
            <v>2220305</v>
          </cell>
          <cell r="B1266" t="str">
            <v>     成品油储备</v>
          </cell>
          <cell r="C1266">
            <v>0</v>
          </cell>
        </row>
        <row r="1266">
          <cell r="F1266">
            <v>0</v>
          </cell>
        </row>
        <row r="1267">
          <cell r="A1267">
            <v>2220399</v>
          </cell>
          <cell r="B1267" t="str">
            <v>     其他能源储备支出</v>
          </cell>
          <cell r="C1267">
            <v>0</v>
          </cell>
        </row>
        <row r="1267">
          <cell r="F1267">
            <v>0</v>
          </cell>
        </row>
        <row r="1268">
          <cell r="A1268">
            <v>22204</v>
          </cell>
          <cell r="B1268" t="str">
            <v>   粮油储备</v>
          </cell>
          <cell r="C1268">
            <v>0</v>
          </cell>
        </row>
        <row r="1268">
          <cell r="F1268">
            <v>0</v>
          </cell>
        </row>
        <row r="1269">
          <cell r="A1269">
            <v>2220401</v>
          </cell>
          <cell r="B1269" t="str">
            <v>     储备粮油补贴</v>
          </cell>
          <cell r="C1269">
            <v>0</v>
          </cell>
        </row>
        <row r="1269">
          <cell r="F1269">
            <v>0</v>
          </cell>
        </row>
        <row r="1270">
          <cell r="A1270">
            <v>2220402</v>
          </cell>
          <cell r="B1270" t="str">
            <v>     储备粮油差价补贴</v>
          </cell>
          <cell r="C1270">
            <v>0</v>
          </cell>
        </row>
        <row r="1270">
          <cell r="F1270">
            <v>0</v>
          </cell>
        </row>
        <row r="1271">
          <cell r="A1271">
            <v>2220403</v>
          </cell>
          <cell r="B1271" t="str">
            <v>     储备粮（油）库建设</v>
          </cell>
          <cell r="C1271">
            <v>0</v>
          </cell>
        </row>
        <row r="1271">
          <cell r="F1271">
            <v>0</v>
          </cell>
        </row>
        <row r="1272">
          <cell r="A1272">
            <v>2220404</v>
          </cell>
          <cell r="B1272" t="str">
            <v>     最低收购价政策支出</v>
          </cell>
          <cell r="C1272">
            <v>0</v>
          </cell>
        </row>
        <row r="1272">
          <cell r="F1272">
            <v>0</v>
          </cell>
        </row>
        <row r="1273">
          <cell r="A1273">
            <v>2220499</v>
          </cell>
          <cell r="B1273" t="str">
            <v>     其他粮油储备支出</v>
          </cell>
          <cell r="C1273">
            <v>0</v>
          </cell>
        </row>
        <row r="1273">
          <cell r="F1273">
            <v>0</v>
          </cell>
        </row>
        <row r="1274">
          <cell r="A1274">
            <v>22205</v>
          </cell>
          <cell r="B1274" t="str">
            <v>   重要商品储备</v>
          </cell>
          <cell r="C1274">
            <v>0</v>
          </cell>
        </row>
        <row r="1274">
          <cell r="F1274">
            <v>0</v>
          </cell>
        </row>
        <row r="1275">
          <cell r="A1275">
            <v>2220501</v>
          </cell>
          <cell r="B1275" t="str">
            <v>     棉花储备</v>
          </cell>
          <cell r="C1275">
            <v>0</v>
          </cell>
        </row>
        <row r="1275">
          <cell r="F1275">
            <v>0</v>
          </cell>
        </row>
        <row r="1276">
          <cell r="A1276">
            <v>2220502</v>
          </cell>
          <cell r="B1276" t="str">
            <v>     食糖储备</v>
          </cell>
          <cell r="C1276">
            <v>0</v>
          </cell>
        </row>
        <row r="1276">
          <cell r="F1276">
            <v>0</v>
          </cell>
        </row>
        <row r="1277">
          <cell r="A1277">
            <v>2220503</v>
          </cell>
          <cell r="B1277" t="str">
            <v>     肉类储备</v>
          </cell>
          <cell r="C1277">
            <v>0</v>
          </cell>
        </row>
        <row r="1277">
          <cell r="F1277">
            <v>0</v>
          </cell>
        </row>
        <row r="1278">
          <cell r="A1278">
            <v>2220504</v>
          </cell>
          <cell r="B1278" t="str">
            <v>     化肥储备</v>
          </cell>
          <cell r="C1278">
            <v>0</v>
          </cell>
        </row>
        <row r="1278">
          <cell r="F1278">
            <v>0</v>
          </cell>
        </row>
        <row r="1279">
          <cell r="A1279">
            <v>2220505</v>
          </cell>
          <cell r="B1279" t="str">
            <v>     农药储备</v>
          </cell>
          <cell r="C1279">
            <v>0</v>
          </cell>
        </row>
        <row r="1279">
          <cell r="F1279">
            <v>0</v>
          </cell>
        </row>
        <row r="1280">
          <cell r="A1280">
            <v>2220506</v>
          </cell>
          <cell r="B1280" t="str">
            <v>     边销茶储备</v>
          </cell>
          <cell r="C1280">
            <v>0</v>
          </cell>
        </row>
        <row r="1280">
          <cell r="F1280">
            <v>0</v>
          </cell>
        </row>
        <row r="1281">
          <cell r="A1281">
            <v>2220507</v>
          </cell>
          <cell r="B1281" t="str">
            <v>     羊毛储备</v>
          </cell>
          <cell r="C1281">
            <v>0</v>
          </cell>
        </row>
        <row r="1281">
          <cell r="F1281">
            <v>0</v>
          </cell>
        </row>
        <row r="1282">
          <cell r="A1282">
            <v>2220508</v>
          </cell>
          <cell r="B1282" t="str">
            <v>     医药储备</v>
          </cell>
          <cell r="C1282">
            <v>0</v>
          </cell>
        </row>
        <row r="1282">
          <cell r="F1282">
            <v>0</v>
          </cell>
        </row>
        <row r="1283">
          <cell r="A1283">
            <v>2220509</v>
          </cell>
          <cell r="B1283" t="str">
            <v>     食盐储备</v>
          </cell>
          <cell r="C1283">
            <v>0</v>
          </cell>
        </row>
        <row r="1283">
          <cell r="F1283">
            <v>0</v>
          </cell>
        </row>
        <row r="1284">
          <cell r="A1284">
            <v>2220510</v>
          </cell>
          <cell r="B1284" t="str">
            <v>     战略物资储备</v>
          </cell>
          <cell r="C1284">
            <v>0</v>
          </cell>
        </row>
        <row r="1284">
          <cell r="F1284">
            <v>0</v>
          </cell>
        </row>
        <row r="1285">
          <cell r="A1285">
            <v>2220511</v>
          </cell>
          <cell r="B1285" t="str">
            <v>     应急物资储备▼</v>
          </cell>
          <cell r="C1285">
            <v>0</v>
          </cell>
        </row>
        <row r="1285">
          <cell r="F1285">
            <v>0</v>
          </cell>
        </row>
        <row r="1286">
          <cell r="A1286">
            <v>2220599</v>
          </cell>
          <cell r="B1286" t="str">
            <v>     其他重要商品储备支出</v>
          </cell>
          <cell r="C1286">
            <v>0</v>
          </cell>
        </row>
        <row r="1286">
          <cell r="F1286">
            <v>0</v>
          </cell>
        </row>
        <row r="1287">
          <cell r="A1287" t="str">
            <v>222A</v>
          </cell>
          <cell r="B1287" t="str">
            <v>省对下专项转移支付补助</v>
          </cell>
          <cell r="C1287">
            <v>0</v>
          </cell>
        </row>
        <row r="1287">
          <cell r="F1287">
            <v>0</v>
          </cell>
        </row>
        <row r="1288">
          <cell r="A1288">
            <v>224</v>
          </cell>
          <cell r="B1288" t="str">
            <v>二十一、灾害防治及应急管理支出</v>
          </cell>
          <cell r="C1288">
            <v>1913</v>
          </cell>
        </row>
        <row r="1288">
          <cell r="F1288">
            <v>1563</v>
          </cell>
        </row>
        <row r="1289">
          <cell r="A1289">
            <v>22401</v>
          </cell>
          <cell r="B1289" t="str">
            <v>   应急管理事务</v>
          </cell>
          <cell r="C1289">
            <v>468</v>
          </cell>
        </row>
        <row r="1289">
          <cell r="F1289">
            <v>460</v>
          </cell>
        </row>
        <row r="1290">
          <cell r="A1290">
            <v>2240101</v>
          </cell>
          <cell r="B1290" t="str">
            <v>     行政运行</v>
          </cell>
          <cell r="C1290">
            <v>377</v>
          </cell>
        </row>
        <row r="1290">
          <cell r="F1290">
            <v>369</v>
          </cell>
        </row>
        <row r="1291">
          <cell r="A1291">
            <v>2240102</v>
          </cell>
          <cell r="B1291" t="str">
            <v>     一般行政管理事务</v>
          </cell>
          <cell r="C1291">
            <v>71</v>
          </cell>
        </row>
        <row r="1291">
          <cell r="F1291">
            <v>71</v>
          </cell>
        </row>
        <row r="1292">
          <cell r="A1292">
            <v>2240103</v>
          </cell>
          <cell r="B1292" t="str">
            <v>     机关服务</v>
          </cell>
          <cell r="C1292">
            <v>0</v>
          </cell>
        </row>
        <row r="1292">
          <cell r="F1292">
            <v>0</v>
          </cell>
        </row>
        <row r="1293">
          <cell r="A1293">
            <v>2240104</v>
          </cell>
          <cell r="B1293" t="str">
            <v>     灾害风险防治</v>
          </cell>
          <cell r="C1293">
            <v>0</v>
          </cell>
        </row>
        <row r="1293">
          <cell r="F1293">
            <v>0</v>
          </cell>
        </row>
        <row r="1294">
          <cell r="A1294">
            <v>2240105</v>
          </cell>
          <cell r="B1294" t="str">
            <v>     国务院安委会专项</v>
          </cell>
          <cell r="C1294">
            <v>0</v>
          </cell>
        </row>
        <row r="1294">
          <cell r="F1294">
            <v>0</v>
          </cell>
        </row>
        <row r="1295">
          <cell r="A1295">
            <v>2240106</v>
          </cell>
          <cell r="B1295" t="str">
            <v>     安全监管</v>
          </cell>
          <cell r="C1295">
            <v>20</v>
          </cell>
        </row>
        <row r="1295">
          <cell r="F1295">
            <v>20</v>
          </cell>
        </row>
        <row r="1296">
          <cell r="A1296">
            <v>2240107</v>
          </cell>
          <cell r="B1296" t="str">
            <v>     安全生产基础◆</v>
          </cell>
          <cell r="C1296">
            <v>0</v>
          </cell>
        </row>
        <row r="1296">
          <cell r="F1296">
            <v>0</v>
          </cell>
        </row>
        <row r="1297">
          <cell r="A1297">
            <v>2240108</v>
          </cell>
          <cell r="B1297" t="str">
            <v>     应急救援</v>
          </cell>
        </row>
        <row r="1298">
          <cell r="A1298">
            <v>2240109</v>
          </cell>
          <cell r="B1298" t="str">
            <v>     应急管理</v>
          </cell>
          <cell r="C1298">
            <v>0</v>
          </cell>
        </row>
        <row r="1298">
          <cell r="F1298">
            <v>0</v>
          </cell>
        </row>
        <row r="1299">
          <cell r="A1299">
            <v>2240150</v>
          </cell>
          <cell r="B1299" t="str">
            <v>     事业运行</v>
          </cell>
          <cell r="C1299">
            <v>0</v>
          </cell>
        </row>
        <row r="1299">
          <cell r="F1299">
            <v>0</v>
          </cell>
        </row>
        <row r="1300">
          <cell r="A1300">
            <v>2240199</v>
          </cell>
          <cell r="B1300" t="str">
            <v>     其他应急管理支出</v>
          </cell>
        </row>
        <row r="1301">
          <cell r="A1301">
            <v>22402</v>
          </cell>
          <cell r="B1301" t="str">
            <v>   消防救援事务★</v>
          </cell>
          <cell r="C1301">
            <v>731</v>
          </cell>
        </row>
        <row r="1301">
          <cell r="F1301">
            <v>1026</v>
          </cell>
        </row>
        <row r="1302">
          <cell r="A1302">
            <v>2240201</v>
          </cell>
          <cell r="B1302" t="str">
            <v>     行政运行</v>
          </cell>
          <cell r="C1302">
            <v>0</v>
          </cell>
        </row>
        <row r="1303">
          <cell r="A1303">
            <v>2240202</v>
          </cell>
          <cell r="B1303" t="str">
            <v>     一般行政管理事务</v>
          </cell>
          <cell r="C1303">
            <v>0</v>
          </cell>
        </row>
        <row r="1303">
          <cell r="F1303">
            <v>0</v>
          </cell>
        </row>
        <row r="1304">
          <cell r="A1304">
            <v>2240203</v>
          </cell>
          <cell r="B1304" t="str">
            <v>     机关服务</v>
          </cell>
          <cell r="C1304">
            <v>0</v>
          </cell>
        </row>
        <row r="1304">
          <cell r="F1304">
            <v>0</v>
          </cell>
        </row>
        <row r="1305">
          <cell r="A1305">
            <v>2240204</v>
          </cell>
          <cell r="B1305" t="str">
            <v>     消防应急救援</v>
          </cell>
          <cell r="C1305">
            <v>731</v>
          </cell>
        </row>
        <row r="1305">
          <cell r="F1305">
            <v>1026</v>
          </cell>
        </row>
        <row r="1306">
          <cell r="A1306">
            <v>2240299</v>
          </cell>
          <cell r="B1306" t="str">
            <v>     其他消防救援事务支出★</v>
          </cell>
          <cell r="C1306">
            <v>0</v>
          </cell>
        </row>
        <row r="1306">
          <cell r="F1306">
            <v>0</v>
          </cell>
        </row>
        <row r="1307">
          <cell r="A1307">
            <v>22403</v>
          </cell>
          <cell r="B1307" t="str">
            <v>   森林消防事务◆</v>
          </cell>
          <cell r="C1307">
            <v>0</v>
          </cell>
        </row>
        <row r="1307">
          <cell r="F1307">
            <v>0</v>
          </cell>
        </row>
        <row r="1308">
          <cell r="A1308">
            <v>2240301</v>
          </cell>
          <cell r="B1308" t="str">
            <v>     行政运行◆</v>
          </cell>
          <cell r="C1308">
            <v>0</v>
          </cell>
        </row>
        <row r="1308">
          <cell r="F1308">
            <v>0</v>
          </cell>
        </row>
        <row r="1309">
          <cell r="A1309">
            <v>2240302</v>
          </cell>
          <cell r="B1309" t="str">
            <v>     一般行政管理事务◆</v>
          </cell>
          <cell r="C1309">
            <v>0</v>
          </cell>
        </row>
        <row r="1309">
          <cell r="F1309">
            <v>0</v>
          </cell>
        </row>
        <row r="1310">
          <cell r="A1310">
            <v>2240303</v>
          </cell>
          <cell r="B1310" t="str">
            <v>     机关服务◆</v>
          </cell>
          <cell r="C1310">
            <v>0</v>
          </cell>
        </row>
        <row r="1310">
          <cell r="F1310">
            <v>0</v>
          </cell>
        </row>
        <row r="1311">
          <cell r="A1311">
            <v>2240304</v>
          </cell>
          <cell r="B1311" t="str">
            <v>     森林消防应急救援◆</v>
          </cell>
          <cell r="C1311">
            <v>0</v>
          </cell>
        </row>
        <row r="1311">
          <cell r="F1311">
            <v>0</v>
          </cell>
        </row>
        <row r="1312">
          <cell r="A1312">
            <v>2240399</v>
          </cell>
          <cell r="B1312" t="str">
            <v>     其他森林消防事务支出◆</v>
          </cell>
          <cell r="C1312">
            <v>0</v>
          </cell>
        </row>
        <row r="1312">
          <cell r="F1312">
            <v>0</v>
          </cell>
        </row>
        <row r="1313">
          <cell r="A1313">
            <v>22404</v>
          </cell>
          <cell r="B1313" t="str">
            <v>   煤矿安全</v>
          </cell>
          <cell r="C1313">
            <v>0</v>
          </cell>
        </row>
        <row r="1313">
          <cell r="F1313">
            <v>0</v>
          </cell>
        </row>
        <row r="1314">
          <cell r="A1314">
            <v>2240401</v>
          </cell>
          <cell r="B1314" t="str">
            <v>     行政运行</v>
          </cell>
          <cell r="C1314">
            <v>0</v>
          </cell>
        </row>
        <row r="1314">
          <cell r="F1314">
            <v>0</v>
          </cell>
        </row>
        <row r="1315">
          <cell r="A1315">
            <v>2240402</v>
          </cell>
          <cell r="B1315" t="str">
            <v>     一般行政管理事务</v>
          </cell>
          <cell r="C1315">
            <v>0</v>
          </cell>
        </row>
        <row r="1315">
          <cell r="F1315">
            <v>0</v>
          </cell>
        </row>
        <row r="1316">
          <cell r="A1316">
            <v>2240403</v>
          </cell>
          <cell r="B1316" t="str">
            <v>     机关服务</v>
          </cell>
          <cell r="C1316">
            <v>0</v>
          </cell>
        </row>
        <row r="1316">
          <cell r="F1316">
            <v>0</v>
          </cell>
        </row>
        <row r="1317">
          <cell r="A1317">
            <v>2240404</v>
          </cell>
          <cell r="B1317" t="str">
            <v>     矿山安全监察事务★</v>
          </cell>
          <cell r="C1317">
            <v>0</v>
          </cell>
        </row>
        <row r="1317">
          <cell r="F1317">
            <v>0</v>
          </cell>
        </row>
        <row r="1318">
          <cell r="A1318">
            <v>2240405</v>
          </cell>
          <cell r="B1318" t="str">
            <v>     矿山应急救援事务★</v>
          </cell>
          <cell r="C1318">
            <v>0</v>
          </cell>
        </row>
        <row r="1318">
          <cell r="F1318">
            <v>0</v>
          </cell>
        </row>
        <row r="1319">
          <cell r="A1319">
            <v>2240450</v>
          </cell>
          <cell r="B1319" t="str">
            <v>     事业运行</v>
          </cell>
          <cell r="C1319">
            <v>0</v>
          </cell>
        </row>
        <row r="1319">
          <cell r="F1319">
            <v>0</v>
          </cell>
        </row>
        <row r="1320">
          <cell r="A1320">
            <v>2240499</v>
          </cell>
          <cell r="B1320" t="str">
            <v>     其他矿山安全支出★</v>
          </cell>
          <cell r="C1320">
            <v>0</v>
          </cell>
        </row>
        <row r="1320">
          <cell r="F1320">
            <v>0</v>
          </cell>
        </row>
        <row r="1321">
          <cell r="A1321">
            <v>22405</v>
          </cell>
          <cell r="B1321" t="str">
            <v>   地震事务</v>
          </cell>
          <cell r="C1321">
            <v>106</v>
          </cell>
        </row>
        <row r="1321">
          <cell r="F1321">
            <v>97</v>
          </cell>
        </row>
        <row r="1322">
          <cell r="A1322">
            <v>2240501</v>
          </cell>
          <cell r="B1322" t="str">
            <v>     行政运行</v>
          </cell>
          <cell r="C1322">
            <v>0</v>
          </cell>
        </row>
        <row r="1322">
          <cell r="F1322">
            <v>0</v>
          </cell>
        </row>
        <row r="1323">
          <cell r="A1323">
            <v>2240502</v>
          </cell>
          <cell r="B1323" t="str">
            <v>     一般行政管理事务</v>
          </cell>
          <cell r="C1323">
            <v>0</v>
          </cell>
        </row>
        <row r="1323">
          <cell r="F1323">
            <v>0</v>
          </cell>
        </row>
        <row r="1324">
          <cell r="A1324">
            <v>2240503</v>
          </cell>
          <cell r="B1324" t="str">
            <v>     机关服务</v>
          </cell>
          <cell r="C1324">
            <v>0</v>
          </cell>
        </row>
        <row r="1324">
          <cell r="F1324">
            <v>0</v>
          </cell>
        </row>
        <row r="1325">
          <cell r="A1325">
            <v>2240504</v>
          </cell>
          <cell r="B1325" t="str">
            <v>     地震监测</v>
          </cell>
          <cell r="C1325">
            <v>0</v>
          </cell>
        </row>
        <row r="1325">
          <cell r="F1325">
            <v>0</v>
          </cell>
        </row>
        <row r="1326">
          <cell r="A1326">
            <v>2240505</v>
          </cell>
          <cell r="B1326" t="str">
            <v>     地震预测预报</v>
          </cell>
          <cell r="C1326">
            <v>1</v>
          </cell>
        </row>
        <row r="1326">
          <cell r="F1326">
            <v>1</v>
          </cell>
        </row>
        <row r="1327">
          <cell r="A1327">
            <v>2240506</v>
          </cell>
          <cell r="B1327" t="str">
            <v>     地震灾害预防</v>
          </cell>
          <cell r="C1327">
            <v>0</v>
          </cell>
        </row>
        <row r="1327">
          <cell r="F1327">
            <v>0</v>
          </cell>
        </row>
        <row r="1328">
          <cell r="A1328">
            <v>2240507</v>
          </cell>
          <cell r="B1328" t="str">
            <v>     地震应急救援</v>
          </cell>
          <cell r="C1328">
            <v>0</v>
          </cell>
        </row>
        <row r="1328">
          <cell r="F1328">
            <v>0</v>
          </cell>
        </row>
        <row r="1329">
          <cell r="A1329">
            <v>2240508</v>
          </cell>
          <cell r="B1329" t="str">
            <v>     地震环境探察</v>
          </cell>
          <cell r="C1329">
            <v>0</v>
          </cell>
        </row>
        <row r="1329">
          <cell r="F1329">
            <v>0</v>
          </cell>
        </row>
        <row r="1330">
          <cell r="A1330">
            <v>2240509</v>
          </cell>
          <cell r="B1330" t="str">
            <v>     防震减灾信息管理</v>
          </cell>
          <cell r="C1330">
            <v>0</v>
          </cell>
        </row>
        <row r="1330">
          <cell r="F1330">
            <v>0</v>
          </cell>
        </row>
        <row r="1331">
          <cell r="A1331">
            <v>2240510</v>
          </cell>
          <cell r="B1331" t="str">
            <v>     防震减灾基础管理</v>
          </cell>
          <cell r="C1331">
            <v>0</v>
          </cell>
        </row>
        <row r="1331">
          <cell r="F1331">
            <v>0</v>
          </cell>
        </row>
        <row r="1332">
          <cell r="A1332">
            <v>2240550</v>
          </cell>
          <cell r="B1332" t="str">
            <v>     地震事业机构</v>
          </cell>
          <cell r="C1332">
            <v>105</v>
          </cell>
        </row>
        <row r="1332">
          <cell r="F1332">
            <v>96</v>
          </cell>
        </row>
        <row r="1333">
          <cell r="A1333">
            <v>2240599</v>
          </cell>
          <cell r="B1333" t="str">
            <v>     其他地震事务支出</v>
          </cell>
          <cell r="C1333">
            <v>0</v>
          </cell>
        </row>
        <row r="1333">
          <cell r="F1333">
            <v>0</v>
          </cell>
        </row>
        <row r="1334">
          <cell r="A1334">
            <v>22406</v>
          </cell>
          <cell r="B1334" t="str">
            <v>   自然灾害防治</v>
          </cell>
          <cell r="C1334">
            <v>608</v>
          </cell>
        </row>
        <row r="1334">
          <cell r="F1334">
            <v>613</v>
          </cell>
        </row>
        <row r="1335">
          <cell r="A1335">
            <v>2240601</v>
          </cell>
          <cell r="B1335" t="str">
            <v>     地质灾害防治</v>
          </cell>
          <cell r="C1335">
            <v>213</v>
          </cell>
        </row>
        <row r="1335">
          <cell r="F1335">
            <v>213</v>
          </cell>
        </row>
        <row r="1336">
          <cell r="A1336">
            <v>2240602</v>
          </cell>
          <cell r="B1336" t="str">
            <v>     森林草原防灾减灾</v>
          </cell>
        </row>
        <row r="1337">
          <cell r="A1337">
            <v>2240699</v>
          </cell>
          <cell r="B1337" t="str">
            <v>     其他自然灾害防治支出</v>
          </cell>
          <cell r="C1337">
            <v>395</v>
          </cell>
        </row>
        <row r="1337">
          <cell r="F1337">
            <v>400</v>
          </cell>
        </row>
        <row r="1338">
          <cell r="A1338">
            <v>22407</v>
          </cell>
          <cell r="B1338" t="str">
            <v>   自然灾害救灾及恢复重建支出</v>
          </cell>
          <cell r="C1338">
            <v>393</v>
          </cell>
        </row>
        <row r="1338">
          <cell r="F1338">
            <v>393</v>
          </cell>
        </row>
        <row r="1339">
          <cell r="A1339">
            <v>2240701</v>
          </cell>
          <cell r="B1339" t="str">
            <v>     中央自然灾害生活补助▲</v>
          </cell>
        </row>
        <row r="1340">
          <cell r="A1340">
            <v>2240702</v>
          </cell>
          <cell r="B1340" t="str">
            <v>     地方自然灾害生活补助▲</v>
          </cell>
        </row>
        <row r="1341">
          <cell r="A1341">
            <v>2240703</v>
          </cell>
          <cell r="B1341" t="str">
            <v>     自然灾害救灾补助</v>
          </cell>
          <cell r="C1341">
            <v>393</v>
          </cell>
        </row>
        <row r="1341">
          <cell r="F1341">
            <v>393</v>
          </cell>
        </row>
        <row r="1342">
          <cell r="A1342">
            <v>2240704</v>
          </cell>
          <cell r="B1342" t="str">
            <v>     自然灾害灾后重建补助</v>
          </cell>
          <cell r="C1342">
            <v>0</v>
          </cell>
        </row>
        <row r="1342">
          <cell r="F1342">
            <v>0</v>
          </cell>
        </row>
        <row r="1343">
          <cell r="A1343">
            <v>2240799</v>
          </cell>
          <cell r="B1343" t="str">
            <v>     其他自然灾害救灾及恢复重建支出</v>
          </cell>
          <cell r="C1343">
            <v>0</v>
          </cell>
        </row>
        <row r="1343">
          <cell r="F1343">
            <v>0</v>
          </cell>
        </row>
        <row r="1344">
          <cell r="A1344">
            <v>22499</v>
          </cell>
          <cell r="B1344" t="str">
            <v>   其他灾害防治及应急管理支出</v>
          </cell>
          <cell r="C1344">
            <v>0</v>
          </cell>
        </row>
        <row r="1344">
          <cell r="F1344">
            <v>0</v>
          </cell>
        </row>
        <row r="1345">
          <cell r="A1345">
            <v>2249999</v>
          </cell>
          <cell r="B1345" t="str">
            <v>     其他灾害防治及应急管理支出</v>
          </cell>
          <cell r="C1345">
            <v>2</v>
          </cell>
        </row>
        <row r="1345">
          <cell r="F1345">
            <v>2</v>
          </cell>
        </row>
        <row r="1346">
          <cell r="A1346" t="str">
            <v>224A</v>
          </cell>
          <cell r="B1346" t="str">
            <v>省对下专项转移支付补助</v>
          </cell>
          <cell r="C1346">
            <v>0</v>
          </cell>
        </row>
        <row r="1346">
          <cell r="F1346">
            <v>0</v>
          </cell>
        </row>
        <row r="1347">
          <cell r="A1347">
            <v>227</v>
          </cell>
          <cell r="B1347" t="str">
            <v>二十二、预备费</v>
          </cell>
          <cell r="C1347">
            <v>0</v>
          </cell>
        </row>
        <row r="1347">
          <cell r="F1347">
            <v>2898</v>
          </cell>
        </row>
        <row r="1348">
          <cell r="A1348">
            <v>232</v>
          </cell>
          <cell r="B1348" t="str">
            <v>二十三、债务付息支出</v>
          </cell>
          <cell r="C1348">
            <v>4048</v>
          </cell>
        </row>
        <row r="1348">
          <cell r="F1348">
            <v>4024</v>
          </cell>
        </row>
        <row r="1349">
          <cell r="A1349">
            <v>23203</v>
          </cell>
          <cell r="B1349" t="str">
            <v>   地方政府一般债务付息支出</v>
          </cell>
          <cell r="C1349">
            <v>4048</v>
          </cell>
        </row>
        <row r="1349">
          <cell r="F1349">
            <v>4024</v>
          </cell>
        </row>
        <row r="1350">
          <cell r="A1350">
            <v>2320301</v>
          </cell>
          <cell r="B1350" t="str">
            <v>     地方政府一般债券付息支出</v>
          </cell>
          <cell r="C1350">
            <v>4048</v>
          </cell>
        </row>
        <row r="1350">
          <cell r="F1350">
            <v>4024</v>
          </cell>
        </row>
        <row r="1351">
          <cell r="A1351">
            <v>2320302</v>
          </cell>
          <cell r="B1351" t="str">
            <v>     地方政府向外国政府借款付息支出</v>
          </cell>
          <cell r="C1351">
            <v>0</v>
          </cell>
        </row>
        <row r="1351">
          <cell r="F1351">
            <v>0</v>
          </cell>
        </row>
        <row r="1352">
          <cell r="A1352">
            <v>2320303</v>
          </cell>
          <cell r="B1352" t="str">
            <v>     地方政府向国际组织借款付息支出</v>
          </cell>
          <cell r="C1352">
            <v>0</v>
          </cell>
        </row>
        <row r="1352">
          <cell r="F1352">
            <v>0</v>
          </cell>
        </row>
        <row r="1353">
          <cell r="A1353">
            <v>2320399</v>
          </cell>
          <cell r="B1353" t="str">
            <v>     地方政府其他一般债务付息支出★</v>
          </cell>
          <cell r="C1353">
            <v>0</v>
          </cell>
        </row>
        <row r="1353">
          <cell r="F1353">
            <v>0</v>
          </cell>
        </row>
        <row r="1354">
          <cell r="A1354" t="str">
            <v>232A</v>
          </cell>
          <cell r="B1354" t="str">
            <v>省对下专项转移支付补助</v>
          </cell>
          <cell r="C1354">
            <v>0</v>
          </cell>
        </row>
        <row r="1354">
          <cell r="F1354">
            <v>0</v>
          </cell>
        </row>
        <row r="1355">
          <cell r="A1355">
            <v>233</v>
          </cell>
          <cell r="B1355" t="str">
            <v>二十四、债务发行费用支出</v>
          </cell>
          <cell r="C1355">
            <v>17</v>
          </cell>
        </row>
        <row r="1355">
          <cell r="F1355">
            <v>27</v>
          </cell>
        </row>
        <row r="1356">
          <cell r="A1356">
            <v>23303</v>
          </cell>
          <cell r="B1356" t="str">
            <v>   地方政府一般债务发行费用支出</v>
          </cell>
          <cell r="C1356">
            <v>17</v>
          </cell>
        </row>
        <row r="1356">
          <cell r="F1356">
            <v>27</v>
          </cell>
        </row>
        <row r="1357">
          <cell r="A1357">
            <v>229</v>
          </cell>
          <cell r="B1357" t="str">
            <v>二十五、其他支出</v>
          </cell>
          <cell r="C1357">
            <v>0</v>
          </cell>
        </row>
        <row r="1357">
          <cell r="F1357">
            <v>24550</v>
          </cell>
        </row>
        <row r="1358">
          <cell r="A1358">
            <v>22902</v>
          </cell>
          <cell r="B1358" t="str">
            <v>   年初预留</v>
          </cell>
          <cell r="C1358">
            <v>0</v>
          </cell>
        </row>
        <row r="1358">
          <cell r="F1358">
            <v>24550</v>
          </cell>
        </row>
        <row r="1359">
          <cell r="A1359">
            <v>22999</v>
          </cell>
          <cell r="B1359" t="str">
            <v>   其他支出</v>
          </cell>
          <cell r="C1359">
            <v>0</v>
          </cell>
        </row>
        <row r="1359">
          <cell r="F1359">
            <v>0</v>
          </cell>
        </row>
        <row r="1360">
          <cell r="A1360" t="str">
            <v>229A</v>
          </cell>
          <cell r="B1360" t="str">
            <v>县对下专项转移支付补助</v>
          </cell>
          <cell r="C1360">
            <v>0</v>
          </cell>
        </row>
        <row r="1360">
          <cell r="F1360">
            <v>0</v>
          </cell>
        </row>
        <row r="1363">
          <cell r="B1363" t="str">
            <v>县本级一般公共预算支出</v>
          </cell>
          <cell r="C1363">
            <v>297890</v>
          </cell>
          <cell r="D1363">
            <v>0</v>
          </cell>
          <cell r="E1363">
            <v>0</v>
          </cell>
          <cell r="F1363">
            <v>289770</v>
          </cell>
        </row>
        <row r="1364">
          <cell r="B1364" t="str">
            <v>注：▼为2021年新增科目，◆为2022年删除科目，★为科目名称发生变化</v>
          </cell>
        </row>
      </sheetData>
      <sheetData sheetId="31"/>
      <sheetData sheetId="32"/>
      <sheetData sheetId="33"/>
      <sheetData sheetId="34"/>
      <sheetData sheetId="35"/>
      <sheetData sheetId="36">
        <row r="1">
          <cell r="B1" t="str">
            <v>2022年新平县政府性基金预算支出情况表</v>
          </cell>
        </row>
        <row r="2">
          <cell r="B2" t="str">
            <v>表二十九</v>
          </cell>
        </row>
        <row r="3">
          <cell r="A3" t="str">
            <v>科目编码</v>
          </cell>
          <cell r="B3" t="str">
            <v>项目</v>
          </cell>
          <cell r="C3" t="str">
            <v>2021年执行数</v>
          </cell>
          <cell r="D3" t="str">
            <v>2022年预算数</v>
          </cell>
        </row>
        <row r="4">
          <cell r="A4">
            <v>207</v>
          </cell>
          <cell r="B4" t="str">
            <v>一、文化旅游体育与传媒支出</v>
          </cell>
          <cell r="C4">
            <v>0</v>
          </cell>
        </row>
        <row r="5">
          <cell r="A5">
            <v>20707</v>
          </cell>
          <cell r="B5" t="str">
            <v>   国家电影事业发展专项资金安排的支出</v>
          </cell>
          <cell r="C5">
            <v>0</v>
          </cell>
        </row>
        <row r="6">
          <cell r="A6">
            <v>2070701</v>
          </cell>
          <cell r="B6" t="str">
            <v>      资助国产影片放映</v>
          </cell>
          <cell r="C6">
            <v>0</v>
          </cell>
        </row>
        <row r="7">
          <cell r="A7">
            <v>2070702</v>
          </cell>
          <cell r="B7" t="str">
            <v>      资助影院建设</v>
          </cell>
          <cell r="C7">
            <v>0</v>
          </cell>
        </row>
        <row r="8">
          <cell r="A8">
            <v>2070703</v>
          </cell>
          <cell r="B8" t="str">
            <v>      资助少数民族语电影译制</v>
          </cell>
          <cell r="C8">
            <v>0</v>
          </cell>
        </row>
        <row r="9">
          <cell r="A9">
            <v>2070704</v>
          </cell>
          <cell r="B9" t="str">
            <v>      购买农村电影公益性放映版权服务</v>
          </cell>
          <cell r="C9">
            <v>0</v>
          </cell>
        </row>
        <row r="10">
          <cell r="A10">
            <v>2070799</v>
          </cell>
          <cell r="B10" t="str">
            <v>      其他国家电影事业发展专项资金支出</v>
          </cell>
          <cell r="C10">
            <v>0</v>
          </cell>
        </row>
        <row r="11">
          <cell r="A11">
            <v>20709</v>
          </cell>
          <cell r="B11" t="str">
            <v>   旅游发展基金支出</v>
          </cell>
          <cell r="C11">
            <v>0</v>
          </cell>
        </row>
        <row r="12">
          <cell r="A12">
            <v>2070901</v>
          </cell>
          <cell r="B12" t="str">
            <v>      宣传促销</v>
          </cell>
          <cell r="C12">
            <v>0</v>
          </cell>
        </row>
        <row r="13">
          <cell r="A13">
            <v>2070902</v>
          </cell>
          <cell r="B13" t="str">
            <v>      行业规划</v>
          </cell>
          <cell r="C13">
            <v>0</v>
          </cell>
        </row>
        <row r="14">
          <cell r="A14">
            <v>2070903</v>
          </cell>
          <cell r="B14" t="str">
            <v>      旅游事业补助</v>
          </cell>
          <cell r="C14">
            <v>0</v>
          </cell>
        </row>
        <row r="15">
          <cell r="A15">
            <v>2070904</v>
          </cell>
          <cell r="B15" t="str">
            <v>      地方旅游开发项目补助</v>
          </cell>
          <cell r="C15">
            <v>0</v>
          </cell>
        </row>
        <row r="16">
          <cell r="A16">
            <v>2070999</v>
          </cell>
          <cell r="B16" t="str">
            <v>      其他旅游发展基金支出 </v>
          </cell>
          <cell r="C16">
            <v>0</v>
          </cell>
        </row>
        <row r="17">
          <cell r="A17">
            <v>20710</v>
          </cell>
          <cell r="B17" t="str">
            <v>   国家电影事业发展专项资金对应专项债务收入安排的支出</v>
          </cell>
          <cell r="C17">
            <v>0</v>
          </cell>
        </row>
        <row r="18">
          <cell r="A18">
            <v>2071001</v>
          </cell>
          <cell r="B18" t="str">
            <v>      资助城市影院</v>
          </cell>
          <cell r="C18">
            <v>0</v>
          </cell>
        </row>
        <row r="19">
          <cell r="A19">
            <v>2071099</v>
          </cell>
          <cell r="B19" t="str">
            <v>      其他国家电影事业发展专项资金对应专项债务收入支出</v>
          </cell>
          <cell r="C19">
            <v>0</v>
          </cell>
        </row>
        <row r="20">
          <cell r="A20">
            <v>208</v>
          </cell>
          <cell r="B20" t="str">
            <v>二、社会保障和就业支出</v>
          </cell>
          <cell r="C20">
            <v>75</v>
          </cell>
          <cell r="D20">
            <v>288</v>
          </cell>
        </row>
        <row r="21">
          <cell r="A21">
            <v>20822</v>
          </cell>
          <cell r="B21" t="str">
            <v>    大中型水库移民后期扶持基金支出</v>
          </cell>
          <cell r="C21">
            <v>65</v>
          </cell>
          <cell r="D21">
            <v>260</v>
          </cell>
        </row>
        <row r="22">
          <cell r="A22">
            <v>2082201</v>
          </cell>
          <cell r="B22" t="str">
            <v>      移民补助</v>
          </cell>
          <cell r="C22">
            <v>65</v>
          </cell>
          <cell r="D22">
            <v>155</v>
          </cell>
        </row>
        <row r="23">
          <cell r="A23">
            <v>2082202</v>
          </cell>
          <cell r="B23" t="str">
            <v>      基础设施建设和经济发展</v>
          </cell>
          <cell r="C23">
            <v>0</v>
          </cell>
          <cell r="D23">
            <v>105</v>
          </cell>
        </row>
        <row r="24">
          <cell r="A24">
            <v>2082299</v>
          </cell>
          <cell r="B24" t="str">
            <v>      其他大中型水库移民后期扶持基金支出</v>
          </cell>
          <cell r="C24">
            <v>0</v>
          </cell>
        </row>
        <row r="25">
          <cell r="A25">
            <v>20823</v>
          </cell>
          <cell r="B25" t="str">
            <v>    小型水库移民扶助基金安排的支出</v>
          </cell>
          <cell r="C25">
            <v>10</v>
          </cell>
          <cell r="D25">
            <v>28</v>
          </cell>
        </row>
        <row r="26">
          <cell r="A26">
            <v>2082301</v>
          </cell>
          <cell r="B26" t="str">
            <v>      移民补助</v>
          </cell>
          <cell r="C26">
            <v>0</v>
          </cell>
        </row>
        <row r="27">
          <cell r="A27">
            <v>2082302</v>
          </cell>
          <cell r="B27" t="str">
            <v>      基础设施建设和经济发展</v>
          </cell>
          <cell r="C27">
            <v>0</v>
          </cell>
        </row>
        <row r="28">
          <cell r="A28">
            <v>2082399</v>
          </cell>
          <cell r="B28" t="str">
            <v>      其他小型水库移民扶助基金支出</v>
          </cell>
          <cell r="C28">
            <v>10</v>
          </cell>
          <cell r="D28">
            <v>28</v>
          </cell>
        </row>
        <row r="29">
          <cell r="A29">
            <v>20829</v>
          </cell>
          <cell r="B29" t="str">
            <v>    小型水库移民扶助基金对应专项债务收入安排的支出</v>
          </cell>
          <cell r="C29">
            <v>0</v>
          </cell>
        </row>
        <row r="30">
          <cell r="A30">
            <v>2082901</v>
          </cell>
          <cell r="B30" t="str">
            <v>      基础设施建设和经济发展</v>
          </cell>
          <cell r="C30">
            <v>0</v>
          </cell>
        </row>
        <row r="31">
          <cell r="A31">
            <v>2082999</v>
          </cell>
          <cell r="B31" t="str">
            <v>      其他小型水库移民扶助基金对应专项债务收入安排的支出</v>
          </cell>
          <cell r="C31">
            <v>0</v>
          </cell>
        </row>
        <row r="32">
          <cell r="A32">
            <v>211</v>
          </cell>
          <cell r="B32" t="str">
            <v>三、节能环保支出</v>
          </cell>
          <cell r="C32">
            <v>0</v>
          </cell>
        </row>
        <row r="33">
          <cell r="A33">
            <v>21160</v>
          </cell>
          <cell r="B33" t="str">
            <v>    可再生能源电价附加收入安排的支出</v>
          </cell>
          <cell r="C33">
            <v>0</v>
          </cell>
        </row>
        <row r="34">
          <cell r="A34">
            <v>2116001</v>
          </cell>
          <cell r="B34" t="str">
            <v>      风力发电补助</v>
          </cell>
          <cell r="C34">
            <v>0</v>
          </cell>
        </row>
        <row r="35">
          <cell r="A35">
            <v>2116002</v>
          </cell>
          <cell r="B35" t="str">
            <v>      太阳能发电补助</v>
          </cell>
          <cell r="C35">
            <v>0</v>
          </cell>
        </row>
        <row r="36">
          <cell r="A36">
            <v>2116003</v>
          </cell>
          <cell r="B36" t="str">
            <v>      生物质能发电补助</v>
          </cell>
          <cell r="C36">
            <v>0</v>
          </cell>
        </row>
        <row r="37">
          <cell r="A37">
            <v>2116099</v>
          </cell>
          <cell r="B37" t="str">
            <v>      其他可再生能源电价附加收入安排的支出</v>
          </cell>
          <cell r="C37">
            <v>0</v>
          </cell>
        </row>
        <row r="38">
          <cell r="A38">
            <v>21161</v>
          </cell>
          <cell r="B38" t="str">
            <v>    废弃电器电子产品处理基金支出</v>
          </cell>
          <cell r="C38">
            <v>0</v>
          </cell>
        </row>
        <row r="39">
          <cell r="A39">
            <v>2116101</v>
          </cell>
          <cell r="B39" t="str">
            <v>      回收处理费用补贴</v>
          </cell>
          <cell r="C39">
            <v>0</v>
          </cell>
        </row>
        <row r="40">
          <cell r="A40">
            <v>2116102</v>
          </cell>
          <cell r="B40" t="str">
            <v>      信息系统建设</v>
          </cell>
          <cell r="C40">
            <v>0</v>
          </cell>
        </row>
        <row r="41">
          <cell r="A41">
            <v>2116103</v>
          </cell>
          <cell r="B41" t="str">
            <v>      基金征管经费</v>
          </cell>
          <cell r="C41">
            <v>0</v>
          </cell>
        </row>
        <row r="42">
          <cell r="A42">
            <v>2116104</v>
          </cell>
          <cell r="B42" t="str">
            <v>      其他废弃电器电子产品处理基金支出</v>
          </cell>
          <cell r="C42">
            <v>0</v>
          </cell>
        </row>
        <row r="43">
          <cell r="A43">
            <v>212</v>
          </cell>
          <cell r="B43" t="str">
            <v>四、城乡社区支出</v>
          </cell>
          <cell r="C43">
            <v>394</v>
          </cell>
          <cell r="D43">
            <v>126341</v>
          </cell>
        </row>
        <row r="44">
          <cell r="A44">
            <v>21208</v>
          </cell>
          <cell r="B44" t="str">
            <v>    国有土地使用权出让收入安排的支出</v>
          </cell>
          <cell r="C44">
            <v>9</v>
          </cell>
          <cell r="D44">
            <v>125892</v>
          </cell>
        </row>
        <row r="45">
          <cell r="A45">
            <v>2120801</v>
          </cell>
          <cell r="B45" t="str">
            <v>      征地和拆迁补偿支出</v>
          </cell>
          <cell r="C45">
            <v>0</v>
          </cell>
          <cell r="D45">
            <v>25237</v>
          </cell>
        </row>
        <row r="46">
          <cell r="A46">
            <v>2120802</v>
          </cell>
          <cell r="B46" t="str">
            <v>      土地开发支出</v>
          </cell>
          <cell r="C46">
            <v>0</v>
          </cell>
          <cell r="D46">
            <v>20899</v>
          </cell>
        </row>
        <row r="47">
          <cell r="A47">
            <v>2120803</v>
          </cell>
          <cell r="B47" t="str">
            <v>      城市建设支出</v>
          </cell>
          <cell r="C47">
            <v>0</v>
          </cell>
        </row>
        <row r="48">
          <cell r="A48">
            <v>2120804</v>
          </cell>
          <cell r="B48" t="str">
            <v>      农村基础设施建设支出</v>
          </cell>
          <cell r="C48">
            <v>0</v>
          </cell>
        </row>
        <row r="49">
          <cell r="A49">
            <v>2120805</v>
          </cell>
          <cell r="B49" t="str">
            <v>      补助被征地农民支出</v>
          </cell>
          <cell r="C49">
            <v>0</v>
          </cell>
        </row>
        <row r="50">
          <cell r="A50">
            <v>2120806</v>
          </cell>
          <cell r="B50" t="str">
            <v>      土地出让业务支出</v>
          </cell>
          <cell r="C50">
            <v>0</v>
          </cell>
        </row>
        <row r="51">
          <cell r="A51">
            <v>2120807</v>
          </cell>
          <cell r="B51" t="str">
            <v>      廉租住房支出</v>
          </cell>
          <cell r="C51">
            <v>0</v>
          </cell>
        </row>
        <row r="52">
          <cell r="A52">
            <v>2120809</v>
          </cell>
          <cell r="B52" t="str">
            <v>      支付破产或改制企业职工安置费</v>
          </cell>
          <cell r="C52">
            <v>0</v>
          </cell>
        </row>
        <row r="53">
          <cell r="A53">
            <v>2120810</v>
          </cell>
          <cell r="B53" t="str">
            <v>      棚户区改造支出</v>
          </cell>
          <cell r="C53">
            <v>0</v>
          </cell>
        </row>
        <row r="54">
          <cell r="A54">
            <v>2120811</v>
          </cell>
          <cell r="B54" t="str">
            <v>      公共租赁住房支出</v>
          </cell>
          <cell r="C54">
            <v>0</v>
          </cell>
        </row>
        <row r="55">
          <cell r="A55">
            <v>2120813</v>
          </cell>
          <cell r="B55" t="str">
            <v>      保障性住房租金补贴</v>
          </cell>
          <cell r="C55">
            <v>0</v>
          </cell>
        </row>
        <row r="56">
          <cell r="A56">
            <v>2120814</v>
          </cell>
          <cell r="B56" t="str">
            <v>      农业生产发展支出●</v>
          </cell>
        </row>
        <row r="57">
          <cell r="A57">
            <v>2120815</v>
          </cell>
          <cell r="B57" t="str">
            <v>      农村社会事业支出●</v>
          </cell>
        </row>
        <row r="58">
          <cell r="A58">
            <v>2120816</v>
          </cell>
          <cell r="B58" t="str">
            <v>      农业农村生态环境支出●</v>
          </cell>
        </row>
        <row r="59">
          <cell r="A59">
            <v>2120899</v>
          </cell>
          <cell r="B59" t="str">
            <v>      其他国有土地使用权出让收入安排的支出</v>
          </cell>
          <cell r="C59">
            <v>9</v>
          </cell>
          <cell r="D59">
            <v>79756</v>
          </cell>
        </row>
        <row r="60">
          <cell r="A60">
            <v>21210</v>
          </cell>
          <cell r="B60" t="str">
            <v>    国有土地收益基金安排的支出</v>
          </cell>
          <cell r="C60">
            <v>0</v>
          </cell>
        </row>
        <row r="61">
          <cell r="A61">
            <v>2121001</v>
          </cell>
          <cell r="B61" t="str">
            <v>      征地和拆迁补偿支出</v>
          </cell>
          <cell r="C61">
            <v>0</v>
          </cell>
        </row>
        <row r="62">
          <cell r="A62">
            <v>2121002</v>
          </cell>
          <cell r="B62" t="str">
            <v>      土地开发支出</v>
          </cell>
          <cell r="C62">
            <v>0</v>
          </cell>
        </row>
        <row r="63">
          <cell r="A63">
            <v>2121099</v>
          </cell>
          <cell r="B63" t="str">
            <v>      其他国有土地收益基金支出</v>
          </cell>
          <cell r="C63">
            <v>0</v>
          </cell>
        </row>
        <row r="64">
          <cell r="A64">
            <v>21211</v>
          </cell>
          <cell r="B64" t="str">
            <v>    农业土地开发资金安排的支出</v>
          </cell>
          <cell r="C64">
            <v>0</v>
          </cell>
        </row>
        <row r="65">
          <cell r="A65">
            <v>21213</v>
          </cell>
          <cell r="B65" t="str">
            <v>    城市基础设施配套费安排的支出</v>
          </cell>
          <cell r="C65">
            <v>0</v>
          </cell>
        </row>
        <row r="66">
          <cell r="A66">
            <v>2121301</v>
          </cell>
          <cell r="B66" t="str">
            <v>      城市公共设施</v>
          </cell>
          <cell r="C66">
            <v>0</v>
          </cell>
        </row>
        <row r="67">
          <cell r="A67">
            <v>2121302</v>
          </cell>
          <cell r="B67" t="str">
            <v>      城市环境卫生</v>
          </cell>
          <cell r="C67">
            <v>0</v>
          </cell>
        </row>
        <row r="68">
          <cell r="A68">
            <v>2121303</v>
          </cell>
          <cell r="B68" t="str">
            <v>      公有房屋</v>
          </cell>
          <cell r="C68">
            <v>0</v>
          </cell>
        </row>
        <row r="69">
          <cell r="A69">
            <v>2121304</v>
          </cell>
          <cell r="B69" t="str">
            <v>      城市防洪</v>
          </cell>
          <cell r="C69">
            <v>0</v>
          </cell>
        </row>
        <row r="70">
          <cell r="A70">
            <v>2121399</v>
          </cell>
          <cell r="B70" t="str">
            <v>      其他城市基础设施配套费安排的支出</v>
          </cell>
          <cell r="C70">
            <v>0</v>
          </cell>
        </row>
        <row r="71">
          <cell r="A71">
            <v>21214</v>
          </cell>
          <cell r="B71" t="str">
            <v>    污水处理费收入安排的支出</v>
          </cell>
          <cell r="C71">
            <v>385</v>
          </cell>
          <cell r="D71">
            <v>449</v>
          </cell>
        </row>
        <row r="72">
          <cell r="A72">
            <v>2121401</v>
          </cell>
          <cell r="B72" t="str">
            <v>      污水处理设施建设和运营</v>
          </cell>
          <cell r="C72">
            <v>385</v>
          </cell>
          <cell r="D72">
            <v>449</v>
          </cell>
        </row>
        <row r="73">
          <cell r="A73">
            <v>2121402</v>
          </cell>
          <cell r="B73" t="str">
            <v>      代征手续费</v>
          </cell>
          <cell r="C73">
            <v>0</v>
          </cell>
        </row>
        <row r="74">
          <cell r="A74">
            <v>2121499</v>
          </cell>
          <cell r="B74" t="str">
            <v>      其他污水处理费安排的支出</v>
          </cell>
          <cell r="C74">
            <v>0</v>
          </cell>
        </row>
        <row r="75">
          <cell r="A75">
            <v>21215</v>
          </cell>
          <cell r="B75" t="str">
            <v>    土地储备专项债券收入安排的支出</v>
          </cell>
          <cell r="C75">
            <v>0</v>
          </cell>
        </row>
        <row r="76">
          <cell r="A76">
            <v>2121501</v>
          </cell>
          <cell r="B76" t="str">
            <v>      征地和拆迁补偿支出</v>
          </cell>
          <cell r="C76">
            <v>0</v>
          </cell>
        </row>
        <row r="77">
          <cell r="A77">
            <v>2121502</v>
          </cell>
          <cell r="B77" t="str">
            <v>      土地开发支出</v>
          </cell>
          <cell r="C77">
            <v>0</v>
          </cell>
        </row>
        <row r="78">
          <cell r="A78">
            <v>2121599</v>
          </cell>
          <cell r="B78" t="str">
            <v>      其他土地储备专项债券收入安排的支出</v>
          </cell>
          <cell r="C78">
            <v>0</v>
          </cell>
        </row>
        <row r="79">
          <cell r="A79">
            <v>21216</v>
          </cell>
          <cell r="B79" t="str">
            <v>    棚户区改造专项债券收入安排的支出</v>
          </cell>
          <cell r="C79">
            <v>0</v>
          </cell>
        </row>
        <row r="80">
          <cell r="A80">
            <v>2121601</v>
          </cell>
          <cell r="B80" t="str">
            <v>      征地和拆迁补偿支出</v>
          </cell>
          <cell r="C80">
            <v>0</v>
          </cell>
        </row>
        <row r="81">
          <cell r="A81">
            <v>2121602</v>
          </cell>
          <cell r="B81" t="str">
            <v>      土地开发支出</v>
          </cell>
          <cell r="C81">
            <v>0</v>
          </cell>
        </row>
        <row r="82">
          <cell r="A82">
            <v>2121699</v>
          </cell>
          <cell r="B82" t="str">
            <v>      其他棚户区改造专项债券收入安排的支出</v>
          </cell>
          <cell r="C82">
            <v>0</v>
          </cell>
        </row>
        <row r="83">
          <cell r="A83">
            <v>21217</v>
          </cell>
          <cell r="B83" t="str">
            <v>    城市基础设施配套费对应专项债务收入安排的支出</v>
          </cell>
          <cell r="C83">
            <v>0</v>
          </cell>
        </row>
        <row r="84">
          <cell r="A84">
            <v>2121701</v>
          </cell>
          <cell r="B84" t="str">
            <v>      城市公共设施</v>
          </cell>
          <cell r="C84">
            <v>0</v>
          </cell>
        </row>
        <row r="85">
          <cell r="A85">
            <v>2121702</v>
          </cell>
          <cell r="B85" t="str">
            <v>      城市环境卫生</v>
          </cell>
          <cell r="C85">
            <v>0</v>
          </cell>
        </row>
        <row r="86">
          <cell r="A86">
            <v>2121703</v>
          </cell>
          <cell r="B86" t="str">
            <v>      公有房屋</v>
          </cell>
          <cell r="C86">
            <v>0</v>
          </cell>
        </row>
        <row r="87">
          <cell r="A87">
            <v>2121704</v>
          </cell>
          <cell r="B87" t="str">
            <v>      城市防洪</v>
          </cell>
          <cell r="C87">
            <v>0</v>
          </cell>
        </row>
        <row r="88">
          <cell r="A88">
            <v>2121799</v>
          </cell>
          <cell r="B88" t="str">
            <v>      其他城市基础设施配套费对应专项债务收入安排的支出</v>
          </cell>
          <cell r="C88">
            <v>0</v>
          </cell>
        </row>
        <row r="89">
          <cell r="A89">
            <v>21218</v>
          </cell>
          <cell r="B89" t="str">
            <v>    污水处理费对应专项债务收入安排的支出</v>
          </cell>
          <cell r="C89">
            <v>0</v>
          </cell>
        </row>
        <row r="90">
          <cell r="A90">
            <v>2121801</v>
          </cell>
          <cell r="B90" t="str">
            <v>      污水处理设施建设和运营</v>
          </cell>
          <cell r="C90">
            <v>0</v>
          </cell>
        </row>
        <row r="91">
          <cell r="A91">
            <v>2121899</v>
          </cell>
          <cell r="B91" t="str">
            <v>      其他污水处理费对应专项债务收入安排的支出</v>
          </cell>
          <cell r="C91">
            <v>0</v>
          </cell>
        </row>
        <row r="92">
          <cell r="A92">
            <v>21219</v>
          </cell>
          <cell r="B92" t="str">
            <v>    国有土地使用权出让收入对应专项债务收入安排的支出</v>
          </cell>
          <cell r="C92">
            <v>0</v>
          </cell>
        </row>
        <row r="93">
          <cell r="A93">
            <v>2121901</v>
          </cell>
          <cell r="B93" t="str">
            <v>      征地和拆迁补偿支出</v>
          </cell>
          <cell r="C93">
            <v>0</v>
          </cell>
        </row>
        <row r="94">
          <cell r="A94">
            <v>2121902</v>
          </cell>
          <cell r="B94" t="str">
            <v>      土地开发支出</v>
          </cell>
          <cell r="C94">
            <v>0</v>
          </cell>
        </row>
        <row r="95">
          <cell r="A95">
            <v>2121903</v>
          </cell>
          <cell r="B95" t="str">
            <v>      城市建设支出</v>
          </cell>
          <cell r="C95">
            <v>0</v>
          </cell>
        </row>
        <row r="96">
          <cell r="A96">
            <v>2121904</v>
          </cell>
          <cell r="B96" t="str">
            <v>      农村基础设施建设支出</v>
          </cell>
          <cell r="C96">
            <v>0</v>
          </cell>
        </row>
        <row r="97">
          <cell r="A97">
            <v>2121905</v>
          </cell>
          <cell r="B97" t="str">
            <v>      廉租住房支出</v>
          </cell>
          <cell r="C97">
            <v>0</v>
          </cell>
        </row>
        <row r="98">
          <cell r="A98">
            <v>2121906</v>
          </cell>
          <cell r="B98" t="str">
            <v>      棚户区改造支出</v>
          </cell>
          <cell r="C98">
            <v>0</v>
          </cell>
        </row>
        <row r="99">
          <cell r="A99">
            <v>2121907</v>
          </cell>
          <cell r="B99" t="str">
            <v>      公共租赁住房支出</v>
          </cell>
          <cell r="C99">
            <v>0</v>
          </cell>
        </row>
        <row r="100">
          <cell r="A100">
            <v>2121999</v>
          </cell>
          <cell r="B100" t="str">
            <v>      其他国有土地使用权出让收入对应专项债务收入安排的支出</v>
          </cell>
          <cell r="C100">
            <v>0</v>
          </cell>
        </row>
        <row r="101">
          <cell r="A101">
            <v>213</v>
          </cell>
          <cell r="B101" t="str">
            <v>五、农林水支出</v>
          </cell>
          <cell r="C101">
            <v>78</v>
          </cell>
          <cell r="D101">
            <v>452</v>
          </cell>
        </row>
        <row r="102">
          <cell r="A102">
            <v>21366</v>
          </cell>
          <cell r="B102" t="str">
            <v>    大中型水库库区基金安排的支出</v>
          </cell>
          <cell r="C102">
            <v>78</v>
          </cell>
        </row>
        <row r="103">
          <cell r="A103">
            <v>2136601</v>
          </cell>
          <cell r="B103" t="str">
            <v>      基础设施建设和经济发展</v>
          </cell>
          <cell r="C103">
            <v>66</v>
          </cell>
        </row>
        <row r="104">
          <cell r="A104">
            <v>2136602</v>
          </cell>
          <cell r="B104" t="str">
            <v>      解决移民遗留问题</v>
          </cell>
          <cell r="C104">
            <v>0</v>
          </cell>
        </row>
        <row r="105">
          <cell r="A105">
            <v>2136603</v>
          </cell>
          <cell r="B105" t="str">
            <v>      库区防护工程维护</v>
          </cell>
          <cell r="C105">
            <v>0</v>
          </cell>
        </row>
        <row r="106">
          <cell r="A106">
            <v>2136699</v>
          </cell>
          <cell r="B106" t="str">
            <v>      其他大中型水库库区基金支出</v>
          </cell>
          <cell r="C106">
            <v>12</v>
          </cell>
        </row>
        <row r="107">
          <cell r="A107">
            <v>21367</v>
          </cell>
          <cell r="B107" t="str">
            <v>    三峡水库库区基金支出</v>
          </cell>
          <cell r="C107">
            <v>0</v>
          </cell>
        </row>
        <row r="108">
          <cell r="A108">
            <v>2136701</v>
          </cell>
          <cell r="B108" t="str">
            <v>      基础设施建设和经济发展</v>
          </cell>
          <cell r="C108">
            <v>0</v>
          </cell>
        </row>
        <row r="109">
          <cell r="A109">
            <v>2136702</v>
          </cell>
          <cell r="B109" t="str">
            <v>      解决移民遗留问题</v>
          </cell>
          <cell r="C109">
            <v>0</v>
          </cell>
        </row>
        <row r="110">
          <cell r="A110">
            <v>2136703</v>
          </cell>
          <cell r="B110" t="str">
            <v>      库区维护和管理</v>
          </cell>
          <cell r="C110">
            <v>0</v>
          </cell>
        </row>
        <row r="111">
          <cell r="A111">
            <v>2136799</v>
          </cell>
          <cell r="B111" t="str">
            <v>      其他三峡水库库区基金支出</v>
          </cell>
          <cell r="C111">
            <v>0</v>
          </cell>
        </row>
        <row r="112">
          <cell r="A112">
            <v>21369</v>
          </cell>
          <cell r="B112" t="str">
            <v>    国家重大水利工程建设基金安排的支出</v>
          </cell>
          <cell r="C112">
            <v>0</v>
          </cell>
        </row>
        <row r="113">
          <cell r="A113">
            <v>2136901</v>
          </cell>
          <cell r="B113" t="str">
            <v>      南水北调工程建设</v>
          </cell>
          <cell r="C113">
            <v>0</v>
          </cell>
        </row>
        <row r="114">
          <cell r="A114">
            <v>2136902</v>
          </cell>
          <cell r="B114" t="str">
            <v>      三峡后续工作</v>
          </cell>
          <cell r="C114">
            <v>0</v>
          </cell>
        </row>
        <row r="115">
          <cell r="A115">
            <v>2136903</v>
          </cell>
          <cell r="B115" t="str">
            <v>      地方重大水利工程建设</v>
          </cell>
          <cell r="C115">
            <v>0</v>
          </cell>
        </row>
        <row r="116">
          <cell r="A116">
            <v>2136999</v>
          </cell>
          <cell r="B116" t="str">
            <v>      其他重大水利工程建设基金支出</v>
          </cell>
          <cell r="C116">
            <v>0</v>
          </cell>
        </row>
        <row r="117">
          <cell r="A117">
            <v>21370</v>
          </cell>
          <cell r="B117" t="str">
            <v>    大中型水库库区基金对应专项债务收入安排的支出</v>
          </cell>
          <cell r="C117">
            <v>0</v>
          </cell>
          <cell r="D117">
            <v>212</v>
          </cell>
        </row>
        <row r="118">
          <cell r="A118">
            <v>2137001</v>
          </cell>
          <cell r="B118" t="str">
            <v>      基础设施建设和经济发展</v>
          </cell>
          <cell r="C118">
            <v>0</v>
          </cell>
          <cell r="D118">
            <v>200</v>
          </cell>
        </row>
        <row r="119">
          <cell r="A119">
            <v>2137099</v>
          </cell>
          <cell r="B119" t="str">
            <v>      其他大中型水库库区基金对应专项债务收入支出</v>
          </cell>
          <cell r="C119">
            <v>0</v>
          </cell>
          <cell r="D119">
            <v>12</v>
          </cell>
        </row>
        <row r="120">
          <cell r="A120">
            <v>21371</v>
          </cell>
          <cell r="B120" t="str">
            <v>    国家重大水利工程建设基金对应专项债务收入安排的支出</v>
          </cell>
          <cell r="C120">
            <v>0</v>
          </cell>
          <cell r="D120">
            <v>240</v>
          </cell>
        </row>
        <row r="121">
          <cell r="A121">
            <v>2137101</v>
          </cell>
          <cell r="B121" t="str">
            <v>      南水北调工程建设</v>
          </cell>
          <cell r="C121">
            <v>0</v>
          </cell>
        </row>
        <row r="122">
          <cell r="A122">
            <v>2137102</v>
          </cell>
          <cell r="B122" t="str">
            <v>      三峡工程后续工作</v>
          </cell>
          <cell r="C122">
            <v>0</v>
          </cell>
        </row>
        <row r="123">
          <cell r="A123">
            <v>2137103</v>
          </cell>
          <cell r="B123" t="str">
            <v>      地方重大水利工程建设</v>
          </cell>
          <cell r="C123">
            <v>0</v>
          </cell>
        </row>
        <row r="124">
          <cell r="A124">
            <v>2137199</v>
          </cell>
          <cell r="B124" t="str">
            <v>      其他重大水利工程建设基金对应专项债务收入支出</v>
          </cell>
          <cell r="C124">
            <v>0</v>
          </cell>
          <cell r="D124">
            <v>240</v>
          </cell>
        </row>
        <row r="125">
          <cell r="A125">
            <v>214</v>
          </cell>
          <cell r="B125" t="str">
            <v>六、交通运输支出</v>
          </cell>
          <cell r="C125">
            <v>30000</v>
          </cell>
          <cell r="D125">
            <v>72700</v>
          </cell>
        </row>
        <row r="126">
          <cell r="A126">
            <v>21460</v>
          </cell>
          <cell r="B126" t="str">
            <v>    海南省高等级公路车辆通行附加费安排的支出</v>
          </cell>
          <cell r="C126">
            <v>0</v>
          </cell>
        </row>
        <row r="127">
          <cell r="A127">
            <v>2146001</v>
          </cell>
          <cell r="B127" t="str">
            <v>      公路建设</v>
          </cell>
          <cell r="C127">
            <v>0</v>
          </cell>
        </row>
        <row r="128">
          <cell r="A128">
            <v>2146002</v>
          </cell>
          <cell r="B128" t="str">
            <v>      公路养护</v>
          </cell>
          <cell r="C128">
            <v>0</v>
          </cell>
        </row>
        <row r="129">
          <cell r="A129">
            <v>2146003</v>
          </cell>
          <cell r="B129" t="str">
            <v>      公路还贷</v>
          </cell>
          <cell r="C129">
            <v>0</v>
          </cell>
        </row>
        <row r="130">
          <cell r="A130">
            <v>2146099</v>
          </cell>
          <cell r="B130" t="str">
            <v>      其他海南省高等级公路车辆通行附加费安排的支出</v>
          </cell>
          <cell r="C130">
            <v>0</v>
          </cell>
        </row>
        <row r="131">
          <cell r="A131">
            <v>21462</v>
          </cell>
          <cell r="B131" t="str">
            <v>    车辆通行费安排的支出</v>
          </cell>
          <cell r="C131">
            <v>0</v>
          </cell>
        </row>
        <row r="132">
          <cell r="A132">
            <v>2146201</v>
          </cell>
          <cell r="B132" t="str">
            <v>      公路还贷</v>
          </cell>
          <cell r="C132">
            <v>0</v>
          </cell>
        </row>
        <row r="133">
          <cell r="A133">
            <v>2146202</v>
          </cell>
          <cell r="B133" t="str">
            <v>      政府还贷公路养护</v>
          </cell>
          <cell r="C133">
            <v>0</v>
          </cell>
        </row>
        <row r="134">
          <cell r="A134">
            <v>2146203</v>
          </cell>
          <cell r="B134" t="str">
            <v>      政府还贷公路管理</v>
          </cell>
          <cell r="C134">
            <v>0</v>
          </cell>
        </row>
        <row r="135">
          <cell r="A135">
            <v>2146299</v>
          </cell>
          <cell r="B135" t="str">
            <v>      其他车辆通行费安排的支出</v>
          </cell>
          <cell r="C135">
            <v>0</v>
          </cell>
        </row>
        <row r="136">
          <cell r="A136">
            <v>21463</v>
          </cell>
          <cell r="B136" t="str">
            <v>    港口建设费安排的支出◆</v>
          </cell>
          <cell r="C136">
            <v>0</v>
          </cell>
        </row>
        <row r="137">
          <cell r="A137">
            <v>2146301</v>
          </cell>
          <cell r="B137" t="str">
            <v>      港口设施◆</v>
          </cell>
          <cell r="C137">
            <v>0</v>
          </cell>
        </row>
        <row r="138">
          <cell r="A138">
            <v>2146302</v>
          </cell>
          <cell r="B138" t="str">
            <v>      航道建设和维护◆</v>
          </cell>
          <cell r="C138">
            <v>0</v>
          </cell>
        </row>
        <row r="139">
          <cell r="A139">
            <v>2146303</v>
          </cell>
          <cell r="B139" t="str">
            <v>      航运保障系统建设◆</v>
          </cell>
          <cell r="C139">
            <v>0</v>
          </cell>
        </row>
        <row r="140">
          <cell r="A140">
            <v>2146399</v>
          </cell>
          <cell r="B140" t="str">
            <v>      其他港口建设费安排的支出◆</v>
          </cell>
          <cell r="C140">
            <v>0</v>
          </cell>
        </row>
        <row r="141">
          <cell r="A141">
            <v>21464</v>
          </cell>
          <cell r="B141" t="str">
            <v>    铁路建设基金支出</v>
          </cell>
          <cell r="C141">
            <v>0</v>
          </cell>
        </row>
        <row r="142">
          <cell r="A142">
            <v>2146401</v>
          </cell>
          <cell r="B142" t="str">
            <v>      铁路建设投资</v>
          </cell>
          <cell r="C142">
            <v>0</v>
          </cell>
        </row>
        <row r="143">
          <cell r="A143">
            <v>2146402</v>
          </cell>
          <cell r="B143" t="str">
            <v>      购置铁路机车车辆</v>
          </cell>
          <cell r="C143">
            <v>0</v>
          </cell>
        </row>
        <row r="144">
          <cell r="A144">
            <v>2146403</v>
          </cell>
          <cell r="B144" t="str">
            <v>      铁路还贷</v>
          </cell>
          <cell r="C144">
            <v>0</v>
          </cell>
        </row>
        <row r="145">
          <cell r="A145">
            <v>2146404</v>
          </cell>
          <cell r="B145" t="str">
            <v>      建设项目铺底资金</v>
          </cell>
          <cell r="C145">
            <v>0</v>
          </cell>
        </row>
        <row r="146">
          <cell r="A146">
            <v>2146405</v>
          </cell>
          <cell r="B146" t="str">
            <v>      勘测设计</v>
          </cell>
          <cell r="C146">
            <v>0</v>
          </cell>
        </row>
        <row r="147">
          <cell r="A147">
            <v>2146406</v>
          </cell>
          <cell r="B147" t="str">
            <v>      注册资本金</v>
          </cell>
          <cell r="C147">
            <v>0</v>
          </cell>
        </row>
        <row r="148">
          <cell r="A148">
            <v>2146407</v>
          </cell>
          <cell r="B148" t="str">
            <v>      周转资金</v>
          </cell>
          <cell r="C148">
            <v>0</v>
          </cell>
        </row>
        <row r="149">
          <cell r="A149">
            <v>2146499</v>
          </cell>
          <cell r="B149" t="str">
            <v>      其他铁路建设基金支出</v>
          </cell>
          <cell r="C149">
            <v>0</v>
          </cell>
        </row>
        <row r="150">
          <cell r="A150">
            <v>21468</v>
          </cell>
          <cell r="B150" t="str">
            <v>    船舶油污损害赔偿基金支出</v>
          </cell>
          <cell r="C150">
            <v>0</v>
          </cell>
        </row>
        <row r="151">
          <cell r="A151">
            <v>2146801</v>
          </cell>
          <cell r="B151" t="str">
            <v>      应急处置费用</v>
          </cell>
          <cell r="C151">
            <v>0</v>
          </cell>
        </row>
        <row r="152">
          <cell r="A152">
            <v>2146802</v>
          </cell>
          <cell r="B152" t="str">
            <v>      控制清除污染</v>
          </cell>
          <cell r="C152">
            <v>0</v>
          </cell>
        </row>
        <row r="153">
          <cell r="A153">
            <v>2146803</v>
          </cell>
          <cell r="B153" t="str">
            <v>      损失补偿</v>
          </cell>
          <cell r="C153">
            <v>0</v>
          </cell>
        </row>
        <row r="154">
          <cell r="A154">
            <v>2146804</v>
          </cell>
          <cell r="B154" t="str">
            <v>      生态恢复</v>
          </cell>
          <cell r="C154">
            <v>0</v>
          </cell>
        </row>
        <row r="155">
          <cell r="A155">
            <v>2146805</v>
          </cell>
          <cell r="B155" t="str">
            <v>      监视监测</v>
          </cell>
          <cell r="C155">
            <v>0</v>
          </cell>
        </row>
        <row r="156">
          <cell r="A156">
            <v>2146899</v>
          </cell>
          <cell r="B156" t="str">
            <v>      其他船舶油污损害赔偿基金支出</v>
          </cell>
          <cell r="C156">
            <v>0</v>
          </cell>
        </row>
        <row r="157">
          <cell r="A157">
            <v>21469</v>
          </cell>
          <cell r="B157" t="str">
            <v>    民航发展基金支出</v>
          </cell>
          <cell r="C157">
            <v>0</v>
          </cell>
        </row>
        <row r="158">
          <cell r="A158">
            <v>2146901</v>
          </cell>
          <cell r="B158" t="str">
            <v>      民航机场建设</v>
          </cell>
          <cell r="C158">
            <v>0</v>
          </cell>
        </row>
        <row r="159">
          <cell r="A159">
            <v>2146902</v>
          </cell>
          <cell r="B159" t="str">
            <v>      空管系统建设</v>
          </cell>
          <cell r="C159">
            <v>0</v>
          </cell>
        </row>
        <row r="160">
          <cell r="A160">
            <v>2146903</v>
          </cell>
          <cell r="B160" t="str">
            <v>      民航安全</v>
          </cell>
          <cell r="C160">
            <v>0</v>
          </cell>
        </row>
        <row r="161">
          <cell r="A161">
            <v>2146904</v>
          </cell>
          <cell r="B161" t="str">
            <v>      航线和机场补贴</v>
          </cell>
          <cell r="C161">
            <v>0</v>
          </cell>
        </row>
        <row r="162">
          <cell r="A162">
            <v>2146906</v>
          </cell>
          <cell r="B162" t="str">
            <v>      民航节能减排</v>
          </cell>
          <cell r="C162">
            <v>0</v>
          </cell>
        </row>
        <row r="163">
          <cell r="A163">
            <v>2146907</v>
          </cell>
          <cell r="B163" t="str">
            <v>      通用航空发展</v>
          </cell>
          <cell r="C163">
            <v>0</v>
          </cell>
        </row>
        <row r="164">
          <cell r="A164">
            <v>2146908</v>
          </cell>
          <cell r="B164" t="str">
            <v>      征管经费</v>
          </cell>
          <cell r="C164">
            <v>0</v>
          </cell>
        </row>
        <row r="165">
          <cell r="A165">
            <v>2146999</v>
          </cell>
          <cell r="B165" t="str">
            <v>      其他民航发展基金支出</v>
          </cell>
          <cell r="C165">
            <v>0</v>
          </cell>
        </row>
        <row r="166">
          <cell r="A166">
            <v>21470</v>
          </cell>
          <cell r="B166" t="str">
            <v>    海南省高等级公路车辆通行附加费对应专项债务收入安排的支出</v>
          </cell>
          <cell r="C166">
            <v>0</v>
          </cell>
        </row>
        <row r="167">
          <cell r="A167">
            <v>2147001</v>
          </cell>
          <cell r="B167" t="str">
            <v>      公路建设</v>
          </cell>
          <cell r="C167">
            <v>0</v>
          </cell>
        </row>
        <row r="168">
          <cell r="A168">
            <v>2147099</v>
          </cell>
          <cell r="B168" t="str">
            <v>      其他海南省高等级公路车辆通行附加费对应专项债务收入安排的支出</v>
          </cell>
          <cell r="C168">
            <v>0</v>
          </cell>
        </row>
        <row r="169">
          <cell r="A169">
            <v>21471</v>
          </cell>
          <cell r="B169" t="str">
            <v>    政府收费公路专项债券收入安排的支出</v>
          </cell>
          <cell r="C169">
            <v>30000</v>
          </cell>
          <cell r="D169">
            <v>72700</v>
          </cell>
        </row>
        <row r="170">
          <cell r="A170">
            <v>2147101</v>
          </cell>
          <cell r="B170" t="str">
            <v>      公路建设</v>
          </cell>
          <cell r="C170">
            <v>30000</v>
          </cell>
          <cell r="D170">
            <v>72700</v>
          </cell>
        </row>
        <row r="171">
          <cell r="A171">
            <v>2147199</v>
          </cell>
          <cell r="B171" t="str">
            <v>      其他政府收费公路专项债券收入安排的支出</v>
          </cell>
          <cell r="C171">
            <v>0</v>
          </cell>
        </row>
        <row r="172">
          <cell r="A172">
            <v>21472</v>
          </cell>
          <cell r="B172" t="str">
            <v>    车辆通行费对应专项债务收入安排的支出</v>
          </cell>
          <cell r="C172">
            <v>0</v>
          </cell>
        </row>
        <row r="173">
          <cell r="A173">
            <v>21473</v>
          </cell>
          <cell r="B173" t="str">
            <v>    港口建设费对应专项债务收入安排的支出◆</v>
          </cell>
          <cell r="C173">
            <v>0</v>
          </cell>
        </row>
        <row r="174">
          <cell r="A174">
            <v>2147301</v>
          </cell>
          <cell r="B174" t="str">
            <v>      港口设施◆</v>
          </cell>
          <cell r="C174">
            <v>0</v>
          </cell>
        </row>
        <row r="175">
          <cell r="A175">
            <v>2147303</v>
          </cell>
          <cell r="B175" t="str">
            <v>      航运保障系统建设◆</v>
          </cell>
          <cell r="C175">
            <v>0</v>
          </cell>
        </row>
        <row r="176">
          <cell r="A176">
            <v>2147399</v>
          </cell>
          <cell r="B176" t="str">
            <v>      其他港口建设费对应专项债务收入安排的支出◆</v>
          </cell>
          <cell r="C176">
            <v>0</v>
          </cell>
        </row>
        <row r="177">
          <cell r="A177">
            <v>215</v>
          </cell>
          <cell r="B177" t="str">
            <v>七、资源勘探工业信息等支出</v>
          </cell>
          <cell r="C177">
            <v>0</v>
          </cell>
        </row>
        <row r="178">
          <cell r="A178">
            <v>21562</v>
          </cell>
          <cell r="B178" t="str">
            <v>    农网还贷资金支出</v>
          </cell>
          <cell r="C178">
            <v>0</v>
          </cell>
        </row>
        <row r="179">
          <cell r="A179">
            <v>2156202</v>
          </cell>
          <cell r="B179" t="str">
            <v>      地方农网还贷资金支出</v>
          </cell>
          <cell r="C179">
            <v>0</v>
          </cell>
        </row>
        <row r="180">
          <cell r="A180">
            <v>2156299</v>
          </cell>
          <cell r="B180" t="str">
            <v>      其他农网还贷资金支出</v>
          </cell>
          <cell r="C180">
            <v>0</v>
          </cell>
        </row>
        <row r="181">
          <cell r="A181">
            <v>229</v>
          </cell>
          <cell r="B181" t="str">
            <v>八、其他支出</v>
          </cell>
          <cell r="C181">
            <v>59338</v>
          </cell>
          <cell r="D181">
            <v>2493</v>
          </cell>
        </row>
        <row r="182">
          <cell r="A182">
            <v>22904</v>
          </cell>
          <cell r="B182" t="str">
            <v>    其他政府性基金及对应专项债务收入安排的支出</v>
          </cell>
          <cell r="C182">
            <v>59000</v>
          </cell>
        </row>
        <row r="183">
          <cell r="A183">
            <v>2290401</v>
          </cell>
          <cell r="B183" t="str">
            <v>      其他政府性基金安排的支出</v>
          </cell>
          <cell r="C183">
            <v>0</v>
          </cell>
        </row>
        <row r="184">
          <cell r="A184">
            <v>2290402</v>
          </cell>
          <cell r="B184" t="str">
            <v>      其他地方自行试点项目收益专项债券收入安排的支出</v>
          </cell>
          <cell r="C184">
            <v>59000</v>
          </cell>
        </row>
        <row r="185">
          <cell r="A185">
            <v>2290403</v>
          </cell>
          <cell r="B185" t="str">
            <v>      其他政府性基金债务收入安排的支出</v>
          </cell>
          <cell r="C185">
            <v>0</v>
          </cell>
        </row>
        <row r="186">
          <cell r="A186">
            <v>22908</v>
          </cell>
          <cell r="B186" t="str">
            <v>    彩票发行销售机构业务费安排的支出</v>
          </cell>
          <cell r="C186">
            <v>0</v>
          </cell>
        </row>
        <row r="187">
          <cell r="A187">
            <v>2290802</v>
          </cell>
          <cell r="B187" t="str">
            <v>      福利彩票发行机构的业务费支出</v>
          </cell>
          <cell r="C187">
            <v>0</v>
          </cell>
        </row>
        <row r="188">
          <cell r="A188">
            <v>2290803</v>
          </cell>
          <cell r="B188" t="str">
            <v>      体育彩票发行机构的业务费支出</v>
          </cell>
          <cell r="C188">
            <v>0</v>
          </cell>
        </row>
        <row r="189">
          <cell r="A189">
            <v>2290804</v>
          </cell>
          <cell r="B189" t="str">
            <v>      福利彩票销售机构的业务费支出</v>
          </cell>
          <cell r="C189">
            <v>0</v>
          </cell>
        </row>
        <row r="190">
          <cell r="A190">
            <v>2290805</v>
          </cell>
          <cell r="B190" t="str">
            <v>      体育彩票销售机构的业务费支出</v>
          </cell>
          <cell r="C190">
            <v>0</v>
          </cell>
        </row>
        <row r="191">
          <cell r="A191">
            <v>2290806</v>
          </cell>
          <cell r="B191" t="str">
            <v>      彩票兑奖周转金支出</v>
          </cell>
          <cell r="C191">
            <v>0</v>
          </cell>
        </row>
        <row r="192">
          <cell r="A192">
            <v>2290807</v>
          </cell>
          <cell r="B192" t="str">
            <v>      彩票发行销售风险基金支出</v>
          </cell>
          <cell r="C192">
            <v>0</v>
          </cell>
        </row>
        <row r="193">
          <cell r="A193">
            <v>2290808</v>
          </cell>
          <cell r="B193" t="str">
            <v>      彩票市场调控资金支出</v>
          </cell>
          <cell r="C193">
            <v>0</v>
          </cell>
        </row>
        <row r="194">
          <cell r="A194">
            <v>2290899</v>
          </cell>
          <cell r="B194" t="str">
            <v>      其他彩票发行销售机构业务费安排的支出</v>
          </cell>
          <cell r="C194">
            <v>0</v>
          </cell>
        </row>
        <row r="195">
          <cell r="A195">
            <v>22909</v>
          </cell>
          <cell r="B195" t="str">
            <v>    抗疫特别国债财务基金支出●</v>
          </cell>
        </row>
        <row r="196">
          <cell r="A196">
            <v>22960</v>
          </cell>
          <cell r="B196" t="str">
            <v>    彩票公益金安排的支出</v>
          </cell>
          <cell r="C196">
            <v>338</v>
          </cell>
          <cell r="D196">
            <v>2493</v>
          </cell>
        </row>
        <row r="197">
          <cell r="A197">
            <v>2296001</v>
          </cell>
          <cell r="B197" t="str">
            <v>      用于补充全国社会保障基金的彩票公益金支出</v>
          </cell>
          <cell r="C197">
            <v>0</v>
          </cell>
        </row>
        <row r="198">
          <cell r="A198">
            <v>2296002</v>
          </cell>
          <cell r="B198" t="str">
            <v>      用于社会福利的彩票公益金支出</v>
          </cell>
          <cell r="C198">
            <v>309</v>
          </cell>
          <cell r="D198">
            <v>634</v>
          </cell>
        </row>
        <row r="199">
          <cell r="A199">
            <v>2296003</v>
          </cell>
          <cell r="B199" t="str">
            <v>      用于体育事业的彩票公益金支出</v>
          </cell>
          <cell r="C199">
            <v>13</v>
          </cell>
          <cell r="D199">
            <v>23</v>
          </cell>
        </row>
        <row r="200">
          <cell r="A200">
            <v>2296004</v>
          </cell>
          <cell r="B200" t="str">
            <v>      用于教育事业的彩票公益金支出</v>
          </cell>
          <cell r="C200">
            <v>0</v>
          </cell>
        </row>
        <row r="201">
          <cell r="A201">
            <v>2296005</v>
          </cell>
          <cell r="B201" t="str">
            <v>      用于红十字事业的彩票公益金支出</v>
          </cell>
          <cell r="C201">
            <v>0</v>
          </cell>
        </row>
        <row r="202">
          <cell r="A202">
            <v>2296006</v>
          </cell>
          <cell r="B202" t="str">
            <v>      用于残疾人事业的彩票公益金支出</v>
          </cell>
          <cell r="C202">
            <v>7</v>
          </cell>
          <cell r="D202">
            <v>98</v>
          </cell>
        </row>
        <row r="203">
          <cell r="A203">
            <v>2296010</v>
          </cell>
          <cell r="B203" t="str">
            <v>      用于文化事业的彩票公益金支出</v>
          </cell>
          <cell r="C203">
            <v>0</v>
          </cell>
        </row>
        <row r="204">
          <cell r="A204">
            <v>2296011</v>
          </cell>
          <cell r="B204" t="str">
            <v>      用于扶贫的彩票公益金支出</v>
          </cell>
          <cell r="C204">
            <v>0</v>
          </cell>
        </row>
        <row r="205">
          <cell r="A205">
            <v>2296012</v>
          </cell>
          <cell r="B205" t="str">
            <v>      用于法律援助的彩票公益金支出</v>
          </cell>
          <cell r="C205">
            <v>0</v>
          </cell>
        </row>
        <row r="206">
          <cell r="A206">
            <v>2296013</v>
          </cell>
          <cell r="B206" t="str">
            <v>      用于城乡医疗救助的的彩票公益金支出</v>
          </cell>
          <cell r="C206">
            <v>0</v>
          </cell>
        </row>
        <row r="207">
          <cell r="A207">
            <v>2296099</v>
          </cell>
          <cell r="B207" t="str">
            <v>      用于其他社会公益事业的彩票公益金支出</v>
          </cell>
          <cell r="C207">
            <v>9</v>
          </cell>
          <cell r="D207">
            <v>1738</v>
          </cell>
        </row>
        <row r="208">
          <cell r="A208">
            <v>232</v>
          </cell>
          <cell r="B208" t="str">
            <v>九、债务付息支出</v>
          </cell>
          <cell r="C208">
            <v>1809</v>
          </cell>
          <cell r="D208">
            <v>5917</v>
          </cell>
        </row>
        <row r="209">
          <cell r="A209">
            <v>23204</v>
          </cell>
          <cell r="B209" t="str">
            <v>    地方政府专项债务付息支出</v>
          </cell>
          <cell r="C209">
            <v>1809</v>
          </cell>
          <cell r="D209">
            <v>5917</v>
          </cell>
        </row>
        <row r="210">
          <cell r="A210">
            <v>2320401</v>
          </cell>
          <cell r="B210" t="str">
            <v>      海南省高等级公路车辆通行附加费债务付息支出</v>
          </cell>
          <cell r="C210">
            <v>0</v>
          </cell>
        </row>
        <row r="211">
          <cell r="A211">
            <v>2320402</v>
          </cell>
          <cell r="B211" t="str">
            <v>      港口建设费债务付息支出</v>
          </cell>
          <cell r="C211">
            <v>0</v>
          </cell>
        </row>
        <row r="212">
          <cell r="A212">
            <v>2320405</v>
          </cell>
          <cell r="B212" t="str">
            <v>      国家电影事业发展专项资金债务付息支出</v>
          </cell>
          <cell r="C212">
            <v>0</v>
          </cell>
        </row>
        <row r="213">
          <cell r="A213">
            <v>2320411</v>
          </cell>
          <cell r="B213" t="str">
            <v>      国有土地使用权出让金债务付息支出</v>
          </cell>
          <cell r="C213">
            <v>1157</v>
          </cell>
          <cell r="D213">
            <v>1141</v>
          </cell>
        </row>
        <row r="214">
          <cell r="A214">
            <v>2320413</v>
          </cell>
          <cell r="B214" t="str">
            <v>      农业土地开发资金债务付息支出</v>
          </cell>
          <cell r="C214">
            <v>0</v>
          </cell>
        </row>
        <row r="215">
          <cell r="A215">
            <v>2320414</v>
          </cell>
          <cell r="B215" t="str">
            <v>      大中型水库库区基金债务付息支出</v>
          </cell>
          <cell r="C215">
            <v>0</v>
          </cell>
        </row>
        <row r="216">
          <cell r="A216">
            <v>2320416</v>
          </cell>
          <cell r="B216" t="str">
            <v>      城市基础设施配套费债务付息支出</v>
          </cell>
          <cell r="C216">
            <v>0</v>
          </cell>
        </row>
        <row r="217">
          <cell r="A217">
            <v>2320417</v>
          </cell>
          <cell r="B217" t="str">
            <v>      小型水库移民扶助基金债务付息支出</v>
          </cell>
          <cell r="C217">
            <v>0</v>
          </cell>
        </row>
        <row r="218">
          <cell r="A218">
            <v>2320418</v>
          </cell>
          <cell r="B218" t="str">
            <v>      国家重大水利工程建设基金债务付息支出</v>
          </cell>
          <cell r="C218">
            <v>0</v>
          </cell>
        </row>
        <row r="219">
          <cell r="A219">
            <v>2320419</v>
          </cell>
          <cell r="B219" t="str">
            <v>      车辆通行费债务付息支出</v>
          </cell>
          <cell r="C219">
            <v>0</v>
          </cell>
        </row>
        <row r="220">
          <cell r="A220">
            <v>2320420</v>
          </cell>
          <cell r="B220" t="str">
            <v>      污水处理费债务付息支出</v>
          </cell>
          <cell r="C220">
            <v>0</v>
          </cell>
        </row>
        <row r="221">
          <cell r="A221">
            <v>2320431</v>
          </cell>
          <cell r="B221" t="str">
            <v>      土地储备专项债券付息支出</v>
          </cell>
          <cell r="C221">
            <v>0</v>
          </cell>
        </row>
        <row r="222">
          <cell r="A222">
            <v>2320432</v>
          </cell>
          <cell r="B222" t="str">
            <v>      政府收费公路专项债券付息支出</v>
          </cell>
          <cell r="C222">
            <v>0</v>
          </cell>
          <cell r="D222">
            <v>2588</v>
          </cell>
        </row>
        <row r="223">
          <cell r="A223">
            <v>2320433</v>
          </cell>
          <cell r="B223" t="str">
            <v>      棚户区改造专项债券付息支出</v>
          </cell>
          <cell r="C223">
            <v>0</v>
          </cell>
        </row>
        <row r="224">
          <cell r="A224">
            <v>2320498</v>
          </cell>
          <cell r="B224" t="str">
            <v>      其他地方自行试点项目收益专项债券付息支出</v>
          </cell>
          <cell r="C224">
            <v>652</v>
          </cell>
          <cell r="D224">
            <v>2188</v>
          </cell>
        </row>
        <row r="225">
          <cell r="A225">
            <v>2320499</v>
          </cell>
          <cell r="B225" t="str">
            <v>      其他政府性基金债务付息支出</v>
          </cell>
          <cell r="C225">
            <v>0</v>
          </cell>
        </row>
        <row r="226">
          <cell r="A226">
            <v>233</v>
          </cell>
          <cell r="B226" t="str">
            <v>十、债务发行费用支出</v>
          </cell>
          <cell r="C226">
            <v>98</v>
          </cell>
          <cell r="D226">
            <v>153</v>
          </cell>
        </row>
        <row r="227">
          <cell r="A227">
            <v>23304</v>
          </cell>
          <cell r="B227" t="str">
            <v>    地方政府专项债务发行费用支出</v>
          </cell>
          <cell r="C227">
            <v>98</v>
          </cell>
          <cell r="D227">
            <v>153</v>
          </cell>
        </row>
        <row r="228">
          <cell r="A228">
            <v>2330401</v>
          </cell>
          <cell r="B228" t="str">
            <v>      海南省高等级公路车辆通行附加费债务发行费用支出</v>
          </cell>
          <cell r="C228">
            <v>0</v>
          </cell>
        </row>
        <row r="229">
          <cell r="A229">
            <v>2330402</v>
          </cell>
          <cell r="B229" t="str">
            <v>      港口建设费债务发行费用支出◆</v>
          </cell>
          <cell r="C229">
            <v>0</v>
          </cell>
        </row>
        <row r="230">
          <cell r="A230">
            <v>2330405</v>
          </cell>
          <cell r="B230" t="str">
            <v>      国家电影事业发展专项资金债务发行费用支出</v>
          </cell>
          <cell r="C230">
            <v>0</v>
          </cell>
        </row>
        <row r="231">
          <cell r="A231">
            <v>2330411</v>
          </cell>
          <cell r="B231" t="str">
            <v>      国有土地使用权出让金债务发行费用支出</v>
          </cell>
          <cell r="C231">
            <v>5</v>
          </cell>
          <cell r="D231">
            <v>7</v>
          </cell>
        </row>
        <row r="232">
          <cell r="A232">
            <v>2330413</v>
          </cell>
          <cell r="B232" t="str">
            <v>      农业土地开发资金债务发行费用支出</v>
          </cell>
          <cell r="C232">
            <v>0</v>
          </cell>
        </row>
        <row r="233">
          <cell r="A233">
            <v>2330414</v>
          </cell>
          <cell r="B233" t="str">
            <v>      大中型水库库区基金债务发行费用支出</v>
          </cell>
          <cell r="C233">
            <v>0</v>
          </cell>
        </row>
        <row r="234">
          <cell r="A234">
            <v>2330416</v>
          </cell>
          <cell r="B234" t="str">
            <v>      城市基础设施配套费债务发行费用支出</v>
          </cell>
          <cell r="C234">
            <v>0</v>
          </cell>
        </row>
        <row r="235">
          <cell r="A235">
            <v>2330417</v>
          </cell>
          <cell r="B235" t="str">
            <v>      小型水库移民扶助基金债务发行费用支出</v>
          </cell>
          <cell r="C235">
            <v>0</v>
          </cell>
        </row>
        <row r="236">
          <cell r="A236">
            <v>2330418</v>
          </cell>
          <cell r="B236" t="str">
            <v>      国家重大水利工程建设基金债务发行费用支出</v>
          </cell>
          <cell r="C236">
            <v>0</v>
          </cell>
        </row>
        <row r="237">
          <cell r="A237">
            <v>2330419</v>
          </cell>
          <cell r="B237" t="str">
            <v>      车辆通行费债务发行费用支出</v>
          </cell>
          <cell r="C237">
            <v>0</v>
          </cell>
        </row>
        <row r="238">
          <cell r="A238">
            <v>2330420</v>
          </cell>
          <cell r="B238" t="str">
            <v>      污水处理费债务发行费用支出</v>
          </cell>
          <cell r="C238">
            <v>0</v>
          </cell>
        </row>
        <row r="239">
          <cell r="A239">
            <v>2330431</v>
          </cell>
          <cell r="B239" t="str">
            <v>      土地储备专项债券发行费用支出</v>
          </cell>
          <cell r="C239">
            <v>0</v>
          </cell>
        </row>
        <row r="240">
          <cell r="A240">
            <v>2330432</v>
          </cell>
          <cell r="B240" t="str">
            <v>      政府收费公路专项债券发行费用支出</v>
          </cell>
          <cell r="C240">
            <v>31</v>
          </cell>
          <cell r="D240">
            <v>80</v>
          </cell>
        </row>
        <row r="241">
          <cell r="A241">
            <v>2330433</v>
          </cell>
          <cell r="B241" t="str">
            <v>      棚户区改造专项债券发行费用支出</v>
          </cell>
          <cell r="C241">
            <v>0</v>
          </cell>
        </row>
        <row r="242">
          <cell r="A242">
            <v>2330498</v>
          </cell>
          <cell r="B242" t="str">
            <v>      其他地方自行试点项目收益专项债务发行费用支出</v>
          </cell>
          <cell r="C242">
            <v>62</v>
          </cell>
          <cell r="D242">
            <v>66</v>
          </cell>
        </row>
        <row r="243">
          <cell r="A243">
            <v>2330499</v>
          </cell>
          <cell r="B243" t="str">
            <v>      其他政府性基金债务发行费用支出</v>
          </cell>
          <cell r="C243">
            <v>0</v>
          </cell>
        </row>
        <row r="244">
          <cell r="A244">
            <v>234</v>
          </cell>
          <cell r="B244" t="str">
            <v>十一、抗疫特别国债安排的支出</v>
          </cell>
          <cell r="C244">
            <v>0</v>
          </cell>
        </row>
        <row r="245">
          <cell r="A245">
            <v>23401</v>
          </cell>
          <cell r="B245" t="str">
            <v>    基础设施建设</v>
          </cell>
          <cell r="C245">
            <v>0</v>
          </cell>
        </row>
        <row r="246">
          <cell r="A246">
            <v>2340101</v>
          </cell>
          <cell r="B246" t="str">
            <v>      公共卫生体系建设</v>
          </cell>
          <cell r="C246">
            <v>0</v>
          </cell>
        </row>
        <row r="247">
          <cell r="A247">
            <v>2340102</v>
          </cell>
          <cell r="B247" t="str">
            <v>      重大疫情防控救治体系建设</v>
          </cell>
          <cell r="C247">
            <v>0</v>
          </cell>
        </row>
        <row r="248">
          <cell r="A248">
            <v>2340103</v>
          </cell>
          <cell r="B248" t="str">
            <v>      粮食安全</v>
          </cell>
          <cell r="C248">
            <v>0</v>
          </cell>
        </row>
        <row r="249">
          <cell r="A249">
            <v>2340104</v>
          </cell>
          <cell r="B249" t="str">
            <v>      能源安全</v>
          </cell>
          <cell r="C249">
            <v>0</v>
          </cell>
        </row>
        <row r="250">
          <cell r="A250">
            <v>2340105</v>
          </cell>
          <cell r="B250" t="str">
            <v>      应急物资保障</v>
          </cell>
          <cell r="C250">
            <v>0</v>
          </cell>
        </row>
        <row r="251">
          <cell r="A251">
            <v>2340106</v>
          </cell>
          <cell r="B251" t="str">
            <v>      产业链改造升级</v>
          </cell>
          <cell r="C251">
            <v>0</v>
          </cell>
        </row>
        <row r="252">
          <cell r="A252">
            <v>2340107</v>
          </cell>
          <cell r="B252" t="str">
            <v>      城镇老旧小区改造</v>
          </cell>
          <cell r="C252">
            <v>0</v>
          </cell>
        </row>
        <row r="253">
          <cell r="A253">
            <v>2340108</v>
          </cell>
          <cell r="B253" t="str">
            <v>      生态环境治理</v>
          </cell>
          <cell r="C253">
            <v>0</v>
          </cell>
        </row>
        <row r="254">
          <cell r="A254">
            <v>2340109</v>
          </cell>
          <cell r="B254" t="str">
            <v>      交通基础设施建设</v>
          </cell>
          <cell r="C254">
            <v>0</v>
          </cell>
        </row>
        <row r="255">
          <cell r="A255">
            <v>2340110</v>
          </cell>
          <cell r="B255" t="str">
            <v>      市政设施建设</v>
          </cell>
          <cell r="C255">
            <v>0</v>
          </cell>
        </row>
        <row r="256">
          <cell r="A256">
            <v>2340111</v>
          </cell>
          <cell r="B256" t="str">
            <v>      重大区域规划基础设施建设</v>
          </cell>
          <cell r="C256">
            <v>0</v>
          </cell>
        </row>
        <row r="257">
          <cell r="A257">
            <v>2340199</v>
          </cell>
          <cell r="B257" t="str">
            <v>      其他基础设施建设</v>
          </cell>
          <cell r="C257">
            <v>0</v>
          </cell>
        </row>
        <row r="258">
          <cell r="A258">
            <v>23402</v>
          </cell>
          <cell r="B258" t="str">
            <v>    抗疫相关支出</v>
          </cell>
          <cell r="C258">
            <v>0</v>
          </cell>
        </row>
        <row r="259">
          <cell r="A259">
            <v>2340201</v>
          </cell>
          <cell r="B259" t="str">
            <v>      减免房租补贴</v>
          </cell>
          <cell r="C259">
            <v>0</v>
          </cell>
        </row>
        <row r="260">
          <cell r="A260">
            <v>2340202</v>
          </cell>
          <cell r="B260" t="str">
            <v>      重点企业贷款贴息</v>
          </cell>
          <cell r="C260">
            <v>0</v>
          </cell>
        </row>
        <row r="261">
          <cell r="A261">
            <v>2340203</v>
          </cell>
          <cell r="B261" t="str">
            <v>      创业担保贷款贴息</v>
          </cell>
          <cell r="C261">
            <v>0</v>
          </cell>
        </row>
        <row r="262">
          <cell r="A262">
            <v>2340204</v>
          </cell>
          <cell r="B262" t="str">
            <v>      援企稳岗补贴</v>
          </cell>
          <cell r="C262">
            <v>0</v>
          </cell>
        </row>
        <row r="263">
          <cell r="A263">
            <v>2340205</v>
          </cell>
          <cell r="B263" t="str">
            <v>      困难群众基本生活补助</v>
          </cell>
          <cell r="C263">
            <v>0</v>
          </cell>
        </row>
        <row r="264">
          <cell r="A264">
            <v>2340299</v>
          </cell>
          <cell r="B264" t="str">
            <v>      其他抗疫相关支出</v>
          </cell>
          <cell r="C264">
            <v>0</v>
          </cell>
        </row>
        <row r="266">
          <cell r="B266" t="str">
            <v>全县政府性基金支出</v>
          </cell>
          <cell r="C266">
            <v>91792</v>
          </cell>
          <cell r="D266">
            <v>208344</v>
          </cell>
        </row>
        <row r="267">
          <cell r="A267">
            <v>230</v>
          </cell>
          <cell r="B267" t="str">
            <v>转移性支出</v>
          </cell>
          <cell r="C267">
            <v>46871</v>
          </cell>
          <cell r="D267">
            <v>43761</v>
          </cell>
        </row>
        <row r="268">
          <cell r="A268">
            <v>23004</v>
          </cell>
          <cell r="B268" t="str">
            <v>   政府性基金转移支付</v>
          </cell>
        </row>
        <row r="269">
          <cell r="A269">
            <v>2300402</v>
          </cell>
          <cell r="B269" t="str">
            <v>     政府性基金上解支出◆</v>
          </cell>
        </row>
        <row r="270">
          <cell r="A270">
            <v>2300403</v>
          </cell>
          <cell r="B270" t="str">
            <v>     抗疫特别国债转移支付支出</v>
          </cell>
        </row>
        <row r="271">
          <cell r="A271">
            <v>23006</v>
          </cell>
          <cell r="B271" t="str">
            <v>   上解支出●</v>
          </cell>
        </row>
        <row r="271">
          <cell r="D271">
            <v>5314</v>
          </cell>
        </row>
        <row r="272">
          <cell r="A272">
            <v>23008</v>
          </cell>
          <cell r="B272" t="str">
            <v>   调出资金</v>
          </cell>
          <cell r="C272">
            <v>17711</v>
          </cell>
          <cell r="D272">
            <v>38447</v>
          </cell>
        </row>
        <row r="273">
          <cell r="A273">
            <v>23009</v>
          </cell>
          <cell r="B273" t="str">
            <v>   年终结余</v>
          </cell>
          <cell r="C273">
            <v>29160</v>
          </cell>
        </row>
        <row r="274">
          <cell r="A274">
            <v>231</v>
          </cell>
          <cell r="B274" t="str">
            <v>地方政府专项债务还本支出</v>
          </cell>
          <cell r="C274">
            <v>6620</v>
          </cell>
          <cell r="D274">
            <v>8800</v>
          </cell>
        </row>
        <row r="275">
          <cell r="B275" t="str">
            <v>各项支出合计</v>
          </cell>
          <cell r="C275">
            <v>145283</v>
          </cell>
          <cell r="D275">
            <v>260905</v>
          </cell>
        </row>
        <row r="276">
          <cell r="B276" t="str">
            <v>注：◆为2022年删除科目</v>
          </cell>
        </row>
      </sheetData>
      <sheetData sheetId="37"/>
      <sheetData sheetId="38">
        <row r="1">
          <cell r="B1" t="str">
            <v>2022年县本级政府性基金预算支出情况表</v>
          </cell>
        </row>
        <row r="2">
          <cell r="B2" t="str">
            <v>表三十一</v>
          </cell>
        </row>
        <row r="3">
          <cell r="A3" t="str">
            <v>科目编码</v>
          </cell>
          <cell r="B3" t="str">
            <v>项目</v>
          </cell>
          <cell r="C3" t="str">
            <v>2021年执行数</v>
          </cell>
          <cell r="D3" t="str">
            <v>2022年预算数</v>
          </cell>
        </row>
        <row r="4">
          <cell r="A4">
            <v>207</v>
          </cell>
          <cell r="B4" t="str">
            <v>一、文化旅游体育与传媒支出</v>
          </cell>
          <cell r="C4">
            <v>0</v>
          </cell>
        </row>
        <row r="5">
          <cell r="A5">
            <v>20707</v>
          </cell>
          <cell r="B5" t="str">
            <v>   国家电影事业发展专项资金安排的支出</v>
          </cell>
          <cell r="C5">
            <v>0</v>
          </cell>
        </row>
        <row r="6">
          <cell r="A6">
            <v>2070701</v>
          </cell>
          <cell r="B6" t="str">
            <v>      资助国产影片放映</v>
          </cell>
          <cell r="C6">
            <v>0</v>
          </cell>
        </row>
        <row r="7">
          <cell r="A7">
            <v>2070702</v>
          </cell>
          <cell r="B7" t="str">
            <v>      资助影院建设</v>
          </cell>
          <cell r="C7">
            <v>0</v>
          </cell>
        </row>
        <row r="8">
          <cell r="A8">
            <v>2070703</v>
          </cell>
          <cell r="B8" t="str">
            <v>      资助少数民族语电影译制</v>
          </cell>
          <cell r="C8">
            <v>0</v>
          </cell>
        </row>
        <row r="9">
          <cell r="A9">
            <v>2070704</v>
          </cell>
          <cell r="B9" t="str">
            <v>      购买农村电影公益性放映版权服务</v>
          </cell>
          <cell r="C9">
            <v>0</v>
          </cell>
        </row>
        <row r="10">
          <cell r="A10">
            <v>2070799</v>
          </cell>
          <cell r="B10" t="str">
            <v>      其他国家电影事业发展专项资金支出</v>
          </cell>
          <cell r="C10">
            <v>0</v>
          </cell>
        </row>
        <row r="11">
          <cell r="A11">
            <v>20709</v>
          </cell>
          <cell r="B11" t="str">
            <v>   旅游发展基金支出</v>
          </cell>
          <cell r="C11">
            <v>0</v>
          </cell>
        </row>
        <row r="12">
          <cell r="A12">
            <v>2070901</v>
          </cell>
          <cell r="B12" t="str">
            <v>      宣传促销</v>
          </cell>
          <cell r="C12">
            <v>0</v>
          </cell>
        </row>
        <row r="13">
          <cell r="A13">
            <v>2070902</v>
          </cell>
          <cell r="B13" t="str">
            <v>      行业规划</v>
          </cell>
          <cell r="C13">
            <v>0</v>
          </cell>
        </row>
        <row r="14">
          <cell r="A14">
            <v>2070903</v>
          </cell>
          <cell r="B14" t="str">
            <v>      旅游事业补助</v>
          </cell>
          <cell r="C14">
            <v>0</v>
          </cell>
        </row>
        <row r="15">
          <cell r="A15">
            <v>2070904</v>
          </cell>
          <cell r="B15" t="str">
            <v>      地方旅游开发项目补助</v>
          </cell>
          <cell r="C15">
            <v>0</v>
          </cell>
        </row>
        <row r="16">
          <cell r="A16">
            <v>2070999</v>
          </cell>
          <cell r="B16" t="str">
            <v>      其他旅游发展基金支出 </v>
          </cell>
          <cell r="C16">
            <v>0</v>
          </cell>
        </row>
        <row r="17">
          <cell r="A17">
            <v>20710</v>
          </cell>
          <cell r="B17" t="str">
            <v>   国家电影事业发展专项资金对应专项债务收入安排的支出</v>
          </cell>
          <cell r="C17">
            <v>0</v>
          </cell>
        </row>
        <row r="18">
          <cell r="A18">
            <v>2071001</v>
          </cell>
          <cell r="B18" t="str">
            <v>      资助城市影院</v>
          </cell>
          <cell r="C18">
            <v>0</v>
          </cell>
        </row>
        <row r="19">
          <cell r="A19">
            <v>2071099</v>
          </cell>
          <cell r="B19" t="str">
            <v>      其他国家电影事业发展专项资金对应专项债务收入支出</v>
          </cell>
          <cell r="C19">
            <v>0</v>
          </cell>
        </row>
        <row r="20">
          <cell r="A20">
            <v>208</v>
          </cell>
          <cell r="B20" t="str">
            <v>二、社会保障和就业支出</v>
          </cell>
          <cell r="C20">
            <v>75</v>
          </cell>
          <cell r="D20">
            <v>288</v>
          </cell>
        </row>
        <row r="21">
          <cell r="A21">
            <v>20822</v>
          </cell>
          <cell r="B21" t="str">
            <v>    大中型水库移民后期扶持基金支出</v>
          </cell>
          <cell r="C21">
            <v>65</v>
          </cell>
          <cell r="D21">
            <v>260</v>
          </cell>
        </row>
        <row r="22">
          <cell r="A22">
            <v>2082201</v>
          </cell>
          <cell r="B22" t="str">
            <v>      移民补助</v>
          </cell>
          <cell r="C22">
            <v>65</v>
          </cell>
          <cell r="D22">
            <v>155</v>
          </cell>
        </row>
        <row r="23">
          <cell r="A23">
            <v>2082202</v>
          </cell>
          <cell r="B23" t="str">
            <v>      基础设施建设和经济发展</v>
          </cell>
          <cell r="C23">
            <v>0</v>
          </cell>
          <cell r="D23">
            <v>105</v>
          </cell>
        </row>
        <row r="24">
          <cell r="A24">
            <v>2082299</v>
          </cell>
          <cell r="B24" t="str">
            <v>      其他大中型水库移民后期扶持基金支出</v>
          </cell>
          <cell r="C24">
            <v>0</v>
          </cell>
        </row>
        <row r="25">
          <cell r="A25">
            <v>20823</v>
          </cell>
          <cell r="B25" t="str">
            <v>    小型水库移民扶助基金安排的支出</v>
          </cell>
          <cell r="C25">
            <v>10</v>
          </cell>
          <cell r="D25">
            <v>28</v>
          </cell>
        </row>
        <row r="26">
          <cell r="A26">
            <v>2082301</v>
          </cell>
          <cell r="B26" t="str">
            <v>      移民补助</v>
          </cell>
          <cell r="C26">
            <v>0</v>
          </cell>
        </row>
        <row r="27">
          <cell r="A27">
            <v>2082302</v>
          </cell>
          <cell r="B27" t="str">
            <v>      基础设施建设和经济发展</v>
          </cell>
          <cell r="C27">
            <v>0</v>
          </cell>
        </row>
        <row r="28">
          <cell r="A28">
            <v>2082399</v>
          </cell>
          <cell r="B28" t="str">
            <v>      其他小型水库移民扶助基金支出</v>
          </cell>
          <cell r="C28">
            <v>10</v>
          </cell>
          <cell r="D28">
            <v>28</v>
          </cell>
        </row>
        <row r="29">
          <cell r="A29">
            <v>20829</v>
          </cell>
          <cell r="B29" t="str">
            <v>    小型水库移民扶助基金对应专项债务收入安排的支出</v>
          </cell>
          <cell r="C29">
            <v>0</v>
          </cell>
        </row>
        <row r="30">
          <cell r="A30">
            <v>2082901</v>
          </cell>
          <cell r="B30" t="str">
            <v>      基础设施建设和经济发展</v>
          </cell>
          <cell r="C30">
            <v>0</v>
          </cell>
        </row>
        <row r="31">
          <cell r="A31">
            <v>2082999</v>
          </cell>
          <cell r="B31" t="str">
            <v>      其他小型水库移民扶助基金对应专项债务收入安排的支出</v>
          </cell>
          <cell r="C31">
            <v>0</v>
          </cell>
        </row>
        <row r="32">
          <cell r="A32">
            <v>211</v>
          </cell>
          <cell r="B32" t="str">
            <v>三、节能环保支出</v>
          </cell>
          <cell r="C32">
            <v>0</v>
          </cell>
        </row>
        <row r="33">
          <cell r="A33">
            <v>21160</v>
          </cell>
          <cell r="B33" t="str">
            <v>    可再生能源电价附加收入安排的支出</v>
          </cell>
          <cell r="C33">
            <v>0</v>
          </cell>
        </row>
        <row r="34">
          <cell r="A34">
            <v>2116001</v>
          </cell>
          <cell r="B34" t="str">
            <v>      风力发电补助</v>
          </cell>
          <cell r="C34">
            <v>0</v>
          </cell>
        </row>
        <row r="35">
          <cell r="A35">
            <v>2116002</v>
          </cell>
          <cell r="B35" t="str">
            <v>      太阳能发电补助</v>
          </cell>
          <cell r="C35">
            <v>0</v>
          </cell>
        </row>
        <row r="36">
          <cell r="A36">
            <v>2116003</v>
          </cell>
          <cell r="B36" t="str">
            <v>      生物质能发电补助</v>
          </cell>
          <cell r="C36">
            <v>0</v>
          </cell>
        </row>
        <row r="37">
          <cell r="A37">
            <v>2116099</v>
          </cell>
          <cell r="B37" t="str">
            <v>      其他可再生能源电价附加收入安排的支出</v>
          </cell>
          <cell r="C37">
            <v>0</v>
          </cell>
        </row>
        <row r="38">
          <cell r="A38">
            <v>21161</v>
          </cell>
          <cell r="B38" t="str">
            <v>    废弃电器电子产品处理基金支出</v>
          </cell>
          <cell r="C38">
            <v>0</v>
          </cell>
        </row>
        <row r="39">
          <cell r="A39">
            <v>2116101</v>
          </cell>
          <cell r="B39" t="str">
            <v>      回收处理费用补贴</v>
          </cell>
          <cell r="C39">
            <v>0</v>
          </cell>
        </row>
        <row r="40">
          <cell r="A40">
            <v>2116102</v>
          </cell>
          <cell r="B40" t="str">
            <v>      信息系统建设</v>
          </cell>
          <cell r="C40">
            <v>0</v>
          </cell>
        </row>
        <row r="41">
          <cell r="A41">
            <v>2116103</v>
          </cell>
          <cell r="B41" t="str">
            <v>      基金征管经费</v>
          </cell>
          <cell r="C41">
            <v>0</v>
          </cell>
        </row>
        <row r="42">
          <cell r="A42">
            <v>2116104</v>
          </cell>
          <cell r="B42" t="str">
            <v>      其他废弃电器电子产品处理基金支出</v>
          </cell>
          <cell r="C42">
            <v>0</v>
          </cell>
        </row>
        <row r="43">
          <cell r="A43">
            <v>212</v>
          </cell>
          <cell r="B43" t="str">
            <v>四、城乡社区支出</v>
          </cell>
          <cell r="C43">
            <v>394</v>
          </cell>
          <cell r="D43">
            <v>126331</v>
          </cell>
        </row>
        <row r="44">
          <cell r="A44">
            <v>21208</v>
          </cell>
          <cell r="B44" t="str">
            <v>    国有土地使用权出让收入安排的支出</v>
          </cell>
          <cell r="C44">
            <v>9</v>
          </cell>
          <cell r="D44">
            <v>125882</v>
          </cell>
        </row>
        <row r="45">
          <cell r="A45">
            <v>2120801</v>
          </cell>
          <cell r="B45" t="str">
            <v>      征地和拆迁补偿支出</v>
          </cell>
          <cell r="C45">
            <v>0</v>
          </cell>
          <cell r="D45">
            <v>25237</v>
          </cell>
        </row>
        <row r="46">
          <cell r="A46">
            <v>2120802</v>
          </cell>
          <cell r="B46" t="str">
            <v>      土地开发支出</v>
          </cell>
          <cell r="C46">
            <v>0</v>
          </cell>
          <cell r="D46">
            <v>20899</v>
          </cell>
        </row>
        <row r="47">
          <cell r="A47">
            <v>2120803</v>
          </cell>
          <cell r="B47" t="str">
            <v>      城市建设支出</v>
          </cell>
          <cell r="C47">
            <v>0</v>
          </cell>
        </row>
        <row r="48">
          <cell r="A48">
            <v>2120804</v>
          </cell>
          <cell r="B48" t="str">
            <v>      农村基础设施建设支出</v>
          </cell>
          <cell r="C48">
            <v>0</v>
          </cell>
        </row>
        <row r="49">
          <cell r="A49">
            <v>2120805</v>
          </cell>
          <cell r="B49" t="str">
            <v>      补助被征地农民支出</v>
          </cell>
          <cell r="C49">
            <v>0</v>
          </cell>
        </row>
        <row r="50">
          <cell r="A50">
            <v>2120806</v>
          </cell>
          <cell r="B50" t="str">
            <v>      土地出让业务支出</v>
          </cell>
          <cell r="C50">
            <v>0</v>
          </cell>
        </row>
        <row r="51">
          <cell r="A51">
            <v>2120807</v>
          </cell>
          <cell r="B51" t="str">
            <v>      廉租住房支出</v>
          </cell>
          <cell r="C51">
            <v>0</v>
          </cell>
        </row>
        <row r="52">
          <cell r="A52">
            <v>2120809</v>
          </cell>
          <cell r="B52" t="str">
            <v>      支付破产或改制企业职工安置费</v>
          </cell>
          <cell r="C52">
            <v>0</v>
          </cell>
        </row>
        <row r="53">
          <cell r="A53">
            <v>2120810</v>
          </cell>
          <cell r="B53" t="str">
            <v>      棚户区改造支出</v>
          </cell>
          <cell r="C53">
            <v>0</v>
          </cell>
        </row>
        <row r="54">
          <cell r="A54">
            <v>2120811</v>
          </cell>
          <cell r="B54" t="str">
            <v>      公共租赁住房支出</v>
          </cell>
          <cell r="C54">
            <v>0</v>
          </cell>
        </row>
        <row r="55">
          <cell r="A55">
            <v>2120813</v>
          </cell>
          <cell r="B55" t="str">
            <v>      保障性住房租金补贴</v>
          </cell>
          <cell r="C55">
            <v>0</v>
          </cell>
        </row>
        <row r="56">
          <cell r="A56">
            <v>2120814</v>
          </cell>
          <cell r="B56" t="str">
            <v>      农业生产发展支出●</v>
          </cell>
        </row>
        <row r="57">
          <cell r="A57">
            <v>2120815</v>
          </cell>
          <cell r="B57" t="str">
            <v>      农村社会事业支出●</v>
          </cell>
        </row>
        <row r="58">
          <cell r="A58">
            <v>2120816</v>
          </cell>
          <cell r="B58" t="str">
            <v>      农业农村生态环境支出●</v>
          </cell>
        </row>
        <row r="59">
          <cell r="A59">
            <v>2120899</v>
          </cell>
          <cell r="B59" t="str">
            <v>      其他国有土地使用权出让收入安排的支出</v>
          </cell>
          <cell r="C59">
            <v>9</v>
          </cell>
          <cell r="D59">
            <v>79746</v>
          </cell>
        </row>
        <row r="60">
          <cell r="A60">
            <v>21210</v>
          </cell>
          <cell r="B60" t="str">
            <v>    国有土地收益基金安排的支出</v>
          </cell>
          <cell r="C60">
            <v>0</v>
          </cell>
        </row>
        <row r="61">
          <cell r="A61">
            <v>2121001</v>
          </cell>
          <cell r="B61" t="str">
            <v>      征地和拆迁补偿支出</v>
          </cell>
          <cell r="C61">
            <v>0</v>
          </cell>
        </row>
        <row r="62">
          <cell r="A62">
            <v>2121002</v>
          </cell>
          <cell r="B62" t="str">
            <v>      土地开发支出</v>
          </cell>
          <cell r="C62">
            <v>0</v>
          </cell>
        </row>
        <row r="63">
          <cell r="A63">
            <v>2121099</v>
          </cell>
          <cell r="B63" t="str">
            <v>      其他国有土地收益基金支出</v>
          </cell>
          <cell r="C63">
            <v>0</v>
          </cell>
        </row>
        <row r="64">
          <cell r="A64">
            <v>21211</v>
          </cell>
          <cell r="B64" t="str">
            <v>    农业土地开发资金安排的支出</v>
          </cell>
          <cell r="C64">
            <v>0</v>
          </cell>
        </row>
        <row r="65">
          <cell r="A65">
            <v>21213</v>
          </cell>
          <cell r="B65" t="str">
            <v>    城市基础设施配套费安排的支出</v>
          </cell>
          <cell r="C65">
            <v>0</v>
          </cell>
        </row>
        <row r="66">
          <cell r="A66">
            <v>2121301</v>
          </cell>
          <cell r="B66" t="str">
            <v>      城市公共设施</v>
          </cell>
          <cell r="C66">
            <v>0</v>
          </cell>
        </row>
        <row r="67">
          <cell r="A67">
            <v>2121302</v>
          </cell>
          <cell r="B67" t="str">
            <v>      城市环境卫生</v>
          </cell>
          <cell r="C67">
            <v>0</v>
          </cell>
        </row>
        <row r="68">
          <cell r="A68">
            <v>2121303</v>
          </cell>
          <cell r="B68" t="str">
            <v>      公有房屋</v>
          </cell>
          <cell r="C68">
            <v>0</v>
          </cell>
        </row>
        <row r="69">
          <cell r="A69">
            <v>2121304</v>
          </cell>
          <cell r="B69" t="str">
            <v>      城市防洪</v>
          </cell>
          <cell r="C69">
            <v>0</v>
          </cell>
        </row>
        <row r="70">
          <cell r="A70">
            <v>2121399</v>
          </cell>
          <cell r="B70" t="str">
            <v>      其他城市基础设施配套费安排的支出</v>
          </cell>
          <cell r="C70">
            <v>0</v>
          </cell>
        </row>
        <row r="71">
          <cell r="A71">
            <v>21214</v>
          </cell>
          <cell r="B71" t="str">
            <v>    污水处理费收入安排的支出</v>
          </cell>
          <cell r="C71">
            <v>385</v>
          </cell>
          <cell r="D71">
            <v>449</v>
          </cell>
        </row>
        <row r="72">
          <cell r="A72">
            <v>2121401</v>
          </cell>
          <cell r="B72" t="str">
            <v>      污水处理设施建设和运营</v>
          </cell>
          <cell r="C72">
            <v>385</v>
          </cell>
          <cell r="D72">
            <v>449</v>
          </cell>
        </row>
        <row r="73">
          <cell r="A73">
            <v>2121402</v>
          </cell>
          <cell r="B73" t="str">
            <v>      代征手续费</v>
          </cell>
          <cell r="C73">
            <v>0</v>
          </cell>
        </row>
        <row r="74">
          <cell r="A74">
            <v>2121499</v>
          </cell>
          <cell r="B74" t="str">
            <v>      其他污水处理费安排的支出</v>
          </cell>
          <cell r="C74">
            <v>0</v>
          </cell>
        </row>
        <row r="75">
          <cell r="A75">
            <v>21215</v>
          </cell>
          <cell r="B75" t="str">
            <v>    土地储备专项债券收入安排的支出</v>
          </cell>
          <cell r="C75">
            <v>0</v>
          </cell>
        </row>
        <row r="76">
          <cell r="A76">
            <v>2121501</v>
          </cell>
          <cell r="B76" t="str">
            <v>      征地和拆迁补偿支出</v>
          </cell>
          <cell r="C76">
            <v>0</v>
          </cell>
        </row>
        <row r="77">
          <cell r="A77">
            <v>2121502</v>
          </cell>
          <cell r="B77" t="str">
            <v>      土地开发支出</v>
          </cell>
          <cell r="C77">
            <v>0</v>
          </cell>
        </row>
        <row r="78">
          <cell r="A78">
            <v>2121599</v>
          </cell>
          <cell r="B78" t="str">
            <v>      其他土地储备专项债券收入安排的支出</v>
          </cell>
          <cell r="C78">
            <v>0</v>
          </cell>
        </row>
        <row r="79">
          <cell r="A79">
            <v>21216</v>
          </cell>
          <cell r="B79" t="str">
            <v>    棚户区改造专项债券收入安排的支出</v>
          </cell>
          <cell r="C79">
            <v>0</v>
          </cell>
        </row>
        <row r="80">
          <cell r="A80">
            <v>2121601</v>
          </cell>
          <cell r="B80" t="str">
            <v>      征地和拆迁补偿支出</v>
          </cell>
          <cell r="C80">
            <v>0</v>
          </cell>
        </row>
        <row r="81">
          <cell r="A81">
            <v>2121602</v>
          </cell>
          <cell r="B81" t="str">
            <v>      土地开发支出</v>
          </cell>
          <cell r="C81">
            <v>0</v>
          </cell>
        </row>
        <row r="82">
          <cell r="A82">
            <v>2121699</v>
          </cell>
          <cell r="B82" t="str">
            <v>      其他棚户区改造专项债券收入安排的支出</v>
          </cell>
          <cell r="C82">
            <v>0</v>
          </cell>
        </row>
        <row r="83">
          <cell r="A83">
            <v>21217</v>
          </cell>
          <cell r="B83" t="str">
            <v>    城市基础设施配套费对应专项债务收入安排的支出</v>
          </cell>
          <cell r="C83">
            <v>0</v>
          </cell>
        </row>
        <row r="84">
          <cell r="A84">
            <v>2121701</v>
          </cell>
          <cell r="B84" t="str">
            <v>      城市公共设施</v>
          </cell>
          <cell r="C84">
            <v>0</v>
          </cell>
        </row>
        <row r="85">
          <cell r="A85">
            <v>2121702</v>
          </cell>
          <cell r="B85" t="str">
            <v>      城市环境卫生</v>
          </cell>
          <cell r="C85">
            <v>0</v>
          </cell>
        </row>
        <row r="86">
          <cell r="A86">
            <v>2121703</v>
          </cell>
          <cell r="B86" t="str">
            <v>      公有房屋</v>
          </cell>
          <cell r="C86">
            <v>0</v>
          </cell>
        </row>
        <row r="87">
          <cell r="A87">
            <v>2121704</v>
          </cell>
          <cell r="B87" t="str">
            <v>      城市防洪</v>
          </cell>
          <cell r="C87">
            <v>0</v>
          </cell>
        </row>
        <row r="88">
          <cell r="A88">
            <v>2121799</v>
          </cell>
          <cell r="B88" t="str">
            <v>      其他城市基础设施配套费对应专项债务收入安排的支出</v>
          </cell>
          <cell r="C88">
            <v>0</v>
          </cell>
        </row>
        <row r="89">
          <cell r="A89">
            <v>21218</v>
          </cell>
          <cell r="B89" t="str">
            <v>    污水处理费对应专项债务收入安排的支出</v>
          </cell>
          <cell r="C89">
            <v>0</v>
          </cell>
        </row>
        <row r="90">
          <cell r="A90">
            <v>2121801</v>
          </cell>
          <cell r="B90" t="str">
            <v>      污水处理设施建设和运营</v>
          </cell>
          <cell r="C90">
            <v>0</v>
          </cell>
        </row>
        <row r="91">
          <cell r="A91">
            <v>2121899</v>
          </cell>
          <cell r="B91" t="str">
            <v>      其他污水处理费对应专项债务收入安排的支出</v>
          </cell>
          <cell r="C91">
            <v>0</v>
          </cell>
        </row>
        <row r="92">
          <cell r="A92">
            <v>21219</v>
          </cell>
          <cell r="B92" t="str">
            <v>    国有土地使用权出让收入对应专项债务收入安排的支出</v>
          </cell>
          <cell r="C92">
            <v>0</v>
          </cell>
        </row>
        <row r="93">
          <cell r="A93">
            <v>2121901</v>
          </cell>
          <cell r="B93" t="str">
            <v>      征地和拆迁补偿支出</v>
          </cell>
          <cell r="C93">
            <v>0</v>
          </cell>
        </row>
        <row r="94">
          <cell r="A94">
            <v>2121902</v>
          </cell>
          <cell r="B94" t="str">
            <v>      土地开发支出</v>
          </cell>
          <cell r="C94">
            <v>0</v>
          </cell>
        </row>
        <row r="95">
          <cell r="A95">
            <v>2121903</v>
          </cell>
          <cell r="B95" t="str">
            <v>      城市建设支出</v>
          </cell>
          <cell r="C95">
            <v>0</v>
          </cell>
        </row>
        <row r="96">
          <cell r="A96">
            <v>2121904</v>
          </cell>
          <cell r="B96" t="str">
            <v>      农村基础设施建设支出</v>
          </cell>
          <cell r="C96">
            <v>0</v>
          </cell>
        </row>
        <row r="97">
          <cell r="A97">
            <v>2121905</v>
          </cell>
          <cell r="B97" t="str">
            <v>      廉租住房支出</v>
          </cell>
          <cell r="C97">
            <v>0</v>
          </cell>
        </row>
        <row r="98">
          <cell r="A98">
            <v>2121906</v>
          </cell>
          <cell r="B98" t="str">
            <v>      棚户区改造支出</v>
          </cell>
          <cell r="C98">
            <v>0</v>
          </cell>
        </row>
        <row r="99">
          <cell r="A99">
            <v>2121907</v>
          </cell>
          <cell r="B99" t="str">
            <v>      公共租赁住房支出</v>
          </cell>
          <cell r="C99">
            <v>0</v>
          </cell>
        </row>
        <row r="100">
          <cell r="A100">
            <v>2121999</v>
          </cell>
          <cell r="B100" t="str">
            <v>      其他国有土地使用权出让收入对应专项债务收入安排的支出</v>
          </cell>
          <cell r="C100">
            <v>0</v>
          </cell>
        </row>
        <row r="101">
          <cell r="A101">
            <v>213</v>
          </cell>
          <cell r="B101" t="str">
            <v>五、农林水支出</v>
          </cell>
          <cell r="C101">
            <v>78</v>
          </cell>
          <cell r="D101">
            <v>452</v>
          </cell>
        </row>
        <row r="102">
          <cell r="A102">
            <v>21366</v>
          </cell>
          <cell r="B102" t="str">
            <v>    大中型水库库区基金安排的支出</v>
          </cell>
          <cell r="C102">
            <v>78</v>
          </cell>
        </row>
        <row r="103">
          <cell r="A103">
            <v>2136601</v>
          </cell>
          <cell r="B103" t="str">
            <v>      基础设施建设和经济发展</v>
          </cell>
          <cell r="C103">
            <v>66</v>
          </cell>
        </row>
        <row r="104">
          <cell r="A104">
            <v>2136602</v>
          </cell>
          <cell r="B104" t="str">
            <v>      解决移民遗留问题</v>
          </cell>
          <cell r="C104">
            <v>0</v>
          </cell>
        </row>
        <row r="105">
          <cell r="A105">
            <v>2136603</v>
          </cell>
          <cell r="B105" t="str">
            <v>      库区防护工程维护</v>
          </cell>
          <cell r="C105">
            <v>0</v>
          </cell>
        </row>
        <row r="106">
          <cell r="A106">
            <v>2136699</v>
          </cell>
          <cell r="B106" t="str">
            <v>      其他大中型水库库区基金支出</v>
          </cell>
          <cell r="C106">
            <v>12</v>
          </cell>
        </row>
        <row r="107">
          <cell r="A107">
            <v>21367</v>
          </cell>
          <cell r="B107" t="str">
            <v>    三峡水库库区基金支出</v>
          </cell>
          <cell r="C107">
            <v>0</v>
          </cell>
        </row>
        <row r="108">
          <cell r="A108">
            <v>2136701</v>
          </cell>
          <cell r="B108" t="str">
            <v>      基础设施建设和经济发展</v>
          </cell>
          <cell r="C108">
            <v>0</v>
          </cell>
        </row>
        <row r="109">
          <cell r="A109">
            <v>2136702</v>
          </cell>
          <cell r="B109" t="str">
            <v>      解决移民遗留问题</v>
          </cell>
          <cell r="C109">
            <v>0</v>
          </cell>
        </row>
        <row r="110">
          <cell r="A110">
            <v>2136703</v>
          </cell>
          <cell r="B110" t="str">
            <v>      库区维护和管理</v>
          </cell>
          <cell r="C110">
            <v>0</v>
          </cell>
        </row>
        <row r="111">
          <cell r="A111">
            <v>2136799</v>
          </cell>
          <cell r="B111" t="str">
            <v>      其他三峡水库库区基金支出</v>
          </cell>
          <cell r="C111">
            <v>0</v>
          </cell>
        </row>
        <row r="112">
          <cell r="A112">
            <v>21369</v>
          </cell>
          <cell r="B112" t="str">
            <v>    国家重大水利工程建设基金安排的支出</v>
          </cell>
          <cell r="C112">
            <v>0</v>
          </cell>
        </row>
        <row r="113">
          <cell r="A113">
            <v>2136901</v>
          </cell>
          <cell r="B113" t="str">
            <v>      南水北调工程建设</v>
          </cell>
          <cell r="C113">
            <v>0</v>
          </cell>
        </row>
        <row r="114">
          <cell r="A114">
            <v>2136902</v>
          </cell>
          <cell r="B114" t="str">
            <v>      三峡后续工作</v>
          </cell>
          <cell r="C114">
            <v>0</v>
          </cell>
        </row>
        <row r="115">
          <cell r="A115">
            <v>2136903</v>
          </cell>
          <cell r="B115" t="str">
            <v>      地方重大水利工程建设</v>
          </cell>
          <cell r="C115">
            <v>0</v>
          </cell>
        </row>
        <row r="116">
          <cell r="A116">
            <v>2136999</v>
          </cell>
          <cell r="B116" t="str">
            <v>      其他重大水利工程建设基金支出</v>
          </cell>
          <cell r="C116">
            <v>0</v>
          </cell>
        </row>
        <row r="117">
          <cell r="A117">
            <v>21370</v>
          </cell>
          <cell r="B117" t="str">
            <v>    大中型水库库区基金对应专项债务收入安排的支出</v>
          </cell>
          <cell r="C117">
            <v>0</v>
          </cell>
          <cell r="D117">
            <v>212</v>
          </cell>
        </row>
        <row r="118">
          <cell r="A118">
            <v>2137001</v>
          </cell>
          <cell r="B118" t="str">
            <v>      基础设施建设和经济发展</v>
          </cell>
          <cell r="C118">
            <v>0</v>
          </cell>
          <cell r="D118">
            <v>200</v>
          </cell>
        </row>
        <row r="119">
          <cell r="A119">
            <v>2137099</v>
          </cell>
          <cell r="B119" t="str">
            <v>      其他大中型水库库区基金对应专项债务收入支出</v>
          </cell>
          <cell r="C119">
            <v>0</v>
          </cell>
          <cell r="D119">
            <v>12</v>
          </cell>
        </row>
        <row r="120">
          <cell r="A120">
            <v>21371</v>
          </cell>
          <cell r="B120" t="str">
            <v>    国家重大水利工程建设基金对应专项债务收入安排的支出</v>
          </cell>
          <cell r="C120">
            <v>0</v>
          </cell>
          <cell r="D120">
            <v>240</v>
          </cell>
        </row>
        <row r="121">
          <cell r="A121">
            <v>2137101</v>
          </cell>
          <cell r="B121" t="str">
            <v>      南水北调工程建设</v>
          </cell>
          <cell r="C121">
            <v>0</v>
          </cell>
        </row>
        <row r="122">
          <cell r="A122">
            <v>2137102</v>
          </cell>
          <cell r="B122" t="str">
            <v>      三峡工程后续工作</v>
          </cell>
          <cell r="C122">
            <v>0</v>
          </cell>
        </row>
        <row r="123">
          <cell r="A123">
            <v>2137103</v>
          </cell>
          <cell r="B123" t="str">
            <v>      地方重大水利工程建设</v>
          </cell>
          <cell r="C123">
            <v>0</v>
          </cell>
        </row>
        <row r="124">
          <cell r="A124">
            <v>2137199</v>
          </cell>
          <cell r="B124" t="str">
            <v>      其他重大水利工程建设基金对应专项债务收入支出</v>
          </cell>
          <cell r="C124">
            <v>0</v>
          </cell>
          <cell r="D124">
            <v>240</v>
          </cell>
        </row>
        <row r="125">
          <cell r="A125">
            <v>214</v>
          </cell>
          <cell r="B125" t="str">
            <v>六、交通运输支出</v>
          </cell>
          <cell r="C125">
            <v>30000</v>
          </cell>
          <cell r="D125">
            <v>72700</v>
          </cell>
        </row>
        <row r="126">
          <cell r="A126">
            <v>21460</v>
          </cell>
          <cell r="B126" t="str">
            <v>    海南省高等级公路车辆通行附加费安排的支出</v>
          </cell>
          <cell r="C126">
            <v>0</v>
          </cell>
        </row>
        <row r="127">
          <cell r="A127">
            <v>2146001</v>
          </cell>
          <cell r="B127" t="str">
            <v>      公路建设</v>
          </cell>
          <cell r="C127">
            <v>0</v>
          </cell>
        </row>
        <row r="128">
          <cell r="A128">
            <v>2146002</v>
          </cell>
          <cell r="B128" t="str">
            <v>      公路养护</v>
          </cell>
          <cell r="C128">
            <v>0</v>
          </cell>
        </row>
        <row r="129">
          <cell r="A129">
            <v>2146003</v>
          </cell>
          <cell r="B129" t="str">
            <v>      公路还贷</v>
          </cell>
          <cell r="C129">
            <v>0</v>
          </cell>
        </row>
        <row r="130">
          <cell r="A130">
            <v>2146099</v>
          </cell>
          <cell r="B130" t="str">
            <v>      其他海南省高等级公路车辆通行附加费安排的支出</v>
          </cell>
          <cell r="C130">
            <v>0</v>
          </cell>
        </row>
        <row r="131">
          <cell r="A131">
            <v>21462</v>
          </cell>
          <cell r="B131" t="str">
            <v>    车辆通行费安排的支出</v>
          </cell>
          <cell r="C131">
            <v>0</v>
          </cell>
        </row>
        <row r="132">
          <cell r="A132">
            <v>2146201</v>
          </cell>
          <cell r="B132" t="str">
            <v>      公路还贷</v>
          </cell>
          <cell r="C132">
            <v>0</v>
          </cell>
        </row>
        <row r="133">
          <cell r="A133">
            <v>2146202</v>
          </cell>
          <cell r="B133" t="str">
            <v>      政府还贷公路养护</v>
          </cell>
          <cell r="C133">
            <v>0</v>
          </cell>
        </row>
        <row r="134">
          <cell r="A134">
            <v>2146203</v>
          </cell>
          <cell r="B134" t="str">
            <v>      政府还贷公路管理</v>
          </cell>
          <cell r="C134">
            <v>0</v>
          </cell>
        </row>
        <row r="135">
          <cell r="A135">
            <v>2146299</v>
          </cell>
          <cell r="B135" t="str">
            <v>      其他车辆通行费安排的支出</v>
          </cell>
          <cell r="C135">
            <v>0</v>
          </cell>
        </row>
        <row r="136">
          <cell r="A136">
            <v>21463</v>
          </cell>
          <cell r="B136" t="str">
            <v>    港口建设费安排的支出◆</v>
          </cell>
          <cell r="C136">
            <v>0</v>
          </cell>
        </row>
        <row r="137">
          <cell r="A137">
            <v>2146301</v>
          </cell>
          <cell r="B137" t="str">
            <v>      港口设施◆</v>
          </cell>
          <cell r="C137">
            <v>0</v>
          </cell>
        </row>
        <row r="138">
          <cell r="A138">
            <v>2146302</v>
          </cell>
          <cell r="B138" t="str">
            <v>      航道建设和维护◆</v>
          </cell>
          <cell r="C138">
            <v>0</v>
          </cell>
        </row>
        <row r="139">
          <cell r="A139">
            <v>2146303</v>
          </cell>
          <cell r="B139" t="str">
            <v>      航运保障系统建设◆</v>
          </cell>
          <cell r="C139">
            <v>0</v>
          </cell>
        </row>
        <row r="140">
          <cell r="A140">
            <v>2146399</v>
          </cell>
          <cell r="B140" t="str">
            <v>      其他港口建设费安排的支出◆</v>
          </cell>
          <cell r="C140">
            <v>0</v>
          </cell>
        </row>
        <row r="141">
          <cell r="A141">
            <v>21464</v>
          </cell>
          <cell r="B141" t="str">
            <v>    铁路建设基金支出</v>
          </cell>
          <cell r="C141">
            <v>0</v>
          </cell>
        </row>
        <row r="142">
          <cell r="A142">
            <v>2146401</v>
          </cell>
          <cell r="B142" t="str">
            <v>      铁路建设投资</v>
          </cell>
          <cell r="C142">
            <v>0</v>
          </cell>
        </row>
        <row r="143">
          <cell r="A143">
            <v>2146402</v>
          </cell>
          <cell r="B143" t="str">
            <v>      购置铁路机车车辆</v>
          </cell>
          <cell r="C143">
            <v>0</v>
          </cell>
        </row>
        <row r="144">
          <cell r="A144">
            <v>2146403</v>
          </cell>
          <cell r="B144" t="str">
            <v>      铁路还贷</v>
          </cell>
          <cell r="C144">
            <v>0</v>
          </cell>
        </row>
        <row r="145">
          <cell r="A145">
            <v>2146404</v>
          </cell>
          <cell r="B145" t="str">
            <v>      建设项目铺底资金</v>
          </cell>
          <cell r="C145">
            <v>0</v>
          </cell>
        </row>
        <row r="146">
          <cell r="A146">
            <v>2146405</v>
          </cell>
          <cell r="B146" t="str">
            <v>      勘测设计</v>
          </cell>
          <cell r="C146">
            <v>0</v>
          </cell>
        </row>
        <row r="147">
          <cell r="A147">
            <v>2146406</v>
          </cell>
          <cell r="B147" t="str">
            <v>      注册资本金</v>
          </cell>
          <cell r="C147">
            <v>0</v>
          </cell>
        </row>
        <row r="148">
          <cell r="A148">
            <v>2146407</v>
          </cell>
          <cell r="B148" t="str">
            <v>      周转资金</v>
          </cell>
          <cell r="C148">
            <v>0</v>
          </cell>
        </row>
        <row r="149">
          <cell r="A149">
            <v>2146499</v>
          </cell>
          <cell r="B149" t="str">
            <v>      其他铁路建设基金支出</v>
          </cell>
          <cell r="C149">
            <v>0</v>
          </cell>
        </row>
        <row r="150">
          <cell r="A150">
            <v>21468</v>
          </cell>
          <cell r="B150" t="str">
            <v>    船舶油污损害赔偿基金支出</v>
          </cell>
          <cell r="C150">
            <v>0</v>
          </cell>
        </row>
        <row r="151">
          <cell r="A151">
            <v>2146801</v>
          </cell>
          <cell r="B151" t="str">
            <v>      应急处置费用</v>
          </cell>
          <cell r="C151">
            <v>0</v>
          </cell>
        </row>
        <row r="152">
          <cell r="A152">
            <v>2146802</v>
          </cell>
          <cell r="B152" t="str">
            <v>      控制清除污染</v>
          </cell>
          <cell r="C152">
            <v>0</v>
          </cell>
        </row>
        <row r="153">
          <cell r="A153">
            <v>2146803</v>
          </cell>
          <cell r="B153" t="str">
            <v>      损失补偿</v>
          </cell>
          <cell r="C153">
            <v>0</v>
          </cell>
        </row>
        <row r="154">
          <cell r="A154">
            <v>2146804</v>
          </cell>
          <cell r="B154" t="str">
            <v>      生态恢复</v>
          </cell>
          <cell r="C154">
            <v>0</v>
          </cell>
        </row>
        <row r="155">
          <cell r="A155">
            <v>2146805</v>
          </cell>
          <cell r="B155" t="str">
            <v>      监视监测</v>
          </cell>
          <cell r="C155">
            <v>0</v>
          </cell>
        </row>
        <row r="156">
          <cell r="A156">
            <v>2146899</v>
          </cell>
          <cell r="B156" t="str">
            <v>      其他船舶油污损害赔偿基金支出</v>
          </cell>
          <cell r="C156">
            <v>0</v>
          </cell>
        </row>
        <row r="157">
          <cell r="A157">
            <v>21469</v>
          </cell>
          <cell r="B157" t="str">
            <v>    民航发展基金支出</v>
          </cell>
          <cell r="C157">
            <v>0</v>
          </cell>
        </row>
        <row r="158">
          <cell r="A158">
            <v>2146901</v>
          </cell>
          <cell r="B158" t="str">
            <v>      民航机场建设</v>
          </cell>
          <cell r="C158">
            <v>0</v>
          </cell>
        </row>
        <row r="159">
          <cell r="A159">
            <v>2146902</v>
          </cell>
          <cell r="B159" t="str">
            <v>      空管系统建设</v>
          </cell>
          <cell r="C159">
            <v>0</v>
          </cell>
        </row>
        <row r="160">
          <cell r="A160">
            <v>2146903</v>
          </cell>
          <cell r="B160" t="str">
            <v>      民航安全</v>
          </cell>
          <cell r="C160">
            <v>0</v>
          </cell>
        </row>
        <row r="161">
          <cell r="A161">
            <v>2146904</v>
          </cell>
          <cell r="B161" t="str">
            <v>      航线和机场补贴</v>
          </cell>
          <cell r="C161">
            <v>0</v>
          </cell>
        </row>
        <row r="162">
          <cell r="A162">
            <v>2146906</v>
          </cell>
          <cell r="B162" t="str">
            <v>      民航节能减排</v>
          </cell>
          <cell r="C162">
            <v>0</v>
          </cell>
        </row>
        <row r="163">
          <cell r="A163">
            <v>2146907</v>
          </cell>
          <cell r="B163" t="str">
            <v>      通用航空发展</v>
          </cell>
          <cell r="C163">
            <v>0</v>
          </cell>
        </row>
        <row r="164">
          <cell r="A164">
            <v>2146908</v>
          </cell>
          <cell r="B164" t="str">
            <v>      征管经费</v>
          </cell>
          <cell r="C164">
            <v>0</v>
          </cell>
        </row>
        <row r="165">
          <cell r="A165">
            <v>2146999</v>
          </cell>
          <cell r="B165" t="str">
            <v>      其他民航发展基金支出</v>
          </cell>
          <cell r="C165">
            <v>0</v>
          </cell>
        </row>
        <row r="166">
          <cell r="A166">
            <v>21470</v>
          </cell>
          <cell r="B166" t="str">
            <v>    海南省高等级公路车辆通行附加费对应专项债务收入安排的支出</v>
          </cell>
          <cell r="C166">
            <v>0</v>
          </cell>
        </row>
        <row r="167">
          <cell r="A167">
            <v>2147001</v>
          </cell>
          <cell r="B167" t="str">
            <v>      公路建设</v>
          </cell>
          <cell r="C167">
            <v>0</v>
          </cell>
        </row>
        <row r="168">
          <cell r="A168">
            <v>2147099</v>
          </cell>
          <cell r="B168" t="str">
            <v>      其他海南省高等级公路车辆通行附加费对应专项债务收入安排的支出</v>
          </cell>
          <cell r="C168">
            <v>0</v>
          </cell>
        </row>
        <row r="169">
          <cell r="A169">
            <v>21471</v>
          </cell>
          <cell r="B169" t="str">
            <v>    政府收费公路专项债券收入安排的支出</v>
          </cell>
          <cell r="C169">
            <v>30000</v>
          </cell>
          <cell r="D169">
            <v>72700</v>
          </cell>
        </row>
        <row r="170">
          <cell r="A170">
            <v>2147101</v>
          </cell>
          <cell r="B170" t="str">
            <v>      公路建设</v>
          </cell>
          <cell r="C170">
            <v>30000</v>
          </cell>
          <cell r="D170">
            <v>72700</v>
          </cell>
        </row>
        <row r="171">
          <cell r="A171">
            <v>2147199</v>
          </cell>
          <cell r="B171" t="str">
            <v>      其他政府收费公路专项债券收入安排的支出</v>
          </cell>
          <cell r="C171">
            <v>0</v>
          </cell>
        </row>
        <row r="172">
          <cell r="A172">
            <v>21472</v>
          </cell>
          <cell r="B172" t="str">
            <v>    车辆通行费对应专项债务收入安排的支出</v>
          </cell>
          <cell r="C172">
            <v>0</v>
          </cell>
        </row>
        <row r="173">
          <cell r="A173">
            <v>21473</v>
          </cell>
          <cell r="B173" t="str">
            <v>    港口建设费对应专项债务收入安排的支出◆</v>
          </cell>
          <cell r="C173">
            <v>0</v>
          </cell>
        </row>
        <row r="174">
          <cell r="A174">
            <v>2147301</v>
          </cell>
          <cell r="B174" t="str">
            <v>      港口设施◆</v>
          </cell>
          <cell r="C174">
            <v>0</v>
          </cell>
        </row>
        <row r="175">
          <cell r="A175">
            <v>2147303</v>
          </cell>
          <cell r="B175" t="str">
            <v>      航运保障系统建设◆</v>
          </cell>
          <cell r="C175">
            <v>0</v>
          </cell>
        </row>
        <row r="176">
          <cell r="A176">
            <v>2147399</v>
          </cell>
          <cell r="B176" t="str">
            <v>      其他港口建设费对应专项债务收入安排的支出◆</v>
          </cell>
          <cell r="C176">
            <v>0</v>
          </cell>
        </row>
        <row r="177">
          <cell r="A177">
            <v>215</v>
          </cell>
          <cell r="B177" t="str">
            <v>七、资源勘探工业信息等支出</v>
          </cell>
          <cell r="C177">
            <v>0</v>
          </cell>
        </row>
        <row r="178">
          <cell r="A178">
            <v>21562</v>
          </cell>
          <cell r="B178" t="str">
            <v>    农网还贷资金支出</v>
          </cell>
          <cell r="C178">
            <v>0</v>
          </cell>
        </row>
        <row r="179">
          <cell r="A179">
            <v>2156202</v>
          </cell>
          <cell r="B179" t="str">
            <v>      地方农网还贷资金支出</v>
          </cell>
          <cell r="C179">
            <v>0</v>
          </cell>
        </row>
        <row r="180">
          <cell r="A180">
            <v>2156299</v>
          </cell>
          <cell r="B180" t="str">
            <v>      其他农网还贷资金支出</v>
          </cell>
          <cell r="C180">
            <v>0</v>
          </cell>
        </row>
        <row r="181">
          <cell r="A181">
            <v>229</v>
          </cell>
          <cell r="B181" t="str">
            <v>八、其他支出</v>
          </cell>
          <cell r="C181">
            <v>59338</v>
          </cell>
          <cell r="D181">
            <v>1755</v>
          </cell>
        </row>
        <row r="182">
          <cell r="A182">
            <v>22904</v>
          </cell>
          <cell r="B182" t="str">
            <v>    其他政府性基金及对应专项债务收入安排的支出</v>
          </cell>
          <cell r="C182">
            <v>59000</v>
          </cell>
        </row>
        <row r="183">
          <cell r="A183">
            <v>2290401</v>
          </cell>
          <cell r="B183" t="str">
            <v>      其他政府性基金安排的支出</v>
          </cell>
          <cell r="C183">
            <v>0</v>
          </cell>
        </row>
        <row r="184">
          <cell r="A184">
            <v>2290402</v>
          </cell>
          <cell r="B184" t="str">
            <v>      其他地方自行试点项目收益专项债券收入安排的支出</v>
          </cell>
          <cell r="C184">
            <v>59000</v>
          </cell>
        </row>
        <row r="185">
          <cell r="A185">
            <v>2290403</v>
          </cell>
          <cell r="B185" t="str">
            <v>      其他政府性基金债务收入安排的支出</v>
          </cell>
          <cell r="C185">
            <v>0</v>
          </cell>
        </row>
        <row r="186">
          <cell r="A186">
            <v>22908</v>
          </cell>
          <cell r="B186" t="str">
            <v>    彩票发行销售机构业务费安排的支出</v>
          </cell>
          <cell r="C186">
            <v>0</v>
          </cell>
        </row>
        <row r="187">
          <cell r="A187">
            <v>2290802</v>
          </cell>
          <cell r="B187" t="str">
            <v>      福利彩票发行机构的业务费支出</v>
          </cell>
          <cell r="C187">
            <v>0</v>
          </cell>
        </row>
        <row r="188">
          <cell r="A188">
            <v>2290803</v>
          </cell>
          <cell r="B188" t="str">
            <v>      体育彩票发行机构的业务费支出</v>
          </cell>
          <cell r="C188">
            <v>0</v>
          </cell>
        </row>
        <row r="189">
          <cell r="A189">
            <v>2290804</v>
          </cell>
          <cell r="B189" t="str">
            <v>      福利彩票销售机构的业务费支出</v>
          </cell>
          <cell r="C189">
            <v>0</v>
          </cell>
        </row>
        <row r="190">
          <cell r="A190">
            <v>2290805</v>
          </cell>
          <cell r="B190" t="str">
            <v>      体育彩票销售机构的业务费支出</v>
          </cell>
          <cell r="C190">
            <v>0</v>
          </cell>
        </row>
        <row r="191">
          <cell r="A191">
            <v>2290806</v>
          </cell>
          <cell r="B191" t="str">
            <v>      彩票兑奖周转金支出</v>
          </cell>
          <cell r="C191">
            <v>0</v>
          </cell>
        </row>
        <row r="192">
          <cell r="A192">
            <v>2290807</v>
          </cell>
          <cell r="B192" t="str">
            <v>      彩票发行销售风险基金支出</v>
          </cell>
          <cell r="C192">
            <v>0</v>
          </cell>
        </row>
        <row r="193">
          <cell r="A193">
            <v>2290808</v>
          </cell>
          <cell r="B193" t="str">
            <v>      彩票市场调控资金支出</v>
          </cell>
          <cell r="C193">
            <v>0</v>
          </cell>
        </row>
        <row r="194">
          <cell r="A194">
            <v>2290899</v>
          </cell>
          <cell r="B194" t="str">
            <v>      其他彩票发行销售机构业务费安排的支出</v>
          </cell>
          <cell r="C194">
            <v>0</v>
          </cell>
        </row>
        <row r="195">
          <cell r="A195">
            <v>22909</v>
          </cell>
          <cell r="B195" t="str">
            <v>    抗疫特别国债财务基金支出●</v>
          </cell>
        </row>
        <row r="196">
          <cell r="A196">
            <v>22960</v>
          </cell>
          <cell r="B196" t="str">
            <v>    彩票公益金安排的支出</v>
          </cell>
          <cell r="C196">
            <v>338</v>
          </cell>
          <cell r="D196">
            <v>1755</v>
          </cell>
        </row>
        <row r="197">
          <cell r="A197">
            <v>2296001</v>
          </cell>
          <cell r="B197" t="str">
            <v>      用于补充全国社会保障基金的彩票公益金支出</v>
          </cell>
          <cell r="C197">
            <v>0</v>
          </cell>
        </row>
        <row r="198">
          <cell r="A198">
            <v>2296002</v>
          </cell>
          <cell r="B198" t="str">
            <v>      用于社会福利的彩票公益金支出</v>
          </cell>
          <cell r="C198">
            <v>309</v>
          </cell>
          <cell r="D198">
            <v>634</v>
          </cell>
        </row>
        <row r="199">
          <cell r="A199">
            <v>2296003</v>
          </cell>
          <cell r="B199" t="str">
            <v>      用于体育事业的彩票公益金支出</v>
          </cell>
          <cell r="C199">
            <v>13</v>
          </cell>
          <cell r="D199">
            <v>23</v>
          </cell>
        </row>
        <row r="200">
          <cell r="A200">
            <v>2296004</v>
          </cell>
          <cell r="B200" t="str">
            <v>      用于教育事业的彩票公益金支出</v>
          </cell>
          <cell r="C200">
            <v>0</v>
          </cell>
        </row>
        <row r="201">
          <cell r="A201">
            <v>2296005</v>
          </cell>
          <cell r="B201" t="str">
            <v>      用于红十字事业的彩票公益金支出</v>
          </cell>
          <cell r="C201">
            <v>0</v>
          </cell>
        </row>
        <row r="202">
          <cell r="A202">
            <v>2296006</v>
          </cell>
          <cell r="B202" t="str">
            <v>      用于残疾人事业的彩票公益金支出</v>
          </cell>
          <cell r="C202">
            <v>7</v>
          </cell>
          <cell r="D202">
            <v>98</v>
          </cell>
        </row>
        <row r="203">
          <cell r="A203">
            <v>2296010</v>
          </cell>
          <cell r="B203" t="str">
            <v>      用于文化事业的彩票公益金支出</v>
          </cell>
          <cell r="C203">
            <v>0</v>
          </cell>
        </row>
        <row r="204">
          <cell r="A204">
            <v>2296011</v>
          </cell>
          <cell r="B204" t="str">
            <v>      用于扶贫的彩票公益金支出</v>
          </cell>
          <cell r="C204">
            <v>0</v>
          </cell>
        </row>
        <row r="205">
          <cell r="A205">
            <v>2296012</v>
          </cell>
          <cell r="B205" t="str">
            <v>      用于法律援助的彩票公益金支出</v>
          </cell>
          <cell r="C205">
            <v>0</v>
          </cell>
        </row>
        <row r="206">
          <cell r="A206">
            <v>2296013</v>
          </cell>
          <cell r="B206" t="str">
            <v>      用于城乡医疗救助的的彩票公益金支出</v>
          </cell>
          <cell r="C206">
            <v>0</v>
          </cell>
        </row>
        <row r="207">
          <cell r="A207">
            <v>2296099</v>
          </cell>
          <cell r="B207" t="str">
            <v>      用于其他社会公益事业的彩票公益金支出</v>
          </cell>
          <cell r="C207">
            <v>9</v>
          </cell>
          <cell r="D207">
            <v>1000</v>
          </cell>
        </row>
        <row r="208">
          <cell r="A208">
            <v>232</v>
          </cell>
          <cell r="B208" t="str">
            <v>九、债务付息支出</v>
          </cell>
          <cell r="C208">
            <v>1809</v>
          </cell>
          <cell r="D208">
            <v>5917</v>
          </cell>
        </row>
        <row r="209">
          <cell r="A209">
            <v>23204</v>
          </cell>
          <cell r="B209" t="str">
            <v>    地方政府专项债务付息支出</v>
          </cell>
          <cell r="C209">
            <v>1809</v>
          </cell>
          <cell r="D209">
            <v>5917</v>
          </cell>
        </row>
        <row r="210">
          <cell r="A210">
            <v>2320401</v>
          </cell>
          <cell r="B210" t="str">
            <v>      海南省高等级公路车辆通行附加费债务付息支出</v>
          </cell>
          <cell r="C210">
            <v>0</v>
          </cell>
        </row>
        <row r="211">
          <cell r="A211">
            <v>2320402</v>
          </cell>
          <cell r="B211" t="str">
            <v>      港口建设费债务付息支出</v>
          </cell>
          <cell r="C211">
            <v>0</v>
          </cell>
        </row>
        <row r="212">
          <cell r="A212">
            <v>2320405</v>
          </cell>
          <cell r="B212" t="str">
            <v>      国家电影事业发展专项资金债务付息支出</v>
          </cell>
          <cell r="C212">
            <v>0</v>
          </cell>
        </row>
        <row r="213">
          <cell r="A213">
            <v>2320411</v>
          </cell>
          <cell r="B213" t="str">
            <v>      国有土地使用权出让金债务付息支出</v>
          </cell>
          <cell r="C213">
            <v>1157</v>
          </cell>
          <cell r="D213">
            <v>1141</v>
          </cell>
        </row>
        <row r="214">
          <cell r="A214">
            <v>2320413</v>
          </cell>
          <cell r="B214" t="str">
            <v>      农业土地开发资金债务付息支出</v>
          </cell>
          <cell r="C214">
            <v>0</v>
          </cell>
        </row>
        <row r="215">
          <cell r="A215">
            <v>2320414</v>
          </cell>
          <cell r="B215" t="str">
            <v>      大中型水库库区基金债务付息支出</v>
          </cell>
          <cell r="C215">
            <v>0</v>
          </cell>
        </row>
        <row r="216">
          <cell r="A216">
            <v>2320416</v>
          </cell>
          <cell r="B216" t="str">
            <v>      城市基础设施配套费债务付息支出</v>
          </cell>
          <cell r="C216">
            <v>0</v>
          </cell>
        </row>
        <row r="217">
          <cell r="A217">
            <v>2320417</v>
          </cell>
          <cell r="B217" t="str">
            <v>      小型水库移民扶助基金债务付息支出</v>
          </cell>
          <cell r="C217">
            <v>0</v>
          </cell>
        </row>
        <row r="218">
          <cell r="A218">
            <v>2320418</v>
          </cell>
          <cell r="B218" t="str">
            <v>      国家重大水利工程建设基金债务付息支出</v>
          </cell>
          <cell r="C218">
            <v>0</v>
          </cell>
        </row>
        <row r="219">
          <cell r="A219">
            <v>2320419</v>
          </cell>
          <cell r="B219" t="str">
            <v>      车辆通行费债务付息支出</v>
          </cell>
          <cell r="C219">
            <v>0</v>
          </cell>
        </row>
        <row r="220">
          <cell r="A220">
            <v>2320420</v>
          </cell>
          <cell r="B220" t="str">
            <v>      污水处理费债务付息支出</v>
          </cell>
          <cell r="C220">
            <v>0</v>
          </cell>
        </row>
        <row r="221">
          <cell r="A221">
            <v>2320431</v>
          </cell>
          <cell r="B221" t="str">
            <v>      土地储备专项债券付息支出</v>
          </cell>
          <cell r="C221">
            <v>0</v>
          </cell>
        </row>
        <row r="222">
          <cell r="A222">
            <v>2320432</v>
          </cell>
          <cell r="B222" t="str">
            <v>      政府收费公路专项债券付息支出</v>
          </cell>
          <cell r="C222">
            <v>0</v>
          </cell>
          <cell r="D222">
            <v>2588</v>
          </cell>
        </row>
        <row r="223">
          <cell r="A223">
            <v>2320433</v>
          </cell>
          <cell r="B223" t="str">
            <v>      棚户区改造专项债券付息支出</v>
          </cell>
          <cell r="C223">
            <v>0</v>
          </cell>
        </row>
        <row r="224">
          <cell r="A224">
            <v>2320498</v>
          </cell>
          <cell r="B224" t="str">
            <v>      其他地方自行试点项目收益专项债券付息支出</v>
          </cell>
          <cell r="C224">
            <v>652</v>
          </cell>
          <cell r="D224">
            <v>2188</v>
          </cell>
        </row>
        <row r="225">
          <cell r="A225">
            <v>2320499</v>
          </cell>
          <cell r="B225" t="str">
            <v>      其他政府性基金债务付息支出</v>
          </cell>
          <cell r="C225">
            <v>0</v>
          </cell>
        </row>
        <row r="226">
          <cell r="A226">
            <v>233</v>
          </cell>
          <cell r="B226" t="str">
            <v>十、债务发行费用支出</v>
          </cell>
          <cell r="C226">
            <v>98</v>
          </cell>
          <cell r="D226">
            <v>153</v>
          </cell>
        </row>
        <row r="227">
          <cell r="A227">
            <v>23304</v>
          </cell>
          <cell r="B227" t="str">
            <v>    地方政府专项债务发行费用支出</v>
          </cell>
          <cell r="C227">
            <v>98</v>
          </cell>
          <cell r="D227">
            <v>153</v>
          </cell>
        </row>
        <row r="228">
          <cell r="A228">
            <v>2330401</v>
          </cell>
          <cell r="B228" t="str">
            <v>      海南省高等级公路车辆通行附加费债务发行费用支出</v>
          </cell>
          <cell r="C228">
            <v>0</v>
          </cell>
        </row>
        <row r="229">
          <cell r="A229">
            <v>2330402</v>
          </cell>
          <cell r="B229" t="str">
            <v>      港口建设费债务发行费用支出◆</v>
          </cell>
          <cell r="C229">
            <v>0</v>
          </cell>
        </row>
        <row r="230">
          <cell r="A230">
            <v>2330405</v>
          </cell>
          <cell r="B230" t="str">
            <v>      国家电影事业发展专项资金债务发行费用支出</v>
          </cell>
          <cell r="C230">
            <v>0</v>
          </cell>
        </row>
        <row r="231">
          <cell r="A231">
            <v>2330411</v>
          </cell>
          <cell r="B231" t="str">
            <v>      国有土地使用权出让金债务发行费用支出</v>
          </cell>
          <cell r="C231">
            <v>5</v>
          </cell>
          <cell r="D231">
            <v>7</v>
          </cell>
        </row>
        <row r="232">
          <cell r="A232">
            <v>2330413</v>
          </cell>
          <cell r="B232" t="str">
            <v>      农业土地开发资金债务发行费用支出</v>
          </cell>
          <cell r="C232">
            <v>0</v>
          </cell>
        </row>
        <row r="233">
          <cell r="A233">
            <v>2330414</v>
          </cell>
          <cell r="B233" t="str">
            <v>      大中型水库库区基金债务发行费用支出</v>
          </cell>
          <cell r="C233">
            <v>0</v>
          </cell>
        </row>
        <row r="234">
          <cell r="A234">
            <v>2330416</v>
          </cell>
          <cell r="B234" t="str">
            <v>      城市基础设施配套费债务发行费用支出</v>
          </cell>
          <cell r="C234">
            <v>0</v>
          </cell>
        </row>
        <row r="235">
          <cell r="A235">
            <v>2330417</v>
          </cell>
          <cell r="B235" t="str">
            <v>      小型水库移民扶助基金债务发行费用支出</v>
          </cell>
          <cell r="C235">
            <v>0</v>
          </cell>
        </row>
        <row r="236">
          <cell r="A236">
            <v>2330418</v>
          </cell>
          <cell r="B236" t="str">
            <v>      国家重大水利工程建设基金债务发行费用支出</v>
          </cell>
          <cell r="C236">
            <v>0</v>
          </cell>
        </row>
        <row r="237">
          <cell r="A237">
            <v>2330419</v>
          </cell>
          <cell r="B237" t="str">
            <v>      车辆通行费债务发行费用支出</v>
          </cell>
          <cell r="C237">
            <v>0</v>
          </cell>
        </row>
        <row r="238">
          <cell r="A238">
            <v>2330420</v>
          </cell>
          <cell r="B238" t="str">
            <v>      污水处理费债务发行费用支出</v>
          </cell>
          <cell r="C238">
            <v>0</v>
          </cell>
        </row>
        <row r="239">
          <cell r="A239">
            <v>2330431</v>
          </cell>
          <cell r="B239" t="str">
            <v>      土地储备专项债券发行费用支出</v>
          </cell>
          <cell r="C239">
            <v>0</v>
          </cell>
        </row>
        <row r="240">
          <cell r="A240">
            <v>2330432</v>
          </cell>
          <cell r="B240" t="str">
            <v>      政府收费公路专项债券发行费用支出</v>
          </cell>
          <cell r="C240">
            <v>31</v>
          </cell>
          <cell r="D240">
            <v>80</v>
          </cell>
        </row>
        <row r="241">
          <cell r="A241">
            <v>2330433</v>
          </cell>
          <cell r="B241" t="str">
            <v>      棚户区改造专项债券发行费用支出</v>
          </cell>
          <cell r="C241">
            <v>0</v>
          </cell>
        </row>
        <row r="242">
          <cell r="A242">
            <v>2330498</v>
          </cell>
          <cell r="B242" t="str">
            <v>      其他地方自行试点项目收益专项债务发行费用支出</v>
          </cell>
          <cell r="C242">
            <v>62</v>
          </cell>
          <cell r="D242">
            <v>66</v>
          </cell>
        </row>
        <row r="243">
          <cell r="A243">
            <v>2330499</v>
          </cell>
          <cell r="B243" t="str">
            <v>      其他政府性基金债务发行费用支出</v>
          </cell>
          <cell r="C243">
            <v>0</v>
          </cell>
        </row>
        <row r="244">
          <cell r="A244">
            <v>234</v>
          </cell>
          <cell r="B244" t="str">
            <v>十一、抗疫特别国债安排的支出</v>
          </cell>
          <cell r="C244">
            <v>0</v>
          </cell>
        </row>
        <row r="245">
          <cell r="A245">
            <v>23401</v>
          </cell>
          <cell r="B245" t="str">
            <v>    基础设施建设</v>
          </cell>
          <cell r="C245">
            <v>0</v>
          </cell>
        </row>
        <row r="246">
          <cell r="A246">
            <v>2340101</v>
          </cell>
          <cell r="B246" t="str">
            <v>      公共卫生体系建设</v>
          </cell>
          <cell r="C246">
            <v>0</v>
          </cell>
        </row>
        <row r="247">
          <cell r="A247">
            <v>2340102</v>
          </cell>
          <cell r="B247" t="str">
            <v>      重大疫情防控救治体系建设</v>
          </cell>
          <cell r="C247">
            <v>0</v>
          </cell>
        </row>
        <row r="248">
          <cell r="A248">
            <v>2340103</v>
          </cell>
          <cell r="B248" t="str">
            <v>      粮食安全</v>
          </cell>
          <cell r="C248">
            <v>0</v>
          </cell>
        </row>
        <row r="249">
          <cell r="A249">
            <v>2340104</v>
          </cell>
          <cell r="B249" t="str">
            <v>      能源安全</v>
          </cell>
          <cell r="C249">
            <v>0</v>
          </cell>
        </row>
        <row r="250">
          <cell r="A250">
            <v>2340105</v>
          </cell>
          <cell r="B250" t="str">
            <v>      应急物资保障</v>
          </cell>
          <cell r="C250">
            <v>0</v>
          </cell>
        </row>
        <row r="251">
          <cell r="A251">
            <v>2340106</v>
          </cell>
          <cell r="B251" t="str">
            <v>      产业链改造升级</v>
          </cell>
          <cell r="C251">
            <v>0</v>
          </cell>
        </row>
        <row r="252">
          <cell r="A252">
            <v>2340107</v>
          </cell>
          <cell r="B252" t="str">
            <v>      城镇老旧小区改造</v>
          </cell>
          <cell r="C252">
            <v>0</v>
          </cell>
        </row>
        <row r="253">
          <cell r="A253">
            <v>2340108</v>
          </cell>
          <cell r="B253" t="str">
            <v>      生态环境治理</v>
          </cell>
          <cell r="C253">
            <v>0</v>
          </cell>
        </row>
        <row r="254">
          <cell r="A254">
            <v>2340109</v>
          </cell>
          <cell r="B254" t="str">
            <v>      交通基础设施建设</v>
          </cell>
          <cell r="C254">
            <v>0</v>
          </cell>
        </row>
        <row r="255">
          <cell r="A255">
            <v>2340110</v>
          </cell>
          <cell r="B255" t="str">
            <v>      市政设施建设</v>
          </cell>
          <cell r="C255">
            <v>0</v>
          </cell>
        </row>
        <row r="256">
          <cell r="A256">
            <v>2340111</v>
          </cell>
          <cell r="B256" t="str">
            <v>      重大区域规划基础设施建设</v>
          </cell>
          <cell r="C256">
            <v>0</v>
          </cell>
        </row>
        <row r="257">
          <cell r="A257">
            <v>2340199</v>
          </cell>
          <cell r="B257" t="str">
            <v>      其他基础设施建设</v>
          </cell>
          <cell r="C257">
            <v>0</v>
          </cell>
        </row>
        <row r="258">
          <cell r="A258">
            <v>23402</v>
          </cell>
          <cell r="B258" t="str">
            <v>    抗疫相关支出</v>
          </cell>
          <cell r="C258">
            <v>0</v>
          </cell>
        </row>
        <row r="259">
          <cell r="A259">
            <v>2340201</v>
          </cell>
          <cell r="B259" t="str">
            <v>      减免房租补贴</v>
          </cell>
          <cell r="C259">
            <v>0</v>
          </cell>
        </row>
        <row r="260">
          <cell r="A260">
            <v>2340202</v>
          </cell>
          <cell r="B260" t="str">
            <v>      重点企业贷款贴息</v>
          </cell>
          <cell r="C260">
            <v>0</v>
          </cell>
        </row>
        <row r="261">
          <cell r="A261">
            <v>2340203</v>
          </cell>
          <cell r="B261" t="str">
            <v>      创业担保贷款贴息</v>
          </cell>
          <cell r="C261">
            <v>0</v>
          </cell>
        </row>
        <row r="262">
          <cell r="A262">
            <v>2340204</v>
          </cell>
          <cell r="B262" t="str">
            <v>      援企稳岗补贴</v>
          </cell>
          <cell r="C262">
            <v>0</v>
          </cell>
        </row>
        <row r="263">
          <cell r="A263">
            <v>2340205</v>
          </cell>
          <cell r="B263" t="str">
            <v>      困难群众基本生活补助</v>
          </cell>
          <cell r="C263">
            <v>0</v>
          </cell>
        </row>
        <row r="264">
          <cell r="A264">
            <v>2340299</v>
          </cell>
          <cell r="B264" t="str">
            <v>      其他抗疫相关支出</v>
          </cell>
          <cell r="C264">
            <v>0</v>
          </cell>
        </row>
        <row r="266">
          <cell r="B266" t="str">
            <v>全县政府性基金支出</v>
          </cell>
          <cell r="C266">
            <v>91792</v>
          </cell>
          <cell r="D266">
            <v>207596</v>
          </cell>
        </row>
        <row r="267">
          <cell r="A267">
            <v>230</v>
          </cell>
          <cell r="B267" t="str">
            <v>转移性支出</v>
          </cell>
          <cell r="C267">
            <v>46723</v>
          </cell>
          <cell r="D267">
            <v>42934</v>
          </cell>
        </row>
        <row r="268">
          <cell r="A268">
            <v>23004</v>
          </cell>
          <cell r="B268" t="str">
            <v>   政府性基金转移支付</v>
          </cell>
        </row>
        <row r="269">
          <cell r="A269">
            <v>2300402</v>
          </cell>
          <cell r="B269" t="str">
            <v>     政府性基金上解支出◆</v>
          </cell>
        </row>
        <row r="270">
          <cell r="A270">
            <v>2300403</v>
          </cell>
          <cell r="B270" t="str">
            <v>     抗疫特别国债转移支付支出</v>
          </cell>
        </row>
        <row r="271">
          <cell r="A271">
            <v>23006</v>
          </cell>
          <cell r="B271" t="str">
            <v>   上解支出●</v>
          </cell>
        </row>
        <row r="271">
          <cell r="D271">
            <v>5314</v>
          </cell>
        </row>
        <row r="272">
          <cell r="A272">
            <v>23008</v>
          </cell>
          <cell r="B272" t="str">
            <v>   调出资金</v>
          </cell>
          <cell r="C272">
            <v>17711</v>
          </cell>
          <cell r="D272">
            <v>37620</v>
          </cell>
        </row>
        <row r="273">
          <cell r="A273">
            <v>23009</v>
          </cell>
          <cell r="B273" t="str">
            <v>   年终结余</v>
          </cell>
          <cell r="C273">
            <v>29012</v>
          </cell>
        </row>
        <row r="274">
          <cell r="A274">
            <v>231</v>
          </cell>
          <cell r="B274" t="str">
            <v>地方政府专项债务还本支出</v>
          </cell>
          <cell r="C274">
            <v>6620</v>
          </cell>
          <cell r="D274">
            <v>8800</v>
          </cell>
        </row>
        <row r="275">
          <cell r="B275" t="str">
            <v>各项支出合计</v>
          </cell>
          <cell r="C275">
            <v>145135</v>
          </cell>
          <cell r="D275">
            <v>259330</v>
          </cell>
        </row>
        <row r="276">
          <cell r="B276" t="str">
            <v>注：◆为2022年删除科目</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3"/>
  <sheetViews>
    <sheetView showGridLines="0" showZeros="0" tabSelected="1" view="pageBreakPreview" zoomScaleNormal="90" topLeftCell="B1" workbookViewId="0">
      <pane ySplit="4" topLeftCell="A5" activePane="bottomLeft" state="frozen"/>
      <selection/>
      <selection pane="bottomLeft" activeCell="J4" sqref="J4"/>
    </sheetView>
  </sheetViews>
  <sheetFormatPr defaultColWidth="9" defaultRowHeight="14.25" outlineLevelCol="5"/>
  <cols>
    <col min="1" max="1" width="17.6333333333333" style="547" customWidth="1"/>
    <col min="2" max="2" width="50.75" style="547" customWidth="1"/>
    <col min="3" max="4" width="20.6333333333333" style="547" customWidth="1"/>
    <col min="5" max="5" width="20.6333333333333" style="548" customWidth="1"/>
    <col min="6" max="6" width="9" style="549" hidden="1" customWidth="1"/>
    <col min="7" max="16384" width="9" style="549"/>
  </cols>
  <sheetData>
    <row r="1" ht="15.75" spans="2:2">
      <c r="B1" s="550" t="s">
        <v>0</v>
      </c>
    </row>
    <row r="2" ht="45" customHeight="1" spans="1:6">
      <c r="A2" s="308"/>
      <c r="B2" s="308" t="s">
        <v>1</v>
      </c>
      <c r="C2" s="308"/>
      <c r="D2" s="308"/>
      <c r="E2" s="308"/>
      <c r="F2" s="551"/>
    </row>
    <row r="3" ht="18.95" customHeight="1" spans="1:6">
      <c r="A3" s="307"/>
      <c r="B3" s="552"/>
      <c r="C3" s="553"/>
      <c r="D3" s="307"/>
      <c r="E3" s="314" t="s">
        <v>2</v>
      </c>
      <c r="F3" s="551"/>
    </row>
    <row r="4" s="544" customFormat="1" ht="45" customHeight="1" spans="1:6">
      <c r="A4" s="316" t="s">
        <v>3</v>
      </c>
      <c r="B4" s="554" t="s">
        <v>4</v>
      </c>
      <c r="C4" s="319" t="s">
        <v>5</v>
      </c>
      <c r="D4" s="319" t="s">
        <v>6</v>
      </c>
      <c r="E4" s="554" t="s">
        <v>7</v>
      </c>
      <c r="F4" s="555" t="s">
        <v>8</v>
      </c>
    </row>
    <row r="5" ht="37.5" customHeight="1" spans="1:6">
      <c r="A5" s="345" t="s">
        <v>9</v>
      </c>
      <c r="B5" s="520" t="s">
        <v>10</v>
      </c>
      <c r="C5" s="556">
        <f>SUM(C6:C20)</f>
        <v>101597</v>
      </c>
      <c r="D5" s="556">
        <f>SUM(D6:D20)</f>
        <v>105340</v>
      </c>
      <c r="E5" s="399">
        <f t="shared" ref="E5:E40" si="0">IFERROR(D5/C5-1,"")</f>
        <v>0.0368</v>
      </c>
      <c r="F5" s="557" t="str">
        <f t="shared" ref="F5:F40" si="1">IF(LEN(A5)=3,"是",IF(B5&lt;&gt;"",IF(SUM(C5:D5)&lt;&gt;0,"是","否"),"是"))</f>
        <v>是</v>
      </c>
    </row>
    <row r="6" ht="37.5" customHeight="1" spans="1:6">
      <c r="A6" s="408" t="s">
        <v>11</v>
      </c>
      <c r="B6" s="348" t="s">
        <v>12</v>
      </c>
      <c r="C6" s="558">
        <v>45285</v>
      </c>
      <c r="D6" s="559">
        <v>45285</v>
      </c>
      <c r="E6" s="399">
        <f t="shared" si="0"/>
        <v>0</v>
      </c>
      <c r="F6" s="557" t="str">
        <f t="shared" si="1"/>
        <v>是</v>
      </c>
    </row>
    <row r="7" ht="37.5" customHeight="1" spans="1:6">
      <c r="A7" s="408" t="s">
        <v>13</v>
      </c>
      <c r="B7" s="348" t="s">
        <v>14</v>
      </c>
      <c r="C7" s="558">
        <v>8202</v>
      </c>
      <c r="D7" s="559">
        <v>8202</v>
      </c>
      <c r="E7" s="399">
        <f t="shared" si="0"/>
        <v>0</v>
      </c>
      <c r="F7" s="557" t="str">
        <f t="shared" si="1"/>
        <v>是</v>
      </c>
    </row>
    <row r="8" ht="37.5" customHeight="1" spans="1:6">
      <c r="A8" s="408" t="s">
        <v>15</v>
      </c>
      <c r="B8" s="348" t="s">
        <v>16</v>
      </c>
      <c r="C8" s="558">
        <v>711</v>
      </c>
      <c r="D8" s="559">
        <v>711</v>
      </c>
      <c r="E8" s="399">
        <f t="shared" si="0"/>
        <v>0</v>
      </c>
      <c r="F8" s="557" t="str">
        <f t="shared" si="1"/>
        <v>是</v>
      </c>
    </row>
    <row r="9" ht="37.5" customHeight="1" spans="1:6">
      <c r="A9" s="408" t="s">
        <v>17</v>
      </c>
      <c r="B9" s="348" t="s">
        <v>18</v>
      </c>
      <c r="C9" s="558">
        <v>22729</v>
      </c>
      <c r="D9" s="559">
        <v>23804</v>
      </c>
      <c r="E9" s="399">
        <f t="shared" si="0"/>
        <v>0.0473</v>
      </c>
      <c r="F9" s="557" t="str">
        <f t="shared" si="1"/>
        <v>是</v>
      </c>
    </row>
    <row r="10" ht="37.5" customHeight="1" spans="1:6">
      <c r="A10" s="408" t="s">
        <v>19</v>
      </c>
      <c r="B10" s="348" t="s">
        <v>20</v>
      </c>
      <c r="C10" s="558">
        <v>5032</v>
      </c>
      <c r="D10" s="559">
        <v>5032</v>
      </c>
      <c r="E10" s="399">
        <f t="shared" si="0"/>
        <v>0</v>
      </c>
      <c r="F10" s="557" t="str">
        <f t="shared" si="1"/>
        <v>是</v>
      </c>
    </row>
    <row r="11" ht="37.5" customHeight="1" spans="1:6">
      <c r="A11" s="408" t="s">
        <v>21</v>
      </c>
      <c r="B11" s="348" t="s">
        <v>22</v>
      </c>
      <c r="C11" s="558">
        <v>1669</v>
      </c>
      <c r="D11" s="559">
        <v>1669</v>
      </c>
      <c r="E11" s="399">
        <f t="shared" si="0"/>
        <v>0</v>
      </c>
      <c r="F11" s="557" t="str">
        <f t="shared" si="1"/>
        <v>是</v>
      </c>
    </row>
    <row r="12" ht="37.5" customHeight="1" spans="1:6">
      <c r="A12" s="408" t="s">
        <v>23</v>
      </c>
      <c r="B12" s="348" t="s">
        <v>24</v>
      </c>
      <c r="C12" s="558">
        <v>2136</v>
      </c>
      <c r="D12" s="559">
        <v>2136</v>
      </c>
      <c r="E12" s="399">
        <f t="shared" si="0"/>
        <v>0</v>
      </c>
      <c r="F12" s="557" t="str">
        <f t="shared" si="1"/>
        <v>是</v>
      </c>
    </row>
    <row r="13" ht="37.5" customHeight="1" spans="1:6">
      <c r="A13" s="408" t="s">
        <v>25</v>
      </c>
      <c r="B13" s="348" t="s">
        <v>26</v>
      </c>
      <c r="C13" s="558">
        <v>1169</v>
      </c>
      <c r="D13" s="559">
        <v>1169</v>
      </c>
      <c r="E13" s="399">
        <f t="shared" si="0"/>
        <v>0</v>
      </c>
      <c r="F13" s="557" t="str">
        <f t="shared" si="1"/>
        <v>是</v>
      </c>
    </row>
    <row r="14" ht="37.5" customHeight="1" spans="1:6">
      <c r="A14" s="408" t="s">
        <v>27</v>
      </c>
      <c r="B14" s="348" t="s">
        <v>28</v>
      </c>
      <c r="C14" s="558">
        <v>2419</v>
      </c>
      <c r="D14" s="559">
        <v>2419</v>
      </c>
      <c r="E14" s="399">
        <f t="shared" si="0"/>
        <v>0</v>
      </c>
      <c r="F14" s="557" t="str">
        <f t="shared" si="1"/>
        <v>是</v>
      </c>
    </row>
    <row r="15" ht="37.5" customHeight="1" spans="1:6">
      <c r="A15" s="408" t="s">
        <v>29</v>
      </c>
      <c r="B15" s="348" t="s">
        <v>30</v>
      </c>
      <c r="C15" s="558">
        <v>1099</v>
      </c>
      <c r="D15" s="559">
        <v>1099</v>
      </c>
      <c r="E15" s="399">
        <f t="shared" si="0"/>
        <v>0</v>
      </c>
      <c r="F15" s="557" t="str">
        <f t="shared" si="1"/>
        <v>是</v>
      </c>
    </row>
    <row r="16" ht="37.5" customHeight="1" spans="1:6">
      <c r="A16" s="408" t="s">
        <v>31</v>
      </c>
      <c r="B16" s="348" t="s">
        <v>32</v>
      </c>
      <c r="C16" s="558">
        <v>326</v>
      </c>
      <c r="D16" s="559">
        <v>2826</v>
      </c>
      <c r="E16" s="399">
        <f t="shared" si="0"/>
        <v>7.6687</v>
      </c>
      <c r="F16" s="557" t="str">
        <f t="shared" si="1"/>
        <v>是</v>
      </c>
    </row>
    <row r="17" ht="37.5" customHeight="1" spans="1:6">
      <c r="A17" s="408" t="s">
        <v>33</v>
      </c>
      <c r="B17" s="348" t="s">
        <v>34</v>
      </c>
      <c r="C17" s="558">
        <v>3849</v>
      </c>
      <c r="D17" s="559">
        <v>3849</v>
      </c>
      <c r="E17" s="399">
        <f t="shared" si="0"/>
        <v>0</v>
      </c>
      <c r="F17" s="557" t="str">
        <f t="shared" si="1"/>
        <v>是</v>
      </c>
    </row>
    <row r="18" ht="37.5" customHeight="1" spans="1:6">
      <c r="A18" s="408" t="s">
        <v>35</v>
      </c>
      <c r="B18" s="348" t="s">
        <v>36</v>
      </c>
      <c r="C18" s="558">
        <v>6568</v>
      </c>
      <c r="D18" s="559">
        <v>6727</v>
      </c>
      <c r="E18" s="399">
        <f t="shared" si="0"/>
        <v>0.0242</v>
      </c>
      <c r="F18" s="557" t="str">
        <f t="shared" si="1"/>
        <v>是</v>
      </c>
    </row>
    <row r="19" ht="37.5" customHeight="1" spans="1:6">
      <c r="A19" s="408" t="s">
        <v>37</v>
      </c>
      <c r="B19" s="348" t="s">
        <v>38</v>
      </c>
      <c r="C19" s="558">
        <v>412</v>
      </c>
      <c r="D19" s="559">
        <v>412</v>
      </c>
      <c r="E19" s="399">
        <f t="shared" si="0"/>
        <v>0</v>
      </c>
      <c r="F19" s="557" t="str">
        <f t="shared" si="1"/>
        <v>是</v>
      </c>
    </row>
    <row r="20" ht="37.5" customHeight="1" spans="1:6">
      <c r="A20" s="568" t="s">
        <v>39</v>
      </c>
      <c r="B20" s="348" t="s">
        <v>40</v>
      </c>
      <c r="C20" s="558">
        <v>-9</v>
      </c>
      <c r="D20" s="559"/>
      <c r="E20" s="399">
        <f t="shared" si="0"/>
        <v>-1</v>
      </c>
      <c r="F20" s="557" t="str">
        <f t="shared" si="1"/>
        <v>是</v>
      </c>
    </row>
    <row r="21" ht="37.5" customHeight="1" spans="1:6">
      <c r="A21" s="405" t="s">
        <v>41</v>
      </c>
      <c r="B21" s="520" t="s">
        <v>42</v>
      </c>
      <c r="C21" s="556">
        <f>SUM(C22:C29)</f>
        <v>27418</v>
      </c>
      <c r="D21" s="556">
        <f>SUM(D22:D29)</f>
        <v>44958</v>
      </c>
      <c r="E21" s="399">
        <f t="shared" si="0"/>
        <v>0.6397</v>
      </c>
      <c r="F21" s="557" t="str">
        <f t="shared" si="1"/>
        <v>是</v>
      </c>
    </row>
    <row r="22" ht="37.5" customHeight="1" spans="1:6">
      <c r="A22" s="560" t="s">
        <v>43</v>
      </c>
      <c r="B22" s="348" t="s">
        <v>44</v>
      </c>
      <c r="C22" s="558">
        <v>5097</v>
      </c>
      <c r="D22" s="559">
        <v>5097</v>
      </c>
      <c r="E22" s="399">
        <f t="shared" si="0"/>
        <v>0</v>
      </c>
      <c r="F22" s="557" t="str">
        <f t="shared" si="1"/>
        <v>是</v>
      </c>
    </row>
    <row r="23" ht="37.5" customHeight="1" spans="1:6">
      <c r="A23" s="408" t="s">
        <v>45</v>
      </c>
      <c r="B23" s="561" t="s">
        <v>46</v>
      </c>
      <c r="C23" s="558">
        <v>5035</v>
      </c>
      <c r="D23" s="559">
        <v>32610</v>
      </c>
      <c r="E23" s="399">
        <f t="shared" si="0"/>
        <v>5.4767</v>
      </c>
      <c r="F23" s="557" t="str">
        <f t="shared" si="1"/>
        <v>是</v>
      </c>
    </row>
    <row r="24" ht="37.5" customHeight="1" spans="1:6">
      <c r="A24" s="408" t="s">
        <v>47</v>
      </c>
      <c r="B24" s="348" t="s">
        <v>48</v>
      </c>
      <c r="C24" s="558">
        <v>3074</v>
      </c>
      <c r="D24" s="559">
        <v>2200</v>
      </c>
      <c r="E24" s="399">
        <f t="shared" si="0"/>
        <v>-0.2843</v>
      </c>
      <c r="F24" s="557" t="str">
        <f t="shared" si="1"/>
        <v>是</v>
      </c>
    </row>
    <row r="25" ht="37.5" customHeight="1" spans="1:6">
      <c r="A25" s="408" t="s">
        <v>49</v>
      </c>
      <c r="B25" s="348" t="s">
        <v>50</v>
      </c>
      <c r="C25" s="558"/>
      <c r="D25" s="559">
        <v>0</v>
      </c>
      <c r="E25" s="399" t="str">
        <f t="shared" si="0"/>
        <v/>
      </c>
      <c r="F25" s="557" t="str">
        <f t="shared" si="1"/>
        <v>否</v>
      </c>
    </row>
    <row r="26" ht="37.5" customHeight="1" spans="1:6">
      <c r="A26" s="408" t="s">
        <v>51</v>
      </c>
      <c r="B26" s="348" t="s">
        <v>52</v>
      </c>
      <c r="C26" s="558">
        <v>13395</v>
      </c>
      <c r="D26" s="559">
        <v>4065</v>
      </c>
      <c r="E26" s="399">
        <f t="shared" si="0"/>
        <v>-0.6965</v>
      </c>
      <c r="F26" s="557" t="str">
        <f t="shared" si="1"/>
        <v>是</v>
      </c>
    </row>
    <row r="27" ht="37.5" customHeight="1" spans="1:6">
      <c r="A27" s="408" t="s">
        <v>53</v>
      </c>
      <c r="B27" s="348" t="s">
        <v>54</v>
      </c>
      <c r="C27" s="558">
        <v>194</v>
      </c>
      <c r="D27" s="559">
        <v>542</v>
      </c>
      <c r="E27" s="399">
        <f t="shared" si="0"/>
        <v>1.7938</v>
      </c>
      <c r="F27" s="557" t="str">
        <f t="shared" si="1"/>
        <v>是</v>
      </c>
    </row>
    <row r="28" ht="37.5" customHeight="1" spans="1:6">
      <c r="A28" s="408" t="s">
        <v>55</v>
      </c>
      <c r="B28" s="348" t="s">
        <v>56</v>
      </c>
      <c r="C28" s="558">
        <v>621</v>
      </c>
      <c r="D28" s="559">
        <v>440</v>
      </c>
      <c r="E28" s="399">
        <f t="shared" si="0"/>
        <v>-0.2915</v>
      </c>
      <c r="F28" s="557" t="str">
        <f t="shared" si="1"/>
        <v>是</v>
      </c>
    </row>
    <row r="29" ht="37.5" customHeight="1" spans="1:6">
      <c r="A29" s="408" t="s">
        <v>57</v>
      </c>
      <c r="B29" s="348" t="s">
        <v>58</v>
      </c>
      <c r="C29" s="558">
        <v>2</v>
      </c>
      <c r="D29" s="559">
        <v>4</v>
      </c>
      <c r="E29" s="399">
        <f t="shared" si="0"/>
        <v>1</v>
      </c>
      <c r="F29" s="557" t="str">
        <f t="shared" si="1"/>
        <v>是</v>
      </c>
    </row>
    <row r="30" ht="37.5" customHeight="1" spans="1:6">
      <c r="A30" s="408"/>
      <c r="B30" s="348"/>
      <c r="C30" s="559"/>
      <c r="D30" s="559"/>
      <c r="E30" s="399" t="str">
        <f t="shared" si="0"/>
        <v/>
      </c>
      <c r="F30" s="557" t="str">
        <f t="shared" si="1"/>
        <v>是</v>
      </c>
    </row>
    <row r="31" s="545" customFormat="1" ht="37.5" customHeight="1" spans="1:6">
      <c r="A31" s="562"/>
      <c r="B31" s="518" t="s">
        <v>59</v>
      </c>
      <c r="C31" s="556">
        <f>SUM(C5,C21)</f>
        <v>129015</v>
      </c>
      <c r="D31" s="556">
        <f>SUM(D5,D21)</f>
        <v>150298</v>
      </c>
      <c r="E31" s="399">
        <f t="shared" si="0"/>
        <v>0.165</v>
      </c>
      <c r="F31" s="557" t="str">
        <f t="shared" si="1"/>
        <v>是</v>
      </c>
    </row>
    <row r="32" ht="37.5" customHeight="1" spans="1:6">
      <c r="A32" s="405">
        <v>105</v>
      </c>
      <c r="B32" s="346" t="s">
        <v>60</v>
      </c>
      <c r="C32" s="559">
        <v>17990</v>
      </c>
      <c r="D32" s="559">
        <v>25100</v>
      </c>
      <c r="E32" s="399">
        <f t="shared" si="0"/>
        <v>0.3952</v>
      </c>
      <c r="F32" s="557" t="str">
        <f t="shared" si="1"/>
        <v>是</v>
      </c>
    </row>
    <row r="33" ht="37.5" customHeight="1" spans="1:6">
      <c r="A33" s="345">
        <v>110</v>
      </c>
      <c r="B33" s="520" t="s">
        <v>61</v>
      </c>
      <c r="C33" s="556">
        <f>SUM(C34:C39)</f>
        <v>190827</v>
      </c>
      <c r="D33" s="556">
        <f>SUM(D34:D39)</f>
        <v>183376</v>
      </c>
      <c r="E33" s="399">
        <f t="shared" si="0"/>
        <v>-0.039</v>
      </c>
      <c r="F33" s="557" t="str">
        <f t="shared" si="1"/>
        <v>是</v>
      </c>
    </row>
    <row r="34" ht="37.5" customHeight="1" spans="1:6">
      <c r="A34" s="408">
        <v>11001</v>
      </c>
      <c r="B34" s="348" t="s">
        <v>62</v>
      </c>
      <c r="C34" s="559">
        <v>-5166</v>
      </c>
      <c r="D34" s="559">
        <v>-5166</v>
      </c>
      <c r="E34" s="399">
        <f t="shared" si="0"/>
        <v>0</v>
      </c>
      <c r="F34" s="557" t="str">
        <f t="shared" si="1"/>
        <v>是</v>
      </c>
    </row>
    <row r="35" ht="37.5" customHeight="1" spans="1:6">
      <c r="A35" s="408"/>
      <c r="B35" s="348" t="s">
        <v>63</v>
      </c>
      <c r="C35" s="559">
        <v>110193</v>
      </c>
      <c r="D35" s="559">
        <v>118163</v>
      </c>
      <c r="E35" s="399">
        <f t="shared" si="0"/>
        <v>0.0723</v>
      </c>
      <c r="F35" s="557" t="str">
        <f t="shared" si="1"/>
        <v>是</v>
      </c>
    </row>
    <row r="36" ht="37.5" customHeight="1" spans="1:6">
      <c r="A36" s="408">
        <v>11008</v>
      </c>
      <c r="B36" s="348" t="s">
        <v>64</v>
      </c>
      <c r="C36" s="559">
        <v>35683</v>
      </c>
      <c r="D36" s="559">
        <v>30000</v>
      </c>
      <c r="E36" s="399">
        <f t="shared" si="0"/>
        <v>-0.1593</v>
      </c>
      <c r="F36" s="557" t="str">
        <f t="shared" si="1"/>
        <v>是</v>
      </c>
    </row>
    <row r="37" ht="37.5" customHeight="1" spans="1:6">
      <c r="A37" s="408">
        <v>11009</v>
      </c>
      <c r="B37" s="348" t="s">
        <v>65</v>
      </c>
      <c r="C37" s="558">
        <v>27711</v>
      </c>
      <c r="D37" s="563">
        <v>38447</v>
      </c>
      <c r="E37" s="399">
        <f t="shared" si="0"/>
        <v>0.3874</v>
      </c>
      <c r="F37" s="557" t="str">
        <f t="shared" si="1"/>
        <v>是</v>
      </c>
    </row>
    <row r="38" s="546" customFormat="1" ht="37.5" customHeight="1" spans="1:6">
      <c r="A38" s="564">
        <v>11013</v>
      </c>
      <c r="B38" s="356" t="s">
        <v>66</v>
      </c>
      <c r="C38" s="559"/>
      <c r="D38" s="559"/>
      <c r="E38" s="399" t="str">
        <f t="shared" si="0"/>
        <v/>
      </c>
      <c r="F38" s="557" t="str">
        <f t="shared" si="1"/>
        <v>否</v>
      </c>
    </row>
    <row r="39" s="546" customFormat="1" ht="37.5" customHeight="1" spans="1:6">
      <c r="A39" s="564">
        <v>11015</v>
      </c>
      <c r="B39" s="356" t="s">
        <v>67</v>
      </c>
      <c r="C39" s="559">
        <v>22406</v>
      </c>
      <c r="D39" s="559">
        <v>1932</v>
      </c>
      <c r="E39" s="399">
        <f t="shared" si="0"/>
        <v>-0.9138</v>
      </c>
      <c r="F39" s="557" t="str">
        <f t="shared" si="1"/>
        <v>是</v>
      </c>
    </row>
    <row r="40" ht="37.5" customHeight="1" spans="1:6">
      <c r="A40" s="565"/>
      <c r="B40" s="566" t="s">
        <v>68</v>
      </c>
      <c r="C40" s="556">
        <f>SUM(C31,C32,C33)</f>
        <v>337832</v>
      </c>
      <c r="D40" s="556">
        <f>SUM(D31,D32,D33)</f>
        <v>358774</v>
      </c>
      <c r="E40" s="399">
        <f t="shared" si="0"/>
        <v>0.062</v>
      </c>
      <c r="F40" s="557" t="str">
        <f t="shared" si="1"/>
        <v>是</v>
      </c>
    </row>
    <row r="41" spans="3:4">
      <c r="C41" s="567"/>
      <c r="D41" s="567"/>
    </row>
    <row r="42" spans="4:4">
      <c r="D42" s="567"/>
    </row>
    <row r="43" spans="3:4">
      <c r="C43" s="567"/>
      <c r="D43" s="567"/>
    </row>
    <row r="44" spans="4:4">
      <c r="D44" s="567"/>
    </row>
    <row r="45" spans="3:4">
      <c r="C45" s="567"/>
      <c r="D45" s="567"/>
    </row>
    <row r="46" spans="3:4">
      <c r="C46" s="567"/>
      <c r="D46" s="567"/>
    </row>
    <row r="47" spans="4:4">
      <c r="D47" s="567"/>
    </row>
    <row r="48" spans="3:4">
      <c r="C48" s="567"/>
      <c r="D48" s="567"/>
    </row>
    <row r="49" spans="3:4">
      <c r="C49" s="567"/>
      <c r="D49" s="567"/>
    </row>
    <row r="50" spans="3:4">
      <c r="C50" s="567"/>
      <c r="D50" s="567"/>
    </row>
    <row r="51" spans="3:4">
      <c r="C51" s="567"/>
      <c r="D51" s="567"/>
    </row>
    <row r="52" spans="4:4">
      <c r="D52" s="567"/>
    </row>
    <row r="53" spans="3:4">
      <c r="C53" s="567"/>
      <c r="D53" s="567"/>
    </row>
  </sheetData>
  <autoFilter xmlns:etc="http://www.wps.cn/officeDocument/2017/etCustomData" ref="A4:F40" etc:filterBottomFollowUsedRange="0">
    <extLst/>
  </autoFilter>
  <mergeCells count="1">
    <mergeCell ref="B2:E2"/>
  </mergeCells>
  <conditionalFormatting sqref="E3">
    <cfRule type="cellIs" dxfId="0" priority="51" stopIfTrue="1" operator="lessThanOrEqual">
      <formula>-1</formula>
    </cfRule>
  </conditionalFormatting>
  <conditionalFormatting sqref="C5">
    <cfRule type="expression" dxfId="1" priority="46" stopIfTrue="1">
      <formula>"len($A:$A)=3"</formula>
    </cfRule>
  </conditionalFormatting>
  <conditionalFormatting sqref="D5">
    <cfRule type="expression" dxfId="1" priority="10" stopIfTrue="1">
      <formula>"len($A:$A)=3"</formula>
    </cfRule>
    <cfRule type="expression" dxfId="1" priority="9" stopIfTrue="1">
      <formula>"len($A:$A)=3"</formula>
    </cfRule>
  </conditionalFormatting>
  <conditionalFormatting sqref="D21">
    <cfRule type="expression" dxfId="1" priority="7" stopIfTrue="1">
      <formula>"len($A:$A)=3"</formula>
    </cfRule>
  </conditionalFormatting>
  <conditionalFormatting sqref="D30">
    <cfRule type="expression" dxfId="1" priority="32" stopIfTrue="1">
      <formula>"len($A:$A)=3"</formula>
    </cfRule>
  </conditionalFormatting>
  <conditionalFormatting sqref="A32:B32">
    <cfRule type="expression" dxfId="1" priority="57" stopIfTrue="1">
      <formula>"len($A:$A)=3"</formula>
    </cfRule>
  </conditionalFormatting>
  <conditionalFormatting sqref="C32">
    <cfRule type="expression" dxfId="1" priority="2" stopIfTrue="1">
      <formula>"len($A:$A)=3"</formula>
    </cfRule>
  </conditionalFormatting>
  <conditionalFormatting sqref="D32">
    <cfRule type="expression" dxfId="1" priority="1" stopIfTrue="1">
      <formula>"len($A:$A)=3"</formula>
    </cfRule>
  </conditionalFormatting>
  <conditionalFormatting sqref="C36">
    <cfRule type="expression" dxfId="1" priority="38" stopIfTrue="1">
      <formula>"len($A:$A)=3"</formula>
    </cfRule>
  </conditionalFormatting>
  <conditionalFormatting sqref="D36">
    <cfRule type="expression" dxfId="1" priority="27" stopIfTrue="1">
      <formula>"len($A:$A)=3"</formula>
    </cfRule>
  </conditionalFormatting>
  <conditionalFormatting sqref="D38">
    <cfRule type="expression" dxfId="1" priority="37" stopIfTrue="1">
      <formula>"len($A:$A)=3"</formula>
    </cfRule>
  </conditionalFormatting>
  <conditionalFormatting sqref="C39">
    <cfRule type="expression" dxfId="1" priority="6" stopIfTrue="1">
      <formula>"len($A:$A)=3"</formula>
    </cfRule>
    <cfRule type="expression" dxfId="1" priority="5" stopIfTrue="1">
      <formula>"len($A:$A)=3"</formula>
    </cfRule>
  </conditionalFormatting>
  <conditionalFormatting sqref="D39">
    <cfRule type="expression" dxfId="1" priority="4" stopIfTrue="1">
      <formula>"len($A:$A)=3"</formula>
    </cfRule>
    <cfRule type="expression" dxfId="1" priority="3" stopIfTrue="1">
      <formula>"len($A:$A)=3"</formula>
    </cfRule>
  </conditionalFormatting>
  <conditionalFormatting sqref="C40:D40">
    <cfRule type="expression" dxfId="1" priority="45" stopIfTrue="1">
      <formula>"len($A:$A)=3"</formula>
    </cfRule>
  </conditionalFormatting>
  <conditionalFormatting sqref="B8:B9">
    <cfRule type="expression" dxfId="1" priority="65" stopIfTrue="1">
      <formula>"len($A:$A)=3"</formula>
    </cfRule>
  </conditionalFormatting>
  <conditionalFormatting sqref="B33:B35">
    <cfRule type="expression" dxfId="1" priority="26" stopIfTrue="1">
      <formula>"len($A:$A)=3"</formula>
    </cfRule>
  </conditionalFormatting>
  <conditionalFormatting sqref="B38:B40">
    <cfRule type="expression" dxfId="1" priority="20" stopIfTrue="1">
      <formula>"len($A:$A)=3"</formula>
    </cfRule>
    <cfRule type="expression" dxfId="1" priority="21" stopIfTrue="1">
      <formula>"len($A:$A)=3"</formula>
    </cfRule>
  </conditionalFormatting>
  <conditionalFormatting sqref="C34:C35">
    <cfRule type="expression" dxfId="1" priority="40" stopIfTrue="1">
      <formula>"len($A:$A)=3"</formula>
    </cfRule>
  </conditionalFormatting>
  <conditionalFormatting sqref="D6:D7">
    <cfRule type="expression" dxfId="1" priority="13" stopIfTrue="1">
      <formula>"len($A:$A)=3"</formula>
    </cfRule>
  </conditionalFormatting>
  <conditionalFormatting sqref="D6:D20">
    <cfRule type="expression" dxfId="1" priority="11" stopIfTrue="1">
      <formula>"len($A:$A)=3"</formula>
    </cfRule>
  </conditionalFormatting>
  <conditionalFormatting sqref="D8:D9">
    <cfRule type="expression" dxfId="1" priority="12" stopIfTrue="1">
      <formula>"len($A:$A)=3"</formula>
    </cfRule>
  </conditionalFormatting>
  <conditionalFormatting sqref="D22:D29">
    <cfRule type="expression" dxfId="1" priority="8" stopIfTrue="1">
      <formula>"len($A:$A)=3"</formula>
    </cfRule>
  </conditionalFormatting>
  <conditionalFormatting sqref="D34:D35">
    <cfRule type="expression" dxfId="1" priority="29" stopIfTrue="1">
      <formula>"len($A:$A)=3"</formula>
    </cfRule>
    <cfRule type="expression" dxfId="1" priority="36" stopIfTrue="1">
      <formula>"len($A:$A)=3"</formula>
    </cfRule>
  </conditionalFormatting>
  <conditionalFormatting sqref="F5:F40">
    <cfRule type="cellIs" dxfId="2" priority="49" stopIfTrue="1" operator="lessThan">
      <formula>0</formula>
    </cfRule>
    <cfRule type="cellIs" dxfId="2" priority="50" stopIfTrue="1" operator="lessThan">
      <formula>0</formula>
    </cfRule>
  </conditionalFormatting>
  <conditionalFormatting sqref="A5:B30">
    <cfRule type="expression" dxfId="1" priority="62" stopIfTrue="1">
      <formula>"len($A:$A)=3"</formula>
    </cfRule>
  </conditionalFormatting>
  <conditionalFormatting sqref="B5:B7 B40 B32">
    <cfRule type="expression" dxfId="1" priority="71" stopIfTrue="1">
      <formula>"len($A:$A)=3"</formula>
    </cfRule>
  </conditionalFormatting>
  <conditionalFormatting sqref="C5 C21 C30">
    <cfRule type="expression" dxfId="1" priority="43" stopIfTrue="1">
      <formula>"len($A:$A)=3"</formula>
    </cfRule>
  </conditionalFormatting>
  <conditionalFormatting sqref="A33:B35 B39:B40">
    <cfRule type="expression" dxfId="1" priority="25" stopIfTrue="1">
      <formula>"len($A:$A)=3"</formula>
    </cfRule>
  </conditionalFormatting>
  <conditionalFormatting sqref="C33:D35">
    <cfRule type="expression" dxfId="1" priority="41" stopIfTrue="1">
      <formula>"len($A:$A)=3"</formula>
    </cfRule>
    <cfRule type="expression" dxfId="1" priority="47" stopIfTrue="1">
      <formula>"len($A:$A)=3"</formula>
    </cfRule>
  </conditionalFormatting>
  <conditionalFormatting sqref="A34:B35">
    <cfRule type="expression" dxfId="1" priority="24" stopIfTrue="1">
      <formula>"len($A:$A)=3"</formula>
    </cfRule>
  </conditionalFormatting>
  <conditionalFormatting sqref="B40 A36:D36">
    <cfRule type="expression" dxfId="1" priority="69" stopIfTrue="1">
      <formula>"len($A:$A)=3"</formula>
    </cfRule>
  </conditionalFormatting>
  <conditionalFormatting sqref="A36:B37">
    <cfRule type="expression" dxfId="1" priority="22" stopIfTrue="1">
      <formula>"len($A:$A)=3"</formula>
    </cfRule>
  </conditionalFormatting>
  <conditionalFormatting sqref="C38 C40:D40">
    <cfRule type="expression" dxfId="1" priority="48"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tabColor rgb="FF00B0F0"/>
  </sheetPr>
  <dimension ref="A1:G269"/>
  <sheetViews>
    <sheetView showGridLines="0" showZeros="0" tabSelected="1" view="pageBreakPreview" zoomScaleNormal="115" workbookViewId="0">
      <pane ySplit="3" topLeftCell="A4" activePane="bottomLeft" state="frozen"/>
      <selection/>
      <selection pane="bottomLeft" activeCell="J4" sqref="J4"/>
    </sheetView>
  </sheetViews>
  <sheetFormatPr defaultColWidth="9" defaultRowHeight="14.25" outlineLevelCol="6"/>
  <cols>
    <col min="1" max="1" width="21.5" style="307" customWidth="1"/>
    <col min="2" max="2" width="50.75" style="307" customWidth="1"/>
    <col min="3" max="4" width="20.6333333333333" style="393" customWidth="1"/>
    <col min="5" max="5" width="20.6333333333333" style="394" customWidth="1"/>
    <col min="6" max="6" width="3.75" style="310" hidden="1" customWidth="1"/>
    <col min="7" max="7" width="9" style="307" hidden="1" customWidth="1"/>
    <col min="8" max="16384" width="9" style="307"/>
  </cols>
  <sheetData>
    <row r="1" ht="45" customHeight="1" spans="2:5">
      <c r="B1" s="308" t="s">
        <v>1321</v>
      </c>
      <c r="C1" s="309"/>
      <c r="D1" s="309"/>
      <c r="E1" s="308"/>
    </row>
    <row r="2" s="311" customFormat="1" ht="20.1" customHeight="1" spans="2:6">
      <c r="B2" s="312"/>
      <c r="C2" s="313"/>
      <c r="D2" s="313"/>
      <c r="E2" s="314" t="s">
        <v>2</v>
      </c>
      <c r="F2" s="315"/>
    </row>
    <row r="3" s="321" customFormat="1" ht="45" customHeight="1" spans="1:7">
      <c r="A3" s="316" t="s">
        <v>3</v>
      </c>
      <c r="B3" s="317" t="s">
        <v>4</v>
      </c>
      <c r="C3" s="318" t="s">
        <v>5</v>
      </c>
      <c r="D3" s="318" t="s">
        <v>6</v>
      </c>
      <c r="E3" s="319" t="s">
        <v>7</v>
      </c>
      <c r="F3" s="320" t="s">
        <v>8</v>
      </c>
      <c r="G3" s="321" t="s">
        <v>135</v>
      </c>
    </row>
    <row r="4" ht="38" customHeight="1" spans="1:7">
      <c r="A4" s="322">
        <v>207</v>
      </c>
      <c r="B4" s="323" t="s">
        <v>1322</v>
      </c>
      <c r="C4" s="355">
        <f>VLOOKUP(A4,'[3]29'!$A:$C,3,FALSE)</f>
        <v>0</v>
      </c>
      <c r="D4" s="355">
        <f>VLOOKUP(A4,'[3]29'!$A:$D,4,FALSE)</f>
        <v>0</v>
      </c>
      <c r="E4" s="333" t="str">
        <f>IFERROR(D4/C4-1,"")</f>
        <v/>
      </c>
      <c r="F4" s="326" t="str">
        <f t="shared" ref="F4:F67" si="0">IF(LEN(A4)=3,"是",IF(B4&lt;&gt;"",IF(SUM(C4:D4)&lt;&gt;0,"是","否"),"是"))</f>
        <v>是</v>
      </c>
      <c r="G4" s="307" t="str">
        <f t="shared" ref="G4:G67" si="1">IF(LEN(A4)=3,"类",IF(LEN(A4)=5,"款","项"))</f>
        <v>类</v>
      </c>
    </row>
    <row r="5" ht="38" hidden="1" customHeight="1" spans="1:7">
      <c r="A5" s="330">
        <v>20707</v>
      </c>
      <c r="B5" s="327" t="s">
        <v>1323</v>
      </c>
      <c r="C5" s="395">
        <f>VLOOKUP(A5,'[3]29'!$A:$C,3,FALSE)</f>
        <v>0</v>
      </c>
      <c r="D5" s="395">
        <f>VLOOKUP(A5,'[3]29'!$A:$D,4,FALSE)</f>
        <v>0</v>
      </c>
      <c r="E5" s="332" t="str">
        <f>IFERROR(D5/C5-1,"")</f>
        <v/>
      </c>
      <c r="F5" s="326" t="str">
        <f t="shared" si="0"/>
        <v>否</v>
      </c>
      <c r="G5" s="307" t="str">
        <f t="shared" si="1"/>
        <v>款</v>
      </c>
    </row>
    <row r="6" ht="38" hidden="1" customHeight="1" spans="1:7">
      <c r="A6" s="330">
        <v>2070701</v>
      </c>
      <c r="B6" s="327" t="s">
        <v>1324</v>
      </c>
      <c r="C6" s="395">
        <f>VLOOKUP(A6,'[3]29'!$A:$C,3,FALSE)</f>
        <v>0</v>
      </c>
      <c r="D6" s="395">
        <f>VLOOKUP(A6,'[3]29'!$A:$D,4,FALSE)</f>
        <v>0</v>
      </c>
      <c r="E6" s="331" t="str">
        <f t="shared" ref="E4:E67" si="2">IF(C6&gt;0,D6/C6-1,IF(C6&lt;0,-(D6/C6-1),""))</f>
        <v/>
      </c>
      <c r="F6" s="326" t="str">
        <f t="shared" si="0"/>
        <v>否</v>
      </c>
      <c r="G6" s="307" t="str">
        <f t="shared" si="1"/>
        <v>项</v>
      </c>
    </row>
    <row r="7" ht="38" hidden="1" customHeight="1" spans="1:7">
      <c r="A7" s="330">
        <v>2070702</v>
      </c>
      <c r="B7" s="327" t="s">
        <v>1325</v>
      </c>
      <c r="C7" s="395">
        <f>VLOOKUP(A7,'[3]29'!$A:$C,3,FALSE)</f>
        <v>0</v>
      </c>
      <c r="D7" s="395">
        <f>VLOOKUP(A7,'[3]29'!$A:$D,4,FALSE)</f>
        <v>0</v>
      </c>
      <c r="E7" s="331" t="str">
        <f t="shared" si="2"/>
        <v/>
      </c>
      <c r="F7" s="326" t="str">
        <f t="shared" si="0"/>
        <v>否</v>
      </c>
      <c r="G7" s="307" t="str">
        <f t="shared" si="1"/>
        <v>项</v>
      </c>
    </row>
    <row r="8" ht="38" hidden="1" customHeight="1" spans="1:7">
      <c r="A8" s="330">
        <v>2070703</v>
      </c>
      <c r="B8" s="327" t="s">
        <v>1326</v>
      </c>
      <c r="C8" s="395">
        <f>VLOOKUP(A8,'[3]29'!$A:$C,3,FALSE)</f>
        <v>0</v>
      </c>
      <c r="D8" s="395">
        <f>VLOOKUP(A8,'[3]29'!$A:$D,4,FALSE)</f>
        <v>0</v>
      </c>
      <c r="E8" s="331" t="str">
        <f t="shared" si="2"/>
        <v/>
      </c>
      <c r="F8" s="326" t="str">
        <f t="shared" si="0"/>
        <v>否</v>
      </c>
      <c r="G8" s="307" t="str">
        <f t="shared" si="1"/>
        <v>项</v>
      </c>
    </row>
    <row r="9" s="300" customFormat="1" ht="38" hidden="1" customHeight="1" spans="1:7">
      <c r="A9" s="330">
        <v>2070704</v>
      </c>
      <c r="B9" s="327" t="s">
        <v>1327</v>
      </c>
      <c r="C9" s="395">
        <f>VLOOKUP(A9,'[3]29'!$A:$C,3,FALSE)</f>
        <v>0</v>
      </c>
      <c r="D9" s="395">
        <f>VLOOKUP(A9,'[3]29'!$A:$D,4,FALSE)</f>
        <v>0</v>
      </c>
      <c r="E9" s="331" t="str">
        <f t="shared" si="2"/>
        <v/>
      </c>
      <c r="F9" s="326" t="str">
        <f t="shared" si="0"/>
        <v>否</v>
      </c>
      <c r="G9" s="307" t="str">
        <f t="shared" si="1"/>
        <v>项</v>
      </c>
    </row>
    <row r="10" ht="38" hidden="1" customHeight="1" spans="1:7">
      <c r="A10" s="330">
        <v>2070799</v>
      </c>
      <c r="B10" s="327" t="s">
        <v>1328</v>
      </c>
      <c r="C10" s="395">
        <f>VLOOKUP(A10,'[3]29'!$A:$C,3,FALSE)</f>
        <v>0</v>
      </c>
      <c r="D10" s="395">
        <f>VLOOKUP(A10,'[3]29'!$A:$D,4,FALSE)</f>
        <v>0</v>
      </c>
      <c r="E10" s="331" t="str">
        <f t="shared" si="2"/>
        <v/>
      </c>
      <c r="F10" s="326" t="str">
        <f t="shared" si="0"/>
        <v>否</v>
      </c>
      <c r="G10" s="307" t="str">
        <f t="shared" si="1"/>
        <v>项</v>
      </c>
    </row>
    <row r="11" ht="38" hidden="1" customHeight="1" spans="1:7">
      <c r="A11" s="330">
        <v>20709</v>
      </c>
      <c r="B11" s="327" t="s">
        <v>1329</v>
      </c>
      <c r="C11" s="395">
        <f>VLOOKUP(A11,'[3]29'!$A:$C,3,FALSE)</f>
        <v>0</v>
      </c>
      <c r="D11" s="395">
        <f>VLOOKUP(A11,'[3]29'!$A:$D,4,FALSE)</f>
        <v>0</v>
      </c>
      <c r="E11" s="332" t="str">
        <f>IFERROR(D11/C11-1,"")</f>
        <v/>
      </c>
      <c r="F11" s="326" t="str">
        <f t="shared" si="0"/>
        <v>否</v>
      </c>
      <c r="G11" s="307" t="str">
        <f t="shared" si="1"/>
        <v>款</v>
      </c>
    </row>
    <row r="12" s="300" customFormat="1" ht="38" hidden="1" customHeight="1" spans="1:7">
      <c r="A12" s="330">
        <v>2070901</v>
      </c>
      <c r="B12" s="327" t="s">
        <v>1330</v>
      </c>
      <c r="C12" s="395">
        <f>VLOOKUP(A12,'[3]29'!$A:$C,3,FALSE)</f>
        <v>0</v>
      </c>
      <c r="D12" s="395">
        <f>VLOOKUP(A12,'[3]29'!$A:$D,4,FALSE)</f>
        <v>0</v>
      </c>
      <c r="E12" s="331" t="str">
        <f t="shared" si="2"/>
        <v/>
      </c>
      <c r="F12" s="326" t="str">
        <f t="shared" si="0"/>
        <v>否</v>
      </c>
      <c r="G12" s="307" t="str">
        <f t="shared" si="1"/>
        <v>项</v>
      </c>
    </row>
    <row r="13" ht="38" hidden="1" customHeight="1" spans="1:7">
      <c r="A13" s="330">
        <v>2070902</v>
      </c>
      <c r="B13" s="327" t="s">
        <v>1331</v>
      </c>
      <c r="C13" s="395">
        <f>VLOOKUP(A13,'[3]29'!$A:$C,3,FALSE)</f>
        <v>0</v>
      </c>
      <c r="D13" s="395">
        <f>VLOOKUP(A13,'[3]29'!$A:$D,4,FALSE)</f>
        <v>0</v>
      </c>
      <c r="E13" s="331" t="str">
        <f t="shared" si="2"/>
        <v/>
      </c>
      <c r="F13" s="326" t="str">
        <f t="shared" si="0"/>
        <v>否</v>
      </c>
      <c r="G13" s="307" t="str">
        <f t="shared" si="1"/>
        <v>项</v>
      </c>
    </row>
    <row r="14" s="300" customFormat="1" ht="38" hidden="1" customHeight="1" spans="1:7">
      <c r="A14" s="330">
        <v>2070903</v>
      </c>
      <c r="B14" s="327" t="s">
        <v>1332</v>
      </c>
      <c r="C14" s="395">
        <f>VLOOKUP(A14,'[3]29'!$A:$C,3,FALSE)</f>
        <v>0</v>
      </c>
      <c r="D14" s="395">
        <f>VLOOKUP(A14,'[3]29'!$A:$D,4,FALSE)</f>
        <v>0</v>
      </c>
      <c r="E14" s="331" t="str">
        <f t="shared" si="2"/>
        <v/>
      </c>
      <c r="F14" s="326" t="str">
        <f t="shared" si="0"/>
        <v>否</v>
      </c>
      <c r="G14" s="307" t="str">
        <f t="shared" si="1"/>
        <v>项</v>
      </c>
    </row>
    <row r="15" ht="38" hidden="1" customHeight="1" spans="1:7">
      <c r="A15" s="330">
        <v>2070904</v>
      </c>
      <c r="B15" s="327" t="s">
        <v>1333</v>
      </c>
      <c r="C15" s="395">
        <f>VLOOKUP(A15,'[3]29'!$A:$C,3,FALSE)</f>
        <v>0</v>
      </c>
      <c r="D15" s="395">
        <f>VLOOKUP(A15,'[3]29'!$A:$D,4,FALSE)</f>
        <v>0</v>
      </c>
      <c r="E15" s="331" t="str">
        <f t="shared" si="2"/>
        <v/>
      </c>
      <c r="F15" s="326" t="str">
        <f t="shared" si="0"/>
        <v>否</v>
      </c>
      <c r="G15" s="307" t="str">
        <f t="shared" si="1"/>
        <v>项</v>
      </c>
    </row>
    <row r="16" ht="38" hidden="1" customHeight="1" spans="1:7">
      <c r="A16" s="330">
        <v>2070999</v>
      </c>
      <c r="B16" s="327" t="s">
        <v>1334</v>
      </c>
      <c r="C16" s="395">
        <f>VLOOKUP(A16,'[3]29'!$A:$C,3,FALSE)</f>
        <v>0</v>
      </c>
      <c r="D16" s="395">
        <f>VLOOKUP(A16,'[3]29'!$A:$D,4,FALSE)</f>
        <v>0</v>
      </c>
      <c r="E16" s="331" t="str">
        <f t="shared" si="2"/>
        <v/>
      </c>
      <c r="F16" s="326" t="str">
        <f t="shared" si="0"/>
        <v>否</v>
      </c>
      <c r="G16" s="307" t="str">
        <f t="shared" si="1"/>
        <v>项</v>
      </c>
    </row>
    <row r="17" s="300" customFormat="1" ht="38" hidden="1" customHeight="1" spans="1:7">
      <c r="A17" s="330">
        <v>20710</v>
      </c>
      <c r="B17" s="327" t="s">
        <v>1335</v>
      </c>
      <c r="C17" s="395">
        <f>VLOOKUP(A17,'[3]29'!$A:$C,3,FALSE)</f>
        <v>0</v>
      </c>
      <c r="D17" s="395">
        <f>VLOOKUP(A17,'[3]29'!$A:$D,4,FALSE)</f>
        <v>0</v>
      </c>
      <c r="E17" s="331" t="str">
        <f t="shared" si="2"/>
        <v/>
      </c>
      <c r="F17" s="326" t="str">
        <f t="shared" si="0"/>
        <v>否</v>
      </c>
      <c r="G17" s="307" t="str">
        <f t="shared" si="1"/>
        <v>款</v>
      </c>
    </row>
    <row r="18" s="300" customFormat="1" ht="38" hidden="1" customHeight="1" spans="1:7">
      <c r="A18" s="330">
        <v>2071001</v>
      </c>
      <c r="B18" s="327" t="s">
        <v>1336</v>
      </c>
      <c r="C18" s="395">
        <f>VLOOKUP(A18,'[3]29'!$A:$C,3,FALSE)</f>
        <v>0</v>
      </c>
      <c r="D18" s="395">
        <f>VLOOKUP(A18,'[3]29'!$A:$D,4,FALSE)</f>
        <v>0</v>
      </c>
      <c r="E18" s="331" t="str">
        <f t="shared" si="2"/>
        <v/>
      </c>
      <c r="F18" s="326" t="str">
        <f t="shared" si="0"/>
        <v>否</v>
      </c>
      <c r="G18" s="307" t="str">
        <f t="shared" si="1"/>
        <v>项</v>
      </c>
    </row>
    <row r="19" s="300" customFormat="1" ht="38" hidden="1" customHeight="1" spans="1:7">
      <c r="A19" s="330">
        <v>2071099</v>
      </c>
      <c r="B19" s="327" t="s">
        <v>1337</v>
      </c>
      <c r="C19" s="395">
        <f>VLOOKUP(A19,'[3]29'!$A:$C,3,FALSE)</f>
        <v>0</v>
      </c>
      <c r="D19" s="395">
        <f>VLOOKUP(A19,'[3]29'!$A:$D,4,FALSE)</f>
        <v>0</v>
      </c>
      <c r="E19" s="331" t="str">
        <f t="shared" si="2"/>
        <v/>
      </c>
      <c r="F19" s="326" t="str">
        <f t="shared" si="0"/>
        <v>否</v>
      </c>
      <c r="G19" s="307" t="str">
        <f t="shared" si="1"/>
        <v>项</v>
      </c>
    </row>
    <row r="20" ht="38" customHeight="1" spans="1:7">
      <c r="A20" s="322">
        <v>208</v>
      </c>
      <c r="B20" s="323" t="s">
        <v>1338</v>
      </c>
      <c r="C20" s="355">
        <f>VLOOKUP(A20,'[3]29'!$A:$C,3,FALSE)</f>
        <v>75</v>
      </c>
      <c r="D20" s="355">
        <f>VLOOKUP(A20,'[3]29'!$A:$D,4,FALSE)</f>
        <v>288</v>
      </c>
      <c r="E20" s="333">
        <f t="shared" ref="E20:E25" si="3">IFERROR(D20/C20-1,"")</f>
        <v>2.84</v>
      </c>
      <c r="F20" s="326" t="str">
        <f t="shared" si="0"/>
        <v>是</v>
      </c>
      <c r="G20" s="307" t="str">
        <f t="shared" si="1"/>
        <v>类</v>
      </c>
    </row>
    <row r="21" ht="38" customHeight="1" spans="1:7">
      <c r="A21" s="330">
        <v>20822</v>
      </c>
      <c r="B21" s="327" t="s">
        <v>1339</v>
      </c>
      <c r="C21" s="355">
        <f>VLOOKUP(A21,'[3]29'!$A:$C,3,FALSE)</f>
        <v>65</v>
      </c>
      <c r="D21" s="355">
        <f>VLOOKUP(A21,'[3]29'!$A:$D,4,FALSE)</f>
        <v>260</v>
      </c>
      <c r="E21" s="333">
        <f t="shared" si="3"/>
        <v>3</v>
      </c>
      <c r="F21" s="326" t="str">
        <f t="shared" si="0"/>
        <v>是</v>
      </c>
      <c r="G21" s="307" t="str">
        <f t="shared" si="1"/>
        <v>款</v>
      </c>
    </row>
    <row r="22" ht="38" customHeight="1" spans="1:7">
      <c r="A22" s="330">
        <v>2082201</v>
      </c>
      <c r="B22" s="327" t="s">
        <v>1340</v>
      </c>
      <c r="C22" s="355">
        <f>VLOOKUP(A22,'[3]29'!$A:$C,3,FALSE)</f>
        <v>65</v>
      </c>
      <c r="D22" s="355">
        <f>VLOOKUP(A22,'[3]29'!$A:$D,4,FALSE)</f>
        <v>155</v>
      </c>
      <c r="E22" s="335">
        <f t="shared" si="2"/>
        <v>1.3846</v>
      </c>
      <c r="F22" s="326" t="str">
        <f t="shared" si="0"/>
        <v>是</v>
      </c>
      <c r="G22" s="307" t="str">
        <f t="shared" si="1"/>
        <v>项</v>
      </c>
    </row>
    <row r="23" ht="38" customHeight="1" spans="1:7">
      <c r="A23" s="330">
        <v>2082202</v>
      </c>
      <c r="B23" s="327" t="s">
        <v>1341</v>
      </c>
      <c r="C23" s="355">
        <f>VLOOKUP(A23,'[3]29'!$A:$C,3,FALSE)</f>
        <v>0</v>
      </c>
      <c r="D23" s="355">
        <f>VLOOKUP(A23,'[3]29'!$A:$D,4,FALSE)</f>
        <v>105</v>
      </c>
      <c r="E23" s="335" t="str">
        <f t="shared" si="2"/>
        <v/>
      </c>
      <c r="F23" s="326" t="str">
        <f t="shared" si="0"/>
        <v>是</v>
      </c>
      <c r="G23" s="307" t="str">
        <f t="shared" si="1"/>
        <v>项</v>
      </c>
    </row>
    <row r="24" ht="38" hidden="1" customHeight="1" spans="1:7">
      <c r="A24" s="330">
        <v>2082299</v>
      </c>
      <c r="B24" s="327" t="s">
        <v>1342</v>
      </c>
      <c r="C24" s="395">
        <f>VLOOKUP(A24,'[3]29'!$A:$C,3,FALSE)</f>
        <v>0</v>
      </c>
      <c r="D24" s="395">
        <f>VLOOKUP(A24,'[3]29'!$A:$D,4,FALSE)</f>
        <v>0</v>
      </c>
      <c r="E24" s="331" t="str">
        <f t="shared" si="2"/>
        <v/>
      </c>
      <c r="F24" s="326" t="str">
        <f t="shared" si="0"/>
        <v>否</v>
      </c>
      <c r="G24" s="307" t="str">
        <f t="shared" si="1"/>
        <v>项</v>
      </c>
    </row>
    <row r="25" ht="38" customHeight="1" spans="1:7">
      <c r="A25" s="330">
        <v>20823</v>
      </c>
      <c r="B25" s="327" t="s">
        <v>1343</v>
      </c>
      <c r="C25" s="355">
        <f>VLOOKUP(A25,'[3]29'!$A:$C,3,FALSE)</f>
        <v>10</v>
      </c>
      <c r="D25" s="355">
        <f>VLOOKUP(A25,'[3]29'!$A:$D,4,FALSE)</f>
        <v>28</v>
      </c>
      <c r="E25" s="333">
        <f t="shared" si="3"/>
        <v>1.8</v>
      </c>
      <c r="F25" s="326" t="str">
        <f t="shared" si="0"/>
        <v>是</v>
      </c>
      <c r="G25" s="307" t="str">
        <f t="shared" si="1"/>
        <v>款</v>
      </c>
    </row>
    <row r="26" s="300" customFormat="1" ht="38" hidden="1" customHeight="1" spans="1:7">
      <c r="A26" s="330">
        <v>2082301</v>
      </c>
      <c r="B26" s="327" t="s">
        <v>1340</v>
      </c>
      <c r="C26" s="395">
        <f>VLOOKUP(A26,'[3]29'!$A:$C,3,FALSE)</f>
        <v>0</v>
      </c>
      <c r="D26" s="395">
        <f>VLOOKUP(A26,'[3]29'!$A:$D,4,FALSE)</f>
        <v>0</v>
      </c>
      <c r="E26" s="331" t="str">
        <f t="shared" si="2"/>
        <v/>
      </c>
      <c r="F26" s="326" t="str">
        <f t="shared" si="0"/>
        <v>否</v>
      </c>
      <c r="G26" s="307" t="str">
        <f t="shared" si="1"/>
        <v>项</v>
      </c>
    </row>
    <row r="27" ht="38" hidden="1" customHeight="1" spans="1:7">
      <c r="A27" s="330">
        <v>2082302</v>
      </c>
      <c r="B27" s="327" t="s">
        <v>1341</v>
      </c>
      <c r="C27" s="395">
        <f>VLOOKUP(A27,'[3]29'!$A:$C,3,FALSE)</f>
        <v>0</v>
      </c>
      <c r="D27" s="395">
        <f>VLOOKUP(A27,'[3]29'!$A:$D,4,FALSE)</f>
        <v>0</v>
      </c>
      <c r="E27" s="331" t="str">
        <f t="shared" si="2"/>
        <v/>
      </c>
      <c r="F27" s="326" t="str">
        <f t="shared" si="0"/>
        <v>否</v>
      </c>
      <c r="G27" s="307" t="str">
        <f t="shared" si="1"/>
        <v>项</v>
      </c>
    </row>
    <row r="28" ht="38" customHeight="1" spans="1:7">
      <c r="A28" s="330">
        <v>2082399</v>
      </c>
      <c r="B28" s="327" t="s">
        <v>1344</v>
      </c>
      <c r="C28" s="355">
        <f>VLOOKUP(A28,'[3]29'!$A:$C,3,FALSE)</f>
        <v>10</v>
      </c>
      <c r="D28" s="355">
        <f>VLOOKUP(A28,'[3]29'!$A:$D,4,FALSE)</f>
        <v>28</v>
      </c>
      <c r="E28" s="335">
        <f t="shared" si="2"/>
        <v>1.8</v>
      </c>
      <c r="F28" s="326" t="str">
        <f t="shared" si="0"/>
        <v>是</v>
      </c>
      <c r="G28" s="307" t="str">
        <f t="shared" si="1"/>
        <v>项</v>
      </c>
    </row>
    <row r="29" s="303" customFormat="1" ht="38" hidden="1" customHeight="1" spans="1:7">
      <c r="A29" s="330">
        <v>20829</v>
      </c>
      <c r="B29" s="327" t="s">
        <v>1345</v>
      </c>
      <c r="C29" s="395">
        <f>VLOOKUP(A29,'[3]29'!$A:$C,3,FALSE)</f>
        <v>0</v>
      </c>
      <c r="D29" s="395">
        <f>VLOOKUP(A29,'[3]29'!$A:$D,4,FALSE)</f>
        <v>0</v>
      </c>
      <c r="E29" s="332" t="str">
        <f t="shared" ref="E29:E33" si="4">IFERROR(D29/C29-1,"")</f>
        <v/>
      </c>
      <c r="F29" s="326" t="str">
        <f t="shared" si="0"/>
        <v>否</v>
      </c>
      <c r="G29" s="307" t="str">
        <f t="shared" si="1"/>
        <v>款</v>
      </c>
    </row>
    <row r="30" s="300" customFormat="1" ht="38" hidden="1" customHeight="1" spans="1:7">
      <c r="A30" s="330">
        <v>2082901</v>
      </c>
      <c r="B30" s="327" t="s">
        <v>1341</v>
      </c>
      <c r="C30" s="395">
        <f>VLOOKUP(A30,'[3]29'!$A:$C,3,FALSE)</f>
        <v>0</v>
      </c>
      <c r="D30" s="395">
        <f>VLOOKUP(A30,'[3]29'!$A:$D,4,FALSE)</f>
        <v>0</v>
      </c>
      <c r="E30" s="331" t="str">
        <f t="shared" si="2"/>
        <v/>
      </c>
      <c r="F30" s="326" t="str">
        <f t="shared" si="0"/>
        <v>否</v>
      </c>
      <c r="G30" s="307" t="str">
        <f t="shared" si="1"/>
        <v>项</v>
      </c>
    </row>
    <row r="31" s="300" customFormat="1" ht="38" hidden="1" customHeight="1" spans="1:7">
      <c r="A31" s="330">
        <v>2082999</v>
      </c>
      <c r="B31" s="327" t="s">
        <v>1346</v>
      </c>
      <c r="C31" s="395">
        <f>VLOOKUP(A31,'[3]29'!$A:$C,3,FALSE)</f>
        <v>0</v>
      </c>
      <c r="D31" s="395">
        <f>VLOOKUP(A31,'[3]29'!$A:$D,4,FALSE)</f>
        <v>0</v>
      </c>
      <c r="E31" s="331" t="str">
        <f t="shared" si="2"/>
        <v/>
      </c>
      <c r="F31" s="326" t="str">
        <f t="shared" si="0"/>
        <v>否</v>
      </c>
      <c r="G31" s="307" t="str">
        <f t="shared" si="1"/>
        <v>项</v>
      </c>
    </row>
    <row r="32" ht="38" customHeight="1" spans="1:7">
      <c r="A32" s="322">
        <v>211</v>
      </c>
      <c r="B32" s="323" t="s">
        <v>1347</v>
      </c>
      <c r="C32" s="355">
        <f>VLOOKUP(A32,'[3]29'!$A:$C,3,FALSE)</f>
        <v>0</v>
      </c>
      <c r="D32" s="355">
        <f>VLOOKUP(A32,'[3]29'!$A:$D,4,FALSE)</f>
        <v>0</v>
      </c>
      <c r="E32" s="333" t="str">
        <f t="shared" si="4"/>
        <v/>
      </c>
      <c r="F32" s="326" t="str">
        <f t="shared" si="0"/>
        <v>是</v>
      </c>
      <c r="G32" s="307" t="str">
        <f t="shared" si="1"/>
        <v>类</v>
      </c>
    </row>
    <row r="33" ht="38" hidden="1" customHeight="1" spans="1:7">
      <c r="A33" s="330">
        <v>21160</v>
      </c>
      <c r="B33" s="327" t="s">
        <v>1348</v>
      </c>
      <c r="C33" s="395">
        <f>VLOOKUP(A33,'[3]29'!$A:$C,3,FALSE)</f>
        <v>0</v>
      </c>
      <c r="D33" s="395">
        <f>VLOOKUP(A33,'[3]29'!$A:$D,4,FALSE)</f>
        <v>0</v>
      </c>
      <c r="E33" s="332" t="str">
        <f t="shared" si="4"/>
        <v/>
      </c>
      <c r="F33" s="326" t="str">
        <f t="shared" si="0"/>
        <v>否</v>
      </c>
      <c r="G33" s="307" t="str">
        <f t="shared" si="1"/>
        <v>款</v>
      </c>
    </row>
    <row r="34" s="300" customFormat="1" ht="38" hidden="1" customHeight="1" spans="1:7">
      <c r="A34" s="336">
        <v>2116001</v>
      </c>
      <c r="B34" s="327" t="s">
        <v>1349</v>
      </c>
      <c r="C34" s="395">
        <f>VLOOKUP(A34,'[3]29'!$A:$C,3,FALSE)</f>
        <v>0</v>
      </c>
      <c r="D34" s="395">
        <f>VLOOKUP(A34,'[3]29'!$A:$D,4,FALSE)</f>
        <v>0</v>
      </c>
      <c r="E34" s="331" t="str">
        <f t="shared" si="2"/>
        <v/>
      </c>
      <c r="F34" s="326" t="str">
        <f t="shared" si="0"/>
        <v>否</v>
      </c>
      <c r="G34" s="307" t="str">
        <f t="shared" si="1"/>
        <v>项</v>
      </c>
    </row>
    <row r="35" s="300" customFormat="1" ht="38" hidden="1" customHeight="1" spans="1:7">
      <c r="A35" s="336">
        <v>2116002</v>
      </c>
      <c r="B35" s="327" t="s">
        <v>1350</v>
      </c>
      <c r="C35" s="395">
        <f>VLOOKUP(A35,'[3]29'!$A:$C,3,FALSE)</f>
        <v>0</v>
      </c>
      <c r="D35" s="395">
        <f>VLOOKUP(A35,'[3]29'!$A:$D,4,FALSE)</f>
        <v>0</v>
      </c>
      <c r="E35" s="331" t="str">
        <f t="shared" si="2"/>
        <v/>
      </c>
      <c r="F35" s="326" t="str">
        <f t="shared" si="0"/>
        <v>否</v>
      </c>
      <c r="G35" s="307" t="str">
        <f t="shared" si="1"/>
        <v>项</v>
      </c>
    </row>
    <row r="36" s="300" customFormat="1" ht="38" hidden="1" customHeight="1" spans="1:7">
      <c r="A36" s="336">
        <v>2116003</v>
      </c>
      <c r="B36" s="327" t="s">
        <v>1351</v>
      </c>
      <c r="C36" s="395">
        <f>VLOOKUP(A36,'[3]29'!$A:$C,3,FALSE)</f>
        <v>0</v>
      </c>
      <c r="D36" s="395">
        <f>VLOOKUP(A36,'[3]29'!$A:$D,4,FALSE)</f>
        <v>0</v>
      </c>
      <c r="E36" s="331" t="str">
        <f t="shared" si="2"/>
        <v/>
      </c>
      <c r="F36" s="326" t="str">
        <f t="shared" si="0"/>
        <v>否</v>
      </c>
      <c r="G36" s="307" t="str">
        <f t="shared" si="1"/>
        <v>项</v>
      </c>
    </row>
    <row r="37" s="303" customFormat="1" ht="38" hidden="1" customHeight="1" spans="1:7">
      <c r="A37" s="336">
        <v>2116099</v>
      </c>
      <c r="B37" s="327" t="s">
        <v>1352</v>
      </c>
      <c r="C37" s="395">
        <f>VLOOKUP(A37,'[3]29'!$A:$C,3,FALSE)</f>
        <v>0</v>
      </c>
      <c r="D37" s="395">
        <f>VLOOKUP(A37,'[3]29'!$A:$D,4,FALSE)</f>
        <v>0</v>
      </c>
      <c r="E37" s="331" t="str">
        <f t="shared" si="2"/>
        <v/>
      </c>
      <c r="F37" s="326" t="str">
        <f t="shared" si="0"/>
        <v>否</v>
      </c>
      <c r="G37" s="307" t="str">
        <f t="shared" si="1"/>
        <v>项</v>
      </c>
    </row>
    <row r="38" s="300" customFormat="1" ht="38" hidden="1" customHeight="1" spans="1:7">
      <c r="A38" s="336">
        <v>21161</v>
      </c>
      <c r="B38" s="327" t="s">
        <v>1353</v>
      </c>
      <c r="C38" s="395">
        <f>VLOOKUP(A38,'[3]29'!$A:$C,3,FALSE)</f>
        <v>0</v>
      </c>
      <c r="D38" s="395">
        <f>VLOOKUP(A38,'[3]29'!$A:$D,4,FALSE)</f>
        <v>0</v>
      </c>
      <c r="E38" s="331" t="str">
        <f t="shared" si="2"/>
        <v/>
      </c>
      <c r="F38" s="326" t="str">
        <f t="shared" si="0"/>
        <v>否</v>
      </c>
      <c r="G38" s="307" t="str">
        <f t="shared" si="1"/>
        <v>款</v>
      </c>
    </row>
    <row r="39" ht="38" hidden="1" customHeight="1" spans="1:7">
      <c r="A39" s="336">
        <v>2116101</v>
      </c>
      <c r="B39" s="327" t="s">
        <v>1354</v>
      </c>
      <c r="C39" s="395">
        <f>VLOOKUP(A39,'[3]29'!$A:$C,3,FALSE)</f>
        <v>0</v>
      </c>
      <c r="D39" s="395">
        <f>VLOOKUP(A39,'[3]29'!$A:$D,4,FALSE)</f>
        <v>0</v>
      </c>
      <c r="E39" s="331" t="str">
        <f t="shared" si="2"/>
        <v/>
      </c>
      <c r="F39" s="326" t="str">
        <f t="shared" si="0"/>
        <v>否</v>
      </c>
      <c r="G39" s="307" t="str">
        <f t="shared" si="1"/>
        <v>项</v>
      </c>
    </row>
    <row r="40" ht="38" hidden="1" customHeight="1" spans="1:7">
      <c r="A40" s="336">
        <v>2116102</v>
      </c>
      <c r="B40" s="327" t="s">
        <v>1355</v>
      </c>
      <c r="C40" s="395">
        <f>VLOOKUP(A40,'[3]29'!$A:$C,3,FALSE)</f>
        <v>0</v>
      </c>
      <c r="D40" s="395">
        <f>VLOOKUP(A40,'[3]29'!$A:$D,4,FALSE)</f>
        <v>0</v>
      </c>
      <c r="E40" s="331" t="str">
        <f t="shared" si="2"/>
        <v/>
      </c>
      <c r="F40" s="326" t="str">
        <f t="shared" si="0"/>
        <v>否</v>
      </c>
      <c r="G40" s="307" t="str">
        <f t="shared" si="1"/>
        <v>项</v>
      </c>
    </row>
    <row r="41" ht="38" hidden="1" customHeight="1" spans="1:7">
      <c r="A41" s="336">
        <v>2116103</v>
      </c>
      <c r="B41" s="327" t="s">
        <v>1356</v>
      </c>
      <c r="C41" s="395">
        <f>VLOOKUP(A41,'[3]29'!$A:$C,3,FALSE)</f>
        <v>0</v>
      </c>
      <c r="D41" s="395">
        <f>VLOOKUP(A41,'[3]29'!$A:$D,4,FALSE)</f>
        <v>0</v>
      </c>
      <c r="E41" s="331" t="str">
        <f t="shared" si="2"/>
        <v/>
      </c>
      <c r="F41" s="326" t="str">
        <f t="shared" si="0"/>
        <v>否</v>
      </c>
      <c r="G41" s="307" t="str">
        <f t="shared" si="1"/>
        <v>项</v>
      </c>
    </row>
    <row r="42" ht="38" hidden="1" customHeight="1" spans="1:7">
      <c r="A42" s="336">
        <v>2116104</v>
      </c>
      <c r="B42" s="327" t="s">
        <v>1357</v>
      </c>
      <c r="C42" s="395">
        <f>VLOOKUP(A42,'[3]29'!$A:$C,3,FALSE)</f>
        <v>0</v>
      </c>
      <c r="D42" s="395">
        <f>VLOOKUP(A42,'[3]29'!$A:$D,4,FALSE)</f>
        <v>0</v>
      </c>
      <c r="E42" s="331" t="str">
        <f t="shared" si="2"/>
        <v/>
      </c>
      <c r="F42" s="326" t="str">
        <f t="shared" si="0"/>
        <v>否</v>
      </c>
      <c r="G42" s="307" t="str">
        <f t="shared" si="1"/>
        <v>项</v>
      </c>
    </row>
    <row r="43" ht="38" customHeight="1" spans="1:7">
      <c r="A43" s="322">
        <v>212</v>
      </c>
      <c r="B43" s="323" t="s">
        <v>1358</v>
      </c>
      <c r="C43" s="355">
        <f>VLOOKUP(A43,'[3]29'!$A:$C,3,FALSE)</f>
        <v>394</v>
      </c>
      <c r="D43" s="355">
        <f>VLOOKUP(A43,'[3]29'!$A:$D,4,FALSE)</f>
        <v>126341</v>
      </c>
      <c r="E43" s="333">
        <f>IFERROR(D43/C43-1,"")</f>
        <v>319.6624</v>
      </c>
      <c r="F43" s="326" t="str">
        <f t="shared" si="0"/>
        <v>是</v>
      </c>
      <c r="G43" s="307" t="str">
        <f t="shared" si="1"/>
        <v>类</v>
      </c>
    </row>
    <row r="44" ht="38" customHeight="1" spans="1:7">
      <c r="A44" s="330">
        <v>21208</v>
      </c>
      <c r="B44" s="327" t="s">
        <v>1359</v>
      </c>
      <c r="C44" s="355">
        <f>VLOOKUP(A44,'[3]29'!$A:$C,3,FALSE)</f>
        <v>9</v>
      </c>
      <c r="D44" s="355">
        <f>VLOOKUP(A44,'[3]29'!$A:$D,4,FALSE)</f>
        <v>125892</v>
      </c>
      <c r="E44" s="333">
        <f>IFERROR(D44/C44-1,"")</f>
        <v>13987</v>
      </c>
      <c r="F44" s="326" t="str">
        <f t="shared" si="0"/>
        <v>是</v>
      </c>
      <c r="G44" s="307" t="str">
        <f t="shared" si="1"/>
        <v>款</v>
      </c>
    </row>
    <row r="45" ht="38" customHeight="1" spans="1:7">
      <c r="A45" s="330">
        <v>2120801</v>
      </c>
      <c r="B45" s="327" t="s">
        <v>1360</v>
      </c>
      <c r="C45" s="355">
        <f>VLOOKUP(A45,'[3]29'!$A:$C,3,FALSE)</f>
        <v>0</v>
      </c>
      <c r="D45" s="355">
        <f>VLOOKUP(A45,'[3]29'!$A:$D,4,FALSE)</f>
        <v>25237</v>
      </c>
      <c r="E45" s="335" t="str">
        <f t="shared" si="2"/>
        <v/>
      </c>
      <c r="F45" s="326" t="str">
        <f t="shared" si="0"/>
        <v>是</v>
      </c>
      <c r="G45" s="307" t="str">
        <f t="shared" si="1"/>
        <v>项</v>
      </c>
    </row>
    <row r="46" ht="38" customHeight="1" spans="1:7">
      <c r="A46" s="330">
        <v>2120802</v>
      </c>
      <c r="B46" s="327" t="s">
        <v>1361</v>
      </c>
      <c r="C46" s="355">
        <f>VLOOKUP(A46,'[3]29'!$A:$C,3,FALSE)</f>
        <v>0</v>
      </c>
      <c r="D46" s="355">
        <f>VLOOKUP(A46,'[3]29'!$A:$D,4,FALSE)</f>
        <v>20899</v>
      </c>
      <c r="E46" s="335" t="str">
        <f t="shared" si="2"/>
        <v/>
      </c>
      <c r="F46" s="326" t="str">
        <f t="shared" si="0"/>
        <v>是</v>
      </c>
      <c r="G46" s="307" t="str">
        <f t="shared" si="1"/>
        <v>项</v>
      </c>
    </row>
    <row r="47" ht="38" hidden="1" customHeight="1" spans="1:7">
      <c r="A47" s="330">
        <v>2120803</v>
      </c>
      <c r="B47" s="327" t="s">
        <v>1362</v>
      </c>
      <c r="C47" s="395">
        <f>VLOOKUP(A47,'[3]29'!$A:$C,3,FALSE)</f>
        <v>0</v>
      </c>
      <c r="D47" s="395">
        <f>VLOOKUP(A47,'[3]29'!$A:$D,4,FALSE)</f>
        <v>0</v>
      </c>
      <c r="E47" s="331" t="str">
        <f t="shared" si="2"/>
        <v/>
      </c>
      <c r="F47" s="326" t="str">
        <f t="shared" si="0"/>
        <v>否</v>
      </c>
      <c r="G47" s="307" t="str">
        <f t="shared" si="1"/>
        <v>项</v>
      </c>
    </row>
    <row r="48" ht="38" hidden="1" customHeight="1" spans="1:7">
      <c r="A48" s="330">
        <v>2120804</v>
      </c>
      <c r="B48" s="327" t="s">
        <v>1363</v>
      </c>
      <c r="C48" s="395">
        <f>VLOOKUP(A48,'[3]29'!$A:$C,3,FALSE)</f>
        <v>0</v>
      </c>
      <c r="D48" s="395">
        <f>VLOOKUP(A48,'[3]29'!$A:$D,4,FALSE)</f>
        <v>0</v>
      </c>
      <c r="E48" s="331" t="str">
        <f t="shared" si="2"/>
        <v/>
      </c>
      <c r="F48" s="326" t="str">
        <f t="shared" si="0"/>
        <v>否</v>
      </c>
      <c r="G48" s="307" t="str">
        <f t="shared" si="1"/>
        <v>项</v>
      </c>
    </row>
    <row r="49" ht="38" hidden="1" customHeight="1" spans="1:7">
      <c r="A49" s="330">
        <v>2120805</v>
      </c>
      <c r="B49" s="327" t="s">
        <v>1364</v>
      </c>
      <c r="C49" s="395">
        <f>VLOOKUP(A49,'[3]29'!$A:$C,3,FALSE)</f>
        <v>0</v>
      </c>
      <c r="D49" s="395">
        <f>VLOOKUP(A49,'[3]29'!$A:$D,4,FALSE)</f>
        <v>0</v>
      </c>
      <c r="E49" s="331" t="str">
        <f t="shared" si="2"/>
        <v/>
      </c>
      <c r="F49" s="326" t="str">
        <f t="shared" si="0"/>
        <v>否</v>
      </c>
      <c r="G49" s="307" t="str">
        <f t="shared" si="1"/>
        <v>项</v>
      </c>
    </row>
    <row r="50" ht="38" hidden="1" customHeight="1" spans="1:7">
      <c r="A50" s="330">
        <v>2120806</v>
      </c>
      <c r="B50" s="327" t="s">
        <v>1365</v>
      </c>
      <c r="C50" s="395">
        <f>VLOOKUP(A50,'[3]29'!$A:$C,3,FALSE)</f>
        <v>0</v>
      </c>
      <c r="D50" s="395">
        <f>VLOOKUP(A50,'[3]29'!$A:$D,4,FALSE)</f>
        <v>0</v>
      </c>
      <c r="E50" s="331" t="str">
        <f t="shared" si="2"/>
        <v/>
      </c>
      <c r="F50" s="326" t="str">
        <f t="shared" si="0"/>
        <v>否</v>
      </c>
      <c r="G50" s="307" t="str">
        <f t="shared" si="1"/>
        <v>项</v>
      </c>
    </row>
    <row r="51" ht="38" hidden="1" customHeight="1" spans="1:7">
      <c r="A51" s="330">
        <v>2120807</v>
      </c>
      <c r="B51" s="327" t="s">
        <v>1366</v>
      </c>
      <c r="C51" s="395">
        <f>VLOOKUP(A51,'[3]29'!$A:$C,3,FALSE)</f>
        <v>0</v>
      </c>
      <c r="D51" s="395">
        <f>VLOOKUP(A51,'[3]29'!$A:$D,4,FALSE)</f>
        <v>0</v>
      </c>
      <c r="E51" s="331" t="str">
        <f t="shared" si="2"/>
        <v/>
      </c>
      <c r="F51" s="326" t="str">
        <f t="shared" si="0"/>
        <v>否</v>
      </c>
      <c r="G51" s="307" t="str">
        <f t="shared" si="1"/>
        <v>项</v>
      </c>
    </row>
    <row r="52" ht="38" hidden="1" customHeight="1" spans="1:7">
      <c r="A52" s="330">
        <v>2120809</v>
      </c>
      <c r="B52" s="327" t="s">
        <v>1367</v>
      </c>
      <c r="C52" s="395">
        <f>VLOOKUP(A52,'[3]29'!$A:$C,3,FALSE)</f>
        <v>0</v>
      </c>
      <c r="D52" s="395">
        <f>VLOOKUP(A52,'[3]29'!$A:$D,4,FALSE)</f>
        <v>0</v>
      </c>
      <c r="E52" s="331" t="str">
        <f t="shared" si="2"/>
        <v/>
      </c>
      <c r="F52" s="326" t="str">
        <f t="shared" si="0"/>
        <v>否</v>
      </c>
      <c r="G52" s="307" t="str">
        <f t="shared" si="1"/>
        <v>项</v>
      </c>
    </row>
    <row r="53" ht="38" hidden="1" customHeight="1" spans="1:7">
      <c r="A53" s="330">
        <v>2120810</v>
      </c>
      <c r="B53" s="327" t="s">
        <v>1368</v>
      </c>
      <c r="C53" s="395">
        <f>VLOOKUP(A53,'[3]29'!$A:$C,3,FALSE)</f>
        <v>0</v>
      </c>
      <c r="D53" s="395">
        <f>VLOOKUP(A53,'[3]29'!$A:$D,4,FALSE)</f>
        <v>0</v>
      </c>
      <c r="E53" s="331" t="str">
        <f t="shared" si="2"/>
        <v/>
      </c>
      <c r="F53" s="326" t="str">
        <f t="shared" si="0"/>
        <v>否</v>
      </c>
      <c r="G53" s="307" t="str">
        <f t="shared" si="1"/>
        <v>项</v>
      </c>
    </row>
    <row r="54" ht="38" hidden="1" customHeight="1" spans="1:7">
      <c r="A54" s="330">
        <v>2120811</v>
      </c>
      <c r="B54" s="327" t="s">
        <v>1369</v>
      </c>
      <c r="C54" s="395">
        <f>VLOOKUP(A54,'[3]29'!$A:$C,3,FALSE)</f>
        <v>0</v>
      </c>
      <c r="D54" s="395">
        <f>VLOOKUP(A54,'[3]29'!$A:$D,4,FALSE)</f>
        <v>0</v>
      </c>
      <c r="E54" s="331" t="str">
        <f t="shared" si="2"/>
        <v/>
      </c>
      <c r="F54" s="326" t="str">
        <f t="shared" si="0"/>
        <v>否</v>
      </c>
      <c r="G54" s="307" t="str">
        <f t="shared" si="1"/>
        <v>项</v>
      </c>
    </row>
    <row r="55" ht="38" hidden="1" customHeight="1" spans="1:7">
      <c r="A55" s="330">
        <v>2120813</v>
      </c>
      <c r="B55" s="327" t="s">
        <v>1370</v>
      </c>
      <c r="C55" s="395">
        <f>VLOOKUP(A55,'[3]29'!$A:$C,3,FALSE)</f>
        <v>0</v>
      </c>
      <c r="D55" s="395">
        <f>VLOOKUP(A55,'[3]29'!$A:$D,4,FALSE)</f>
        <v>0</v>
      </c>
      <c r="E55" s="331" t="str">
        <f t="shared" si="2"/>
        <v/>
      </c>
      <c r="F55" s="326" t="str">
        <f t="shared" si="0"/>
        <v>否</v>
      </c>
      <c r="G55" s="307" t="str">
        <f t="shared" si="1"/>
        <v>项</v>
      </c>
    </row>
    <row r="56" ht="38" customHeight="1" spans="1:7">
      <c r="A56" s="330">
        <v>2120899</v>
      </c>
      <c r="B56" s="327" t="s">
        <v>1371</v>
      </c>
      <c r="C56" s="355">
        <f>VLOOKUP(A56,'[3]29'!$A:$C,3,FALSE)</f>
        <v>9</v>
      </c>
      <c r="D56" s="355">
        <f>VLOOKUP(A56,'[3]29'!$A:$D,4,FALSE)</f>
        <v>79756</v>
      </c>
      <c r="E56" s="335">
        <f t="shared" si="2"/>
        <v>8860.7778</v>
      </c>
      <c r="F56" s="326" t="str">
        <f t="shared" si="0"/>
        <v>是</v>
      </c>
      <c r="G56" s="307" t="str">
        <f t="shared" si="1"/>
        <v>项</v>
      </c>
    </row>
    <row r="57" ht="38" hidden="1" customHeight="1" spans="1:7">
      <c r="A57" s="330">
        <v>21210</v>
      </c>
      <c r="B57" s="327" t="s">
        <v>1372</v>
      </c>
      <c r="C57" s="395">
        <f>VLOOKUP(A57,'[3]29'!$A:$C,3,FALSE)</f>
        <v>0</v>
      </c>
      <c r="D57" s="395">
        <f>VLOOKUP(A57,'[3]29'!$A:$D,4,FALSE)</f>
        <v>0</v>
      </c>
      <c r="E57" s="332" t="str">
        <f t="shared" ref="E57:E62" si="5">IFERROR(D57/C57-1,"")</f>
        <v/>
      </c>
      <c r="F57" s="326" t="str">
        <f t="shared" si="0"/>
        <v>否</v>
      </c>
      <c r="G57" s="307" t="str">
        <f t="shared" si="1"/>
        <v>款</v>
      </c>
    </row>
    <row r="58" ht="38" hidden="1" customHeight="1" spans="1:7">
      <c r="A58" s="330">
        <v>2121001</v>
      </c>
      <c r="B58" s="327" t="s">
        <v>1360</v>
      </c>
      <c r="C58" s="395">
        <f>VLOOKUP(A58,'[3]29'!$A:$C,3,FALSE)</f>
        <v>0</v>
      </c>
      <c r="D58" s="395">
        <f>VLOOKUP(A58,'[3]29'!$A:$D,4,FALSE)</f>
        <v>0</v>
      </c>
      <c r="E58" s="331" t="str">
        <f t="shared" si="2"/>
        <v/>
      </c>
      <c r="F58" s="326" t="str">
        <f t="shared" si="0"/>
        <v>否</v>
      </c>
      <c r="G58" s="307" t="str">
        <f t="shared" si="1"/>
        <v>项</v>
      </c>
    </row>
    <row r="59" ht="38" hidden="1" customHeight="1" spans="1:7">
      <c r="A59" s="330">
        <v>2121002</v>
      </c>
      <c r="B59" s="327" t="s">
        <v>1361</v>
      </c>
      <c r="C59" s="395">
        <f>VLOOKUP(A59,'[3]29'!$A:$C,3,FALSE)</f>
        <v>0</v>
      </c>
      <c r="D59" s="395">
        <f>VLOOKUP(A59,'[3]29'!$A:$D,4,FALSE)</f>
        <v>0</v>
      </c>
      <c r="E59" s="331" t="str">
        <f t="shared" si="2"/>
        <v/>
      </c>
      <c r="F59" s="326" t="str">
        <f t="shared" si="0"/>
        <v>否</v>
      </c>
      <c r="G59" s="307" t="str">
        <f t="shared" si="1"/>
        <v>项</v>
      </c>
    </row>
    <row r="60" ht="38" hidden="1" customHeight="1" spans="1:7">
      <c r="A60" s="330">
        <v>2121099</v>
      </c>
      <c r="B60" s="327" t="s">
        <v>1373</v>
      </c>
      <c r="C60" s="395">
        <f>VLOOKUP(A60,'[3]29'!$A:$C,3,FALSE)</f>
        <v>0</v>
      </c>
      <c r="D60" s="395">
        <f>VLOOKUP(A60,'[3]29'!$A:$D,4,FALSE)</f>
        <v>0</v>
      </c>
      <c r="E60" s="331" t="str">
        <f t="shared" si="2"/>
        <v/>
      </c>
      <c r="F60" s="326" t="str">
        <f t="shared" si="0"/>
        <v>否</v>
      </c>
      <c r="G60" s="307" t="str">
        <f t="shared" si="1"/>
        <v>项</v>
      </c>
    </row>
    <row r="61" ht="38" hidden="1" customHeight="1" spans="1:7">
      <c r="A61" s="330">
        <v>21211</v>
      </c>
      <c r="B61" s="327" t="s">
        <v>1374</v>
      </c>
      <c r="C61" s="395">
        <f>VLOOKUP(A61,'[3]29'!$A:$C,3,FALSE)</f>
        <v>0</v>
      </c>
      <c r="D61" s="395">
        <f>VLOOKUP(A61,'[3]29'!$A:$D,4,FALSE)</f>
        <v>0</v>
      </c>
      <c r="E61" s="332" t="str">
        <f t="shared" si="5"/>
        <v/>
      </c>
      <c r="F61" s="326" t="str">
        <f t="shared" si="0"/>
        <v>否</v>
      </c>
      <c r="G61" s="307" t="str">
        <f t="shared" si="1"/>
        <v>款</v>
      </c>
    </row>
    <row r="62" ht="38" hidden="1" customHeight="1" spans="1:7">
      <c r="A62" s="330">
        <v>21213</v>
      </c>
      <c r="B62" s="327" t="s">
        <v>1375</v>
      </c>
      <c r="C62" s="395">
        <f>VLOOKUP(A62,'[3]29'!$A:$C,3,FALSE)</f>
        <v>0</v>
      </c>
      <c r="D62" s="395">
        <f>VLOOKUP(A62,'[3]29'!$A:$D,4,FALSE)</f>
        <v>0</v>
      </c>
      <c r="E62" s="332" t="str">
        <f t="shared" si="5"/>
        <v/>
      </c>
      <c r="F62" s="326" t="str">
        <f t="shared" si="0"/>
        <v>否</v>
      </c>
      <c r="G62" s="307" t="str">
        <f t="shared" si="1"/>
        <v>款</v>
      </c>
    </row>
    <row r="63" ht="38" hidden="1" customHeight="1" spans="1:7">
      <c r="A63" s="330">
        <v>2121301</v>
      </c>
      <c r="B63" s="327" t="s">
        <v>1376</v>
      </c>
      <c r="C63" s="395">
        <f>VLOOKUP(A63,'[3]29'!$A:$C,3,FALSE)</f>
        <v>0</v>
      </c>
      <c r="D63" s="395">
        <f>VLOOKUP(A63,'[3]29'!$A:$D,4,FALSE)</f>
        <v>0</v>
      </c>
      <c r="E63" s="331" t="str">
        <f t="shared" si="2"/>
        <v/>
      </c>
      <c r="F63" s="326" t="str">
        <f t="shared" si="0"/>
        <v>否</v>
      </c>
      <c r="G63" s="307" t="str">
        <f t="shared" si="1"/>
        <v>项</v>
      </c>
    </row>
    <row r="64" ht="38" hidden="1" customHeight="1" spans="1:7">
      <c r="A64" s="330">
        <v>2121302</v>
      </c>
      <c r="B64" s="327" t="s">
        <v>1377</v>
      </c>
      <c r="C64" s="395">
        <f>VLOOKUP(A64,'[3]29'!$A:$C,3,FALSE)</f>
        <v>0</v>
      </c>
      <c r="D64" s="395">
        <f>VLOOKUP(A64,'[3]29'!$A:$D,4,FALSE)</f>
        <v>0</v>
      </c>
      <c r="E64" s="331" t="str">
        <f t="shared" si="2"/>
        <v/>
      </c>
      <c r="F64" s="326" t="str">
        <f t="shared" si="0"/>
        <v>否</v>
      </c>
      <c r="G64" s="307" t="str">
        <f t="shared" si="1"/>
        <v>项</v>
      </c>
    </row>
    <row r="65" ht="38" hidden="1" customHeight="1" spans="1:7">
      <c r="A65" s="330">
        <v>2121303</v>
      </c>
      <c r="B65" s="327" t="s">
        <v>1378</v>
      </c>
      <c r="C65" s="395">
        <f>VLOOKUP(A65,'[3]29'!$A:$C,3,FALSE)</f>
        <v>0</v>
      </c>
      <c r="D65" s="395">
        <f>VLOOKUP(A65,'[3]29'!$A:$D,4,FALSE)</f>
        <v>0</v>
      </c>
      <c r="E65" s="331" t="str">
        <f t="shared" si="2"/>
        <v/>
      </c>
      <c r="F65" s="326" t="str">
        <f t="shared" si="0"/>
        <v>否</v>
      </c>
      <c r="G65" s="307" t="str">
        <f t="shared" si="1"/>
        <v>项</v>
      </c>
    </row>
    <row r="66" ht="38" hidden="1" customHeight="1" spans="1:7">
      <c r="A66" s="330">
        <v>2121304</v>
      </c>
      <c r="B66" s="327" t="s">
        <v>1379</v>
      </c>
      <c r="C66" s="395">
        <f>VLOOKUP(A66,'[3]29'!$A:$C,3,FALSE)</f>
        <v>0</v>
      </c>
      <c r="D66" s="395">
        <f>VLOOKUP(A66,'[3]29'!$A:$D,4,FALSE)</f>
        <v>0</v>
      </c>
      <c r="E66" s="331" t="str">
        <f t="shared" si="2"/>
        <v/>
      </c>
      <c r="F66" s="326" t="str">
        <f t="shared" si="0"/>
        <v>否</v>
      </c>
      <c r="G66" s="307" t="str">
        <f t="shared" si="1"/>
        <v>项</v>
      </c>
    </row>
    <row r="67" ht="38" hidden="1" customHeight="1" spans="1:7">
      <c r="A67" s="330">
        <v>2121399</v>
      </c>
      <c r="B67" s="327" t="s">
        <v>1380</v>
      </c>
      <c r="C67" s="395">
        <f>VLOOKUP(A67,'[3]29'!$A:$C,3,FALSE)</f>
        <v>0</v>
      </c>
      <c r="D67" s="395">
        <f>VLOOKUP(A67,'[3]29'!$A:$D,4,FALSE)</f>
        <v>0</v>
      </c>
      <c r="E67" s="331" t="str">
        <f t="shared" si="2"/>
        <v/>
      </c>
      <c r="F67" s="326" t="str">
        <f t="shared" si="0"/>
        <v>否</v>
      </c>
      <c r="G67" s="307" t="str">
        <f t="shared" si="1"/>
        <v>项</v>
      </c>
    </row>
    <row r="68" ht="38" customHeight="1" spans="1:7">
      <c r="A68" s="330">
        <v>21214</v>
      </c>
      <c r="B68" s="327" t="s">
        <v>1381</v>
      </c>
      <c r="C68" s="355">
        <f>VLOOKUP(A68,'[3]29'!$A:$C,3,FALSE)</f>
        <v>385</v>
      </c>
      <c r="D68" s="355">
        <f>VLOOKUP(A68,'[3]29'!$A:$D,4,FALSE)</f>
        <v>449</v>
      </c>
      <c r="E68" s="333">
        <f>IFERROR(D68/C68-1,"")</f>
        <v>0.1662</v>
      </c>
      <c r="F68" s="326" t="str">
        <f t="shared" ref="F68:F131" si="6">IF(LEN(A68)=3,"是",IF(B68&lt;&gt;"",IF(SUM(C68:D68)&lt;&gt;0,"是","否"),"是"))</f>
        <v>是</v>
      </c>
      <c r="G68" s="307" t="str">
        <f t="shared" ref="G68:G131" si="7">IF(LEN(A68)=3,"类",IF(LEN(A68)=5,"款","项"))</f>
        <v>款</v>
      </c>
    </row>
    <row r="69" ht="38" customHeight="1" spans="1:7">
      <c r="A69" s="330">
        <v>2121401</v>
      </c>
      <c r="B69" s="327" t="s">
        <v>1382</v>
      </c>
      <c r="C69" s="355">
        <f>VLOOKUP(A69,'[3]29'!$A:$C,3,FALSE)</f>
        <v>385</v>
      </c>
      <c r="D69" s="355">
        <f>VLOOKUP(A69,'[3]29'!$A:$D,4,FALSE)</f>
        <v>449</v>
      </c>
      <c r="E69" s="335">
        <f t="shared" ref="E68:E131" si="8">IF(C69&gt;0,D69/C69-1,IF(C69&lt;0,-(D69/C69-1),""))</f>
        <v>0.1662</v>
      </c>
      <c r="F69" s="326" t="str">
        <f t="shared" si="6"/>
        <v>是</v>
      </c>
      <c r="G69" s="307" t="str">
        <f t="shared" si="7"/>
        <v>项</v>
      </c>
    </row>
    <row r="70" ht="38" hidden="1" customHeight="1" spans="1:7">
      <c r="A70" s="330">
        <v>2121402</v>
      </c>
      <c r="B70" s="327" t="s">
        <v>1383</v>
      </c>
      <c r="C70" s="395">
        <f>VLOOKUP(A70,'[3]29'!$A:$C,3,FALSE)</f>
        <v>0</v>
      </c>
      <c r="D70" s="395">
        <f>VLOOKUP(A70,'[3]29'!$A:$D,4,FALSE)</f>
        <v>0</v>
      </c>
      <c r="E70" s="331" t="str">
        <f t="shared" si="8"/>
        <v/>
      </c>
      <c r="F70" s="326" t="str">
        <f t="shared" si="6"/>
        <v>否</v>
      </c>
      <c r="G70" s="307" t="str">
        <f t="shared" si="7"/>
        <v>项</v>
      </c>
    </row>
    <row r="71" ht="38" hidden="1" customHeight="1" spans="1:7">
      <c r="A71" s="330">
        <v>2121499</v>
      </c>
      <c r="B71" s="327" t="s">
        <v>1384</v>
      </c>
      <c r="C71" s="395">
        <f>VLOOKUP(A71,'[3]29'!$A:$C,3,FALSE)</f>
        <v>0</v>
      </c>
      <c r="D71" s="395">
        <f>VLOOKUP(A71,'[3]29'!$A:$D,4,FALSE)</f>
        <v>0</v>
      </c>
      <c r="E71" s="331" t="str">
        <f t="shared" si="8"/>
        <v/>
      </c>
      <c r="F71" s="326" t="str">
        <f t="shared" si="6"/>
        <v>否</v>
      </c>
      <c r="G71" s="307" t="str">
        <f t="shared" si="7"/>
        <v>项</v>
      </c>
    </row>
    <row r="72" ht="38" hidden="1" customHeight="1" spans="1:7">
      <c r="A72" s="330">
        <v>21215</v>
      </c>
      <c r="B72" s="327" t="s">
        <v>1385</v>
      </c>
      <c r="C72" s="395">
        <f>VLOOKUP(A72,'[3]29'!$A:$C,3,FALSE)</f>
        <v>0</v>
      </c>
      <c r="D72" s="395">
        <f>VLOOKUP(A72,'[3]29'!$A:$D,4,FALSE)</f>
        <v>0</v>
      </c>
      <c r="E72" s="332" t="str">
        <f>IFERROR(D72/C72-1,"")</f>
        <v/>
      </c>
      <c r="F72" s="326" t="str">
        <f t="shared" si="6"/>
        <v>否</v>
      </c>
      <c r="G72" s="307" t="str">
        <f t="shared" si="7"/>
        <v>款</v>
      </c>
    </row>
    <row r="73" ht="38" hidden="1" customHeight="1" spans="1:7">
      <c r="A73" s="330">
        <v>2121501</v>
      </c>
      <c r="B73" s="327" t="s">
        <v>1360</v>
      </c>
      <c r="C73" s="395">
        <f>VLOOKUP(A73,'[3]29'!$A:$C,3,FALSE)</f>
        <v>0</v>
      </c>
      <c r="D73" s="395">
        <f>VLOOKUP(A73,'[3]29'!$A:$D,4,FALSE)</f>
        <v>0</v>
      </c>
      <c r="E73" s="331" t="str">
        <f t="shared" si="8"/>
        <v/>
      </c>
      <c r="F73" s="326" t="str">
        <f t="shared" si="6"/>
        <v>否</v>
      </c>
      <c r="G73" s="307" t="str">
        <f t="shared" si="7"/>
        <v>项</v>
      </c>
    </row>
    <row r="74" ht="38" hidden="1" customHeight="1" spans="1:7">
      <c r="A74" s="330">
        <v>2121502</v>
      </c>
      <c r="B74" s="327" t="s">
        <v>1361</v>
      </c>
      <c r="C74" s="395">
        <f>VLOOKUP(A74,'[3]29'!$A:$C,3,FALSE)</f>
        <v>0</v>
      </c>
      <c r="D74" s="395">
        <f>VLOOKUP(A74,'[3]29'!$A:$D,4,FALSE)</f>
        <v>0</v>
      </c>
      <c r="E74" s="331" t="str">
        <f t="shared" si="8"/>
        <v/>
      </c>
      <c r="F74" s="326" t="str">
        <f t="shared" si="6"/>
        <v>否</v>
      </c>
      <c r="G74" s="307" t="str">
        <f t="shared" si="7"/>
        <v>项</v>
      </c>
    </row>
    <row r="75" ht="38" hidden="1" customHeight="1" spans="1:7">
      <c r="A75" s="330">
        <v>2121599</v>
      </c>
      <c r="B75" s="327" t="s">
        <v>1386</v>
      </c>
      <c r="C75" s="395">
        <f>VLOOKUP(A75,'[3]29'!$A:$C,3,FALSE)</f>
        <v>0</v>
      </c>
      <c r="D75" s="395">
        <f>VLOOKUP(A75,'[3]29'!$A:$D,4,FALSE)</f>
        <v>0</v>
      </c>
      <c r="E75" s="331" t="str">
        <f t="shared" si="8"/>
        <v/>
      </c>
      <c r="F75" s="326" t="str">
        <f t="shared" si="6"/>
        <v>否</v>
      </c>
      <c r="G75" s="307" t="str">
        <f t="shared" si="7"/>
        <v>项</v>
      </c>
    </row>
    <row r="76" ht="38" hidden="1" customHeight="1" spans="1:7">
      <c r="A76" s="330">
        <v>21216</v>
      </c>
      <c r="B76" s="327" t="s">
        <v>1387</v>
      </c>
      <c r="C76" s="395">
        <f>VLOOKUP(A76,'[3]29'!$A:$C,3,FALSE)</f>
        <v>0</v>
      </c>
      <c r="D76" s="395">
        <f>VLOOKUP(A76,'[3]29'!$A:$D,4,FALSE)</f>
        <v>0</v>
      </c>
      <c r="E76" s="332" t="str">
        <f>IFERROR(D76/C76-1,"")</f>
        <v/>
      </c>
      <c r="F76" s="326" t="str">
        <f t="shared" si="6"/>
        <v>否</v>
      </c>
      <c r="G76" s="307" t="str">
        <f t="shared" si="7"/>
        <v>款</v>
      </c>
    </row>
    <row r="77" ht="38" hidden="1" customHeight="1" spans="1:7">
      <c r="A77" s="330">
        <v>2121601</v>
      </c>
      <c r="B77" s="327" t="s">
        <v>1360</v>
      </c>
      <c r="C77" s="395">
        <f>VLOOKUP(A77,'[3]29'!$A:$C,3,FALSE)</f>
        <v>0</v>
      </c>
      <c r="D77" s="395">
        <f>VLOOKUP(A77,'[3]29'!$A:$D,4,FALSE)</f>
        <v>0</v>
      </c>
      <c r="E77" s="331" t="str">
        <f t="shared" si="8"/>
        <v/>
      </c>
      <c r="F77" s="326" t="str">
        <f t="shared" si="6"/>
        <v>否</v>
      </c>
      <c r="G77" s="307" t="str">
        <f t="shared" si="7"/>
        <v>项</v>
      </c>
    </row>
    <row r="78" ht="38" hidden="1" customHeight="1" spans="1:7">
      <c r="A78" s="330">
        <v>2121602</v>
      </c>
      <c r="B78" s="327" t="s">
        <v>1361</v>
      </c>
      <c r="C78" s="395">
        <f>VLOOKUP(A78,'[3]29'!$A:$C,3,FALSE)</f>
        <v>0</v>
      </c>
      <c r="D78" s="395">
        <f>VLOOKUP(A78,'[3]29'!$A:$D,4,FALSE)</f>
        <v>0</v>
      </c>
      <c r="E78" s="331" t="str">
        <f t="shared" si="8"/>
        <v/>
      </c>
      <c r="F78" s="326" t="str">
        <f t="shared" si="6"/>
        <v>否</v>
      </c>
      <c r="G78" s="307" t="str">
        <f t="shared" si="7"/>
        <v>项</v>
      </c>
    </row>
    <row r="79" s="300" customFormat="1" ht="38" hidden="1" customHeight="1" spans="1:7">
      <c r="A79" s="330">
        <v>2121699</v>
      </c>
      <c r="B79" s="327" t="s">
        <v>1388</v>
      </c>
      <c r="C79" s="395">
        <f>VLOOKUP(A79,'[3]29'!$A:$C,3,FALSE)</f>
        <v>0</v>
      </c>
      <c r="D79" s="395">
        <f>VLOOKUP(A79,'[3]29'!$A:$D,4,FALSE)</f>
        <v>0</v>
      </c>
      <c r="E79" s="331" t="str">
        <f t="shared" si="8"/>
        <v/>
      </c>
      <c r="F79" s="326" t="str">
        <f t="shared" si="6"/>
        <v>否</v>
      </c>
      <c r="G79" s="307" t="str">
        <f t="shared" si="7"/>
        <v>项</v>
      </c>
    </row>
    <row r="80" s="300" customFormat="1" ht="38" hidden="1" customHeight="1" spans="1:7">
      <c r="A80" s="330">
        <v>21217</v>
      </c>
      <c r="B80" s="327" t="s">
        <v>1389</v>
      </c>
      <c r="C80" s="395">
        <f>VLOOKUP(A80,'[3]29'!$A:$C,3,FALSE)</f>
        <v>0</v>
      </c>
      <c r="D80" s="395">
        <f>VLOOKUP(A80,'[3]29'!$A:$D,4,FALSE)</f>
        <v>0</v>
      </c>
      <c r="E80" s="332" t="str">
        <f>IFERROR(D80/C80-1,"")</f>
        <v/>
      </c>
      <c r="F80" s="326" t="str">
        <f t="shared" si="6"/>
        <v>否</v>
      </c>
      <c r="G80" s="307" t="str">
        <f t="shared" si="7"/>
        <v>款</v>
      </c>
    </row>
    <row r="81" s="300" customFormat="1" ht="38" hidden="1" customHeight="1" spans="1:7">
      <c r="A81" s="330">
        <v>2121701</v>
      </c>
      <c r="B81" s="327" t="s">
        <v>1376</v>
      </c>
      <c r="C81" s="395">
        <f>VLOOKUP(A81,'[3]29'!$A:$C,3,FALSE)</f>
        <v>0</v>
      </c>
      <c r="D81" s="395">
        <f>VLOOKUP(A81,'[3]29'!$A:$D,4,FALSE)</f>
        <v>0</v>
      </c>
      <c r="E81" s="331" t="str">
        <f t="shared" si="8"/>
        <v/>
      </c>
      <c r="F81" s="326" t="str">
        <f t="shared" si="6"/>
        <v>否</v>
      </c>
      <c r="G81" s="307" t="str">
        <f t="shared" si="7"/>
        <v>项</v>
      </c>
    </row>
    <row r="82" s="300" customFormat="1" ht="38" hidden="1" customHeight="1" spans="1:7">
      <c r="A82" s="330">
        <v>2121702</v>
      </c>
      <c r="B82" s="327" t="s">
        <v>1377</v>
      </c>
      <c r="C82" s="395">
        <f>VLOOKUP(A82,'[3]29'!$A:$C,3,FALSE)</f>
        <v>0</v>
      </c>
      <c r="D82" s="395">
        <f>VLOOKUP(A82,'[3]29'!$A:$D,4,FALSE)</f>
        <v>0</v>
      </c>
      <c r="E82" s="331" t="str">
        <f t="shared" si="8"/>
        <v/>
      </c>
      <c r="F82" s="326" t="str">
        <f t="shared" si="6"/>
        <v>否</v>
      </c>
      <c r="G82" s="307" t="str">
        <f t="shared" si="7"/>
        <v>项</v>
      </c>
    </row>
    <row r="83" s="300" customFormat="1" ht="38" hidden="1" customHeight="1" spans="1:7">
      <c r="A83" s="330">
        <v>2121703</v>
      </c>
      <c r="B83" s="327" t="s">
        <v>1378</v>
      </c>
      <c r="C83" s="395">
        <f>VLOOKUP(A83,'[3]29'!$A:$C,3,FALSE)</f>
        <v>0</v>
      </c>
      <c r="D83" s="395">
        <f>VLOOKUP(A83,'[3]29'!$A:$D,4,FALSE)</f>
        <v>0</v>
      </c>
      <c r="E83" s="331" t="str">
        <f t="shared" si="8"/>
        <v/>
      </c>
      <c r="F83" s="326" t="str">
        <f t="shared" si="6"/>
        <v>否</v>
      </c>
      <c r="G83" s="307" t="str">
        <f t="shared" si="7"/>
        <v>项</v>
      </c>
    </row>
    <row r="84" s="300" customFormat="1" ht="38" hidden="1" customHeight="1" spans="1:7">
      <c r="A84" s="330">
        <v>2121704</v>
      </c>
      <c r="B84" s="327" t="s">
        <v>1379</v>
      </c>
      <c r="C84" s="395">
        <f>VLOOKUP(A84,'[3]29'!$A:$C,3,FALSE)</f>
        <v>0</v>
      </c>
      <c r="D84" s="395">
        <f>VLOOKUP(A84,'[3]29'!$A:$D,4,FALSE)</f>
        <v>0</v>
      </c>
      <c r="E84" s="331" t="str">
        <f t="shared" si="8"/>
        <v/>
      </c>
      <c r="F84" s="326" t="str">
        <f t="shared" si="6"/>
        <v>否</v>
      </c>
      <c r="G84" s="307" t="str">
        <f t="shared" si="7"/>
        <v>项</v>
      </c>
    </row>
    <row r="85" s="300" customFormat="1" ht="38" hidden="1" customHeight="1" spans="1:7">
      <c r="A85" s="330">
        <v>2121799</v>
      </c>
      <c r="B85" s="327" t="s">
        <v>1390</v>
      </c>
      <c r="C85" s="395">
        <f>VLOOKUP(A85,'[3]29'!$A:$C,3,FALSE)</f>
        <v>0</v>
      </c>
      <c r="D85" s="395">
        <f>VLOOKUP(A85,'[3]29'!$A:$D,4,FALSE)</f>
        <v>0</v>
      </c>
      <c r="E85" s="331" t="str">
        <f t="shared" si="8"/>
        <v/>
      </c>
      <c r="F85" s="326" t="str">
        <f t="shared" si="6"/>
        <v>否</v>
      </c>
      <c r="G85" s="307" t="str">
        <f t="shared" si="7"/>
        <v>项</v>
      </c>
    </row>
    <row r="86" s="300" customFormat="1" ht="38" hidden="1" customHeight="1" spans="1:7">
      <c r="A86" s="330">
        <v>21218</v>
      </c>
      <c r="B86" s="327" t="s">
        <v>1391</v>
      </c>
      <c r="C86" s="395">
        <f>VLOOKUP(A86,'[3]29'!$A:$C,3,FALSE)</f>
        <v>0</v>
      </c>
      <c r="D86" s="395">
        <f>VLOOKUP(A86,'[3]29'!$A:$D,4,FALSE)</f>
        <v>0</v>
      </c>
      <c r="E86" s="332" t="str">
        <f>IFERROR(D86/C86-1,"")</f>
        <v/>
      </c>
      <c r="F86" s="326" t="str">
        <f t="shared" si="6"/>
        <v>否</v>
      </c>
      <c r="G86" s="307" t="str">
        <f t="shared" si="7"/>
        <v>款</v>
      </c>
    </row>
    <row r="87" s="300" customFormat="1" ht="38" hidden="1" customHeight="1" spans="1:7">
      <c r="A87" s="330">
        <v>2121801</v>
      </c>
      <c r="B87" s="327" t="s">
        <v>1382</v>
      </c>
      <c r="C87" s="395">
        <f>VLOOKUP(A87,'[3]29'!$A:$C,3,FALSE)</f>
        <v>0</v>
      </c>
      <c r="D87" s="395">
        <f>VLOOKUP(A87,'[3]29'!$A:$D,4,FALSE)</f>
        <v>0</v>
      </c>
      <c r="E87" s="331" t="str">
        <f t="shared" si="8"/>
        <v/>
      </c>
      <c r="F87" s="326" t="str">
        <f t="shared" si="6"/>
        <v>否</v>
      </c>
      <c r="G87" s="307" t="str">
        <f t="shared" si="7"/>
        <v>项</v>
      </c>
    </row>
    <row r="88" s="300" customFormat="1" ht="38" hidden="1" customHeight="1" spans="1:7">
      <c r="A88" s="330">
        <v>2121899</v>
      </c>
      <c r="B88" s="327" t="s">
        <v>1392</v>
      </c>
      <c r="C88" s="395">
        <f>VLOOKUP(A88,'[3]29'!$A:$C,3,FALSE)</f>
        <v>0</v>
      </c>
      <c r="D88" s="395">
        <f>VLOOKUP(A88,'[3]29'!$A:$D,4,FALSE)</f>
        <v>0</v>
      </c>
      <c r="E88" s="331" t="str">
        <f t="shared" si="8"/>
        <v/>
      </c>
      <c r="F88" s="326" t="str">
        <f t="shared" si="6"/>
        <v>否</v>
      </c>
      <c r="G88" s="307" t="str">
        <f t="shared" si="7"/>
        <v>项</v>
      </c>
    </row>
    <row r="89" s="300" customFormat="1" ht="38" hidden="1" customHeight="1" spans="1:7">
      <c r="A89" s="330">
        <v>21219</v>
      </c>
      <c r="B89" s="327" t="s">
        <v>1393</v>
      </c>
      <c r="C89" s="395">
        <f>VLOOKUP(A89,'[3]29'!$A:$C,3,FALSE)</f>
        <v>0</v>
      </c>
      <c r="D89" s="395">
        <f>VLOOKUP(A89,'[3]29'!$A:$D,4,FALSE)</f>
        <v>0</v>
      </c>
      <c r="E89" s="332" t="str">
        <f>IFERROR(D89/C89-1,"")</f>
        <v/>
      </c>
      <c r="F89" s="326" t="str">
        <f t="shared" si="6"/>
        <v>否</v>
      </c>
      <c r="G89" s="307" t="str">
        <f t="shared" si="7"/>
        <v>款</v>
      </c>
    </row>
    <row r="90" s="300" customFormat="1" ht="38" hidden="1" customHeight="1" spans="1:7">
      <c r="A90" s="330">
        <v>2121901</v>
      </c>
      <c r="B90" s="327" t="s">
        <v>1360</v>
      </c>
      <c r="C90" s="395">
        <f>VLOOKUP(A90,'[3]29'!$A:$C,3,FALSE)</f>
        <v>0</v>
      </c>
      <c r="D90" s="395">
        <f>VLOOKUP(A90,'[3]29'!$A:$D,4,FALSE)</f>
        <v>0</v>
      </c>
      <c r="E90" s="331" t="str">
        <f t="shared" si="8"/>
        <v/>
      </c>
      <c r="F90" s="326" t="str">
        <f t="shared" si="6"/>
        <v>否</v>
      </c>
      <c r="G90" s="307" t="str">
        <f t="shared" si="7"/>
        <v>项</v>
      </c>
    </row>
    <row r="91" s="300" customFormat="1" ht="38" hidden="1" customHeight="1" spans="1:7">
      <c r="A91" s="330">
        <v>2121902</v>
      </c>
      <c r="B91" s="327" t="s">
        <v>1361</v>
      </c>
      <c r="C91" s="395">
        <f>VLOOKUP(A91,'[3]29'!$A:$C,3,FALSE)</f>
        <v>0</v>
      </c>
      <c r="D91" s="395">
        <f>VLOOKUP(A91,'[3]29'!$A:$D,4,FALSE)</f>
        <v>0</v>
      </c>
      <c r="E91" s="331" t="str">
        <f t="shared" si="8"/>
        <v/>
      </c>
      <c r="F91" s="326" t="str">
        <f t="shared" si="6"/>
        <v>否</v>
      </c>
      <c r="G91" s="307" t="str">
        <f t="shared" si="7"/>
        <v>项</v>
      </c>
    </row>
    <row r="92" s="300" customFormat="1" ht="38" hidden="1" customHeight="1" spans="1:7">
      <c r="A92" s="330">
        <v>2121903</v>
      </c>
      <c r="B92" s="327" t="s">
        <v>1362</v>
      </c>
      <c r="C92" s="395">
        <f>VLOOKUP(A92,'[3]29'!$A:$C,3,FALSE)</f>
        <v>0</v>
      </c>
      <c r="D92" s="395">
        <f>VLOOKUP(A92,'[3]29'!$A:$D,4,FALSE)</f>
        <v>0</v>
      </c>
      <c r="E92" s="331" t="str">
        <f t="shared" si="8"/>
        <v/>
      </c>
      <c r="F92" s="326" t="str">
        <f t="shared" si="6"/>
        <v>否</v>
      </c>
      <c r="G92" s="307" t="str">
        <f t="shared" si="7"/>
        <v>项</v>
      </c>
    </row>
    <row r="93" s="300" customFormat="1" ht="38" hidden="1" customHeight="1" spans="1:7">
      <c r="A93" s="330">
        <v>2121904</v>
      </c>
      <c r="B93" s="327" t="s">
        <v>1363</v>
      </c>
      <c r="C93" s="395">
        <f>VLOOKUP(A93,'[3]29'!$A:$C,3,FALSE)</f>
        <v>0</v>
      </c>
      <c r="D93" s="395">
        <f>VLOOKUP(A93,'[3]29'!$A:$D,4,FALSE)</f>
        <v>0</v>
      </c>
      <c r="E93" s="331" t="str">
        <f t="shared" si="8"/>
        <v/>
      </c>
      <c r="F93" s="326" t="str">
        <f t="shared" si="6"/>
        <v>否</v>
      </c>
      <c r="G93" s="307" t="str">
        <f t="shared" si="7"/>
        <v>项</v>
      </c>
    </row>
    <row r="94" ht="38" hidden="1" customHeight="1" spans="1:7">
      <c r="A94" s="330">
        <v>2121905</v>
      </c>
      <c r="B94" s="327" t="s">
        <v>1366</v>
      </c>
      <c r="C94" s="395">
        <f>VLOOKUP(A94,'[3]29'!$A:$C,3,FALSE)</f>
        <v>0</v>
      </c>
      <c r="D94" s="395">
        <f>VLOOKUP(A94,'[3]29'!$A:$D,4,FALSE)</f>
        <v>0</v>
      </c>
      <c r="E94" s="331" t="str">
        <f t="shared" si="8"/>
        <v/>
      </c>
      <c r="F94" s="326" t="str">
        <f t="shared" si="6"/>
        <v>否</v>
      </c>
      <c r="G94" s="307" t="str">
        <f t="shared" si="7"/>
        <v>项</v>
      </c>
    </row>
    <row r="95" ht="38" hidden="1" customHeight="1" spans="1:7">
      <c r="A95" s="330">
        <v>2121906</v>
      </c>
      <c r="B95" s="327" t="s">
        <v>1368</v>
      </c>
      <c r="C95" s="395">
        <f>VLOOKUP(A95,'[3]29'!$A:$C,3,FALSE)</f>
        <v>0</v>
      </c>
      <c r="D95" s="395">
        <f>VLOOKUP(A95,'[3]29'!$A:$D,4,FALSE)</f>
        <v>0</v>
      </c>
      <c r="E95" s="331" t="str">
        <f t="shared" si="8"/>
        <v/>
      </c>
      <c r="F95" s="326" t="str">
        <f t="shared" si="6"/>
        <v>否</v>
      </c>
      <c r="G95" s="307" t="str">
        <f t="shared" si="7"/>
        <v>项</v>
      </c>
    </row>
    <row r="96" ht="38" hidden="1" customHeight="1" spans="1:7">
      <c r="A96" s="330">
        <v>2121907</v>
      </c>
      <c r="B96" s="327" t="s">
        <v>1369</v>
      </c>
      <c r="C96" s="395">
        <f>VLOOKUP(A96,'[3]29'!$A:$C,3,FALSE)</f>
        <v>0</v>
      </c>
      <c r="D96" s="395">
        <f>VLOOKUP(A96,'[3]29'!$A:$D,4,FALSE)</f>
        <v>0</v>
      </c>
      <c r="E96" s="331" t="str">
        <f t="shared" si="8"/>
        <v/>
      </c>
      <c r="F96" s="326" t="str">
        <f t="shared" si="6"/>
        <v>否</v>
      </c>
      <c r="G96" s="307" t="str">
        <f t="shared" si="7"/>
        <v>项</v>
      </c>
    </row>
    <row r="97" s="300" customFormat="1" ht="38" hidden="1" customHeight="1" spans="1:7">
      <c r="A97" s="330">
        <v>2121999</v>
      </c>
      <c r="B97" s="327" t="s">
        <v>1394</v>
      </c>
      <c r="C97" s="395">
        <f>VLOOKUP(A97,'[3]29'!$A:$C,3,FALSE)</f>
        <v>0</v>
      </c>
      <c r="D97" s="395">
        <f>VLOOKUP(A97,'[3]29'!$A:$D,4,FALSE)</f>
        <v>0</v>
      </c>
      <c r="E97" s="331" t="str">
        <f t="shared" si="8"/>
        <v/>
      </c>
      <c r="F97" s="326" t="str">
        <f t="shared" si="6"/>
        <v>否</v>
      </c>
      <c r="G97" s="307" t="str">
        <f t="shared" si="7"/>
        <v>项</v>
      </c>
    </row>
    <row r="98" s="300" customFormat="1" ht="38" customHeight="1" spans="1:7">
      <c r="A98" s="322">
        <v>213</v>
      </c>
      <c r="B98" s="323" t="s">
        <v>1395</v>
      </c>
      <c r="C98" s="355">
        <f>VLOOKUP(A98,'[3]29'!$A:$C,3,FALSE)</f>
        <v>78</v>
      </c>
      <c r="D98" s="355">
        <f>VLOOKUP(A98,'[3]29'!$A:$D,4,FALSE)</f>
        <v>452</v>
      </c>
      <c r="E98" s="333">
        <f>IFERROR(D98/C98-1,"")</f>
        <v>4.7949</v>
      </c>
      <c r="F98" s="326" t="str">
        <f t="shared" si="6"/>
        <v>是</v>
      </c>
      <c r="G98" s="307" t="str">
        <f t="shared" si="7"/>
        <v>类</v>
      </c>
    </row>
    <row r="99" ht="38" customHeight="1" spans="1:7">
      <c r="A99" s="330">
        <v>21366</v>
      </c>
      <c r="B99" s="327" t="s">
        <v>1396</v>
      </c>
      <c r="C99" s="355">
        <f>VLOOKUP(A99,'[3]29'!$A:$C,3,FALSE)</f>
        <v>78</v>
      </c>
      <c r="D99" s="355">
        <f>VLOOKUP(A99,'[3]29'!$A:$D,4,FALSE)</f>
        <v>0</v>
      </c>
      <c r="E99" s="333">
        <f>IFERROR(D99/C99-1,"")</f>
        <v>-1</v>
      </c>
      <c r="F99" s="326" t="str">
        <f t="shared" si="6"/>
        <v>是</v>
      </c>
      <c r="G99" s="307" t="str">
        <f t="shared" si="7"/>
        <v>款</v>
      </c>
    </row>
    <row r="100" s="300" customFormat="1" ht="38" customHeight="1" spans="1:7">
      <c r="A100" s="330">
        <v>2136601</v>
      </c>
      <c r="B100" s="327" t="s">
        <v>1341</v>
      </c>
      <c r="C100" s="355">
        <f>VLOOKUP(A100,'[3]29'!$A:$C,3,FALSE)</f>
        <v>66</v>
      </c>
      <c r="D100" s="355">
        <f>VLOOKUP(A100,'[3]29'!$A:$D,4,FALSE)</f>
        <v>0</v>
      </c>
      <c r="E100" s="335">
        <f t="shared" si="8"/>
        <v>-1</v>
      </c>
      <c r="F100" s="326" t="str">
        <f t="shared" si="6"/>
        <v>是</v>
      </c>
      <c r="G100" s="307" t="str">
        <f t="shared" si="7"/>
        <v>项</v>
      </c>
    </row>
    <row r="101" s="300" customFormat="1" ht="38" hidden="1" customHeight="1" spans="1:7">
      <c r="A101" s="330">
        <v>2136602</v>
      </c>
      <c r="B101" s="327" t="s">
        <v>1397</v>
      </c>
      <c r="C101" s="395">
        <f>VLOOKUP(A101,'[3]29'!$A:$C,3,FALSE)</f>
        <v>0</v>
      </c>
      <c r="D101" s="395">
        <f>VLOOKUP(A101,'[3]29'!$A:$D,4,FALSE)</f>
        <v>0</v>
      </c>
      <c r="E101" s="331" t="str">
        <f t="shared" si="8"/>
        <v/>
      </c>
      <c r="F101" s="326" t="str">
        <f t="shared" si="6"/>
        <v>否</v>
      </c>
      <c r="G101" s="307" t="str">
        <f t="shared" si="7"/>
        <v>项</v>
      </c>
    </row>
    <row r="102" s="300" customFormat="1" ht="38" hidden="1" customHeight="1" spans="1:7">
      <c r="A102" s="330">
        <v>2136603</v>
      </c>
      <c r="B102" s="327" t="s">
        <v>1398</v>
      </c>
      <c r="C102" s="395">
        <f>VLOOKUP(A102,'[3]29'!$A:$C,3,FALSE)</f>
        <v>0</v>
      </c>
      <c r="D102" s="395">
        <f>VLOOKUP(A102,'[3]29'!$A:$D,4,FALSE)</f>
        <v>0</v>
      </c>
      <c r="E102" s="331" t="str">
        <f t="shared" si="8"/>
        <v/>
      </c>
      <c r="F102" s="326" t="str">
        <f t="shared" si="6"/>
        <v>否</v>
      </c>
      <c r="G102" s="307" t="str">
        <f t="shared" si="7"/>
        <v>项</v>
      </c>
    </row>
    <row r="103" s="300" customFormat="1" ht="38" customHeight="1" spans="1:7">
      <c r="A103" s="330">
        <v>2136699</v>
      </c>
      <c r="B103" s="327" t="s">
        <v>1399</v>
      </c>
      <c r="C103" s="355">
        <f>VLOOKUP(A103,'[3]29'!$A:$C,3,FALSE)</f>
        <v>12</v>
      </c>
      <c r="D103" s="355">
        <f>VLOOKUP(A103,'[3]29'!$A:$D,4,FALSE)</f>
        <v>0</v>
      </c>
      <c r="E103" s="335">
        <f t="shared" si="8"/>
        <v>-1</v>
      </c>
      <c r="F103" s="326" t="str">
        <f t="shared" si="6"/>
        <v>是</v>
      </c>
      <c r="G103" s="307" t="str">
        <f t="shared" si="7"/>
        <v>项</v>
      </c>
    </row>
    <row r="104" s="300" customFormat="1" ht="38" hidden="1" customHeight="1" spans="1:7">
      <c r="A104" s="330">
        <v>21367</v>
      </c>
      <c r="B104" s="327" t="s">
        <v>1400</v>
      </c>
      <c r="C104" s="395">
        <f>VLOOKUP(A104,'[3]29'!$A:$C,3,FALSE)</f>
        <v>0</v>
      </c>
      <c r="D104" s="395">
        <f>VLOOKUP(A104,'[3]29'!$A:$D,4,FALSE)</f>
        <v>0</v>
      </c>
      <c r="E104" s="331" t="str">
        <f t="shared" si="8"/>
        <v/>
      </c>
      <c r="F104" s="326" t="str">
        <f t="shared" si="6"/>
        <v>否</v>
      </c>
      <c r="G104" s="307" t="str">
        <f t="shared" si="7"/>
        <v>款</v>
      </c>
    </row>
    <row r="105" ht="38" hidden="1" customHeight="1" spans="1:7">
      <c r="A105" s="330">
        <v>2136701</v>
      </c>
      <c r="B105" s="327" t="s">
        <v>1341</v>
      </c>
      <c r="C105" s="395">
        <f>VLOOKUP(A105,'[3]29'!$A:$C,3,FALSE)</f>
        <v>0</v>
      </c>
      <c r="D105" s="395">
        <f>VLOOKUP(A105,'[3]29'!$A:$D,4,FALSE)</f>
        <v>0</v>
      </c>
      <c r="E105" s="331" t="str">
        <f t="shared" si="8"/>
        <v/>
      </c>
      <c r="F105" s="326" t="str">
        <f t="shared" si="6"/>
        <v>否</v>
      </c>
      <c r="G105" s="307" t="str">
        <f t="shared" si="7"/>
        <v>项</v>
      </c>
    </row>
    <row r="106" s="300" customFormat="1" ht="38" hidden="1" customHeight="1" spans="1:7">
      <c r="A106" s="330">
        <v>2136702</v>
      </c>
      <c r="B106" s="327" t="s">
        <v>1397</v>
      </c>
      <c r="C106" s="395">
        <f>VLOOKUP(A106,'[3]29'!$A:$C,3,FALSE)</f>
        <v>0</v>
      </c>
      <c r="D106" s="395">
        <f>VLOOKUP(A106,'[3]29'!$A:$D,4,FALSE)</f>
        <v>0</v>
      </c>
      <c r="E106" s="331" t="str">
        <f t="shared" si="8"/>
        <v/>
      </c>
      <c r="F106" s="326" t="str">
        <f t="shared" si="6"/>
        <v>否</v>
      </c>
      <c r="G106" s="307" t="str">
        <f t="shared" si="7"/>
        <v>项</v>
      </c>
    </row>
    <row r="107" s="300" customFormat="1" ht="38" hidden="1" customHeight="1" spans="1:7">
      <c r="A107" s="330">
        <v>2136703</v>
      </c>
      <c r="B107" s="327" t="s">
        <v>1401</v>
      </c>
      <c r="C107" s="395">
        <f>VLOOKUP(A107,'[3]29'!$A:$C,3,FALSE)</f>
        <v>0</v>
      </c>
      <c r="D107" s="395">
        <f>VLOOKUP(A107,'[3]29'!$A:$D,4,FALSE)</f>
        <v>0</v>
      </c>
      <c r="E107" s="331" t="str">
        <f t="shared" si="8"/>
        <v/>
      </c>
      <c r="F107" s="326" t="str">
        <f t="shared" si="6"/>
        <v>否</v>
      </c>
      <c r="G107" s="307" t="str">
        <f t="shared" si="7"/>
        <v>项</v>
      </c>
    </row>
    <row r="108" s="300" customFormat="1" ht="38" hidden="1" customHeight="1" spans="1:7">
      <c r="A108" s="330">
        <v>2136799</v>
      </c>
      <c r="B108" s="327" t="s">
        <v>1402</v>
      </c>
      <c r="C108" s="395">
        <f>VLOOKUP(A108,'[3]29'!$A:$C,3,FALSE)</f>
        <v>0</v>
      </c>
      <c r="D108" s="395">
        <f>VLOOKUP(A108,'[3]29'!$A:$D,4,FALSE)</f>
        <v>0</v>
      </c>
      <c r="E108" s="331" t="str">
        <f t="shared" si="8"/>
        <v/>
      </c>
      <c r="F108" s="326" t="str">
        <f t="shared" si="6"/>
        <v>否</v>
      </c>
      <c r="G108" s="307" t="str">
        <f t="shared" si="7"/>
        <v>项</v>
      </c>
    </row>
    <row r="109" ht="38" hidden="1" customHeight="1" spans="1:7">
      <c r="A109" s="330">
        <v>21369</v>
      </c>
      <c r="B109" s="327" t="s">
        <v>1403</v>
      </c>
      <c r="C109" s="395">
        <f>VLOOKUP(A109,'[3]29'!$A:$C,3,FALSE)</f>
        <v>0</v>
      </c>
      <c r="D109" s="395">
        <f>VLOOKUP(A109,'[3]29'!$A:$D,4,FALSE)</f>
        <v>0</v>
      </c>
      <c r="E109" s="332" t="str">
        <f>IFERROR(D109/C109-1,"")</f>
        <v/>
      </c>
      <c r="F109" s="326" t="str">
        <f t="shared" si="6"/>
        <v>否</v>
      </c>
      <c r="G109" s="307" t="str">
        <f t="shared" si="7"/>
        <v>款</v>
      </c>
    </row>
    <row r="110" s="300" customFormat="1" ht="38" hidden="1" customHeight="1" spans="1:7">
      <c r="A110" s="330">
        <v>2136901</v>
      </c>
      <c r="B110" s="327" t="s">
        <v>1404</v>
      </c>
      <c r="C110" s="395">
        <f>VLOOKUP(A110,'[3]29'!$A:$C,3,FALSE)</f>
        <v>0</v>
      </c>
      <c r="D110" s="395">
        <f>VLOOKUP(A110,'[3]29'!$A:$D,4,FALSE)</f>
        <v>0</v>
      </c>
      <c r="E110" s="331" t="str">
        <f t="shared" si="8"/>
        <v/>
      </c>
      <c r="F110" s="326" t="str">
        <f t="shared" si="6"/>
        <v>否</v>
      </c>
      <c r="G110" s="307" t="str">
        <f t="shared" si="7"/>
        <v>项</v>
      </c>
    </row>
    <row r="111" s="300" customFormat="1" ht="38" hidden="1" customHeight="1" spans="1:7">
      <c r="A111" s="330">
        <v>2136902</v>
      </c>
      <c r="B111" s="327" t="s">
        <v>1405</v>
      </c>
      <c r="C111" s="395">
        <f>VLOOKUP(A111,'[3]29'!$A:$C,3,FALSE)</f>
        <v>0</v>
      </c>
      <c r="D111" s="395">
        <f>VLOOKUP(A111,'[3]29'!$A:$D,4,FALSE)</f>
        <v>0</v>
      </c>
      <c r="E111" s="331" t="str">
        <f t="shared" si="8"/>
        <v/>
      </c>
      <c r="F111" s="326" t="str">
        <f t="shared" si="6"/>
        <v>否</v>
      </c>
      <c r="G111" s="307" t="str">
        <f t="shared" si="7"/>
        <v>项</v>
      </c>
    </row>
    <row r="112" s="300" customFormat="1" ht="38" hidden="1" customHeight="1" spans="1:7">
      <c r="A112" s="330">
        <v>2136903</v>
      </c>
      <c r="B112" s="327" t="s">
        <v>1406</v>
      </c>
      <c r="C112" s="395">
        <f>VLOOKUP(A112,'[3]29'!$A:$C,3,FALSE)</f>
        <v>0</v>
      </c>
      <c r="D112" s="395">
        <f>VLOOKUP(A112,'[3]29'!$A:$D,4,FALSE)</f>
        <v>0</v>
      </c>
      <c r="E112" s="331" t="str">
        <f t="shared" si="8"/>
        <v/>
      </c>
      <c r="F112" s="326" t="str">
        <f t="shared" si="6"/>
        <v>否</v>
      </c>
      <c r="G112" s="307" t="str">
        <f t="shared" si="7"/>
        <v>项</v>
      </c>
    </row>
    <row r="113" ht="38" hidden="1" customHeight="1" spans="1:7">
      <c r="A113" s="330">
        <v>2136999</v>
      </c>
      <c r="B113" s="327" t="s">
        <v>1407</v>
      </c>
      <c r="C113" s="395">
        <f>VLOOKUP(A113,'[3]29'!$A:$C,3,FALSE)</f>
        <v>0</v>
      </c>
      <c r="D113" s="395">
        <f>VLOOKUP(A113,'[3]29'!$A:$D,4,FALSE)</f>
        <v>0</v>
      </c>
      <c r="E113" s="331" t="str">
        <f t="shared" si="8"/>
        <v/>
      </c>
      <c r="F113" s="326" t="str">
        <f t="shared" si="6"/>
        <v>否</v>
      </c>
      <c r="G113" s="307" t="str">
        <f t="shared" si="7"/>
        <v>项</v>
      </c>
    </row>
    <row r="114" s="300" customFormat="1" ht="38" customHeight="1" spans="1:7">
      <c r="A114" s="340">
        <v>21370</v>
      </c>
      <c r="B114" s="327" t="s">
        <v>1408</v>
      </c>
      <c r="C114" s="355">
        <f>VLOOKUP(A114,'[3]29'!$A:$C,3,FALSE)</f>
        <v>0</v>
      </c>
      <c r="D114" s="355">
        <f>VLOOKUP(A114,'[3]29'!$A:$D,4,FALSE)</f>
        <v>212</v>
      </c>
      <c r="E114" s="333" t="str">
        <f>IFERROR(D114/C114-1,"")</f>
        <v/>
      </c>
      <c r="F114" s="326" t="str">
        <f t="shared" si="6"/>
        <v>是</v>
      </c>
      <c r="G114" s="307" t="str">
        <f t="shared" si="7"/>
        <v>款</v>
      </c>
    </row>
    <row r="115" s="300" customFormat="1" ht="38" customHeight="1" spans="1:7">
      <c r="A115" s="340">
        <v>2137001</v>
      </c>
      <c r="B115" s="327" t="s">
        <v>1341</v>
      </c>
      <c r="C115" s="355">
        <f>VLOOKUP(A115,'[3]29'!$A:$C,3,FALSE)</f>
        <v>0</v>
      </c>
      <c r="D115" s="355">
        <f>VLOOKUP(A115,'[3]29'!$A:$D,4,FALSE)</f>
        <v>200</v>
      </c>
      <c r="E115" s="335" t="str">
        <f t="shared" si="8"/>
        <v/>
      </c>
      <c r="F115" s="326" t="str">
        <f t="shared" si="6"/>
        <v>是</v>
      </c>
      <c r="G115" s="307" t="str">
        <f t="shared" si="7"/>
        <v>项</v>
      </c>
    </row>
    <row r="116" ht="38" customHeight="1" spans="1:7">
      <c r="A116" s="340">
        <v>2137099</v>
      </c>
      <c r="B116" s="327" t="s">
        <v>1409</v>
      </c>
      <c r="C116" s="355">
        <f>VLOOKUP(A116,'[3]29'!$A:$C,3,FALSE)</f>
        <v>0</v>
      </c>
      <c r="D116" s="355">
        <f>VLOOKUP(A116,'[3]29'!$A:$D,4,FALSE)</f>
        <v>12</v>
      </c>
      <c r="E116" s="335" t="str">
        <f t="shared" si="8"/>
        <v/>
      </c>
      <c r="F116" s="326" t="str">
        <f t="shared" si="6"/>
        <v>是</v>
      </c>
      <c r="G116" s="307" t="str">
        <f t="shared" si="7"/>
        <v>项</v>
      </c>
    </row>
    <row r="117" s="300" customFormat="1" ht="38" customHeight="1" spans="1:7">
      <c r="A117" s="340">
        <v>21371</v>
      </c>
      <c r="B117" s="327" t="s">
        <v>1410</v>
      </c>
      <c r="C117" s="355">
        <f>VLOOKUP(A117,'[3]29'!$A:$C,3,FALSE)</f>
        <v>0</v>
      </c>
      <c r="D117" s="355">
        <f>VLOOKUP(A117,'[3]29'!$A:$D,4,FALSE)</f>
        <v>240</v>
      </c>
      <c r="E117" s="335" t="str">
        <f t="shared" si="8"/>
        <v/>
      </c>
      <c r="F117" s="326" t="str">
        <f t="shared" si="6"/>
        <v>是</v>
      </c>
      <c r="G117" s="307" t="str">
        <f t="shared" si="7"/>
        <v>款</v>
      </c>
    </row>
    <row r="118" ht="38" hidden="1" customHeight="1" spans="1:7">
      <c r="A118" s="340">
        <v>2137101</v>
      </c>
      <c r="B118" s="327" t="s">
        <v>1404</v>
      </c>
      <c r="C118" s="395">
        <f>VLOOKUP(A118,'[3]29'!$A:$C,3,FALSE)</f>
        <v>0</v>
      </c>
      <c r="D118" s="395">
        <f>VLOOKUP(A118,'[3]29'!$A:$D,4,FALSE)</f>
        <v>0</v>
      </c>
      <c r="E118" s="331" t="str">
        <f t="shared" si="8"/>
        <v/>
      </c>
      <c r="F118" s="326" t="str">
        <f t="shared" si="6"/>
        <v>否</v>
      </c>
      <c r="G118" s="307" t="str">
        <f t="shared" si="7"/>
        <v>项</v>
      </c>
    </row>
    <row r="119" s="300" customFormat="1" ht="38" hidden="1" customHeight="1" spans="1:7">
      <c r="A119" s="340">
        <v>2137102</v>
      </c>
      <c r="B119" s="327" t="s">
        <v>1411</v>
      </c>
      <c r="C119" s="395">
        <f>VLOOKUP(A119,'[3]29'!$A:$C,3,FALSE)</f>
        <v>0</v>
      </c>
      <c r="D119" s="395">
        <f>VLOOKUP(A119,'[3]29'!$A:$D,4,FALSE)</f>
        <v>0</v>
      </c>
      <c r="E119" s="331" t="str">
        <f t="shared" si="8"/>
        <v/>
      </c>
      <c r="F119" s="326" t="str">
        <f t="shared" si="6"/>
        <v>否</v>
      </c>
      <c r="G119" s="307" t="str">
        <f t="shared" si="7"/>
        <v>项</v>
      </c>
    </row>
    <row r="120" s="300" customFormat="1" ht="38" hidden="1" customHeight="1" spans="1:7">
      <c r="A120" s="340">
        <v>2137103</v>
      </c>
      <c r="B120" s="327" t="s">
        <v>1406</v>
      </c>
      <c r="C120" s="395">
        <f>VLOOKUP(A120,'[3]29'!$A:$C,3,FALSE)</f>
        <v>0</v>
      </c>
      <c r="D120" s="395">
        <f>VLOOKUP(A120,'[3]29'!$A:$D,4,FALSE)</f>
        <v>0</v>
      </c>
      <c r="E120" s="331" t="str">
        <f t="shared" si="8"/>
        <v/>
      </c>
      <c r="F120" s="326" t="str">
        <f t="shared" si="6"/>
        <v>否</v>
      </c>
      <c r="G120" s="307" t="str">
        <f t="shared" si="7"/>
        <v>项</v>
      </c>
    </row>
    <row r="121" s="300" customFormat="1" ht="38" customHeight="1" spans="1:7">
      <c r="A121" s="340">
        <v>2137199</v>
      </c>
      <c r="B121" s="327" t="s">
        <v>1412</v>
      </c>
      <c r="C121" s="355">
        <f>VLOOKUP(A121,'[3]29'!$A:$C,3,FALSE)</f>
        <v>0</v>
      </c>
      <c r="D121" s="355">
        <f>VLOOKUP(A121,'[3]29'!$A:$D,4,FALSE)</f>
        <v>240</v>
      </c>
      <c r="E121" s="335" t="str">
        <f t="shared" si="8"/>
        <v/>
      </c>
      <c r="F121" s="326" t="str">
        <f t="shared" si="6"/>
        <v>是</v>
      </c>
      <c r="G121" s="307" t="str">
        <f t="shared" si="7"/>
        <v>项</v>
      </c>
    </row>
    <row r="122" s="300" customFormat="1" ht="38" customHeight="1" spans="1:7">
      <c r="A122" s="322">
        <v>214</v>
      </c>
      <c r="B122" s="323" t="s">
        <v>1413</v>
      </c>
      <c r="C122" s="355">
        <f>VLOOKUP(A122,'[3]29'!$A:$C,3,FALSE)</f>
        <v>30000</v>
      </c>
      <c r="D122" s="355">
        <f>VLOOKUP(A122,'[3]29'!$A:$D,4,FALSE)</f>
        <v>72700</v>
      </c>
      <c r="E122" s="333">
        <f>IFERROR(D122/C122-1,"")</f>
        <v>1.4233</v>
      </c>
      <c r="F122" s="326" t="str">
        <f t="shared" si="6"/>
        <v>是</v>
      </c>
      <c r="G122" s="307" t="str">
        <f t="shared" si="7"/>
        <v>类</v>
      </c>
    </row>
    <row r="123" s="300" customFormat="1" ht="38" hidden="1" customHeight="1" spans="1:7">
      <c r="A123" s="330">
        <v>21460</v>
      </c>
      <c r="B123" s="327" t="s">
        <v>1414</v>
      </c>
      <c r="C123" s="395">
        <f>VLOOKUP(A123,'[3]29'!$A:$C,3,FALSE)</f>
        <v>0</v>
      </c>
      <c r="D123" s="395">
        <f>VLOOKUP(A123,'[3]29'!$A:$D,4,FALSE)</f>
        <v>0</v>
      </c>
      <c r="E123" s="331" t="str">
        <f t="shared" si="8"/>
        <v/>
      </c>
      <c r="F123" s="326" t="str">
        <f t="shared" si="6"/>
        <v>否</v>
      </c>
      <c r="G123" s="307" t="str">
        <f t="shared" si="7"/>
        <v>款</v>
      </c>
    </row>
    <row r="124" ht="38" hidden="1" customHeight="1" spans="1:7">
      <c r="A124" s="330">
        <v>2146001</v>
      </c>
      <c r="B124" s="327" t="s">
        <v>1415</v>
      </c>
      <c r="C124" s="395">
        <f>VLOOKUP(A124,'[3]29'!$A:$C,3,FALSE)</f>
        <v>0</v>
      </c>
      <c r="D124" s="395">
        <f>VLOOKUP(A124,'[3]29'!$A:$D,4,FALSE)</f>
        <v>0</v>
      </c>
      <c r="E124" s="331" t="str">
        <f t="shared" si="8"/>
        <v/>
      </c>
      <c r="F124" s="326" t="str">
        <f t="shared" si="6"/>
        <v>否</v>
      </c>
      <c r="G124" s="307" t="str">
        <f t="shared" si="7"/>
        <v>项</v>
      </c>
    </row>
    <row r="125" s="300" customFormat="1" ht="38" hidden="1" customHeight="1" spans="1:7">
      <c r="A125" s="330">
        <v>2146002</v>
      </c>
      <c r="B125" s="327" t="s">
        <v>1416</v>
      </c>
      <c r="C125" s="395">
        <f>VLOOKUP(A125,'[3]29'!$A:$C,3,FALSE)</f>
        <v>0</v>
      </c>
      <c r="D125" s="395">
        <f>VLOOKUP(A125,'[3]29'!$A:$D,4,FALSE)</f>
        <v>0</v>
      </c>
      <c r="E125" s="331" t="str">
        <f t="shared" si="8"/>
        <v/>
      </c>
      <c r="F125" s="326" t="str">
        <f t="shared" si="6"/>
        <v>否</v>
      </c>
      <c r="G125" s="307" t="str">
        <f t="shared" si="7"/>
        <v>项</v>
      </c>
    </row>
    <row r="126" s="300" customFormat="1" ht="38" hidden="1" customHeight="1" spans="1:7">
      <c r="A126" s="330">
        <v>2146003</v>
      </c>
      <c r="B126" s="327" t="s">
        <v>1417</v>
      </c>
      <c r="C126" s="395">
        <f>VLOOKUP(A126,'[3]29'!$A:$C,3,FALSE)</f>
        <v>0</v>
      </c>
      <c r="D126" s="395">
        <f>VLOOKUP(A126,'[3]29'!$A:$D,4,FALSE)</f>
        <v>0</v>
      </c>
      <c r="E126" s="331" t="str">
        <f t="shared" si="8"/>
        <v/>
      </c>
      <c r="F126" s="326" t="str">
        <f t="shared" si="6"/>
        <v>否</v>
      </c>
      <c r="G126" s="307" t="str">
        <f t="shared" si="7"/>
        <v>项</v>
      </c>
    </row>
    <row r="127" s="300" customFormat="1" ht="38" hidden="1" customHeight="1" spans="1:7">
      <c r="A127" s="330">
        <v>2146099</v>
      </c>
      <c r="B127" s="327" t="s">
        <v>1418</v>
      </c>
      <c r="C127" s="395">
        <f>VLOOKUP(A127,'[3]29'!$A:$C,3,FALSE)</f>
        <v>0</v>
      </c>
      <c r="D127" s="395">
        <f>VLOOKUP(A127,'[3]29'!$A:$D,4,FALSE)</f>
        <v>0</v>
      </c>
      <c r="E127" s="331" t="str">
        <f t="shared" si="8"/>
        <v/>
      </c>
      <c r="F127" s="326" t="str">
        <f t="shared" si="6"/>
        <v>否</v>
      </c>
      <c r="G127" s="307" t="str">
        <f t="shared" si="7"/>
        <v>项</v>
      </c>
    </row>
    <row r="128" ht="38" hidden="1" customHeight="1" spans="1:7">
      <c r="A128" s="330">
        <v>21462</v>
      </c>
      <c r="B128" s="327" t="s">
        <v>1419</v>
      </c>
      <c r="C128" s="395">
        <f>VLOOKUP(A128,'[3]29'!$A:$C,3,FALSE)</f>
        <v>0</v>
      </c>
      <c r="D128" s="395">
        <f>VLOOKUP(A128,'[3]29'!$A:$D,4,FALSE)</f>
        <v>0</v>
      </c>
      <c r="E128" s="331" t="str">
        <f t="shared" si="8"/>
        <v/>
      </c>
      <c r="F128" s="326" t="str">
        <f t="shared" si="6"/>
        <v>否</v>
      </c>
      <c r="G128" s="307" t="str">
        <f t="shared" si="7"/>
        <v>款</v>
      </c>
    </row>
    <row r="129" ht="38" hidden="1" customHeight="1" spans="1:7">
      <c r="A129" s="330">
        <v>2146201</v>
      </c>
      <c r="B129" s="327" t="s">
        <v>1417</v>
      </c>
      <c r="C129" s="395">
        <f>VLOOKUP(A129,'[3]29'!$A:$C,3,FALSE)</f>
        <v>0</v>
      </c>
      <c r="D129" s="395">
        <f>VLOOKUP(A129,'[3]29'!$A:$D,4,FALSE)</f>
        <v>0</v>
      </c>
      <c r="E129" s="331" t="str">
        <f t="shared" si="8"/>
        <v/>
      </c>
      <c r="F129" s="326" t="str">
        <f t="shared" si="6"/>
        <v>否</v>
      </c>
      <c r="G129" s="307" t="str">
        <f t="shared" si="7"/>
        <v>项</v>
      </c>
    </row>
    <row r="130" s="300" customFormat="1" ht="38" hidden="1" customHeight="1" spans="1:7">
      <c r="A130" s="330">
        <v>2146202</v>
      </c>
      <c r="B130" s="327" t="s">
        <v>1420</v>
      </c>
      <c r="C130" s="395">
        <f>VLOOKUP(A130,'[3]29'!$A:$C,3,FALSE)</f>
        <v>0</v>
      </c>
      <c r="D130" s="395">
        <f>VLOOKUP(A130,'[3]29'!$A:$D,4,FALSE)</f>
        <v>0</v>
      </c>
      <c r="E130" s="331" t="str">
        <f t="shared" si="8"/>
        <v/>
      </c>
      <c r="F130" s="326" t="str">
        <f t="shared" si="6"/>
        <v>否</v>
      </c>
      <c r="G130" s="307" t="str">
        <f t="shared" si="7"/>
        <v>项</v>
      </c>
    </row>
    <row r="131" ht="38" hidden="1" customHeight="1" spans="1:7">
      <c r="A131" s="330">
        <v>2146203</v>
      </c>
      <c r="B131" s="327" t="s">
        <v>1421</v>
      </c>
      <c r="C131" s="395">
        <f>VLOOKUP(A131,'[3]29'!$A:$C,3,FALSE)</f>
        <v>0</v>
      </c>
      <c r="D131" s="395">
        <f>VLOOKUP(A131,'[3]29'!$A:$D,4,FALSE)</f>
        <v>0</v>
      </c>
      <c r="E131" s="331" t="str">
        <f t="shared" si="8"/>
        <v/>
      </c>
      <c r="F131" s="326" t="str">
        <f t="shared" si="6"/>
        <v>否</v>
      </c>
      <c r="G131" s="307" t="str">
        <f t="shared" si="7"/>
        <v>项</v>
      </c>
    </row>
    <row r="132" ht="38" hidden="1" customHeight="1" spans="1:7">
      <c r="A132" s="330">
        <v>2146299</v>
      </c>
      <c r="B132" s="327" t="s">
        <v>1422</v>
      </c>
      <c r="C132" s="395">
        <f>VLOOKUP(A132,'[3]29'!$A:$C,3,FALSE)</f>
        <v>0</v>
      </c>
      <c r="D132" s="395">
        <f>VLOOKUP(A132,'[3]29'!$A:$D,4,FALSE)</f>
        <v>0</v>
      </c>
      <c r="E132" s="331" t="str">
        <f t="shared" ref="E132:E195" si="9">IF(C132&gt;0,D132/C132-1,IF(C132&lt;0,-(D132/C132-1),""))</f>
        <v/>
      </c>
      <c r="F132" s="326" t="str">
        <f t="shared" ref="F132:F195" si="10">IF(LEN(A132)=3,"是",IF(B132&lt;&gt;"",IF(SUM(C132:D132)&lt;&gt;0,"是","否"),"是"))</f>
        <v>否</v>
      </c>
      <c r="G132" s="307" t="str">
        <f t="shared" ref="G132:G195" si="11">IF(LEN(A132)=3,"类",IF(LEN(A132)=5,"款","项"))</f>
        <v>项</v>
      </c>
    </row>
    <row r="133" s="300" customFormat="1" ht="38" hidden="1" customHeight="1" spans="1:7">
      <c r="A133" s="330">
        <v>21463</v>
      </c>
      <c r="B133" s="327" t="s">
        <v>1423</v>
      </c>
      <c r="C133" s="395">
        <f>VLOOKUP(A133,'[3]29'!$A:$C,3,FALSE)</f>
        <v>0</v>
      </c>
      <c r="D133" s="395">
        <f>VLOOKUP(A133,'[3]29'!$A:$D,4,FALSE)</f>
        <v>0</v>
      </c>
      <c r="E133" s="332" t="str">
        <f>IFERROR(D133/C133-1,"")</f>
        <v/>
      </c>
      <c r="F133" s="326" t="str">
        <f t="shared" si="10"/>
        <v>否</v>
      </c>
      <c r="G133" s="307" t="str">
        <f t="shared" si="11"/>
        <v>款</v>
      </c>
    </row>
    <row r="134" s="300" customFormat="1" ht="38" hidden="1" customHeight="1" spans="1:7">
      <c r="A134" s="330">
        <v>2146301</v>
      </c>
      <c r="B134" s="327" t="s">
        <v>1424</v>
      </c>
      <c r="C134" s="395">
        <f>VLOOKUP(A134,'[3]29'!$A:$C,3,FALSE)</f>
        <v>0</v>
      </c>
      <c r="D134" s="395">
        <f>VLOOKUP(A134,'[3]29'!$A:$D,4,FALSE)</f>
        <v>0</v>
      </c>
      <c r="E134" s="331" t="str">
        <f t="shared" si="9"/>
        <v/>
      </c>
      <c r="F134" s="326" t="str">
        <f t="shared" si="10"/>
        <v>否</v>
      </c>
      <c r="G134" s="307" t="str">
        <f t="shared" si="11"/>
        <v>项</v>
      </c>
    </row>
    <row r="135" s="300" customFormat="1" ht="38" hidden="1" customHeight="1" spans="1:7">
      <c r="A135" s="330">
        <v>2146302</v>
      </c>
      <c r="B135" s="327" t="s">
        <v>1425</v>
      </c>
      <c r="C135" s="395">
        <f>VLOOKUP(A135,'[3]29'!$A:$C,3,FALSE)</f>
        <v>0</v>
      </c>
      <c r="D135" s="395">
        <f>VLOOKUP(A135,'[3]29'!$A:$D,4,FALSE)</f>
        <v>0</v>
      </c>
      <c r="E135" s="331" t="str">
        <f t="shared" si="9"/>
        <v/>
      </c>
      <c r="F135" s="326" t="str">
        <f t="shared" si="10"/>
        <v>否</v>
      </c>
      <c r="G135" s="307" t="str">
        <f t="shared" si="11"/>
        <v>项</v>
      </c>
    </row>
    <row r="136" s="300" customFormat="1" ht="38" hidden="1" customHeight="1" spans="1:7">
      <c r="A136" s="330">
        <v>2146303</v>
      </c>
      <c r="B136" s="327" t="s">
        <v>1426</v>
      </c>
      <c r="C136" s="395">
        <f>VLOOKUP(A136,'[3]29'!$A:$C,3,FALSE)</f>
        <v>0</v>
      </c>
      <c r="D136" s="395">
        <f>VLOOKUP(A136,'[3]29'!$A:$D,4,FALSE)</f>
        <v>0</v>
      </c>
      <c r="E136" s="331" t="str">
        <f t="shared" si="9"/>
        <v/>
      </c>
      <c r="F136" s="326" t="str">
        <f t="shared" si="10"/>
        <v>否</v>
      </c>
      <c r="G136" s="307" t="str">
        <f t="shared" si="11"/>
        <v>项</v>
      </c>
    </row>
    <row r="137" s="300" customFormat="1" ht="38" hidden="1" customHeight="1" spans="1:7">
      <c r="A137" s="330">
        <v>2146399</v>
      </c>
      <c r="B137" s="327" t="s">
        <v>1427</v>
      </c>
      <c r="C137" s="395">
        <f>VLOOKUP(A137,'[3]29'!$A:$C,3,FALSE)</f>
        <v>0</v>
      </c>
      <c r="D137" s="395">
        <f>VLOOKUP(A137,'[3]29'!$A:$D,4,FALSE)</f>
        <v>0</v>
      </c>
      <c r="E137" s="331" t="str">
        <f t="shared" si="9"/>
        <v/>
      </c>
      <c r="F137" s="326" t="str">
        <f t="shared" si="10"/>
        <v>否</v>
      </c>
      <c r="G137" s="307" t="str">
        <f t="shared" si="11"/>
        <v>项</v>
      </c>
    </row>
    <row r="138" s="300" customFormat="1" ht="38" hidden="1" customHeight="1" spans="1:7">
      <c r="A138" s="330">
        <v>21464</v>
      </c>
      <c r="B138" s="327" t="s">
        <v>1428</v>
      </c>
      <c r="C138" s="395">
        <f>VLOOKUP(A138,'[3]29'!$A:$C,3,FALSE)</f>
        <v>0</v>
      </c>
      <c r="D138" s="395">
        <f>VLOOKUP(A138,'[3]29'!$A:$D,4,FALSE)</f>
        <v>0</v>
      </c>
      <c r="E138" s="332" t="str">
        <f>IFERROR(D138/C138-1,"")</f>
        <v/>
      </c>
      <c r="F138" s="326" t="str">
        <f t="shared" si="10"/>
        <v>否</v>
      </c>
      <c r="G138" s="307" t="str">
        <f t="shared" si="11"/>
        <v>款</v>
      </c>
    </row>
    <row r="139" s="300" customFormat="1" ht="38" hidden="1" customHeight="1" spans="1:7">
      <c r="A139" s="330">
        <v>2146401</v>
      </c>
      <c r="B139" s="327" t="s">
        <v>1429</v>
      </c>
      <c r="C139" s="395">
        <f>VLOOKUP(A139,'[3]29'!$A:$C,3,FALSE)</f>
        <v>0</v>
      </c>
      <c r="D139" s="395">
        <f>VLOOKUP(A139,'[3]29'!$A:$D,4,FALSE)</f>
        <v>0</v>
      </c>
      <c r="E139" s="331" t="str">
        <f t="shared" si="9"/>
        <v/>
      </c>
      <c r="F139" s="326" t="str">
        <f t="shared" si="10"/>
        <v>否</v>
      </c>
      <c r="G139" s="307" t="str">
        <f t="shared" si="11"/>
        <v>项</v>
      </c>
    </row>
    <row r="140" s="300" customFormat="1" ht="38" hidden="1" customHeight="1" spans="1:7">
      <c r="A140" s="330">
        <v>2146402</v>
      </c>
      <c r="B140" s="327" t="s">
        <v>1430</v>
      </c>
      <c r="C140" s="395">
        <f>VLOOKUP(A140,'[3]29'!$A:$C,3,FALSE)</f>
        <v>0</v>
      </c>
      <c r="D140" s="395">
        <f>VLOOKUP(A140,'[3]29'!$A:$D,4,FALSE)</f>
        <v>0</v>
      </c>
      <c r="E140" s="331" t="str">
        <f t="shared" si="9"/>
        <v/>
      </c>
      <c r="F140" s="326" t="str">
        <f t="shared" si="10"/>
        <v>否</v>
      </c>
      <c r="G140" s="307" t="str">
        <f t="shared" si="11"/>
        <v>项</v>
      </c>
    </row>
    <row r="141" s="300" customFormat="1" ht="38" hidden="1" customHeight="1" spans="1:7">
      <c r="A141" s="330">
        <v>2146403</v>
      </c>
      <c r="B141" s="327" t="s">
        <v>1431</v>
      </c>
      <c r="C141" s="395">
        <f>VLOOKUP(A141,'[3]29'!$A:$C,3,FALSE)</f>
        <v>0</v>
      </c>
      <c r="D141" s="395">
        <f>VLOOKUP(A141,'[3]29'!$A:$D,4,FALSE)</f>
        <v>0</v>
      </c>
      <c r="E141" s="331" t="str">
        <f t="shared" si="9"/>
        <v/>
      </c>
      <c r="F141" s="326" t="str">
        <f t="shared" si="10"/>
        <v>否</v>
      </c>
      <c r="G141" s="307" t="str">
        <f t="shared" si="11"/>
        <v>项</v>
      </c>
    </row>
    <row r="142" s="300" customFormat="1" ht="38" hidden="1" customHeight="1" spans="1:7">
      <c r="A142" s="330">
        <v>2146404</v>
      </c>
      <c r="B142" s="327" t="s">
        <v>1432</v>
      </c>
      <c r="C142" s="395">
        <f>VLOOKUP(A142,'[3]29'!$A:$C,3,FALSE)</f>
        <v>0</v>
      </c>
      <c r="D142" s="395">
        <f>VLOOKUP(A142,'[3]29'!$A:$D,4,FALSE)</f>
        <v>0</v>
      </c>
      <c r="E142" s="331" t="str">
        <f t="shared" si="9"/>
        <v/>
      </c>
      <c r="F142" s="326" t="str">
        <f t="shared" si="10"/>
        <v>否</v>
      </c>
      <c r="G142" s="307" t="str">
        <f t="shared" si="11"/>
        <v>项</v>
      </c>
    </row>
    <row r="143" s="300" customFormat="1" ht="38" hidden="1" customHeight="1" spans="1:7">
      <c r="A143" s="330">
        <v>2146405</v>
      </c>
      <c r="B143" s="327" t="s">
        <v>1433</v>
      </c>
      <c r="C143" s="395">
        <f>VLOOKUP(A143,'[3]29'!$A:$C,3,FALSE)</f>
        <v>0</v>
      </c>
      <c r="D143" s="395">
        <f>VLOOKUP(A143,'[3]29'!$A:$D,4,FALSE)</f>
        <v>0</v>
      </c>
      <c r="E143" s="331" t="str">
        <f t="shared" si="9"/>
        <v/>
      </c>
      <c r="F143" s="326" t="str">
        <f t="shared" si="10"/>
        <v>否</v>
      </c>
      <c r="G143" s="307" t="str">
        <f t="shared" si="11"/>
        <v>项</v>
      </c>
    </row>
    <row r="144" s="300" customFormat="1" ht="38" hidden="1" customHeight="1" spans="1:7">
      <c r="A144" s="330">
        <v>2146406</v>
      </c>
      <c r="B144" s="327" t="s">
        <v>1434</v>
      </c>
      <c r="C144" s="395">
        <f>VLOOKUP(A144,'[3]29'!$A:$C,3,FALSE)</f>
        <v>0</v>
      </c>
      <c r="D144" s="395">
        <f>VLOOKUP(A144,'[3]29'!$A:$D,4,FALSE)</f>
        <v>0</v>
      </c>
      <c r="E144" s="331" t="str">
        <f t="shared" si="9"/>
        <v/>
      </c>
      <c r="F144" s="326" t="str">
        <f t="shared" si="10"/>
        <v>否</v>
      </c>
      <c r="G144" s="307" t="str">
        <f t="shared" si="11"/>
        <v>项</v>
      </c>
    </row>
    <row r="145" s="300" customFormat="1" ht="38" hidden="1" customHeight="1" spans="1:7">
      <c r="A145" s="330">
        <v>2146407</v>
      </c>
      <c r="B145" s="327" t="s">
        <v>1435</v>
      </c>
      <c r="C145" s="395">
        <f>VLOOKUP(A145,'[3]29'!$A:$C,3,FALSE)</f>
        <v>0</v>
      </c>
      <c r="D145" s="395">
        <f>VLOOKUP(A145,'[3]29'!$A:$D,4,FALSE)</f>
        <v>0</v>
      </c>
      <c r="E145" s="331" t="str">
        <f t="shared" si="9"/>
        <v/>
      </c>
      <c r="F145" s="326" t="str">
        <f t="shared" si="10"/>
        <v>否</v>
      </c>
      <c r="G145" s="307" t="str">
        <f t="shared" si="11"/>
        <v>项</v>
      </c>
    </row>
    <row r="146" s="300" customFormat="1" ht="38" hidden="1" customHeight="1" spans="1:7">
      <c r="A146" s="330">
        <v>2146499</v>
      </c>
      <c r="B146" s="327" t="s">
        <v>1436</v>
      </c>
      <c r="C146" s="395">
        <f>VLOOKUP(A146,'[3]29'!$A:$C,3,FALSE)</f>
        <v>0</v>
      </c>
      <c r="D146" s="395">
        <f>VLOOKUP(A146,'[3]29'!$A:$D,4,FALSE)</f>
        <v>0</v>
      </c>
      <c r="E146" s="331" t="str">
        <f t="shared" si="9"/>
        <v/>
      </c>
      <c r="F146" s="326" t="str">
        <f t="shared" si="10"/>
        <v>否</v>
      </c>
      <c r="G146" s="307" t="str">
        <f t="shared" si="11"/>
        <v>项</v>
      </c>
    </row>
    <row r="147" s="300" customFormat="1" ht="38" hidden="1" customHeight="1" spans="1:7">
      <c r="A147" s="330">
        <v>21468</v>
      </c>
      <c r="B147" s="327" t="s">
        <v>1437</v>
      </c>
      <c r="C147" s="395">
        <f>VLOOKUP(A147,'[3]29'!$A:$C,3,FALSE)</f>
        <v>0</v>
      </c>
      <c r="D147" s="395">
        <f>VLOOKUP(A147,'[3]29'!$A:$D,4,FALSE)</f>
        <v>0</v>
      </c>
      <c r="E147" s="331" t="str">
        <f t="shared" si="9"/>
        <v/>
      </c>
      <c r="F147" s="326" t="str">
        <f t="shared" si="10"/>
        <v>否</v>
      </c>
      <c r="G147" s="307" t="str">
        <f t="shared" si="11"/>
        <v>款</v>
      </c>
    </row>
    <row r="148" s="300" customFormat="1" ht="38" hidden="1" customHeight="1" spans="1:7">
      <c r="A148" s="330">
        <v>2146801</v>
      </c>
      <c r="B148" s="327" t="s">
        <v>1438</v>
      </c>
      <c r="C148" s="395">
        <f>VLOOKUP(A148,'[3]29'!$A:$C,3,FALSE)</f>
        <v>0</v>
      </c>
      <c r="D148" s="395">
        <f>VLOOKUP(A148,'[3]29'!$A:$D,4,FALSE)</f>
        <v>0</v>
      </c>
      <c r="E148" s="331" t="str">
        <f t="shared" si="9"/>
        <v/>
      </c>
      <c r="F148" s="326" t="str">
        <f t="shared" si="10"/>
        <v>否</v>
      </c>
      <c r="G148" s="307" t="str">
        <f t="shared" si="11"/>
        <v>项</v>
      </c>
    </row>
    <row r="149" s="300" customFormat="1" ht="38" hidden="1" customHeight="1" spans="1:7">
      <c r="A149" s="330">
        <v>2146802</v>
      </c>
      <c r="B149" s="327" t="s">
        <v>1439</v>
      </c>
      <c r="C149" s="395">
        <f>VLOOKUP(A149,'[3]29'!$A:$C,3,FALSE)</f>
        <v>0</v>
      </c>
      <c r="D149" s="395">
        <f>VLOOKUP(A149,'[3]29'!$A:$D,4,FALSE)</f>
        <v>0</v>
      </c>
      <c r="E149" s="331" t="str">
        <f t="shared" si="9"/>
        <v/>
      </c>
      <c r="F149" s="326" t="str">
        <f t="shared" si="10"/>
        <v>否</v>
      </c>
      <c r="G149" s="307" t="str">
        <f t="shared" si="11"/>
        <v>项</v>
      </c>
    </row>
    <row r="150" ht="38" hidden="1" customHeight="1" spans="1:7">
      <c r="A150" s="330">
        <v>2146803</v>
      </c>
      <c r="B150" s="327" t="s">
        <v>1440</v>
      </c>
      <c r="C150" s="395">
        <f>VLOOKUP(A150,'[3]29'!$A:$C,3,FALSE)</f>
        <v>0</v>
      </c>
      <c r="D150" s="395">
        <f>VLOOKUP(A150,'[3]29'!$A:$D,4,FALSE)</f>
        <v>0</v>
      </c>
      <c r="E150" s="331" t="str">
        <f t="shared" si="9"/>
        <v/>
      </c>
      <c r="F150" s="326" t="str">
        <f t="shared" si="10"/>
        <v>否</v>
      </c>
      <c r="G150" s="307" t="str">
        <f t="shared" si="11"/>
        <v>项</v>
      </c>
    </row>
    <row r="151" ht="38" hidden="1" customHeight="1" spans="1:7">
      <c r="A151" s="330">
        <v>2146804</v>
      </c>
      <c r="B151" s="327" t="s">
        <v>1441</v>
      </c>
      <c r="C151" s="395">
        <f>VLOOKUP(A151,'[3]29'!$A:$C,3,FALSE)</f>
        <v>0</v>
      </c>
      <c r="D151" s="395">
        <f>VLOOKUP(A151,'[3]29'!$A:$D,4,FALSE)</f>
        <v>0</v>
      </c>
      <c r="E151" s="331" t="str">
        <f t="shared" si="9"/>
        <v/>
      </c>
      <c r="F151" s="326" t="str">
        <f t="shared" si="10"/>
        <v>否</v>
      </c>
      <c r="G151" s="307" t="str">
        <f t="shared" si="11"/>
        <v>项</v>
      </c>
    </row>
    <row r="152" s="300" customFormat="1" ht="38" hidden="1" customHeight="1" spans="1:7">
      <c r="A152" s="330">
        <v>2146805</v>
      </c>
      <c r="B152" s="327" t="s">
        <v>1442</v>
      </c>
      <c r="C152" s="395">
        <f>VLOOKUP(A152,'[3]29'!$A:$C,3,FALSE)</f>
        <v>0</v>
      </c>
      <c r="D152" s="395">
        <f>VLOOKUP(A152,'[3]29'!$A:$D,4,FALSE)</f>
        <v>0</v>
      </c>
      <c r="E152" s="331" t="str">
        <f t="shared" si="9"/>
        <v/>
      </c>
      <c r="F152" s="326" t="str">
        <f t="shared" si="10"/>
        <v>否</v>
      </c>
      <c r="G152" s="307" t="str">
        <f t="shared" si="11"/>
        <v>项</v>
      </c>
    </row>
    <row r="153" ht="38" hidden="1" customHeight="1" spans="1:7">
      <c r="A153" s="330">
        <v>2146899</v>
      </c>
      <c r="B153" s="327" t="s">
        <v>1443</v>
      </c>
      <c r="C153" s="395">
        <f>VLOOKUP(A153,'[3]29'!$A:$C,3,FALSE)</f>
        <v>0</v>
      </c>
      <c r="D153" s="395">
        <f>VLOOKUP(A153,'[3]29'!$A:$D,4,FALSE)</f>
        <v>0</v>
      </c>
      <c r="E153" s="331" t="str">
        <f t="shared" si="9"/>
        <v/>
      </c>
      <c r="F153" s="326" t="str">
        <f t="shared" si="10"/>
        <v>否</v>
      </c>
      <c r="G153" s="307" t="str">
        <f t="shared" si="11"/>
        <v>项</v>
      </c>
    </row>
    <row r="154" ht="38" hidden="1" customHeight="1" spans="1:7">
      <c r="A154" s="330">
        <v>21469</v>
      </c>
      <c r="B154" s="327" t="s">
        <v>1444</v>
      </c>
      <c r="C154" s="395">
        <f>VLOOKUP(A154,'[3]29'!$A:$C,3,FALSE)</f>
        <v>0</v>
      </c>
      <c r="D154" s="395">
        <f>VLOOKUP(A154,'[3]29'!$A:$D,4,FALSE)</f>
        <v>0</v>
      </c>
      <c r="E154" s="332" t="str">
        <f>IFERROR(D154/C154-1,"")</f>
        <v/>
      </c>
      <c r="F154" s="326" t="str">
        <f t="shared" si="10"/>
        <v>否</v>
      </c>
      <c r="G154" s="307" t="str">
        <f t="shared" si="11"/>
        <v>款</v>
      </c>
    </row>
    <row r="155" s="300" customFormat="1" ht="38" hidden="1" customHeight="1" spans="1:7">
      <c r="A155" s="330">
        <v>2146901</v>
      </c>
      <c r="B155" s="327" t="s">
        <v>1445</v>
      </c>
      <c r="C155" s="395">
        <f>VLOOKUP(A155,'[3]29'!$A:$C,3,FALSE)</f>
        <v>0</v>
      </c>
      <c r="D155" s="395">
        <f>VLOOKUP(A155,'[3]29'!$A:$D,4,FALSE)</f>
        <v>0</v>
      </c>
      <c r="E155" s="331" t="str">
        <f t="shared" si="9"/>
        <v/>
      </c>
      <c r="F155" s="326" t="str">
        <f t="shared" si="10"/>
        <v>否</v>
      </c>
      <c r="G155" s="307" t="str">
        <f t="shared" si="11"/>
        <v>项</v>
      </c>
    </row>
    <row r="156" s="300" customFormat="1" ht="38" hidden="1" customHeight="1" spans="1:7">
      <c r="A156" s="330">
        <v>2146902</v>
      </c>
      <c r="B156" s="327" t="s">
        <v>1446</v>
      </c>
      <c r="C156" s="395">
        <f>VLOOKUP(A156,'[3]29'!$A:$C,3,FALSE)</f>
        <v>0</v>
      </c>
      <c r="D156" s="395">
        <f>VLOOKUP(A156,'[3]29'!$A:$D,4,FALSE)</f>
        <v>0</v>
      </c>
      <c r="E156" s="331" t="str">
        <f t="shared" si="9"/>
        <v/>
      </c>
      <c r="F156" s="326" t="str">
        <f t="shared" si="10"/>
        <v>否</v>
      </c>
      <c r="G156" s="307" t="str">
        <f t="shared" si="11"/>
        <v>项</v>
      </c>
    </row>
    <row r="157" s="300" customFormat="1" ht="38" hidden="1" customHeight="1" spans="1:7">
      <c r="A157" s="330">
        <v>2146903</v>
      </c>
      <c r="B157" s="327" t="s">
        <v>1447</v>
      </c>
      <c r="C157" s="395">
        <f>VLOOKUP(A157,'[3]29'!$A:$C,3,FALSE)</f>
        <v>0</v>
      </c>
      <c r="D157" s="395">
        <f>VLOOKUP(A157,'[3]29'!$A:$D,4,FALSE)</f>
        <v>0</v>
      </c>
      <c r="E157" s="331" t="str">
        <f t="shared" si="9"/>
        <v/>
      </c>
      <c r="F157" s="326" t="str">
        <f t="shared" si="10"/>
        <v>否</v>
      </c>
      <c r="G157" s="307" t="str">
        <f t="shared" si="11"/>
        <v>项</v>
      </c>
    </row>
    <row r="158" s="300" customFormat="1" ht="38" hidden="1" customHeight="1" spans="1:7">
      <c r="A158" s="330">
        <v>2146904</v>
      </c>
      <c r="B158" s="327" t="s">
        <v>1448</v>
      </c>
      <c r="C158" s="395">
        <f>VLOOKUP(A158,'[3]29'!$A:$C,3,FALSE)</f>
        <v>0</v>
      </c>
      <c r="D158" s="395">
        <f>VLOOKUP(A158,'[3]29'!$A:$D,4,FALSE)</f>
        <v>0</v>
      </c>
      <c r="E158" s="331" t="str">
        <f t="shared" si="9"/>
        <v/>
      </c>
      <c r="F158" s="326" t="str">
        <f t="shared" si="10"/>
        <v>否</v>
      </c>
      <c r="G158" s="307" t="str">
        <f t="shared" si="11"/>
        <v>项</v>
      </c>
    </row>
    <row r="159" s="300" customFormat="1" ht="38" hidden="1" customHeight="1" spans="1:7">
      <c r="A159" s="330">
        <v>2146906</v>
      </c>
      <c r="B159" s="327" t="s">
        <v>1449</v>
      </c>
      <c r="C159" s="395">
        <f>VLOOKUP(A159,'[3]29'!$A:$C,3,FALSE)</f>
        <v>0</v>
      </c>
      <c r="D159" s="395">
        <f>VLOOKUP(A159,'[3]29'!$A:$D,4,FALSE)</f>
        <v>0</v>
      </c>
      <c r="E159" s="331" t="str">
        <f t="shared" si="9"/>
        <v/>
      </c>
      <c r="F159" s="326" t="str">
        <f t="shared" si="10"/>
        <v>否</v>
      </c>
      <c r="G159" s="307" t="str">
        <f t="shared" si="11"/>
        <v>项</v>
      </c>
    </row>
    <row r="160" s="300" customFormat="1" ht="38" hidden="1" customHeight="1" spans="1:7">
      <c r="A160" s="330">
        <v>2146907</v>
      </c>
      <c r="B160" s="327" t="s">
        <v>1450</v>
      </c>
      <c r="C160" s="395">
        <f>VLOOKUP(A160,'[3]29'!$A:$C,3,FALSE)</f>
        <v>0</v>
      </c>
      <c r="D160" s="395">
        <f>VLOOKUP(A160,'[3]29'!$A:$D,4,FALSE)</f>
        <v>0</v>
      </c>
      <c r="E160" s="331" t="str">
        <f t="shared" si="9"/>
        <v/>
      </c>
      <c r="F160" s="326" t="str">
        <f t="shared" si="10"/>
        <v>否</v>
      </c>
      <c r="G160" s="307" t="str">
        <f t="shared" si="11"/>
        <v>项</v>
      </c>
    </row>
    <row r="161" s="300" customFormat="1" ht="38" hidden="1" customHeight="1" spans="1:7">
      <c r="A161" s="330">
        <v>2146908</v>
      </c>
      <c r="B161" s="327" t="s">
        <v>1451</v>
      </c>
      <c r="C161" s="395">
        <f>VLOOKUP(A161,'[3]29'!$A:$C,3,FALSE)</f>
        <v>0</v>
      </c>
      <c r="D161" s="395">
        <f>VLOOKUP(A161,'[3]29'!$A:$D,4,FALSE)</f>
        <v>0</v>
      </c>
      <c r="E161" s="331" t="str">
        <f t="shared" si="9"/>
        <v/>
      </c>
      <c r="F161" s="326" t="str">
        <f t="shared" si="10"/>
        <v>否</v>
      </c>
      <c r="G161" s="307" t="str">
        <f t="shared" si="11"/>
        <v>项</v>
      </c>
    </row>
    <row r="162" ht="38" hidden="1" customHeight="1" spans="1:7">
      <c r="A162" s="330">
        <v>2146999</v>
      </c>
      <c r="B162" s="327" t="s">
        <v>1452</v>
      </c>
      <c r="C162" s="395">
        <f>VLOOKUP(A162,'[3]29'!$A:$C,3,FALSE)</f>
        <v>0</v>
      </c>
      <c r="D162" s="395">
        <f>VLOOKUP(A162,'[3]29'!$A:$D,4,FALSE)</f>
        <v>0</v>
      </c>
      <c r="E162" s="331" t="str">
        <f t="shared" si="9"/>
        <v/>
      </c>
      <c r="F162" s="326" t="str">
        <f t="shared" si="10"/>
        <v>否</v>
      </c>
      <c r="G162" s="307" t="str">
        <f t="shared" si="11"/>
        <v>项</v>
      </c>
    </row>
    <row r="163" ht="38" hidden="1" customHeight="1" spans="1:7">
      <c r="A163" s="330">
        <v>21470</v>
      </c>
      <c r="B163" s="327" t="s">
        <v>1453</v>
      </c>
      <c r="C163" s="395">
        <f>VLOOKUP(A163,'[3]29'!$A:$C,3,FALSE)</f>
        <v>0</v>
      </c>
      <c r="D163" s="395">
        <f>VLOOKUP(A163,'[3]29'!$A:$D,4,FALSE)</f>
        <v>0</v>
      </c>
      <c r="E163" s="331" t="str">
        <f t="shared" si="9"/>
        <v/>
      </c>
      <c r="F163" s="326" t="str">
        <f t="shared" si="10"/>
        <v>否</v>
      </c>
      <c r="G163" s="307" t="str">
        <f t="shared" si="11"/>
        <v>款</v>
      </c>
    </row>
    <row r="164" s="300" customFormat="1" ht="38" hidden="1" customHeight="1" spans="1:7">
      <c r="A164" s="330">
        <v>2147001</v>
      </c>
      <c r="B164" s="327" t="s">
        <v>1415</v>
      </c>
      <c r="C164" s="395">
        <f>VLOOKUP(A164,'[3]29'!$A:$C,3,FALSE)</f>
        <v>0</v>
      </c>
      <c r="D164" s="395">
        <f>VLOOKUP(A164,'[3]29'!$A:$D,4,FALSE)</f>
        <v>0</v>
      </c>
      <c r="E164" s="331" t="str">
        <f t="shared" si="9"/>
        <v/>
      </c>
      <c r="F164" s="326" t="str">
        <f t="shared" si="10"/>
        <v>否</v>
      </c>
      <c r="G164" s="307" t="str">
        <f t="shared" si="11"/>
        <v>项</v>
      </c>
    </row>
    <row r="165" s="300" customFormat="1" ht="38" hidden="1" customHeight="1" spans="1:7">
      <c r="A165" s="330">
        <v>2147099</v>
      </c>
      <c r="B165" s="327" t="s">
        <v>1454</v>
      </c>
      <c r="C165" s="395">
        <f>VLOOKUP(A165,'[3]29'!$A:$C,3,FALSE)</f>
        <v>0</v>
      </c>
      <c r="D165" s="395">
        <f>VLOOKUP(A165,'[3]29'!$A:$D,4,FALSE)</f>
        <v>0</v>
      </c>
      <c r="E165" s="331" t="str">
        <f t="shared" si="9"/>
        <v/>
      </c>
      <c r="F165" s="326" t="str">
        <f t="shared" si="10"/>
        <v>否</v>
      </c>
      <c r="G165" s="307" t="str">
        <f t="shared" si="11"/>
        <v>项</v>
      </c>
    </row>
    <row r="166" s="300" customFormat="1" ht="38" customHeight="1" spans="1:7">
      <c r="A166" s="330">
        <v>21471</v>
      </c>
      <c r="B166" s="327" t="s">
        <v>1455</v>
      </c>
      <c r="C166" s="355">
        <f>VLOOKUP(A166,'[3]29'!$A:$C,3,FALSE)</f>
        <v>30000</v>
      </c>
      <c r="D166" s="355">
        <f>VLOOKUP(A166,'[3]29'!$A:$D,4,FALSE)</f>
        <v>72700</v>
      </c>
      <c r="E166" s="333">
        <f>IFERROR(D166/C166-1,"")</f>
        <v>1.4233</v>
      </c>
      <c r="F166" s="326" t="str">
        <f t="shared" si="10"/>
        <v>是</v>
      </c>
      <c r="G166" s="307" t="str">
        <f t="shared" si="11"/>
        <v>款</v>
      </c>
    </row>
    <row r="167" s="300" customFormat="1" ht="38" customHeight="1" spans="1:7">
      <c r="A167" s="330">
        <v>2147101</v>
      </c>
      <c r="B167" s="327" t="s">
        <v>1415</v>
      </c>
      <c r="C167" s="355">
        <f>VLOOKUP(A167,'[3]29'!$A:$C,3,FALSE)</f>
        <v>30000</v>
      </c>
      <c r="D167" s="355">
        <f>VLOOKUP(A167,'[3]29'!$A:$D,4,FALSE)</f>
        <v>72700</v>
      </c>
      <c r="E167" s="335">
        <f t="shared" si="9"/>
        <v>1.4233</v>
      </c>
      <c r="F167" s="326" t="str">
        <f t="shared" si="10"/>
        <v>是</v>
      </c>
      <c r="G167" s="307" t="str">
        <f t="shared" si="11"/>
        <v>项</v>
      </c>
    </row>
    <row r="168" s="300" customFormat="1" ht="38" hidden="1" customHeight="1" spans="1:7">
      <c r="A168" s="330">
        <v>2147199</v>
      </c>
      <c r="B168" s="327" t="s">
        <v>1456</v>
      </c>
      <c r="C168" s="395">
        <f>VLOOKUP(A168,'[3]29'!$A:$C,3,FALSE)</f>
        <v>0</v>
      </c>
      <c r="D168" s="395">
        <f>VLOOKUP(A168,'[3]29'!$A:$D,4,FALSE)</f>
        <v>0</v>
      </c>
      <c r="E168" s="331" t="str">
        <f t="shared" si="9"/>
        <v/>
      </c>
      <c r="F168" s="326" t="str">
        <f t="shared" si="10"/>
        <v>否</v>
      </c>
      <c r="G168" s="307" t="str">
        <f t="shared" si="11"/>
        <v>项</v>
      </c>
    </row>
    <row r="169" s="300" customFormat="1" ht="38" hidden="1" customHeight="1" spans="1:7">
      <c r="A169" s="330">
        <v>21472</v>
      </c>
      <c r="B169" s="327" t="s">
        <v>1457</v>
      </c>
      <c r="C169" s="395">
        <f>VLOOKUP(A169,'[3]29'!$A:$C,3,FALSE)</f>
        <v>0</v>
      </c>
      <c r="D169" s="395">
        <f>VLOOKUP(A169,'[3]29'!$A:$D,4,FALSE)</f>
        <v>0</v>
      </c>
      <c r="E169" s="331" t="str">
        <f t="shared" si="9"/>
        <v/>
      </c>
      <c r="F169" s="326" t="str">
        <f t="shared" si="10"/>
        <v>否</v>
      </c>
      <c r="G169" s="307" t="str">
        <f t="shared" si="11"/>
        <v>款</v>
      </c>
    </row>
    <row r="170" ht="38" hidden="1" customHeight="1" spans="1:7">
      <c r="A170" s="330">
        <v>21473</v>
      </c>
      <c r="B170" s="327" t="s">
        <v>1458</v>
      </c>
      <c r="C170" s="395">
        <f>VLOOKUP(A170,'[3]29'!$A:$C,3,FALSE)</f>
        <v>0</v>
      </c>
      <c r="D170" s="395">
        <f>VLOOKUP(A170,'[3]29'!$A:$D,4,FALSE)</f>
        <v>0</v>
      </c>
      <c r="E170" s="331" t="str">
        <f t="shared" si="9"/>
        <v/>
      </c>
      <c r="F170" s="326" t="str">
        <f t="shared" si="10"/>
        <v>否</v>
      </c>
      <c r="G170" s="307" t="str">
        <f t="shared" si="11"/>
        <v>款</v>
      </c>
    </row>
    <row r="171" ht="38" hidden="1" customHeight="1" spans="1:7">
      <c r="A171" s="330">
        <v>2147301</v>
      </c>
      <c r="B171" s="327" t="s">
        <v>1424</v>
      </c>
      <c r="C171" s="395">
        <f>VLOOKUP(A171,'[3]29'!$A:$C,3,FALSE)</f>
        <v>0</v>
      </c>
      <c r="D171" s="395">
        <f>VLOOKUP(A171,'[3]29'!$A:$D,4,FALSE)</f>
        <v>0</v>
      </c>
      <c r="E171" s="331" t="str">
        <f t="shared" si="9"/>
        <v/>
      </c>
      <c r="F171" s="326" t="str">
        <f t="shared" si="10"/>
        <v>否</v>
      </c>
      <c r="G171" s="307" t="str">
        <f t="shared" si="11"/>
        <v>项</v>
      </c>
    </row>
    <row r="172" ht="38" hidden="1" customHeight="1" spans="1:7">
      <c r="A172" s="330">
        <v>2147303</v>
      </c>
      <c r="B172" s="327" t="s">
        <v>1426</v>
      </c>
      <c r="C172" s="395">
        <f>VLOOKUP(A172,'[3]29'!$A:$C,3,FALSE)</f>
        <v>0</v>
      </c>
      <c r="D172" s="395">
        <f>VLOOKUP(A172,'[3]29'!$A:$D,4,FALSE)</f>
        <v>0</v>
      </c>
      <c r="E172" s="331" t="str">
        <f t="shared" si="9"/>
        <v/>
      </c>
      <c r="F172" s="326" t="str">
        <f t="shared" si="10"/>
        <v>否</v>
      </c>
      <c r="G172" s="307" t="str">
        <f t="shared" si="11"/>
        <v>项</v>
      </c>
    </row>
    <row r="173" s="300" customFormat="1" ht="38" hidden="1" customHeight="1" spans="1:7">
      <c r="A173" s="330">
        <v>2147399</v>
      </c>
      <c r="B173" s="327" t="s">
        <v>1459</v>
      </c>
      <c r="C173" s="395">
        <f>VLOOKUP(A173,'[3]29'!$A:$C,3,FALSE)</f>
        <v>0</v>
      </c>
      <c r="D173" s="395">
        <f>VLOOKUP(A173,'[3]29'!$A:$D,4,FALSE)</f>
        <v>0</v>
      </c>
      <c r="E173" s="331" t="str">
        <f t="shared" si="9"/>
        <v/>
      </c>
      <c r="F173" s="326" t="str">
        <f t="shared" si="10"/>
        <v>否</v>
      </c>
      <c r="G173" s="307" t="str">
        <f t="shared" si="11"/>
        <v>项</v>
      </c>
    </row>
    <row r="174" ht="38" customHeight="1" spans="1:7">
      <c r="A174" s="322">
        <v>215</v>
      </c>
      <c r="B174" s="323" t="s">
        <v>1460</v>
      </c>
      <c r="C174" s="355">
        <f>VLOOKUP(A174,'[3]29'!$A:$C,3,FALSE)</f>
        <v>0</v>
      </c>
      <c r="D174" s="355">
        <f>VLOOKUP(A174,'[3]29'!$A:$D,4,FALSE)</f>
        <v>0</v>
      </c>
      <c r="E174" s="333" t="str">
        <f t="shared" ref="E174:E179" si="12">IFERROR(D174/C174-1,"")</f>
        <v/>
      </c>
      <c r="F174" s="326" t="str">
        <f t="shared" si="10"/>
        <v>是</v>
      </c>
      <c r="G174" s="307" t="str">
        <f t="shared" si="11"/>
        <v>类</v>
      </c>
    </row>
    <row r="175" ht="38" hidden="1" customHeight="1" spans="1:7">
      <c r="A175" s="330">
        <v>21562</v>
      </c>
      <c r="B175" s="327" t="s">
        <v>1461</v>
      </c>
      <c r="C175" s="395">
        <f>VLOOKUP(A175,'[3]29'!$A:$C,3,FALSE)</f>
        <v>0</v>
      </c>
      <c r="D175" s="395">
        <f>VLOOKUP(A175,'[3]29'!$A:$D,4,FALSE)</f>
        <v>0</v>
      </c>
      <c r="E175" s="332" t="str">
        <f t="shared" si="12"/>
        <v/>
      </c>
      <c r="F175" s="326" t="str">
        <f t="shared" si="10"/>
        <v>否</v>
      </c>
      <c r="G175" s="307" t="str">
        <f t="shared" si="11"/>
        <v>款</v>
      </c>
    </row>
    <row r="176" ht="38" hidden="1" customHeight="1" spans="1:7">
      <c r="A176" s="330">
        <v>2156202</v>
      </c>
      <c r="B176" s="327" t="s">
        <v>1462</v>
      </c>
      <c r="C176" s="395">
        <f>VLOOKUP(A176,'[3]29'!$A:$C,3,FALSE)</f>
        <v>0</v>
      </c>
      <c r="D176" s="395">
        <f>VLOOKUP(A176,'[3]29'!$A:$D,4,FALSE)</f>
        <v>0</v>
      </c>
      <c r="E176" s="331" t="str">
        <f t="shared" si="9"/>
        <v/>
      </c>
      <c r="F176" s="326" t="str">
        <f t="shared" si="10"/>
        <v>否</v>
      </c>
      <c r="G176" s="307" t="str">
        <f t="shared" si="11"/>
        <v>项</v>
      </c>
    </row>
    <row r="177" s="300" customFormat="1" ht="38" hidden="1" customHeight="1" spans="1:7">
      <c r="A177" s="330">
        <v>2156299</v>
      </c>
      <c r="B177" s="327" t="s">
        <v>1463</v>
      </c>
      <c r="C177" s="395">
        <f>VLOOKUP(A177,'[3]29'!$A:$C,3,FALSE)</f>
        <v>0</v>
      </c>
      <c r="D177" s="395">
        <f>VLOOKUP(A177,'[3]29'!$A:$D,4,FALSE)</f>
        <v>0</v>
      </c>
      <c r="E177" s="331" t="str">
        <f t="shared" si="9"/>
        <v/>
      </c>
      <c r="F177" s="326" t="str">
        <f t="shared" si="10"/>
        <v>否</v>
      </c>
      <c r="G177" s="307" t="str">
        <f t="shared" si="11"/>
        <v>项</v>
      </c>
    </row>
    <row r="178" s="300" customFormat="1" ht="38" customHeight="1" spans="1:7">
      <c r="A178" s="322">
        <v>229</v>
      </c>
      <c r="B178" s="323" t="s">
        <v>1464</v>
      </c>
      <c r="C178" s="355">
        <f>VLOOKUP(A178,'[3]29'!$A:$C,3,FALSE)</f>
        <v>59338</v>
      </c>
      <c r="D178" s="355">
        <f>VLOOKUP(A178,'[3]29'!$A:$D,4,FALSE)</f>
        <v>2493</v>
      </c>
      <c r="E178" s="333">
        <f t="shared" si="12"/>
        <v>-0.958</v>
      </c>
      <c r="F178" s="326" t="str">
        <f t="shared" si="10"/>
        <v>是</v>
      </c>
      <c r="G178" s="307" t="str">
        <f t="shared" si="11"/>
        <v>类</v>
      </c>
    </row>
    <row r="179" ht="38" customHeight="1" spans="1:7">
      <c r="A179" s="330">
        <v>22904</v>
      </c>
      <c r="B179" s="327" t="s">
        <v>1465</v>
      </c>
      <c r="C179" s="355">
        <f>VLOOKUP(A179,'[3]29'!$A:$C,3,FALSE)</f>
        <v>59000</v>
      </c>
      <c r="D179" s="355">
        <f>VLOOKUP(A179,'[3]29'!$A:$D,4,FALSE)</f>
        <v>0</v>
      </c>
      <c r="E179" s="333">
        <f t="shared" si="12"/>
        <v>-1</v>
      </c>
      <c r="F179" s="326" t="str">
        <f t="shared" si="10"/>
        <v>是</v>
      </c>
      <c r="G179" s="307" t="str">
        <f t="shared" si="11"/>
        <v>款</v>
      </c>
    </row>
    <row r="180" ht="38" hidden="1" customHeight="1" spans="1:7">
      <c r="A180" s="330">
        <v>2290401</v>
      </c>
      <c r="B180" s="327" t="s">
        <v>1466</v>
      </c>
      <c r="C180" s="395">
        <f>VLOOKUP(A180,'[3]29'!$A:$C,3,FALSE)</f>
        <v>0</v>
      </c>
      <c r="D180" s="395">
        <f>VLOOKUP(A180,'[3]29'!$A:$D,4,FALSE)</f>
        <v>0</v>
      </c>
      <c r="E180" s="331" t="str">
        <f t="shared" si="9"/>
        <v/>
      </c>
      <c r="F180" s="326" t="str">
        <f t="shared" si="10"/>
        <v>否</v>
      </c>
      <c r="G180" s="307" t="str">
        <f t="shared" si="11"/>
        <v>项</v>
      </c>
    </row>
    <row r="181" s="300" customFormat="1" ht="38" customHeight="1" spans="1:7">
      <c r="A181" s="330">
        <v>2290402</v>
      </c>
      <c r="B181" s="327" t="s">
        <v>1467</v>
      </c>
      <c r="C181" s="355">
        <f>VLOOKUP(A181,'[3]29'!$A:$C,3,FALSE)</f>
        <v>59000</v>
      </c>
      <c r="D181" s="355">
        <f>VLOOKUP(A181,'[3]29'!$A:$D,4,FALSE)</f>
        <v>0</v>
      </c>
      <c r="E181" s="335">
        <f t="shared" si="9"/>
        <v>-1</v>
      </c>
      <c r="F181" s="326" t="str">
        <f t="shared" si="10"/>
        <v>是</v>
      </c>
      <c r="G181" s="307" t="str">
        <f t="shared" si="11"/>
        <v>项</v>
      </c>
    </row>
    <row r="182" s="300" customFormat="1" ht="38" hidden="1" customHeight="1" spans="1:7">
      <c r="A182" s="330">
        <v>2290403</v>
      </c>
      <c r="B182" s="327" t="s">
        <v>1468</v>
      </c>
      <c r="C182" s="395">
        <f>VLOOKUP(A182,'[3]29'!$A:$C,3,FALSE)</f>
        <v>0</v>
      </c>
      <c r="D182" s="395">
        <f>VLOOKUP(A182,'[3]29'!$A:$D,4,FALSE)</f>
        <v>0</v>
      </c>
      <c r="E182" s="331" t="str">
        <f t="shared" si="9"/>
        <v/>
      </c>
      <c r="F182" s="326" t="str">
        <f t="shared" si="10"/>
        <v>否</v>
      </c>
      <c r="G182" s="307" t="str">
        <f t="shared" si="11"/>
        <v>项</v>
      </c>
    </row>
    <row r="183" ht="38" hidden="1" customHeight="1" spans="1:7">
      <c r="A183" s="330">
        <v>22908</v>
      </c>
      <c r="B183" s="327" t="s">
        <v>1469</v>
      </c>
      <c r="C183" s="395">
        <f>VLOOKUP(A183,'[3]29'!$A:$C,3,FALSE)</f>
        <v>0</v>
      </c>
      <c r="D183" s="395">
        <f>VLOOKUP(A183,'[3]29'!$A:$D,4,FALSE)</f>
        <v>0</v>
      </c>
      <c r="E183" s="332" t="str">
        <f>IFERROR(D183/C183-1,"")</f>
        <v/>
      </c>
      <c r="F183" s="326" t="str">
        <f t="shared" si="10"/>
        <v>否</v>
      </c>
      <c r="G183" s="307" t="str">
        <f t="shared" si="11"/>
        <v>款</v>
      </c>
    </row>
    <row r="184" s="300" customFormat="1" ht="38" hidden="1" customHeight="1" spans="1:7">
      <c r="A184" s="330">
        <v>2290802</v>
      </c>
      <c r="B184" s="327" t="s">
        <v>1470</v>
      </c>
      <c r="C184" s="395">
        <f>VLOOKUP(A184,'[3]29'!$A:$C,3,FALSE)</f>
        <v>0</v>
      </c>
      <c r="D184" s="395">
        <f>VLOOKUP(A184,'[3]29'!$A:$D,4,FALSE)</f>
        <v>0</v>
      </c>
      <c r="E184" s="331" t="str">
        <f t="shared" si="9"/>
        <v/>
      </c>
      <c r="F184" s="326" t="str">
        <f t="shared" si="10"/>
        <v>否</v>
      </c>
      <c r="G184" s="307" t="str">
        <f t="shared" si="11"/>
        <v>项</v>
      </c>
    </row>
    <row r="185" ht="38" hidden="1" customHeight="1" spans="1:7">
      <c r="A185" s="330">
        <v>2290803</v>
      </c>
      <c r="B185" s="327" t="s">
        <v>1471</v>
      </c>
      <c r="C185" s="395">
        <f>VLOOKUP(A185,'[3]29'!$A:$C,3,FALSE)</f>
        <v>0</v>
      </c>
      <c r="D185" s="395">
        <f>VLOOKUP(A185,'[3]29'!$A:$D,4,FALSE)</f>
        <v>0</v>
      </c>
      <c r="E185" s="331" t="str">
        <f t="shared" si="9"/>
        <v/>
      </c>
      <c r="F185" s="326" t="str">
        <f t="shared" si="10"/>
        <v>否</v>
      </c>
      <c r="G185" s="307" t="str">
        <f t="shared" si="11"/>
        <v>项</v>
      </c>
    </row>
    <row r="186" ht="38" hidden="1" customHeight="1" spans="1:7">
      <c r="A186" s="330">
        <v>2290804</v>
      </c>
      <c r="B186" s="327" t="s">
        <v>1472</v>
      </c>
      <c r="C186" s="395">
        <f>VLOOKUP(A186,'[3]29'!$A:$C,3,FALSE)</f>
        <v>0</v>
      </c>
      <c r="D186" s="395">
        <f>VLOOKUP(A186,'[3]29'!$A:$D,4,FALSE)</f>
        <v>0</v>
      </c>
      <c r="E186" s="331" t="str">
        <f t="shared" si="9"/>
        <v/>
      </c>
      <c r="F186" s="326" t="str">
        <f t="shared" si="10"/>
        <v>否</v>
      </c>
      <c r="G186" s="307" t="str">
        <f t="shared" si="11"/>
        <v>项</v>
      </c>
    </row>
    <row r="187" ht="38" hidden="1" customHeight="1" spans="1:7">
      <c r="A187" s="330">
        <v>2290805</v>
      </c>
      <c r="B187" s="327" t="s">
        <v>1473</v>
      </c>
      <c r="C187" s="395">
        <f>VLOOKUP(A187,'[3]29'!$A:$C,3,FALSE)</f>
        <v>0</v>
      </c>
      <c r="D187" s="395">
        <f>VLOOKUP(A187,'[3]29'!$A:$D,4,FALSE)</f>
        <v>0</v>
      </c>
      <c r="E187" s="331" t="str">
        <f t="shared" si="9"/>
        <v/>
      </c>
      <c r="F187" s="326" t="str">
        <f t="shared" si="10"/>
        <v>否</v>
      </c>
      <c r="G187" s="307" t="str">
        <f t="shared" si="11"/>
        <v>项</v>
      </c>
    </row>
    <row r="188" ht="38" hidden="1" customHeight="1" spans="1:7">
      <c r="A188" s="330">
        <v>2290806</v>
      </c>
      <c r="B188" s="327" t="s">
        <v>1474</v>
      </c>
      <c r="C188" s="395">
        <f>VLOOKUP(A188,'[3]29'!$A:$C,3,FALSE)</f>
        <v>0</v>
      </c>
      <c r="D188" s="395">
        <f>VLOOKUP(A188,'[3]29'!$A:$D,4,FALSE)</f>
        <v>0</v>
      </c>
      <c r="E188" s="331" t="str">
        <f t="shared" si="9"/>
        <v/>
      </c>
      <c r="F188" s="326" t="str">
        <f t="shared" si="10"/>
        <v>否</v>
      </c>
      <c r="G188" s="307" t="str">
        <f t="shared" si="11"/>
        <v>项</v>
      </c>
    </row>
    <row r="189" ht="38" hidden="1" customHeight="1" spans="1:7">
      <c r="A189" s="330">
        <v>2290807</v>
      </c>
      <c r="B189" s="327" t="s">
        <v>1475</v>
      </c>
      <c r="C189" s="395">
        <f>VLOOKUP(A189,'[3]29'!$A:$C,3,FALSE)</f>
        <v>0</v>
      </c>
      <c r="D189" s="395">
        <f>VLOOKUP(A189,'[3]29'!$A:$D,4,FALSE)</f>
        <v>0</v>
      </c>
      <c r="E189" s="331" t="str">
        <f t="shared" si="9"/>
        <v/>
      </c>
      <c r="F189" s="326" t="str">
        <f t="shared" si="10"/>
        <v>否</v>
      </c>
      <c r="G189" s="307" t="str">
        <f t="shared" si="11"/>
        <v>项</v>
      </c>
    </row>
    <row r="190" s="300" customFormat="1" ht="38" hidden="1" customHeight="1" spans="1:7">
      <c r="A190" s="330">
        <v>2290808</v>
      </c>
      <c r="B190" s="327" t="s">
        <v>1476</v>
      </c>
      <c r="C190" s="395">
        <f>VLOOKUP(A190,'[3]29'!$A:$C,3,FALSE)</f>
        <v>0</v>
      </c>
      <c r="D190" s="395">
        <f>VLOOKUP(A190,'[3]29'!$A:$D,4,FALSE)</f>
        <v>0</v>
      </c>
      <c r="E190" s="331" t="str">
        <f t="shared" si="9"/>
        <v/>
      </c>
      <c r="F190" s="326" t="str">
        <f t="shared" si="10"/>
        <v>否</v>
      </c>
      <c r="G190" s="307" t="str">
        <f t="shared" si="11"/>
        <v>项</v>
      </c>
    </row>
    <row r="191" ht="38" hidden="1" customHeight="1" spans="1:7">
      <c r="A191" s="330">
        <v>2290899</v>
      </c>
      <c r="B191" s="327" t="s">
        <v>1477</v>
      </c>
      <c r="C191" s="395">
        <f>VLOOKUP(A191,'[3]29'!$A:$C,3,FALSE)</f>
        <v>0</v>
      </c>
      <c r="D191" s="395">
        <f>VLOOKUP(A191,'[3]29'!$A:$D,4,FALSE)</f>
        <v>0</v>
      </c>
      <c r="E191" s="331" t="str">
        <f t="shared" si="9"/>
        <v/>
      </c>
      <c r="F191" s="326" t="str">
        <f t="shared" si="10"/>
        <v>否</v>
      </c>
      <c r="G191" s="307" t="str">
        <f t="shared" si="11"/>
        <v>项</v>
      </c>
    </row>
    <row r="192" ht="38" customHeight="1" spans="1:7">
      <c r="A192" s="330">
        <v>22960</v>
      </c>
      <c r="B192" s="327" t="s">
        <v>1478</v>
      </c>
      <c r="C192" s="355">
        <f>VLOOKUP(A192,'[3]29'!$A:$C,3,FALSE)</f>
        <v>338</v>
      </c>
      <c r="D192" s="355">
        <f>VLOOKUP(A192,'[3]29'!$A:$D,4,FALSE)</f>
        <v>2493</v>
      </c>
      <c r="E192" s="333">
        <f>IFERROR(D192/C192-1,"")</f>
        <v>6.3757</v>
      </c>
      <c r="F192" s="326" t="str">
        <f t="shared" si="10"/>
        <v>是</v>
      </c>
      <c r="G192" s="307" t="str">
        <f t="shared" si="11"/>
        <v>款</v>
      </c>
    </row>
    <row r="193" ht="38" hidden="1" customHeight="1" spans="1:7">
      <c r="A193" s="340">
        <v>2296001</v>
      </c>
      <c r="B193" s="327" t="s">
        <v>1479</v>
      </c>
      <c r="C193" s="395">
        <f>VLOOKUP(A193,'[3]29'!$A:$C,3,FALSE)</f>
        <v>0</v>
      </c>
      <c r="D193" s="395">
        <f>VLOOKUP(A193,'[3]29'!$A:$D,4,FALSE)</f>
        <v>0</v>
      </c>
      <c r="E193" s="331" t="str">
        <f t="shared" si="9"/>
        <v/>
      </c>
      <c r="F193" s="326" t="str">
        <f t="shared" si="10"/>
        <v>否</v>
      </c>
      <c r="G193" s="307" t="str">
        <f t="shared" si="11"/>
        <v>项</v>
      </c>
    </row>
    <row r="194" s="300" customFormat="1" ht="38" customHeight="1" spans="1:7">
      <c r="A194" s="330">
        <v>2296002</v>
      </c>
      <c r="B194" s="327" t="s">
        <v>1480</v>
      </c>
      <c r="C194" s="355">
        <f>VLOOKUP(A194,'[3]29'!$A:$C,3,FALSE)</f>
        <v>309</v>
      </c>
      <c r="D194" s="355">
        <f>VLOOKUP(A194,'[3]29'!$A:$D,4,FALSE)</f>
        <v>634</v>
      </c>
      <c r="E194" s="335">
        <f t="shared" si="9"/>
        <v>1.0518</v>
      </c>
      <c r="F194" s="326" t="str">
        <f t="shared" si="10"/>
        <v>是</v>
      </c>
      <c r="G194" s="307" t="str">
        <f t="shared" si="11"/>
        <v>项</v>
      </c>
    </row>
    <row r="195" ht="38" customHeight="1" spans="1:7">
      <c r="A195" s="330">
        <v>2296003</v>
      </c>
      <c r="B195" s="327" t="s">
        <v>1481</v>
      </c>
      <c r="C195" s="355">
        <f>VLOOKUP(A195,'[3]29'!$A:$C,3,FALSE)</f>
        <v>13</v>
      </c>
      <c r="D195" s="355">
        <f>VLOOKUP(A195,'[3]29'!$A:$D,4,FALSE)</f>
        <v>23</v>
      </c>
      <c r="E195" s="335">
        <f t="shared" si="9"/>
        <v>0.7692</v>
      </c>
      <c r="F195" s="326" t="str">
        <f t="shared" si="10"/>
        <v>是</v>
      </c>
      <c r="G195" s="307" t="str">
        <f t="shared" si="11"/>
        <v>项</v>
      </c>
    </row>
    <row r="196" ht="38" hidden="1" customHeight="1" spans="1:7">
      <c r="A196" s="330">
        <v>2296004</v>
      </c>
      <c r="B196" s="327" t="s">
        <v>1482</v>
      </c>
      <c r="C196" s="395">
        <f>VLOOKUP(A196,'[3]29'!$A:$C,3,FALSE)</f>
        <v>0</v>
      </c>
      <c r="D196" s="395">
        <f>VLOOKUP(A196,'[3]29'!$A:$D,4,FALSE)</f>
        <v>0</v>
      </c>
      <c r="E196" s="331" t="str">
        <f t="shared" ref="E196:E259" si="13">IF(C196&gt;0,D196/C196-1,IF(C196&lt;0,-(D196/C196-1),""))</f>
        <v/>
      </c>
      <c r="F196" s="326" t="str">
        <f t="shared" ref="F196:F259" si="14">IF(LEN(A196)=3,"是",IF(B196&lt;&gt;"",IF(SUM(C196:D196)&lt;&gt;0,"是","否"),"是"))</f>
        <v>否</v>
      </c>
      <c r="G196" s="307" t="str">
        <f t="shared" ref="G196:G259" si="15">IF(LEN(A196)=3,"类",IF(LEN(A196)=5,"款","项"))</f>
        <v>项</v>
      </c>
    </row>
    <row r="197" ht="38" hidden="1" customHeight="1" spans="1:7">
      <c r="A197" s="330">
        <v>2296005</v>
      </c>
      <c r="B197" s="327" t="s">
        <v>1483</v>
      </c>
      <c r="C197" s="395">
        <f>VLOOKUP(A197,'[3]29'!$A:$C,3,FALSE)</f>
        <v>0</v>
      </c>
      <c r="D197" s="395">
        <f>VLOOKUP(A197,'[3]29'!$A:$D,4,FALSE)</f>
        <v>0</v>
      </c>
      <c r="E197" s="331" t="str">
        <f t="shared" si="13"/>
        <v/>
      </c>
      <c r="F197" s="326" t="str">
        <f t="shared" si="14"/>
        <v>否</v>
      </c>
      <c r="G197" s="307" t="str">
        <f t="shared" si="15"/>
        <v>项</v>
      </c>
    </row>
    <row r="198" ht="38" customHeight="1" spans="1:7">
      <c r="A198" s="330">
        <v>2296006</v>
      </c>
      <c r="B198" s="327" t="s">
        <v>1484</v>
      </c>
      <c r="C198" s="355">
        <f>VLOOKUP(A198,'[3]29'!$A:$C,3,FALSE)</f>
        <v>7</v>
      </c>
      <c r="D198" s="355">
        <f>VLOOKUP(A198,'[3]29'!$A:$D,4,FALSE)</f>
        <v>98</v>
      </c>
      <c r="E198" s="335">
        <f t="shared" si="13"/>
        <v>13</v>
      </c>
      <c r="F198" s="326" t="str">
        <f t="shared" si="14"/>
        <v>是</v>
      </c>
      <c r="G198" s="307" t="str">
        <f t="shared" si="15"/>
        <v>项</v>
      </c>
    </row>
    <row r="199" s="300" customFormat="1" ht="38" hidden="1" customHeight="1" spans="1:7">
      <c r="A199" s="330">
        <v>2296010</v>
      </c>
      <c r="B199" s="327" t="s">
        <v>1485</v>
      </c>
      <c r="C199" s="395">
        <f>VLOOKUP(A199,'[3]29'!$A:$C,3,FALSE)</f>
        <v>0</v>
      </c>
      <c r="D199" s="395">
        <f>VLOOKUP(A199,'[3]29'!$A:$D,4,FALSE)</f>
        <v>0</v>
      </c>
      <c r="E199" s="331" t="str">
        <f t="shared" si="13"/>
        <v/>
      </c>
      <c r="F199" s="326" t="str">
        <f t="shared" si="14"/>
        <v>否</v>
      </c>
      <c r="G199" s="307" t="str">
        <f t="shared" si="15"/>
        <v>项</v>
      </c>
    </row>
    <row r="200" s="300" customFormat="1" ht="38" hidden="1" customHeight="1" spans="1:7">
      <c r="A200" s="330">
        <v>2296011</v>
      </c>
      <c r="B200" s="327" t="s">
        <v>1486</v>
      </c>
      <c r="C200" s="395">
        <f>VLOOKUP(A200,'[3]29'!$A:$C,3,FALSE)</f>
        <v>0</v>
      </c>
      <c r="D200" s="395">
        <f>VLOOKUP(A200,'[3]29'!$A:$D,4,FALSE)</f>
        <v>0</v>
      </c>
      <c r="E200" s="331" t="str">
        <f t="shared" si="13"/>
        <v/>
      </c>
      <c r="F200" s="326" t="str">
        <f t="shared" si="14"/>
        <v>否</v>
      </c>
      <c r="G200" s="307" t="str">
        <f t="shared" si="15"/>
        <v>项</v>
      </c>
    </row>
    <row r="201" s="300" customFormat="1" ht="38" hidden="1" customHeight="1" spans="1:7">
      <c r="A201" s="330">
        <v>2296012</v>
      </c>
      <c r="B201" s="327" t="s">
        <v>1487</v>
      </c>
      <c r="C201" s="395">
        <f>VLOOKUP(A201,'[3]29'!$A:$C,3,FALSE)</f>
        <v>0</v>
      </c>
      <c r="D201" s="395">
        <f>VLOOKUP(A201,'[3]29'!$A:$D,4,FALSE)</f>
        <v>0</v>
      </c>
      <c r="E201" s="331" t="str">
        <f t="shared" si="13"/>
        <v/>
      </c>
      <c r="F201" s="326" t="str">
        <f t="shared" si="14"/>
        <v>否</v>
      </c>
      <c r="G201" s="307" t="str">
        <f t="shared" si="15"/>
        <v>项</v>
      </c>
    </row>
    <row r="202" ht="38" hidden="1" customHeight="1" spans="1:7">
      <c r="A202" s="330">
        <v>2296013</v>
      </c>
      <c r="B202" s="327" t="s">
        <v>1488</v>
      </c>
      <c r="C202" s="395">
        <f>VLOOKUP(A202,'[3]29'!$A:$C,3,FALSE)</f>
        <v>0</v>
      </c>
      <c r="D202" s="395">
        <f>VLOOKUP(A202,'[3]29'!$A:$D,4,FALSE)</f>
        <v>0</v>
      </c>
      <c r="E202" s="331" t="str">
        <f t="shared" si="13"/>
        <v/>
      </c>
      <c r="F202" s="326" t="str">
        <f t="shared" si="14"/>
        <v>否</v>
      </c>
      <c r="G202" s="307" t="str">
        <f t="shared" si="15"/>
        <v>项</v>
      </c>
    </row>
    <row r="203" s="300" customFormat="1" ht="38" customHeight="1" spans="1:7">
      <c r="A203" s="330">
        <v>2296099</v>
      </c>
      <c r="B203" s="327" t="s">
        <v>1489</v>
      </c>
      <c r="C203" s="355">
        <f>VLOOKUP(A203,'[3]29'!$A:$C,3,FALSE)</f>
        <v>9</v>
      </c>
      <c r="D203" s="355">
        <f>VLOOKUP(A203,'[3]29'!$A:$D,4,FALSE)</f>
        <v>1738</v>
      </c>
      <c r="E203" s="335">
        <f t="shared" si="13"/>
        <v>192.1111</v>
      </c>
      <c r="F203" s="326" t="str">
        <f t="shared" si="14"/>
        <v>是</v>
      </c>
      <c r="G203" s="307" t="str">
        <f t="shared" si="15"/>
        <v>项</v>
      </c>
    </row>
    <row r="204" s="300" customFormat="1" ht="38" customHeight="1" spans="1:7">
      <c r="A204" s="322">
        <v>232</v>
      </c>
      <c r="B204" s="323" t="s">
        <v>1490</v>
      </c>
      <c r="C204" s="355">
        <f>VLOOKUP(A204,'[3]29'!$A:$C,3,FALSE)</f>
        <v>1809</v>
      </c>
      <c r="D204" s="355">
        <f>VLOOKUP(A204,'[3]29'!$A:$D,4,FALSE)</f>
        <v>5917</v>
      </c>
      <c r="E204" s="333">
        <f>IFERROR(D204/C204-1,"")</f>
        <v>2.2709</v>
      </c>
      <c r="F204" s="326" t="str">
        <f t="shared" si="14"/>
        <v>是</v>
      </c>
      <c r="G204" s="307" t="str">
        <f t="shared" si="15"/>
        <v>类</v>
      </c>
    </row>
    <row r="205" s="300" customFormat="1" ht="38" hidden="1" customHeight="1" spans="1:7">
      <c r="A205" s="330">
        <v>2320401</v>
      </c>
      <c r="B205" s="327" t="s">
        <v>1491</v>
      </c>
      <c r="C205" s="395">
        <f>VLOOKUP(A205,'[3]29'!$A:$C,3,FALSE)</f>
        <v>0</v>
      </c>
      <c r="D205" s="395">
        <f>VLOOKUP(A205,'[3]29'!$A:$D,4,FALSE)</f>
        <v>0</v>
      </c>
      <c r="E205" s="331" t="str">
        <f t="shared" si="13"/>
        <v/>
      </c>
      <c r="F205" s="326" t="str">
        <f t="shared" si="14"/>
        <v>否</v>
      </c>
      <c r="G205" s="307" t="str">
        <f t="shared" si="15"/>
        <v>项</v>
      </c>
    </row>
    <row r="206" s="300" customFormat="1" ht="38" hidden="1" customHeight="1" spans="1:7">
      <c r="A206" s="330">
        <v>2320402</v>
      </c>
      <c r="B206" s="327" t="s">
        <v>1492</v>
      </c>
      <c r="C206" s="395">
        <f>VLOOKUP(A206,'[3]29'!$A:$C,3,FALSE)</f>
        <v>0</v>
      </c>
      <c r="D206" s="395">
        <f>VLOOKUP(A206,'[3]29'!$A:$D,4,FALSE)</f>
        <v>0</v>
      </c>
      <c r="E206" s="331" t="str">
        <f t="shared" si="13"/>
        <v/>
      </c>
      <c r="F206" s="326" t="str">
        <f t="shared" si="14"/>
        <v>否</v>
      </c>
      <c r="G206" s="307" t="str">
        <f t="shared" si="15"/>
        <v>项</v>
      </c>
    </row>
    <row r="207" s="300" customFormat="1" ht="38" hidden="1" customHeight="1" spans="1:7">
      <c r="A207" s="330">
        <v>2320405</v>
      </c>
      <c r="B207" s="327" t="s">
        <v>1493</v>
      </c>
      <c r="C207" s="395">
        <f>VLOOKUP(A207,'[3]29'!$A:$C,3,FALSE)</f>
        <v>0</v>
      </c>
      <c r="D207" s="395">
        <f>VLOOKUP(A207,'[3]29'!$A:$D,4,FALSE)</f>
        <v>0</v>
      </c>
      <c r="E207" s="331" t="str">
        <f t="shared" si="13"/>
        <v/>
      </c>
      <c r="F207" s="326" t="str">
        <f t="shared" si="14"/>
        <v>否</v>
      </c>
      <c r="G207" s="307" t="str">
        <f t="shared" si="15"/>
        <v>项</v>
      </c>
    </row>
    <row r="208" s="300" customFormat="1" ht="38" customHeight="1" spans="1:7">
      <c r="A208" s="330">
        <v>2320411</v>
      </c>
      <c r="B208" s="327" t="s">
        <v>1494</v>
      </c>
      <c r="C208" s="355">
        <f>VLOOKUP(A208,'[3]29'!$A:$C,3,FALSE)</f>
        <v>1157</v>
      </c>
      <c r="D208" s="355">
        <f>VLOOKUP(A208,'[3]29'!$A:$D,4,FALSE)</f>
        <v>1141</v>
      </c>
      <c r="E208" s="335">
        <f t="shared" si="13"/>
        <v>-0.0138</v>
      </c>
      <c r="F208" s="326" t="str">
        <f t="shared" si="14"/>
        <v>是</v>
      </c>
      <c r="G208" s="307" t="str">
        <f t="shared" si="15"/>
        <v>项</v>
      </c>
    </row>
    <row r="209" s="300" customFormat="1" ht="38" hidden="1" customHeight="1" spans="1:7">
      <c r="A209" s="330">
        <v>2320413</v>
      </c>
      <c r="B209" s="327" t="s">
        <v>1495</v>
      </c>
      <c r="C209" s="395">
        <f>VLOOKUP(A209,'[3]29'!$A:$C,3,FALSE)</f>
        <v>0</v>
      </c>
      <c r="D209" s="395">
        <f>VLOOKUP(A209,'[3]29'!$A:$D,4,FALSE)</f>
        <v>0</v>
      </c>
      <c r="E209" s="331" t="str">
        <f t="shared" si="13"/>
        <v/>
      </c>
      <c r="F209" s="326" t="str">
        <f t="shared" si="14"/>
        <v>否</v>
      </c>
      <c r="G209" s="307" t="str">
        <f t="shared" si="15"/>
        <v>项</v>
      </c>
    </row>
    <row r="210" ht="38" hidden="1" customHeight="1" spans="1:7">
      <c r="A210" s="330">
        <v>2320414</v>
      </c>
      <c r="B210" s="327" t="s">
        <v>1496</v>
      </c>
      <c r="C210" s="395">
        <f>VLOOKUP(A210,'[3]29'!$A:$C,3,FALSE)</f>
        <v>0</v>
      </c>
      <c r="D210" s="395">
        <f>VLOOKUP(A210,'[3]29'!$A:$D,4,FALSE)</f>
        <v>0</v>
      </c>
      <c r="E210" s="331" t="str">
        <f t="shared" si="13"/>
        <v/>
      </c>
      <c r="F210" s="326" t="str">
        <f t="shared" si="14"/>
        <v>否</v>
      </c>
      <c r="G210" s="307" t="str">
        <f t="shared" si="15"/>
        <v>项</v>
      </c>
    </row>
    <row r="211" ht="38" hidden="1" customHeight="1" spans="1:7">
      <c r="A211" s="330">
        <v>2320416</v>
      </c>
      <c r="B211" s="327" t="s">
        <v>1497</v>
      </c>
      <c r="C211" s="395">
        <f>VLOOKUP(A211,'[3]29'!$A:$C,3,FALSE)</f>
        <v>0</v>
      </c>
      <c r="D211" s="395">
        <f>VLOOKUP(A211,'[3]29'!$A:$D,4,FALSE)</f>
        <v>0</v>
      </c>
      <c r="E211" s="331" t="str">
        <f t="shared" si="13"/>
        <v/>
      </c>
      <c r="F211" s="326" t="str">
        <f t="shared" si="14"/>
        <v>否</v>
      </c>
      <c r="G211" s="307" t="str">
        <f t="shared" si="15"/>
        <v>项</v>
      </c>
    </row>
    <row r="212" ht="38" hidden="1" customHeight="1" spans="1:7">
      <c r="A212" s="330">
        <v>2320417</v>
      </c>
      <c r="B212" s="327" t="s">
        <v>1498</v>
      </c>
      <c r="C212" s="395">
        <f>VLOOKUP(A212,'[3]29'!$A:$C,3,FALSE)</f>
        <v>0</v>
      </c>
      <c r="D212" s="395">
        <f>VLOOKUP(A212,'[3]29'!$A:$D,4,FALSE)</f>
        <v>0</v>
      </c>
      <c r="E212" s="331" t="str">
        <f t="shared" si="13"/>
        <v/>
      </c>
      <c r="F212" s="326" t="str">
        <f t="shared" si="14"/>
        <v>否</v>
      </c>
      <c r="G212" s="307" t="str">
        <f t="shared" si="15"/>
        <v>项</v>
      </c>
    </row>
    <row r="213" ht="38" hidden="1" customHeight="1" spans="1:7">
      <c r="A213" s="330">
        <v>2320418</v>
      </c>
      <c r="B213" s="327" t="s">
        <v>1499</v>
      </c>
      <c r="C213" s="395">
        <f>VLOOKUP(A213,'[3]29'!$A:$C,3,FALSE)</f>
        <v>0</v>
      </c>
      <c r="D213" s="395">
        <f>VLOOKUP(A213,'[3]29'!$A:$D,4,FALSE)</f>
        <v>0</v>
      </c>
      <c r="E213" s="331" t="str">
        <f t="shared" si="13"/>
        <v/>
      </c>
      <c r="F213" s="326" t="str">
        <f t="shared" si="14"/>
        <v>否</v>
      </c>
      <c r="G213" s="307" t="str">
        <f t="shared" si="15"/>
        <v>项</v>
      </c>
    </row>
    <row r="214" ht="38" hidden="1" customHeight="1" spans="1:7">
      <c r="A214" s="330">
        <v>2320419</v>
      </c>
      <c r="B214" s="327" t="s">
        <v>1500</v>
      </c>
      <c r="C214" s="395">
        <f>VLOOKUP(A214,'[3]29'!$A:$C,3,FALSE)</f>
        <v>0</v>
      </c>
      <c r="D214" s="395">
        <f>VLOOKUP(A214,'[3]29'!$A:$D,4,FALSE)</f>
        <v>0</v>
      </c>
      <c r="E214" s="331" t="str">
        <f t="shared" si="13"/>
        <v/>
      </c>
      <c r="F214" s="326" t="str">
        <f t="shared" si="14"/>
        <v>否</v>
      </c>
      <c r="G214" s="307" t="str">
        <f t="shared" si="15"/>
        <v>项</v>
      </c>
    </row>
    <row r="215" ht="38" hidden="1" customHeight="1" spans="1:7">
      <c r="A215" s="330">
        <v>2320420</v>
      </c>
      <c r="B215" s="327" t="s">
        <v>1501</v>
      </c>
      <c r="C215" s="395">
        <f>VLOOKUP(A215,'[3]29'!$A:$C,3,FALSE)</f>
        <v>0</v>
      </c>
      <c r="D215" s="395">
        <f>VLOOKUP(A215,'[3]29'!$A:$D,4,FALSE)</f>
        <v>0</v>
      </c>
      <c r="E215" s="331" t="str">
        <f t="shared" si="13"/>
        <v/>
      </c>
      <c r="F215" s="326" t="str">
        <f t="shared" si="14"/>
        <v>否</v>
      </c>
      <c r="G215" s="307" t="str">
        <f t="shared" si="15"/>
        <v>项</v>
      </c>
    </row>
    <row r="216" ht="38" hidden="1" customHeight="1" spans="1:7">
      <c r="A216" s="330">
        <v>2320431</v>
      </c>
      <c r="B216" s="327" t="s">
        <v>1502</v>
      </c>
      <c r="C216" s="395">
        <f>VLOOKUP(A216,'[3]29'!$A:$C,3,FALSE)</f>
        <v>0</v>
      </c>
      <c r="D216" s="395">
        <f>VLOOKUP(A216,'[3]29'!$A:$D,4,FALSE)</f>
        <v>0</v>
      </c>
      <c r="E216" s="331" t="str">
        <f t="shared" si="13"/>
        <v/>
      </c>
      <c r="F216" s="326" t="str">
        <f t="shared" si="14"/>
        <v>否</v>
      </c>
      <c r="G216" s="307" t="str">
        <f t="shared" si="15"/>
        <v>项</v>
      </c>
    </row>
    <row r="217" s="300" customFormat="1" ht="38" customHeight="1" spans="1:7">
      <c r="A217" s="330">
        <v>2320432</v>
      </c>
      <c r="B217" s="327" t="s">
        <v>1503</v>
      </c>
      <c r="C217" s="355">
        <f>VLOOKUP(A217,'[3]29'!$A:$C,3,FALSE)</f>
        <v>0</v>
      </c>
      <c r="D217" s="355">
        <f>VLOOKUP(A217,'[3]29'!$A:$D,4,FALSE)</f>
        <v>2588</v>
      </c>
      <c r="E217" s="335" t="str">
        <f t="shared" si="13"/>
        <v/>
      </c>
      <c r="F217" s="326" t="str">
        <f t="shared" si="14"/>
        <v>是</v>
      </c>
      <c r="G217" s="307" t="str">
        <f t="shared" si="15"/>
        <v>项</v>
      </c>
    </row>
    <row r="218" s="300" customFormat="1" ht="38" hidden="1" customHeight="1" spans="1:7">
      <c r="A218" s="330">
        <v>2320433</v>
      </c>
      <c r="B218" s="327" t="s">
        <v>1504</v>
      </c>
      <c r="C218" s="395">
        <f>VLOOKUP(A218,'[3]29'!$A:$C,3,FALSE)</f>
        <v>0</v>
      </c>
      <c r="D218" s="395">
        <f>VLOOKUP(A218,'[3]29'!$A:$D,4,FALSE)</f>
        <v>0</v>
      </c>
      <c r="E218" s="331" t="str">
        <f t="shared" si="13"/>
        <v/>
      </c>
      <c r="F218" s="326" t="str">
        <f t="shared" si="14"/>
        <v>否</v>
      </c>
      <c r="G218" s="307" t="str">
        <f t="shared" si="15"/>
        <v>项</v>
      </c>
    </row>
    <row r="219" s="300" customFormat="1" ht="38" customHeight="1" spans="1:7">
      <c r="A219" s="330">
        <v>2320498</v>
      </c>
      <c r="B219" s="327" t="s">
        <v>1505</v>
      </c>
      <c r="C219" s="355">
        <f>VLOOKUP(A219,'[3]29'!$A:$C,3,FALSE)</f>
        <v>652</v>
      </c>
      <c r="D219" s="355">
        <f>VLOOKUP(A219,'[3]29'!$A:$D,4,FALSE)</f>
        <v>2188</v>
      </c>
      <c r="E219" s="335">
        <f t="shared" si="13"/>
        <v>2.3558</v>
      </c>
      <c r="F219" s="326" t="str">
        <f t="shared" si="14"/>
        <v>是</v>
      </c>
      <c r="G219" s="307" t="str">
        <f t="shared" si="15"/>
        <v>项</v>
      </c>
    </row>
    <row r="220" ht="38" hidden="1" customHeight="1" spans="1:7">
      <c r="A220" s="330">
        <v>2320499</v>
      </c>
      <c r="B220" s="327" t="s">
        <v>1506</v>
      </c>
      <c r="C220" s="395">
        <f>VLOOKUP(A220,'[3]29'!$A:$C,3,FALSE)</f>
        <v>0</v>
      </c>
      <c r="D220" s="395">
        <f>VLOOKUP(A220,'[3]29'!$A:$D,4,FALSE)</f>
        <v>0</v>
      </c>
      <c r="E220" s="331" t="str">
        <f t="shared" si="13"/>
        <v/>
      </c>
      <c r="F220" s="326" t="str">
        <f t="shared" si="14"/>
        <v>否</v>
      </c>
      <c r="G220" s="307" t="str">
        <f t="shared" si="15"/>
        <v>项</v>
      </c>
    </row>
    <row r="221" s="300" customFormat="1" ht="38" customHeight="1" spans="1:7">
      <c r="A221" s="322">
        <v>233</v>
      </c>
      <c r="B221" s="323" t="s">
        <v>1507</v>
      </c>
      <c r="C221" s="355">
        <f>VLOOKUP(A221,'[3]29'!$A:$C,3,FALSE)</f>
        <v>98</v>
      </c>
      <c r="D221" s="355">
        <f>VLOOKUP(A221,'[3]29'!$A:$D,4,FALSE)</f>
        <v>153</v>
      </c>
      <c r="E221" s="333">
        <f>IFERROR(D221/C221-1,"")</f>
        <v>0.5612</v>
      </c>
      <c r="F221" s="326" t="str">
        <f t="shared" si="14"/>
        <v>是</v>
      </c>
      <c r="G221" s="307" t="str">
        <f t="shared" si="15"/>
        <v>类</v>
      </c>
    </row>
    <row r="222" s="300" customFormat="1" ht="38" customHeight="1" spans="1:7">
      <c r="A222" s="340">
        <v>23304</v>
      </c>
      <c r="B222" s="327" t="s">
        <v>1508</v>
      </c>
      <c r="C222" s="355">
        <f>VLOOKUP(A222,'[3]29'!$A:$C,3,FALSE)</f>
        <v>98</v>
      </c>
      <c r="D222" s="355">
        <f>VLOOKUP(A222,'[3]29'!$A:$D,4,FALSE)</f>
        <v>153</v>
      </c>
      <c r="E222" s="333">
        <f>IFERROR(D222/C222-1,"")</f>
        <v>0.5612</v>
      </c>
      <c r="F222" s="326" t="str">
        <f t="shared" si="14"/>
        <v>是</v>
      </c>
      <c r="G222" s="307" t="str">
        <f t="shared" si="15"/>
        <v>款</v>
      </c>
    </row>
    <row r="223" ht="38" hidden="1" customHeight="1" spans="1:7">
      <c r="A223" s="330">
        <v>2330401</v>
      </c>
      <c r="B223" s="327" t="s">
        <v>1509</v>
      </c>
      <c r="C223" s="395">
        <f>VLOOKUP(A223,'[3]29'!$A:$C,3,FALSE)</f>
        <v>0</v>
      </c>
      <c r="D223" s="395">
        <f>VLOOKUP(A223,'[3]29'!$A:$D,4,FALSE)</f>
        <v>0</v>
      </c>
      <c r="E223" s="331" t="str">
        <f t="shared" si="13"/>
        <v/>
      </c>
      <c r="F223" s="326" t="str">
        <f t="shared" si="14"/>
        <v>否</v>
      </c>
      <c r="G223" s="307" t="str">
        <f t="shared" si="15"/>
        <v>项</v>
      </c>
    </row>
    <row r="224" s="300" customFormat="1" ht="38" hidden="1" customHeight="1" spans="1:7">
      <c r="A224" s="330">
        <v>2330402</v>
      </c>
      <c r="B224" s="327" t="s">
        <v>1510</v>
      </c>
      <c r="C224" s="395">
        <f>VLOOKUP(A224,'[3]29'!$A:$C,3,FALSE)</f>
        <v>0</v>
      </c>
      <c r="D224" s="395">
        <f>VLOOKUP(A224,'[3]29'!$A:$D,4,FALSE)</f>
        <v>0</v>
      </c>
      <c r="E224" s="331" t="str">
        <f t="shared" si="13"/>
        <v/>
      </c>
      <c r="F224" s="326" t="str">
        <f t="shared" si="14"/>
        <v>否</v>
      </c>
      <c r="G224" s="307" t="str">
        <f t="shared" si="15"/>
        <v>项</v>
      </c>
    </row>
    <row r="225" ht="38" hidden="1" customHeight="1" spans="1:7">
      <c r="A225" s="330">
        <v>2330405</v>
      </c>
      <c r="B225" s="327" t="s">
        <v>1511</v>
      </c>
      <c r="C225" s="395">
        <f>VLOOKUP(A225,'[3]29'!$A:$C,3,FALSE)</f>
        <v>0</v>
      </c>
      <c r="D225" s="395">
        <f>VLOOKUP(A225,'[3]29'!$A:$D,4,FALSE)</f>
        <v>0</v>
      </c>
      <c r="E225" s="331" t="str">
        <f t="shared" si="13"/>
        <v/>
      </c>
      <c r="F225" s="326" t="str">
        <f t="shared" si="14"/>
        <v>否</v>
      </c>
      <c r="G225" s="307" t="str">
        <f t="shared" si="15"/>
        <v>项</v>
      </c>
    </row>
    <row r="226" s="300" customFormat="1" ht="38" customHeight="1" spans="1:7">
      <c r="A226" s="330">
        <v>2330411</v>
      </c>
      <c r="B226" s="327" t="s">
        <v>1512</v>
      </c>
      <c r="C226" s="355">
        <f>VLOOKUP(A226,'[3]29'!$A:$C,3,FALSE)</f>
        <v>5</v>
      </c>
      <c r="D226" s="355">
        <f>VLOOKUP(A226,'[3]29'!$A:$D,4,FALSE)</f>
        <v>7</v>
      </c>
      <c r="E226" s="335">
        <f t="shared" si="13"/>
        <v>0.4</v>
      </c>
      <c r="F226" s="326" t="str">
        <f t="shared" si="14"/>
        <v>是</v>
      </c>
      <c r="G226" s="307" t="str">
        <f t="shared" si="15"/>
        <v>项</v>
      </c>
    </row>
    <row r="227" s="300" customFormat="1" ht="38" hidden="1" customHeight="1" spans="1:7">
      <c r="A227" s="330">
        <v>2330413</v>
      </c>
      <c r="B227" s="327" t="s">
        <v>1513</v>
      </c>
      <c r="C227" s="395">
        <f>VLOOKUP(A227,'[3]29'!$A:$C,3,FALSE)</f>
        <v>0</v>
      </c>
      <c r="D227" s="395">
        <f>VLOOKUP(A227,'[3]29'!$A:$D,4,FALSE)</f>
        <v>0</v>
      </c>
      <c r="E227" s="331" t="str">
        <f t="shared" si="13"/>
        <v/>
      </c>
      <c r="F227" s="326" t="str">
        <f t="shared" si="14"/>
        <v>否</v>
      </c>
      <c r="G227" s="307" t="str">
        <f t="shared" si="15"/>
        <v>项</v>
      </c>
    </row>
    <row r="228" ht="38" hidden="1" customHeight="1" spans="1:7">
      <c r="A228" s="330">
        <v>2330414</v>
      </c>
      <c r="B228" s="327" t="s">
        <v>1514</v>
      </c>
      <c r="C228" s="395">
        <f>VLOOKUP(A228,'[3]29'!$A:$C,3,FALSE)</f>
        <v>0</v>
      </c>
      <c r="D228" s="395">
        <f>VLOOKUP(A228,'[3]29'!$A:$D,4,FALSE)</f>
        <v>0</v>
      </c>
      <c r="E228" s="331" t="str">
        <f t="shared" si="13"/>
        <v/>
      </c>
      <c r="F228" s="326" t="str">
        <f t="shared" si="14"/>
        <v>否</v>
      </c>
      <c r="G228" s="307" t="str">
        <f t="shared" si="15"/>
        <v>项</v>
      </c>
    </row>
    <row r="229" ht="38" hidden="1" customHeight="1" spans="1:7">
      <c r="A229" s="330">
        <v>2330416</v>
      </c>
      <c r="B229" s="327" t="s">
        <v>1515</v>
      </c>
      <c r="C229" s="395">
        <f>VLOOKUP(A229,'[3]29'!$A:$C,3,FALSE)</f>
        <v>0</v>
      </c>
      <c r="D229" s="395">
        <f>VLOOKUP(A229,'[3]29'!$A:$D,4,FALSE)</f>
        <v>0</v>
      </c>
      <c r="E229" s="331" t="str">
        <f t="shared" si="13"/>
        <v/>
      </c>
      <c r="F229" s="326" t="str">
        <f t="shared" si="14"/>
        <v>否</v>
      </c>
      <c r="G229" s="307" t="str">
        <f t="shared" si="15"/>
        <v>项</v>
      </c>
    </row>
    <row r="230" ht="38" hidden="1" customHeight="1" spans="1:7">
      <c r="A230" s="330">
        <v>2330417</v>
      </c>
      <c r="B230" s="327" t="s">
        <v>1516</v>
      </c>
      <c r="C230" s="395">
        <f>VLOOKUP(A230,'[3]29'!$A:$C,3,FALSE)</f>
        <v>0</v>
      </c>
      <c r="D230" s="395">
        <f>VLOOKUP(A230,'[3]29'!$A:$D,4,FALSE)</f>
        <v>0</v>
      </c>
      <c r="E230" s="331" t="str">
        <f t="shared" si="13"/>
        <v/>
      </c>
      <c r="F230" s="326" t="str">
        <f t="shared" si="14"/>
        <v>否</v>
      </c>
      <c r="G230" s="307" t="str">
        <f t="shared" si="15"/>
        <v>项</v>
      </c>
    </row>
    <row r="231" ht="38" hidden="1" customHeight="1" spans="1:7">
      <c r="A231" s="330">
        <v>2330418</v>
      </c>
      <c r="B231" s="327" t="s">
        <v>1517</v>
      </c>
      <c r="C231" s="395">
        <f>VLOOKUP(A231,'[3]29'!$A:$C,3,FALSE)</f>
        <v>0</v>
      </c>
      <c r="D231" s="395">
        <f>VLOOKUP(A231,'[3]29'!$A:$D,4,FALSE)</f>
        <v>0</v>
      </c>
      <c r="E231" s="331" t="str">
        <f t="shared" si="13"/>
        <v/>
      </c>
      <c r="F231" s="326" t="str">
        <f t="shared" si="14"/>
        <v>否</v>
      </c>
      <c r="G231" s="307" t="str">
        <f t="shared" si="15"/>
        <v>项</v>
      </c>
    </row>
    <row r="232" ht="38" hidden="1" customHeight="1" spans="1:7">
      <c r="A232" s="330">
        <v>2330419</v>
      </c>
      <c r="B232" s="327" t="s">
        <v>1518</v>
      </c>
      <c r="C232" s="395">
        <f>VLOOKUP(A232,'[3]29'!$A:$C,3,FALSE)</f>
        <v>0</v>
      </c>
      <c r="D232" s="395">
        <f>VLOOKUP(A232,'[3]29'!$A:$D,4,FALSE)</f>
        <v>0</v>
      </c>
      <c r="E232" s="331" t="str">
        <f t="shared" si="13"/>
        <v/>
      </c>
      <c r="F232" s="326" t="str">
        <f t="shared" si="14"/>
        <v>否</v>
      </c>
      <c r="G232" s="307" t="str">
        <f t="shared" si="15"/>
        <v>项</v>
      </c>
    </row>
    <row r="233" ht="38" hidden="1" customHeight="1" spans="1:7">
      <c r="A233" s="330">
        <v>2330420</v>
      </c>
      <c r="B233" s="327" t="s">
        <v>1519</v>
      </c>
      <c r="C233" s="395">
        <f>VLOOKUP(A233,'[3]29'!$A:$C,3,FALSE)</f>
        <v>0</v>
      </c>
      <c r="D233" s="395">
        <f>VLOOKUP(A233,'[3]29'!$A:$D,4,FALSE)</f>
        <v>0</v>
      </c>
      <c r="E233" s="331" t="str">
        <f t="shared" si="13"/>
        <v/>
      </c>
      <c r="F233" s="326" t="str">
        <f t="shared" si="14"/>
        <v>否</v>
      </c>
      <c r="G233" s="307" t="str">
        <f t="shared" si="15"/>
        <v>项</v>
      </c>
    </row>
    <row r="234" ht="38" hidden="1" customHeight="1" spans="1:7">
      <c r="A234" s="330">
        <v>2330431</v>
      </c>
      <c r="B234" s="327" t="s">
        <v>1520</v>
      </c>
      <c r="C234" s="395">
        <f>VLOOKUP(A234,'[3]29'!$A:$C,3,FALSE)</f>
        <v>0</v>
      </c>
      <c r="D234" s="395">
        <f>VLOOKUP(A234,'[3]29'!$A:$D,4,FALSE)</f>
        <v>0</v>
      </c>
      <c r="E234" s="331" t="str">
        <f t="shared" si="13"/>
        <v/>
      </c>
      <c r="F234" s="326" t="str">
        <f t="shared" si="14"/>
        <v>否</v>
      </c>
      <c r="G234" s="307" t="str">
        <f t="shared" si="15"/>
        <v>项</v>
      </c>
    </row>
    <row r="235" ht="38" customHeight="1" spans="1:7">
      <c r="A235" s="330">
        <v>2330432</v>
      </c>
      <c r="B235" s="327" t="s">
        <v>1521</v>
      </c>
      <c r="C235" s="355">
        <f>VLOOKUP(A235,'[3]29'!$A:$C,3,FALSE)</f>
        <v>31</v>
      </c>
      <c r="D235" s="355">
        <f>VLOOKUP(A235,'[3]29'!$A:$D,4,FALSE)</f>
        <v>80</v>
      </c>
      <c r="E235" s="335">
        <f t="shared" si="13"/>
        <v>1.5806</v>
      </c>
      <c r="F235" s="326" t="str">
        <f t="shared" si="14"/>
        <v>是</v>
      </c>
      <c r="G235" s="307" t="str">
        <f t="shared" si="15"/>
        <v>项</v>
      </c>
    </row>
    <row r="236" s="300" customFormat="1" ht="38" hidden="1" customHeight="1" spans="1:7">
      <c r="A236" s="330">
        <v>2330433</v>
      </c>
      <c r="B236" s="327" t="s">
        <v>1522</v>
      </c>
      <c r="C236" s="395">
        <f>VLOOKUP(A236,'[3]29'!$A:$C,3,FALSE)</f>
        <v>0</v>
      </c>
      <c r="D236" s="395">
        <f>VLOOKUP(A236,'[3]29'!$A:$D,4,FALSE)</f>
        <v>0</v>
      </c>
      <c r="E236" s="331" t="str">
        <f t="shared" si="13"/>
        <v/>
      </c>
      <c r="F236" s="326" t="str">
        <f t="shared" si="14"/>
        <v>否</v>
      </c>
      <c r="G236" s="307" t="str">
        <f t="shared" si="15"/>
        <v>项</v>
      </c>
    </row>
    <row r="237" ht="38" customHeight="1" spans="1:7">
      <c r="A237" s="330">
        <v>2330498</v>
      </c>
      <c r="B237" s="327" t="s">
        <v>1523</v>
      </c>
      <c r="C237" s="355">
        <f>VLOOKUP(A237,'[3]29'!$A:$C,3,FALSE)</f>
        <v>62</v>
      </c>
      <c r="D237" s="355">
        <f>VLOOKUP(A237,'[3]29'!$A:$D,4,FALSE)</f>
        <v>66</v>
      </c>
      <c r="E237" s="335">
        <f t="shared" si="13"/>
        <v>0.0645</v>
      </c>
      <c r="F237" s="326" t="str">
        <f t="shared" si="14"/>
        <v>是</v>
      </c>
      <c r="G237" s="307" t="str">
        <f t="shared" si="15"/>
        <v>项</v>
      </c>
    </row>
    <row r="238" ht="38" hidden="1" customHeight="1" spans="1:7">
      <c r="A238" s="330">
        <v>2330499</v>
      </c>
      <c r="B238" s="327" t="s">
        <v>1524</v>
      </c>
      <c r="C238" s="395">
        <f>VLOOKUP(A238,'[3]29'!$A:$C,3,FALSE)</f>
        <v>0</v>
      </c>
      <c r="D238" s="395">
        <f>VLOOKUP(A238,'[3]29'!$A:$D,4,FALSE)</f>
        <v>0</v>
      </c>
      <c r="E238" s="331" t="str">
        <f t="shared" si="13"/>
        <v/>
      </c>
      <c r="F238" s="326" t="str">
        <f t="shared" si="14"/>
        <v>否</v>
      </c>
      <c r="G238" s="307" t="str">
        <f t="shared" si="15"/>
        <v>项</v>
      </c>
    </row>
    <row r="239" ht="38" customHeight="1" spans="1:7">
      <c r="A239" s="341">
        <v>234</v>
      </c>
      <c r="B239" s="323" t="s">
        <v>1525</v>
      </c>
      <c r="C239" s="355">
        <f>VLOOKUP(A239,'[3]29'!$A:$C,3,FALSE)</f>
        <v>0</v>
      </c>
      <c r="D239" s="355">
        <f>VLOOKUP(A239,'[3]29'!$A:$D,4,FALSE)</f>
        <v>0</v>
      </c>
      <c r="E239" s="333" t="str">
        <f>IFERROR(D239/C239-1,"")</f>
        <v/>
      </c>
      <c r="F239" s="326" t="str">
        <f t="shared" si="14"/>
        <v>是</v>
      </c>
      <c r="G239" s="307" t="str">
        <f t="shared" si="15"/>
        <v>类</v>
      </c>
    </row>
    <row r="240" ht="38" hidden="1" customHeight="1" spans="1:7">
      <c r="A240" s="342">
        <v>23401</v>
      </c>
      <c r="B240" s="327" t="s">
        <v>1526</v>
      </c>
      <c r="C240" s="395">
        <f>VLOOKUP(A240,'[3]29'!$A:$C,3,FALSE)</f>
        <v>0</v>
      </c>
      <c r="D240" s="395">
        <f>VLOOKUP(A240,'[3]29'!$A:$D,4,FALSE)</f>
        <v>0</v>
      </c>
      <c r="E240" s="332" t="str">
        <f>IFERROR(D240/C240-1,"")</f>
        <v/>
      </c>
      <c r="F240" s="326" t="str">
        <f t="shared" si="14"/>
        <v>否</v>
      </c>
      <c r="G240" s="307" t="str">
        <f t="shared" si="15"/>
        <v>款</v>
      </c>
    </row>
    <row r="241" ht="38" hidden="1" customHeight="1" spans="1:7">
      <c r="A241" s="342">
        <v>2340101</v>
      </c>
      <c r="B241" s="327" t="s">
        <v>1527</v>
      </c>
      <c r="C241" s="395">
        <f>VLOOKUP(A241,'[3]29'!$A:$C,3,FALSE)</f>
        <v>0</v>
      </c>
      <c r="D241" s="395">
        <f>VLOOKUP(A241,'[3]29'!$A:$D,4,FALSE)</f>
        <v>0</v>
      </c>
      <c r="E241" s="331" t="str">
        <f t="shared" si="13"/>
        <v/>
      </c>
      <c r="F241" s="326" t="str">
        <f t="shared" si="14"/>
        <v>否</v>
      </c>
      <c r="G241" s="307" t="str">
        <f t="shared" si="15"/>
        <v>项</v>
      </c>
    </row>
    <row r="242" ht="38" hidden="1" customHeight="1" spans="1:7">
      <c r="A242" s="342">
        <v>2340102</v>
      </c>
      <c r="B242" s="327" t="s">
        <v>1528</v>
      </c>
      <c r="C242" s="395">
        <f>VLOOKUP(A242,'[3]29'!$A:$C,3,FALSE)</f>
        <v>0</v>
      </c>
      <c r="D242" s="395">
        <f>VLOOKUP(A242,'[3]29'!$A:$D,4,FALSE)</f>
        <v>0</v>
      </c>
      <c r="E242" s="331" t="str">
        <f t="shared" si="13"/>
        <v/>
      </c>
      <c r="F242" s="326" t="str">
        <f t="shared" si="14"/>
        <v>否</v>
      </c>
      <c r="G242" s="307" t="str">
        <f t="shared" si="15"/>
        <v>项</v>
      </c>
    </row>
    <row r="243" ht="38" hidden="1" customHeight="1" spans="1:7">
      <c r="A243" s="342">
        <v>2340103</v>
      </c>
      <c r="B243" s="327" t="s">
        <v>1529</v>
      </c>
      <c r="C243" s="395">
        <f>VLOOKUP(A243,'[3]29'!$A:$C,3,FALSE)</f>
        <v>0</v>
      </c>
      <c r="D243" s="395">
        <f>VLOOKUP(A243,'[3]29'!$A:$D,4,FALSE)</f>
        <v>0</v>
      </c>
      <c r="E243" s="331" t="str">
        <f t="shared" si="13"/>
        <v/>
      </c>
      <c r="F243" s="326" t="str">
        <f t="shared" si="14"/>
        <v>否</v>
      </c>
      <c r="G243" s="307" t="str">
        <f t="shared" si="15"/>
        <v>项</v>
      </c>
    </row>
    <row r="244" ht="38" hidden="1" customHeight="1" spans="1:7">
      <c r="A244" s="342">
        <v>2340104</v>
      </c>
      <c r="B244" s="327" t="s">
        <v>1530</v>
      </c>
      <c r="C244" s="395">
        <f>VLOOKUP(A244,'[3]29'!$A:$C,3,FALSE)</f>
        <v>0</v>
      </c>
      <c r="D244" s="395">
        <f>VLOOKUP(A244,'[3]29'!$A:$D,4,FALSE)</f>
        <v>0</v>
      </c>
      <c r="E244" s="331" t="str">
        <f t="shared" si="13"/>
        <v/>
      </c>
      <c r="F244" s="326" t="str">
        <f t="shared" si="14"/>
        <v>否</v>
      </c>
      <c r="G244" s="307" t="str">
        <f t="shared" si="15"/>
        <v>项</v>
      </c>
    </row>
    <row r="245" ht="38" hidden="1" customHeight="1" spans="1:7">
      <c r="A245" s="342">
        <v>2340105</v>
      </c>
      <c r="B245" s="327" t="s">
        <v>1531</v>
      </c>
      <c r="C245" s="395">
        <f>VLOOKUP(A245,'[3]29'!$A:$C,3,FALSE)</f>
        <v>0</v>
      </c>
      <c r="D245" s="395">
        <f>VLOOKUP(A245,'[3]29'!$A:$D,4,FALSE)</f>
        <v>0</v>
      </c>
      <c r="E245" s="331" t="str">
        <f t="shared" si="13"/>
        <v/>
      </c>
      <c r="F245" s="326" t="str">
        <f t="shared" si="14"/>
        <v>否</v>
      </c>
      <c r="G245" s="307" t="str">
        <f t="shared" si="15"/>
        <v>项</v>
      </c>
    </row>
    <row r="246" ht="38" hidden="1" customHeight="1" spans="1:7">
      <c r="A246" s="342">
        <v>2340106</v>
      </c>
      <c r="B246" s="327" t="s">
        <v>1532</v>
      </c>
      <c r="C246" s="395">
        <f>VLOOKUP(A246,'[3]29'!$A:$C,3,FALSE)</f>
        <v>0</v>
      </c>
      <c r="D246" s="395">
        <f>VLOOKUP(A246,'[3]29'!$A:$D,4,FALSE)</f>
        <v>0</v>
      </c>
      <c r="E246" s="331" t="str">
        <f t="shared" si="13"/>
        <v/>
      </c>
      <c r="F246" s="326" t="str">
        <f t="shared" si="14"/>
        <v>否</v>
      </c>
      <c r="G246" s="307" t="str">
        <f t="shared" si="15"/>
        <v>项</v>
      </c>
    </row>
    <row r="247" ht="38" hidden="1" customHeight="1" spans="1:7">
      <c r="A247" s="342">
        <v>2340107</v>
      </c>
      <c r="B247" s="327" t="s">
        <v>1533</v>
      </c>
      <c r="C247" s="395">
        <f>VLOOKUP(A247,'[3]29'!$A:$C,3,FALSE)</f>
        <v>0</v>
      </c>
      <c r="D247" s="395">
        <f>VLOOKUP(A247,'[3]29'!$A:$D,4,FALSE)</f>
        <v>0</v>
      </c>
      <c r="E247" s="331" t="str">
        <f t="shared" si="13"/>
        <v/>
      </c>
      <c r="F247" s="326" t="str">
        <f t="shared" si="14"/>
        <v>否</v>
      </c>
      <c r="G247" s="307" t="str">
        <f t="shared" si="15"/>
        <v>项</v>
      </c>
    </row>
    <row r="248" ht="38" hidden="1" customHeight="1" spans="1:7">
      <c r="A248" s="342">
        <v>2340108</v>
      </c>
      <c r="B248" s="327" t="s">
        <v>1534</v>
      </c>
      <c r="C248" s="395">
        <f>VLOOKUP(A248,'[3]29'!$A:$C,3,FALSE)</f>
        <v>0</v>
      </c>
      <c r="D248" s="395">
        <f>VLOOKUP(A248,'[3]29'!$A:$D,4,FALSE)</f>
        <v>0</v>
      </c>
      <c r="E248" s="331" t="str">
        <f t="shared" si="13"/>
        <v/>
      </c>
      <c r="F248" s="326" t="str">
        <f t="shared" si="14"/>
        <v>否</v>
      </c>
      <c r="G248" s="307" t="str">
        <f t="shared" si="15"/>
        <v>项</v>
      </c>
    </row>
    <row r="249" ht="38" hidden="1" customHeight="1" spans="1:7">
      <c r="A249" s="342">
        <v>2340109</v>
      </c>
      <c r="B249" s="327" t="s">
        <v>1535</v>
      </c>
      <c r="C249" s="395">
        <f>VLOOKUP(A249,'[3]29'!$A:$C,3,FALSE)</f>
        <v>0</v>
      </c>
      <c r="D249" s="395">
        <f>VLOOKUP(A249,'[3]29'!$A:$D,4,FALSE)</f>
        <v>0</v>
      </c>
      <c r="E249" s="331" t="str">
        <f t="shared" si="13"/>
        <v/>
      </c>
      <c r="F249" s="326" t="str">
        <f t="shared" si="14"/>
        <v>否</v>
      </c>
      <c r="G249" s="307" t="str">
        <f t="shared" si="15"/>
        <v>项</v>
      </c>
    </row>
    <row r="250" ht="38" hidden="1" customHeight="1" spans="1:7">
      <c r="A250" s="342">
        <v>2340110</v>
      </c>
      <c r="B250" s="327" t="s">
        <v>1536</v>
      </c>
      <c r="C250" s="395">
        <f>VLOOKUP(A250,'[3]29'!$A:$C,3,FALSE)</f>
        <v>0</v>
      </c>
      <c r="D250" s="395">
        <f>VLOOKUP(A250,'[3]29'!$A:$D,4,FALSE)</f>
        <v>0</v>
      </c>
      <c r="E250" s="331" t="str">
        <f t="shared" si="13"/>
        <v/>
      </c>
      <c r="F250" s="326" t="str">
        <f t="shared" si="14"/>
        <v>否</v>
      </c>
      <c r="G250" s="307" t="str">
        <f t="shared" si="15"/>
        <v>项</v>
      </c>
    </row>
    <row r="251" ht="38" hidden="1" customHeight="1" spans="1:7">
      <c r="A251" s="342">
        <v>2340111</v>
      </c>
      <c r="B251" s="327" t="s">
        <v>1537</v>
      </c>
      <c r="C251" s="395">
        <f>VLOOKUP(A251,'[3]29'!$A:$C,3,FALSE)</f>
        <v>0</v>
      </c>
      <c r="D251" s="395">
        <f>VLOOKUP(A251,'[3]29'!$A:$D,4,FALSE)</f>
        <v>0</v>
      </c>
      <c r="E251" s="331" t="str">
        <f t="shared" si="13"/>
        <v/>
      </c>
      <c r="F251" s="326" t="str">
        <f t="shared" si="14"/>
        <v>否</v>
      </c>
      <c r="G251" s="307" t="str">
        <f t="shared" si="15"/>
        <v>项</v>
      </c>
    </row>
    <row r="252" ht="38" hidden="1" customHeight="1" spans="1:7">
      <c r="A252" s="342">
        <v>2340199</v>
      </c>
      <c r="B252" s="327" t="s">
        <v>1538</v>
      </c>
      <c r="C252" s="395">
        <f>VLOOKUP(A252,'[3]29'!$A:$C,3,FALSE)</f>
        <v>0</v>
      </c>
      <c r="D252" s="395">
        <f>VLOOKUP(A252,'[3]29'!$A:$D,4,FALSE)</f>
        <v>0</v>
      </c>
      <c r="E252" s="331" t="str">
        <f t="shared" si="13"/>
        <v/>
      </c>
      <c r="F252" s="326" t="str">
        <f t="shared" si="14"/>
        <v>否</v>
      </c>
      <c r="G252" s="307" t="str">
        <f t="shared" si="15"/>
        <v>项</v>
      </c>
    </row>
    <row r="253" ht="38" hidden="1" customHeight="1" spans="1:7">
      <c r="A253" s="342">
        <v>23402</v>
      </c>
      <c r="B253" s="327" t="s">
        <v>1539</v>
      </c>
      <c r="C253" s="395">
        <f>VLOOKUP(A253,'[3]29'!$A:$C,3,FALSE)</f>
        <v>0</v>
      </c>
      <c r="D253" s="395">
        <f>VLOOKUP(A253,'[3]29'!$A:$D,4,FALSE)</f>
        <v>0</v>
      </c>
      <c r="E253" s="332" t="str">
        <f>IFERROR(D253/C253-1,"")</f>
        <v/>
      </c>
      <c r="F253" s="326" t="str">
        <f t="shared" si="14"/>
        <v>否</v>
      </c>
      <c r="G253" s="307" t="str">
        <f t="shared" si="15"/>
        <v>款</v>
      </c>
    </row>
    <row r="254" ht="38" hidden="1" customHeight="1" spans="1:7">
      <c r="A254" s="342">
        <v>2340201</v>
      </c>
      <c r="B254" s="327" t="s">
        <v>1540</v>
      </c>
      <c r="C254" s="395">
        <f>VLOOKUP(A254,'[3]29'!$A:$C,3,FALSE)</f>
        <v>0</v>
      </c>
      <c r="D254" s="395">
        <f>VLOOKUP(A254,'[3]29'!$A:$D,4,FALSE)</f>
        <v>0</v>
      </c>
      <c r="E254" s="331" t="str">
        <f t="shared" si="13"/>
        <v/>
      </c>
      <c r="F254" s="326" t="str">
        <f t="shared" si="14"/>
        <v>否</v>
      </c>
      <c r="G254" s="307" t="str">
        <f t="shared" si="15"/>
        <v>项</v>
      </c>
    </row>
    <row r="255" ht="38" hidden="1" customHeight="1" spans="1:7">
      <c r="A255" s="342">
        <v>2340202</v>
      </c>
      <c r="B255" s="327" t="s">
        <v>1541</v>
      </c>
      <c r="C255" s="395">
        <f>VLOOKUP(A255,'[3]29'!$A:$C,3,FALSE)</f>
        <v>0</v>
      </c>
      <c r="D255" s="395">
        <f>VLOOKUP(A255,'[3]29'!$A:$D,4,FALSE)</f>
        <v>0</v>
      </c>
      <c r="E255" s="331" t="str">
        <f t="shared" si="13"/>
        <v/>
      </c>
      <c r="F255" s="326" t="str">
        <f t="shared" si="14"/>
        <v>否</v>
      </c>
      <c r="G255" s="307" t="str">
        <f t="shared" si="15"/>
        <v>项</v>
      </c>
    </row>
    <row r="256" ht="38" hidden="1" customHeight="1" spans="1:7">
      <c r="A256" s="342">
        <v>2340203</v>
      </c>
      <c r="B256" s="327" t="s">
        <v>1542</v>
      </c>
      <c r="C256" s="395">
        <f>VLOOKUP(A256,'[3]29'!$A:$C,3,FALSE)</f>
        <v>0</v>
      </c>
      <c r="D256" s="395">
        <f>VLOOKUP(A256,'[3]29'!$A:$D,4,FALSE)</f>
        <v>0</v>
      </c>
      <c r="E256" s="331" t="str">
        <f t="shared" si="13"/>
        <v/>
      </c>
      <c r="F256" s="326" t="str">
        <f t="shared" si="14"/>
        <v>否</v>
      </c>
      <c r="G256" s="307" t="str">
        <f t="shared" si="15"/>
        <v>项</v>
      </c>
    </row>
    <row r="257" ht="38" hidden="1" customHeight="1" spans="1:7">
      <c r="A257" s="342">
        <v>2340204</v>
      </c>
      <c r="B257" s="327" t="s">
        <v>1543</v>
      </c>
      <c r="C257" s="395">
        <f>VLOOKUP(A257,'[3]29'!$A:$C,3,FALSE)</f>
        <v>0</v>
      </c>
      <c r="D257" s="395">
        <f>VLOOKUP(A257,'[3]29'!$A:$D,4,FALSE)</f>
        <v>0</v>
      </c>
      <c r="E257" s="331" t="str">
        <f t="shared" si="13"/>
        <v/>
      </c>
      <c r="F257" s="326" t="str">
        <f t="shared" si="14"/>
        <v>否</v>
      </c>
      <c r="G257" s="307" t="str">
        <f t="shared" si="15"/>
        <v>项</v>
      </c>
    </row>
    <row r="258" ht="38" hidden="1" customHeight="1" spans="1:7">
      <c r="A258" s="342">
        <v>2340205</v>
      </c>
      <c r="B258" s="327" t="s">
        <v>1544</v>
      </c>
      <c r="C258" s="395">
        <f>VLOOKUP(A258,'[3]29'!$A:$C,3,FALSE)</f>
        <v>0</v>
      </c>
      <c r="D258" s="395">
        <f>VLOOKUP(A258,'[3]29'!$A:$D,4,FALSE)</f>
        <v>0</v>
      </c>
      <c r="E258" s="331" t="str">
        <f t="shared" si="13"/>
        <v/>
      </c>
      <c r="F258" s="326" t="str">
        <f t="shared" si="14"/>
        <v>否</v>
      </c>
      <c r="G258" s="307" t="str">
        <f t="shared" si="15"/>
        <v>项</v>
      </c>
    </row>
    <row r="259" ht="38" hidden="1" customHeight="1" spans="1:7">
      <c r="A259" s="342">
        <v>2340299</v>
      </c>
      <c r="B259" s="327" t="s">
        <v>1545</v>
      </c>
      <c r="C259" s="395">
        <f>VLOOKUP(A259,'[3]29'!$A:$C,3,FALSE)</f>
        <v>0</v>
      </c>
      <c r="D259" s="395">
        <f>VLOOKUP(A259,'[3]29'!$A:$D,4,FALSE)</f>
        <v>0</v>
      </c>
      <c r="E259" s="331" t="str">
        <f t="shared" si="13"/>
        <v/>
      </c>
      <c r="F259" s="326" t="str">
        <f t="shared" si="14"/>
        <v>否</v>
      </c>
      <c r="G259" s="307" t="str">
        <f t="shared" si="15"/>
        <v>项</v>
      </c>
    </row>
    <row r="260" ht="38" customHeight="1" spans="1:6">
      <c r="A260" s="337"/>
      <c r="B260" s="323"/>
      <c r="C260" s="324"/>
      <c r="D260" s="324"/>
      <c r="E260" s="333" t="str">
        <f t="shared" ref="E260:E262" si="16">IFERROR(D260/C260-1,"")</f>
        <v/>
      </c>
      <c r="F260" s="326" t="str">
        <f>IF(LEN(A260)=3,"是",IF(B260&lt;&gt;"",IF(SUM(C260:D260)&lt;&gt;0,"是","否"),"是"))</f>
        <v>是</v>
      </c>
    </row>
    <row r="261" ht="38" customHeight="1" spans="1:6">
      <c r="A261" s="343"/>
      <c r="B261" s="344" t="s">
        <v>1546</v>
      </c>
      <c r="C261" s="358">
        <f>SUM(C4,C20,C32,C43,C98,C122,C174,C178,C204,C221)</f>
        <v>91792</v>
      </c>
      <c r="D261" s="358">
        <f>SUM(D4,D20,D32,D43,D98,D122,D174,D178,D204,D221)</f>
        <v>208344</v>
      </c>
      <c r="E261" s="333">
        <f t="shared" si="16"/>
        <v>1.2697</v>
      </c>
      <c r="F261" s="326" t="str">
        <f t="shared" ref="F261:F269" si="17">IF(LEN(A261)=3,"是",IF(B261&lt;&gt;"",IF(SUM(C261:D261)&lt;&gt;0,"是","否"),"是"))</f>
        <v>是</v>
      </c>
    </row>
    <row r="262" ht="38" customHeight="1" spans="1:6">
      <c r="A262" s="396" t="s">
        <v>1547</v>
      </c>
      <c r="B262" s="346" t="s">
        <v>121</v>
      </c>
      <c r="C262" s="397">
        <f>SUM(C263,C266:C267)</f>
        <v>46871</v>
      </c>
      <c r="D262" s="397">
        <f>SUM(D263,D266:D267)</f>
        <v>43761</v>
      </c>
      <c r="E262" s="333">
        <f t="shared" si="16"/>
        <v>-0.0664</v>
      </c>
      <c r="F262" s="326" t="str">
        <f t="shared" si="17"/>
        <v>是</v>
      </c>
    </row>
    <row r="263" ht="38" customHeight="1" spans="1:6">
      <c r="A263" s="396" t="s">
        <v>1548</v>
      </c>
      <c r="B263" s="398" t="s">
        <v>1549</v>
      </c>
      <c r="C263" s="397">
        <f>SUM(C264:C265)</f>
        <v>0</v>
      </c>
      <c r="D263" s="397">
        <f>SUM(D264:D265)</f>
        <v>5314</v>
      </c>
      <c r="E263" s="399"/>
      <c r="F263" s="326" t="str">
        <f t="shared" si="17"/>
        <v>是</v>
      </c>
    </row>
    <row r="264" ht="38" customHeight="1" spans="1:7">
      <c r="A264" s="400" t="s">
        <v>1550</v>
      </c>
      <c r="B264" s="353" t="s">
        <v>1551</v>
      </c>
      <c r="C264" s="358"/>
      <c r="D264" s="355">
        <v>5314</v>
      </c>
      <c r="E264" s="333" t="str">
        <f>IFERROR(D264/C264-1,"")</f>
        <v/>
      </c>
      <c r="F264" s="326" t="str">
        <f t="shared" si="17"/>
        <v>是</v>
      </c>
      <c r="G264" s="300"/>
    </row>
    <row r="265" ht="38" hidden="1" customHeight="1" spans="1:7">
      <c r="A265" s="400" t="s">
        <v>1552</v>
      </c>
      <c r="B265" s="353" t="s">
        <v>1553</v>
      </c>
      <c r="C265" s="401"/>
      <c r="D265" s="395"/>
      <c r="E265" s="402"/>
      <c r="F265" s="326" t="str">
        <f t="shared" si="17"/>
        <v>否</v>
      </c>
      <c r="G265" s="300"/>
    </row>
    <row r="266" ht="38" customHeight="1" spans="1:6">
      <c r="A266" s="403" t="s">
        <v>1554</v>
      </c>
      <c r="B266" s="348" t="s">
        <v>1555</v>
      </c>
      <c r="C266" s="355">
        <v>17711</v>
      </c>
      <c r="D266" s="355">
        <v>38447</v>
      </c>
      <c r="E266" s="333">
        <f t="shared" ref="E266:E269" si="18">IFERROR(D266/C266-1,"")</f>
        <v>1.1708</v>
      </c>
      <c r="F266" s="326" t="str">
        <f t="shared" si="17"/>
        <v>是</v>
      </c>
    </row>
    <row r="267" ht="38" customHeight="1" spans="1:6">
      <c r="A267" s="403" t="s">
        <v>1556</v>
      </c>
      <c r="B267" s="348" t="s">
        <v>1557</v>
      </c>
      <c r="C267" s="355">
        <v>29160</v>
      </c>
      <c r="D267" s="355"/>
      <c r="E267" s="333">
        <f t="shared" si="18"/>
        <v>-1</v>
      </c>
      <c r="F267" s="326" t="str">
        <f t="shared" si="17"/>
        <v>是</v>
      </c>
    </row>
    <row r="268" ht="38" customHeight="1" spans="1:6">
      <c r="A268" s="403" t="s">
        <v>1558</v>
      </c>
      <c r="B268" s="357" t="s">
        <v>1559</v>
      </c>
      <c r="C268" s="358">
        <v>6620</v>
      </c>
      <c r="D268" s="358">
        <v>8800</v>
      </c>
      <c r="E268" s="333">
        <f t="shared" si="18"/>
        <v>0.3293</v>
      </c>
      <c r="F268" s="326" t="str">
        <f t="shared" si="17"/>
        <v>是</v>
      </c>
    </row>
    <row r="269" ht="38" customHeight="1" spans="1:6">
      <c r="A269" s="404"/>
      <c r="B269" s="362" t="s">
        <v>128</v>
      </c>
      <c r="C269" s="397">
        <f>SUM(C261:C262,C268)</f>
        <v>145283</v>
      </c>
      <c r="D269" s="397">
        <f>SUM(D261:D262,D268)</f>
        <v>260905</v>
      </c>
      <c r="E269" s="333">
        <f t="shared" si="18"/>
        <v>0.7958</v>
      </c>
      <c r="F269" s="326" t="str">
        <f t="shared" si="17"/>
        <v>是</v>
      </c>
    </row>
  </sheetData>
  <autoFilter xmlns:etc="http://www.wps.cn/officeDocument/2017/etCustomData" ref="A3:G269" etc:filterBottomFollowUsedRange="0">
    <filterColumn colId="5">
      <customFilters>
        <customFilter operator="equal" val="是"/>
      </customFilters>
    </filterColumn>
    <extLst/>
  </autoFilter>
  <mergeCells count="1">
    <mergeCell ref="B1:E1"/>
  </mergeCells>
  <conditionalFormatting sqref="B268">
    <cfRule type="expression" dxfId="1" priority="3"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34" orientation="portrait" useFirstPageNumber="1" horizontalDpi="600"/>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37"/>
  <sheetViews>
    <sheetView showGridLines="0" showZeros="0" tabSelected="1" view="pageBreakPreview" zoomScaleNormal="115" workbookViewId="0">
      <pane ySplit="3" topLeftCell="A4" activePane="bottomLeft" state="frozen"/>
      <selection/>
      <selection pane="bottomLeft" activeCell="J4" sqref="J4"/>
    </sheetView>
  </sheetViews>
  <sheetFormatPr defaultColWidth="9" defaultRowHeight="14.25" outlineLevelCol="5"/>
  <cols>
    <col min="1" max="1" width="15" style="160" customWidth="1"/>
    <col min="2" max="2" width="50.75" style="160" customWidth="1"/>
    <col min="3" max="4" width="20.6333333333333" style="365" customWidth="1"/>
    <col min="5" max="5" width="20.6333333333333" style="366" customWidth="1"/>
    <col min="6" max="6" width="3.75" style="160" hidden="1" customWidth="1"/>
    <col min="7" max="16384" width="9" style="160"/>
  </cols>
  <sheetData>
    <row r="1" ht="45" customHeight="1" spans="1:6">
      <c r="A1" s="162"/>
      <c r="B1" s="367" t="s">
        <v>1560</v>
      </c>
      <c r="C1" s="368"/>
      <c r="D1" s="368"/>
      <c r="E1" s="367"/>
      <c r="F1" s="162"/>
    </row>
    <row r="2" s="363" customFormat="1" ht="20.1" customHeight="1" spans="1:6">
      <c r="A2" s="369"/>
      <c r="B2" s="370"/>
      <c r="C2" s="371"/>
      <c r="D2" s="372"/>
      <c r="E2" s="373" t="s">
        <v>2</v>
      </c>
      <c r="F2" s="369"/>
    </row>
    <row r="3" s="364" customFormat="1" ht="45" customHeight="1" spans="1:6">
      <c r="A3" s="374" t="s">
        <v>3</v>
      </c>
      <c r="B3" s="375" t="s">
        <v>4</v>
      </c>
      <c r="C3" s="376" t="s">
        <v>1257</v>
      </c>
      <c r="D3" s="376" t="s">
        <v>6</v>
      </c>
      <c r="E3" s="288" t="s">
        <v>130</v>
      </c>
      <c r="F3" s="377" t="s">
        <v>8</v>
      </c>
    </row>
    <row r="4" s="364" customFormat="1" ht="36" customHeight="1" spans="1:6">
      <c r="A4" s="336" t="s">
        <v>1268</v>
      </c>
      <c r="B4" s="323" t="s">
        <v>1269</v>
      </c>
      <c r="C4" s="358"/>
      <c r="D4" s="358"/>
      <c r="E4" s="333" t="str">
        <f t="shared" ref="E4:E10" si="0">IFERROR(D4/C4-1,"")</f>
        <v/>
      </c>
      <c r="F4" s="378" t="str">
        <f t="shared" ref="F4:F29" si="1">IF(LEN(A4)=7,"是",IF(B4&lt;&gt;"",IF(SUM(C4:D4)&lt;&gt;0,"是","否"),"是"))</f>
        <v>是</v>
      </c>
    </row>
    <row r="5" ht="36" customHeight="1" spans="1:6">
      <c r="A5" s="336" t="s">
        <v>1270</v>
      </c>
      <c r="B5" s="323" t="s">
        <v>1561</v>
      </c>
      <c r="C5" s="358"/>
      <c r="D5" s="358"/>
      <c r="E5" s="333" t="str">
        <f t="shared" si="0"/>
        <v/>
      </c>
      <c r="F5" s="378" t="str">
        <f t="shared" si="1"/>
        <v>是</v>
      </c>
    </row>
    <row r="6" ht="36" customHeight="1" spans="1:6">
      <c r="A6" s="336" t="s">
        <v>1272</v>
      </c>
      <c r="B6" s="323" t="s">
        <v>1273</v>
      </c>
      <c r="C6" s="358"/>
      <c r="D6" s="358"/>
      <c r="E6" s="333" t="str">
        <f t="shared" si="0"/>
        <v/>
      </c>
      <c r="F6" s="378" t="str">
        <f t="shared" si="1"/>
        <v>是</v>
      </c>
    </row>
    <row r="7" ht="36" customHeight="1" spans="1:6">
      <c r="A7" s="336" t="s">
        <v>1274</v>
      </c>
      <c r="B7" s="323" t="s">
        <v>1275</v>
      </c>
      <c r="C7" s="358"/>
      <c r="D7" s="358"/>
      <c r="E7" s="333" t="str">
        <f t="shared" si="0"/>
        <v/>
      </c>
      <c r="F7" s="378" t="str">
        <f t="shared" si="1"/>
        <v>是</v>
      </c>
    </row>
    <row r="8" ht="36" customHeight="1" spans="1:6">
      <c r="A8" s="336" t="s">
        <v>1276</v>
      </c>
      <c r="B8" s="323" t="s">
        <v>1277</v>
      </c>
      <c r="C8" s="358"/>
      <c r="D8" s="358"/>
      <c r="E8" s="333" t="str">
        <f t="shared" si="0"/>
        <v/>
      </c>
      <c r="F8" s="378" t="str">
        <f t="shared" si="1"/>
        <v>是</v>
      </c>
    </row>
    <row r="9" ht="36" customHeight="1" spans="1:6">
      <c r="A9" s="336" t="s">
        <v>1278</v>
      </c>
      <c r="B9" s="323" t="s">
        <v>1279</v>
      </c>
      <c r="C9" s="358"/>
      <c r="D9" s="358"/>
      <c r="E9" s="333" t="str">
        <f t="shared" si="0"/>
        <v/>
      </c>
      <c r="F9" s="378" t="str">
        <f t="shared" si="1"/>
        <v>是</v>
      </c>
    </row>
    <row r="10" ht="36" customHeight="1" spans="1:6">
      <c r="A10" s="336" t="s">
        <v>1280</v>
      </c>
      <c r="B10" s="323" t="s">
        <v>1281</v>
      </c>
      <c r="C10" s="358">
        <f>SUM(C11:C15)</f>
        <v>47313</v>
      </c>
      <c r="D10" s="358">
        <f>SUM(D11:D15)</f>
        <v>148011</v>
      </c>
      <c r="E10" s="333">
        <f t="shared" si="0"/>
        <v>2.1283</v>
      </c>
      <c r="F10" s="378" t="str">
        <f t="shared" si="1"/>
        <v>是</v>
      </c>
    </row>
    <row r="11" ht="36" customHeight="1" spans="1:6">
      <c r="A11" s="336" t="s">
        <v>1282</v>
      </c>
      <c r="B11" s="327" t="s">
        <v>1283</v>
      </c>
      <c r="C11" s="355">
        <f>VLOOKUP(A11,'[3]06'!A:E,5,FALSE)</f>
        <v>38550</v>
      </c>
      <c r="D11" s="355">
        <v>51974</v>
      </c>
      <c r="E11" s="379">
        <f>IF(C11&gt;0,D11/C11-1,IF(C11&lt;0,-(D11/C11-1),""))</f>
        <v>0.3482</v>
      </c>
      <c r="F11" s="155" t="str">
        <f t="shared" si="1"/>
        <v>是</v>
      </c>
    </row>
    <row r="12" ht="36" customHeight="1" spans="1:6">
      <c r="A12" s="336" t="s">
        <v>1284</v>
      </c>
      <c r="B12" s="327" t="s">
        <v>1285</v>
      </c>
      <c r="C12" s="355">
        <f>VLOOKUP(A12,'[3]06'!A:E,5,FALSE)</f>
        <v>2150</v>
      </c>
      <c r="D12" s="355"/>
      <c r="E12" s="379">
        <f>IF(C12&gt;0,D12/C12-1,IF(C12&lt;0,-(D12/C12-1),""))</f>
        <v>-1</v>
      </c>
      <c r="F12" s="378" t="str">
        <f t="shared" si="1"/>
        <v>是</v>
      </c>
    </row>
    <row r="13" ht="36" customHeight="1" spans="1:6">
      <c r="A13" s="336" t="s">
        <v>1286</v>
      </c>
      <c r="B13" s="327" t="s">
        <v>1287</v>
      </c>
      <c r="C13" s="355">
        <f>VLOOKUP(A13,'[3]06'!A:E,5,FALSE)</f>
        <v>6807</v>
      </c>
      <c r="D13" s="355">
        <v>96037</v>
      </c>
      <c r="E13" s="379">
        <f>IF(C13&gt;0,D13/C13-1,IF(C13&lt;0,-(D13/C13-1),""))</f>
        <v>13.1086</v>
      </c>
      <c r="F13" s="378" t="str">
        <f t="shared" si="1"/>
        <v>是</v>
      </c>
    </row>
    <row r="14" ht="36" customHeight="1" spans="1:6">
      <c r="A14" s="336" t="s">
        <v>1288</v>
      </c>
      <c r="B14" s="327" t="s">
        <v>1289</v>
      </c>
      <c r="C14" s="355">
        <f>VLOOKUP(A14,'[3]06'!A:E,5,FALSE)</f>
        <v>-194</v>
      </c>
      <c r="D14" s="355"/>
      <c r="E14" s="379">
        <f>IF(C14&gt;0,D14/C14-1,IF(C14&lt;0,-(D14/C14-1),""))</f>
        <v>1</v>
      </c>
      <c r="F14" s="378" t="str">
        <f t="shared" si="1"/>
        <v>是</v>
      </c>
    </row>
    <row r="15" ht="36" customHeight="1" spans="1:6">
      <c r="A15" s="336" t="s">
        <v>1290</v>
      </c>
      <c r="B15" s="327" t="s">
        <v>1291</v>
      </c>
      <c r="C15" s="355"/>
      <c r="D15" s="355"/>
      <c r="E15" s="333" t="str">
        <f t="shared" ref="E15:E35" si="2">IFERROR(D15/C15-1,"")</f>
        <v/>
      </c>
      <c r="F15" s="378" t="str">
        <f t="shared" si="1"/>
        <v>否</v>
      </c>
    </row>
    <row r="16" ht="36" customHeight="1" spans="1:6">
      <c r="A16" s="380" t="s">
        <v>1292</v>
      </c>
      <c r="B16" s="381" t="s">
        <v>1293</v>
      </c>
      <c r="C16" s="358"/>
      <c r="D16" s="358"/>
      <c r="E16" s="333" t="str">
        <f t="shared" si="2"/>
        <v/>
      </c>
      <c r="F16" s="378" t="str">
        <f t="shared" si="1"/>
        <v>是</v>
      </c>
    </row>
    <row r="17" ht="36" customHeight="1" spans="1:6">
      <c r="A17" s="380" t="s">
        <v>1294</v>
      </c>
      <c r="B17" s="381" t="s">
        <v>1295</v>
      </c>
      <c r="C17" s="358"/>
      <c r="D17" s="358"/>
      <c r="E17" s="333" t="str">
        <f t="shared" si="2"/>
        <v/>
      </c>
      <c r="F17" s="378" t="str">
        <f t="shared" si="1"/>
        <v>是</v>
      </c>
    </row>
    <row r="18" ht="36" customHeight="1" spans="1:6">
      <c r="A18" s="380" t="s">
        <v>1296</v>
      </c>
      <c r="B18" s="207" t="s">
        <v>1297</v>
      </c>
      <c r="C18" s="355"/>
      <c r="D18" s="355"/>
      <c r="E18" s="333" t="str">
        <f t="shared" si="2"/>
        <v/>
      </c>
      <c r="F18" s="378" t="str">
        <f t="shared" si="1"/>
        <v>否</v>
      </c>
    </row>
    <row r="19" ht="36" customHeight="1" spans="1:6">
      <c r="A19" s="380" t="s">
        <v>1298</v>
      </c>
      <c r="B19" s="207" t="s">
        <v>1299</v>
      </c>
      <c r="C19" s="355"/>
      <c r="D19" s="355"/>
      <c r="E19" s="333" t="str">
        <f t="shared" si="2"/>
        <v/>
      </c>
      <c r="F19" s="378" t="str">
        <f t="shared" si="1"/>
        <v>否</v>
      </c>
    </row>
    <row r="20" ht="36" customHeight="1" spans="1:6">
      <c r="A20" s="380" t="s">
        <v>1300</v>
      </c>
      <c r="B20" s="381" t="s">
        <v>1301</v>
      </c>
      <c r="C20" s="358"/>
      <c r="D20" s="358"/>
      <c r="E20" s="333" t="str">
        <f t="shared" si="2"/>
        <v/>
      </c>
      <c r="F20" s="378" t="str">
        <f t="shared" si="1"/>
        <v>是</v>
      </c>
    </row>
    <row r="21" ht="36" customHeight="1" spans="1:6">
      <c r="A21" s="380" t="s">
        <v>1302</v>
      </c>
      <c r="B21" s="381" t="s">
        <v>1303</v>
      </c>
      <c r="C21" s="358"/>
      <c r="D21" s="358"/>
      <c r="E21" s="333" t="str">
        <f t="shared" si="2"/>
        <v/>
      </c>
      <c r="F21" s="378" t="str">
        <f t="shared" si="1"/>
        <v>是</v>
      </c>
    </row>
    <row r="22" ht="36" customHeight="1" spans="1:6">
      <c r="A22" s="380" t="s">
        <v>1304</v>
      </c>
      <c r="B22" s="381" t="s">
        <v>1305</v>
      </c>
      <c r="C22" s="358"/>
      <c r="D22" s="358"/>
      <c r="E22" s="333" t="str">
        <f t="shared" si="2"/>
        <v/>
      </c>
      <c r="F22" s="378" t="str">
        <f t="shared" si="1"/>
        <v>是</v>
      </c>
    </row>
    <row r="23" ht="36" customHeight="1" spans="1:6">
      <c r="A23" s="336" t="s">
        <v>1306</v>
      </c>
      <c r="B23" s="323" t="s">
        <v>1307</v>
      </c>
      <c r="C23" s="358"/>
      <c r="D23" s="358"/>
      <c r="E23" s="333" t="str">
        <f t="shared" si="2"/>
        <v/>
      </c>
      <c r="F23" s="378" t="str">
        <f t="shared" si="1"/>
        <v>是</v>
      </c>
    </row>
    <row r="24" ht="36" customHeight="1" spans="1:6">
      <c r="A24" s="336" t="s">
        <v>1308</v>
      </c>
      <c r="B24" s="323" t="s">
        <v>1309</v>
      </c>
      <c r="C24" s="358">
        <v>420</v>
      </c>
      <c r="D24" s="358">
        <v>648</v>
      </c>
      <c r="E24" s="333">
        <f t="shared" si="2"/>
        <v>0.5429</v>
      </c>
      <c r="F24" s="378" t="str">
        <f t="shared" si="1"/>
        <v>是</v>
      </c>
    </row>
    <row r="25" ht="36" customHeight="1" spans="1:6">
      <c r="A25" s="336" t="s">
        <v>1310</v>
      </c>
      <c r="B25" s="323" t="s">
        <v>1311</v>
      </c>
      <c r="C25" s="358"/>
      <c r="D25" s="358"/>
      <c r="E25" s="333" t="str">
        <f t="shared" si="2"/>
        <v/>
      </c>
      <c r="F25" s="378" t="str">
        <f t="shared" si="1"/>
        <v>是</v>
      </c>
    </row>
    <row r="26" ht="36" customHeight="1" spans="1:6">
      <c r="A26" s="336" t="s">
        <v>1312</v>
      </c>
      <c r="B26" s="323" t="s">
        <v>1313</v>
      </c>
      <c r="C26" s="358"/>
      <c r="D26" s="358"/>
      <c r="E26" s="333" t="str">
        <f t="shared" si="2"/>
        <v/>
      </c>
      <c r="F26" s="378" t="str">
        <f t="shared" si="1"/>
        <v>是</v>
      </c>
    </row>
    <row r="27" ht="36" customHeight="1" spans="1:6">
      <c r="A27" s="336" t="s">
        <v>1314</v>
      </c>
      <c r="B27" s="323" t="s">
        <v>1315</v>
      </c>
      <c r="C27" s="358">
        <v>317</v>
      </c>
      <c r="D27" s="358">
        <v>1359</v>
      </c>
      <c r="E27" s="333">
        <f t="shared" si="2"/>
        <v>3.2871</v>
      </c>
      <c r="F27" s="378" t="str">
        <f t="shared" si="1"/>
        <v>是</v>
      </c>
    </row>
    <row r="28" ht="36" customHeight="1" spans="1:6">
      <c r="A28" s="336"/>
      <c r="B28" s="327"/>
      <c r="C28" s="355"/>
      <c r="D28" s="355"/>
      <c r="E28" s="333" t="str">
        <f t="shared" si="2"/>
        <v/>
      </c>
      <c r="F28" s="155" t="str">
        <f t="shared" si="1"/>
        <v>是</v>
      </c>
    </row>
    <row r="29" ht="36" customHeight="1" spans="1:6">
      <c r="A29" s="343"/>
      <c r="B29" s="344" t="s">
        <v>1562</v>
      </c>
      <c r="C29" s="358">
        <f>SUM(C10,C24,C27)</f>
        <v>48050</v>
      </c>
      <c r="D29" s="358">
        <f>SUM(D10,D24,D27)</f>
        <v>150018</v>
      </c>
      <c r="E29" s="333">
        <f t="shared" si="2"/>
        <v>2.1221</v>
      </c>
      <c r="F29" s="155" t="str">
        <f t="shared" si="1"/>
        <v>是</v>
      </c>
    </row>
    <row r="30" ht="36" customHeight="1" spans="1:6">
      <c r="A30" s="382">
        <v>105</v>
      </c>
      <c r="B30" s="383" t="s">
        <v>1317</v>
      </c>
      <c r="C30" s="358">
        <v>94720</v>
      </c>
      <c r="D30" s="358">
        <v>78900</v>
      </c>
      <c r="E30" s="333">
        <f t="shared" si="2"/>
        <v>-0.167</v>
      </c>
      <c r="F30" s="155" t="str">
        <f t="shared" ref="F30:F37" si="3">IF(LEN(A30)=7,"是",IF(B30&lt;&gt;"",IF(SUM(C30:D30)&lt;&gt;0,"是","否"),"是"))</f>
        <v>是</v>
      </c>
    </row>
    <row r="31" ht="36" customHeight="1" spans="1:6">
      <c r="A31" s="382">
        <v>110</v>
      </c>
      <c r="B31" s="383" t="s">
        <v>61</v>
      </c>
      <c r="C31" s="384">
        <f>SUM(C32,C35:C36)</f>
        <v>2365</v>
      </c>
      <c r="D31" s="384">
        <f>SUM(D32,D35:D36)</f>
        <v>30412</v>
      </c>
      <c r="E31" s="333">
        <f t="shared" si="2"/>
        <v>11.8592</v>
      </c>
      <c r="F31" s="155" t="str">
        <f t="shared" si="3"/>
        <v>是</v>
      </c>
    </row>
    <row r="32" ht="36" customHeight="1" spans="1:6">
      <c r="A32" s="385">
        <v>11004</v>
      </c>
      <c r="B32" s="386" t="s">
        <v>1563</v>
      </c>
      <c r="C32" s="387">
        <f>SUM(C33:C34)</f>
        <v>1727</v>
      </c>
      <c r="D32" s="387">
        <f>SUM(D33:D34)</f>
        <v>1400</v>
      </c>
      <c r="E32" s="333">
        <f t="shared" si="2"/>
        <v>-0.1893</v>
      </c>
      <c r="F32" s="155" t="str">
        <f t="shared" si="3"/>
        <v>是</v>
      </c>
    </row>
    <row r="33" ht="36" customHeight="1" spans="1:6">
      <c r="A33" s="385">
        <v>1100401</v>
      </c>
      <c r="B33" s="386" t="s">
        <v>1319</v>
      </c>
      <c r="C33" s="355">
        <v>1727</v>
      </c>
      <c r="D33" s="355">
        <v>1400</v>
      </c>
      <c r="E33" s="333">
        <f t="shared" si="2"/>
        <v>-0.1893</v>
      </c>
      <c r="F33" s="155" t="str">
        <f t="shared" si="3"/>
        <v>是</v>
      </c>
    </row>
    <row r="34" ht="36" customHeight="1" spans="1:6">
      <c r="A34" s="385">
        <v>1100402</v>
      </c>
      <c r="B34" s="386" t="s">
        <v>1564</v>
      </c>
      <c r="C34" s="387"/>
      <c r="D34" s="387"/>
      <c r="E34" s="333" t="str">
        <f t="shared" si="2"/>
        <v/>
      </c>
      <c r="F34" s="155" t="str">
        <f t="shared" si="3"/>
        <v>是</v>
      </c>
    </row>
    <row r="35" ht="36" customHeight="1" spans="1:6">
      <c r="A35" s="385">
        <v>11008</v>
      </c>
      <c r="B35" s="386" t="s">
        <v>64</v>
      </c>
      <c r="C35" s="355">
        <f>VLOOKUP(A35,'[3]06'!A:E,5,FALSE)</f>
        <v>210</v>
      </c>
      <c r="D35" s="355">
        <v>29012</v>
      </c>
      <c r="E35" s="333">
        <f t="shared" si="2"/>
        <v>137.1524</v>
      </c>
      <c r="F35" s="155" t="str">
        <f t="shared" si="3"/>
        <v>是</v>
      </c>
    </row>
    <row r="36" ht="36" customHeight="1" spans="1:6">
      <c r="A36" s="388">
        <v>11009</v>
      </c>
      <c r="B36" s="389" t="s">
        <v>65</v>
      </c>
      <c r="C36" s="355">
        <f>VLOOKUP(A36,'[3]06'!A:E,5,FALSE)</f>
        <v>428</v>
      </c>
      <c r="D36" s="355"/>
      <c r="E36" s="390"/>
      <c r="F36" s="155" t="str">
        <f t="shared" si="3"/>
        <v>是</v>
      </c>
    </row>
    <row r="37" ht="36" customHeight="1" spans="1:6">
      <c r="A37" s="391"/>
      <c r="B37" s="392" t="s">
        <v>68</v>
      </c>
      <c r="C37" s="384">
        <f>SUM(C29:C31)</f>
        <v>145135</v>
      </c>
      <c r="D37" s="384">
        <f>SUM(D29:D31)</f>
        <v>259330</v>
      </c>
      <c r="E37" s="333">
        <f>IFERROR(D37/C37-1,"")</f>
        <v>0.7868</v>
      </c>
      <c r="F37" s="155" t="str">
        <f t="shared" si="3"/>
        <v>是</v>
      </c>
    </row>
  </sheetData>
  <autoFilter xmlns:etc="http://www.wps.cn/officeDocument/2017/etCustomData" ref="A3:F37" etc:filterBottomFollowUsedRange="0">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1:D32 C34">
    <cfRule type="expression" dxfId="1" priority="1"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37" orientation="portrait" useFirstPageNumber="1" horizontalDpi="600"/>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2">
    <tabColor rgb="FF00B0F0"/>
  </sheetPr>
  <dimension ref="A1:G271"/>
  <sheetViews>
    <sheetView showGridLines="0" showZeros="0" tabSelected="1" view="pageBreakPreview" zoomScaleNormal="115" workbookViewId="0">
      <pane ySplit="3" topLeftCell="A236" activePane="bottomLeft" state="frozen"/>
      <selection/>
      <selection pane="bottomLeft" activeCell="J4" sqref="J4"/>
    </sheetView>
  </sheetViews>
  <sheetFormatPr defaultColWidth="9" defaultRowHeight="14.25" outlineLevelCol="6"/>
  <cols>
    <col min="1" max="1" width="13.5" style="300" customWidth="1"/>
    <col min="2" max="2" width="50.75" style="300" customWidth="1"/>
    <col min="3" max="4" width="20.6333333333333" style="304" customWidth="1"/>
    <col min="5" max="5" width="20.6333333333333" style="305" customWidth="1"/>
    <col min="6" max="6" width="3.75" style="306" hidden="1" customWidth="1"/>
    <col min="7" max="7" width="9" style="300" hidden="1" customWidth="1"/>
    <col min="8" max="16384" width="9" style="300"/>
  </cols>
  <sheetData>
    <row r="1" s="300" customFormat="1" ht="45" customHeight="1" spans="1:7">
      <c r="A1" s="307"/>
      <c r="B1" s="308" t="s">
        <v>1565</v>
      </c>
      <c r="C1" s="309"/>
      <c r="D1" s="309"/>
      <c r="E1" s="308"/>
      <c r="F1" s="310"/>
      <c r="G1" s="307"/>
    </row>
    <row r="2" s="301" customFormat="1" ht="20.1" customHeight="1" spans="1:7">
      <c r="A2" s="311"/>
      <c r="B2" s="312"/>
      <c r="C2" s="313"/>
      <c r="D2" s="313"/>
      <c r="E2" s="314" t="s">
        <v>2</v>
      </c>
      <c r="F2" s="315"/>
      <c r="G2" s="311"/>
    </row>
    <row r="3" s="302" customFormat="1" ht="45" customHeight="1" spans="1:7">
      <c r="A3" s="316" t="s">
        <v>3</v>
      </c>
      <c r="B3" s="317" t="s">
        <v>4</v>
      </c>
      <c r="C3" s="318" t="s">
        <v>1257</v>
      </c>
      <c r="D3" s="318" t="s">
        <v>6</v>
      </c>
      <c r="E3" s="319" t="s">
        <v>130</v>
      </c>
      <c r="F3" s="320" t="s">
        <v>8</v>
      </c>
      <c r="G3" s="321" t="s">
        <v>1566</v>
      </c>
    </row>
    <row r="4" s="300" customFormat="1" ht="36" customHeight="1" spans="1:7">
      <c r="A4" s="322">
        <v>207</v>
      </c>
      <c r="B4" s="323" t="s">
        <v>1322</v>
      </c>
      <c r="C4" s="324">
        <f>VLOOKUP(A4,'[3]31'!$A:$C,3,FALSE)</f>
        <v>0</v>
      </c>
      <c r="D4" s="324">
        <f>VLOOKUP(A4,'[3]31'!$A:$D,4,FALSE)</f>
        <v>0</v>
      </c>
      <c r="E4" s="325" t="str">
        <f t="shared" ref="E4:E8" si="0">IFERROR(D4/C4-1,"")</f>
        <v/>
      </c>
      <c r="F4" s="326" t="str">
        <f t="shared" ref="F4:F67" si="1">IF(LEN(A4)=3,"是",IF(B4&lt;&gt;"",IF(SUM(C4:D4)&lt;&gt;0,"是","否"),"是"))</f>
        <v>是</v>
      </c>
      <c r="G4" s="307" t="str">
        <f t="shared" ref="G4:G67" si="2">IF(LEN(A4)=3,"类",IF(LEN(A4)=5,"款","项"))</f>
        <v>类</v>
      </c>
    </row>
    <row r="5" s="300" customFormat="1" ht="36" hidden="1" customHeight="1" spans="1:7">
      <c r="A5" s="322">
        <v>20707</v>
      </c>
      <c r="B5" s="327" t="s">
        <v>1323</v>
      </c>
      <c r="C5" s="328">
        <f>VLOOKUP(A5,'[3]31'!$A:$C,3,FALSE)</f>
        <v>0</v>
      </c>
      <c r="D5" s="328">
        <f>VLOOKUP(A5,'[3]31'!$A:$D,4,FALSE)</f>
        <v>0</v>
      </c>
      <c r="E5" s="329" t="str">
        <f t="shared" si="0"/>
        <v/>
      </c>
      <c r="F5" s="326" t="str">
        <f t="shared" si="1"/>
        <v>否</v>
      </c>
      <c r="G5" s="307" t="str">
        <f t="shared" si="2"/>
        <v>款</v>
      </c>
    </row>
    <row r="6" s="300" customFormat="1" ht="36" hidden="1" customHeight="1" spans="1:7">
      <c r="A6" s="330">
        <v>2070701</v>
      </c>
      <c r="B6" s="327" t="s">
        <v>1324</v>
      </c>
      <c r="C6" s="328">
        <f>VLOOKUP(A6,'[3]31'!$A:$C,3,FALSE)</f>
        <v>0</v>
      </c>
      <c r="D6" s="328">
        <f>VLOOKUP(A6,'[3]31'!$A:$D,4,FALSE)</f>
        <v>0</v>
      </c>
      <c r="E6" s="331" t="str">
        <f t="shared" ref="E4:E67" si="3">IF(C6&gt;0,D6/C6-1,IF(C6&lt;0,-(D6/C6-1),""))</f>
        <v/>
      </c>
      <c r="F6" s="326" t="str">
        <f t="shared" si="1"/>
        <v>否</v>
      </c>
      <c r="G6" s="307" t="str">
        <f t="shared" si="2"/>
        <v>项</v>
      </c>
    </row>
    <row r="7" s="300" customFormat="1" ht="36" hidden="1" customHeight="1" spans="1:7">
      <c r="A7" s="330">
        <v>2070702</v>
      </c>
      <c r="B7" s="327" t="s">
        <v>1325</v>
      </c>
      <c r="C7" s="328">
        <f>VLOOKUP(A7,'[3]31'!$A:$C,3,FALSE)</f>
        <v>0</v>
      </c>
      <c r="D7" s="328">
        <f>VLOOKUP(A7,'[3]31'!$A:$D,4,FALSE)</f>
        <v>0</v>
      </c>
      <c r="E7" s="331" t="str">
        <f t="shared" si="3"/>
        <v/>
      </c>
      <c r="F7" s="326" t="str">
        <f t="shared" si="1"/>
        <v>否</v>
      </c>
      <c r="G7" s="307" t="str">
        <f t="shared" si="2"/>
        <v>项</v>
      </c>
    </row>
    <row r="8" s="300" customFormat="1" ht="36" hidden="1" customHeight="1" spans="1:7">
      <c r="A8" s="330">
        <v>2070703</v>
      </c>
      <c r="B8" s="327" t="s">
        <v>1326</v>
      </c>
      <c r="C8" s="328">
        <f>VLOOKUP(A8,'[3]31'!$A:$C,3,FALSE)</f>
        <v>0</v>
      </c>
      <c r="D8" s="328">
        <f>VLOOKUP(A8,'[3]31'!$A:$D,4,FALSE)</f>
        <v>0</v>
      </c>
      <c r="E8" s="329" t="str">
        <f t="shared" si="0"/>
        <v/>
      </c>
      <c r="F8" s="326" t="str">
        <f t="shared" si="1"/>
        <v>否</v>
      </c>
      <c r="G8" s="307" t="str">
        <f t="shared" si="2"/>
        <v>项</v>
      </c>
    </row>
    <row r="9" s="300" customFormat="1" ht="36" hidden="1" customHeight="1" spans="1:7">
      <c r="A9" s="330">
        <v>2070704</v>
      </c>
      <c r="B9" s="327" t="s">
        <v>1327</v>
      </c>
      <c r="C9" s="328">
        <f>VLOOKUP(A9,'[3]31'!$A:$C,3,FALSE)</f>
        <v>0</v>
      </c>
      <c r="D9" s="328">
        <f>VLOOKUP(A9,'[3]31'!$A:$D,4,FALSE)</f>
        <v>0</v>
      </c>
      <c r="E9" s="331" t="str">
        <f t="shared" si="3"/>
        <v/>
      </c>
      <c r="F9" s="326" t="str">
        <f t="shared" si="1"/>
        <v>否</v>
      </c>
      <c r="G9" s="307" t="str">
        <f t="shared" si="2"/>
        <v>项</v>
      </c>
    </row>
    <row r="10" s="300" customFormat="1" ht="36" hidden="1" customHeight="1" spans="1:7">
      <c r="A10" s="330">
        <v>2070799</v>
      </c>
      <c r="B10" s="327" t="s">
        <v>1328</v>
      </c>
      <c r="C10" s="328">
        <f>VLOOKUP(A10,'[3]31'!$A:$C,3,FALSE)</f>
        <v>0</v>
      </c>
      <c r="D10" s="328">
        <f>VLOOKUP(A10,'[3]31'!$A:$D,4,FALSE)</f>
        <v>0</v>
      </c>
      <c r="E10" s="329" t="str">
        <f>IFERROR(D10/C10-1,"")</f>
        <v/>
      </c>
      <c r="F10" s="326" t="str">
        <f t="shared" si="1"/>
        <v>否</v>
      </c>
      <c r="G10" s="307" t="str">
        <f t="shared" si="2"/>
        <v>项</v>
      </c>
    </row>
    <row r="11" s="300" customFormat="1" ht="36" hidden="1" customHeight="1" spans="1:7">
      <c r="A11" s="322">
        <v>20709</v>
      </c>
      <c r="B11" s="323" t="s">
        <v>1329</v>
      </c>
      <c r="C11" s="328">
        <f>VLOOKUP(A11,'[3]31'!$A:$C,3,FALSE)</f>
        <v>0</v>
      </c>
      <c r="D11" s="328">
        <f>VLOOKUP(A11,'[3]31'!$A:$D,4,FALSE)</f>
        <v>0</v>
      </c>
      <c r="E11" s="332" t="str">
        <f t="shared" si="3"/>
        <v/>
      </c>
      <c r="F11" s="326" t="str">
        <f t="shared" si="1"/>
        <v>否</v>
      </c>
      <c r="G11" s="307" t="str">
        <f t="shared" si="2"/>
        <v>款</v>
      </c>
    </row>
    <row r="12" s="300" customFormat="1" ht="36" hidden="1" customHeight="1" spans="1:7">
      <c r="A12" s="330">
        <v>2070901</v>
      </c>
      <c r="B12" s="327" t="s">
        <v>1330</v>
      </c>
      <c r="C12" s="328">
        <f>VLOOKUP(A12,'[3]31'!$A:$C,3,FALSE)</f>
        <v>0</v>
      </c>
      <c r="D12" s="328">
        <f>VLOOKUP(A12,'[3]31'!$A:$D,4,FALSE)</f>
        <v>0</v>
      </c>
      <c r="E12" s="331" t="str">
        <f t="shared" si="3"/>
        <v/>
      </c>
      <c r="F12" s="326" t="str">
        <f t="shared" si="1"/>
        <v>否</v>
      </c>
      <c r="G12" s="307" t="str">
        <f t="shared" si="2"/>
        <v>项</v>
      </c>
    </row>
    <row r="13" s="300" customFormat="1" ht="36" hidden="1" customHeight="1" spans="1:7">
      <c r="A13" s="330">
        <v>2070902</v>
      </c>
      <c r="B13" s="327" t="s">
        <v>1331</v>
      </c>
      <c r="C13" s="328">
        <f>VLOOKUP(A13,'[3]31'!$A:$C,3,FALSE)</f>
        <v>0</v>
      </c>
      <c r="D13" s="328">
        <f>VLOOKUP(A13,'[3]31'!$A:$D,4,FALSE)</f>
        <v>0</v>
      </c>
      <c r="E13" s="331" t="str">
        <f t="shared" si="3"/>
        <v/>
      </c>
      <c r="F13" s="326" t="str">
        <f t="shared" si="1"/>
        <v>否</v>
      </c>
      <c r="G13" s="307" t="str">
        <f t="shared" si="2"/>
        <v>项</v>
      </c>
    </row>
    <row r="14" s="300" customFormat="1" ht="36" hidden="1" customHeight="1" spans="1:7">
      <c r="A14" s="330">
        <v>2070903</v>
      </c>
      <c r="B14" s="327" t="s">
        <v>1332</v>
      </c>
      <c r="C14" s="328">
        <f>VLOOKUP(A14,'[3]31'!$A:$C,3,FALSE)</f>
        <v>0</v>
      </c>
      <c r="D14" s="328">
        <f>VLOOKUP(A14,'[3]31'!$A:$D,4,FALSE)</f>
        <v>0</v>
      </c>
      <c r="E14" s="331" t="str">
        <f t="shared" si="3"/>
        <v/>
      </c>
      <c r="F14" s="326" t="str">
        <f t="shared" si="1"/>
        <v>否</v>
      </c>
      <c r="G14" s="307" t="str">
        <f t="shared" si="2"/>
        <v>项</v>
      </c>
    </row>
    <row r="15" s="300" customFormat="1" ht="36" hidden="1" customHeight="1" spans="1:7">
      <c r="A15" s="330">
        <v>2070904</v>
      </c>
      <c r="B15" s="327" t="s">
        <v>1333</v>
      </c>
      <c r="C15" s="328">
        <f>VLOOKUP(A15,'[3]31'!$A:$C,3,FALSE)</f>
        <v>0</v>
      </c>
      <c r="D15" s="328">
        <f>VLOOKUP(A15,'[3]31'!$A:$D,4,FALSE)</f>
        <v>0</v>
      </c>
      <c r="E15" s="331" t="str">
        <f t="shared" si="3"/>
        <v/>
      </c>
      <c r="F15" s="326" t="str">
        <f t="shared" si="1"/>
        <v>否</v>
      </c>
      <c r="G15" s="307" t="str">
        <f t="shared" si="2"/>
        <v>项</v>
      </c>
    </row>
    <row r="16" s="300" customFormat="1" ht="36" hidden="1" customHeight="1" spans="1:7">
      <c r="A16" s="330">
        <v>2070999</v>
      </c>
      <c r="B16" s="327" t="s">
        <v>1334</v>
      </c>
      <c r="C16" s="328">
        <f>VLOOKUP(A16,'[3]31'!$A:$C,3,FALSE)</f>
        <v>0</v>
      </c>
      <c r="D16" s="328">
        <f>VLOOKUP(A16,'[3]31'!$A:$D,4,FALSE)</f>
        <v>0</v>
      </c>
      <c r="E16" s="331" t="str">
        <f t="shared" si="3"/>
        <v/>
      </c>
      <c r="F16" s="326" t="str">
        <f t="shared" si="1"/>
        <v>否</v>
      </c>
      <c r="G16" s="307" t="str">
        <f t="shared" si="2"/>
        <v>项</v>
      </c>
    </row>
    <row r="17" s="300" customFormat="1" ht="36" hidden="1" customHeight="1" spans="1:7">
      <c r="A17" s="322">
        <v>20710</v>
      </c>
      <c r="B17" s="323" t="s">
        <v>1335</v>
      </c>
      <c r="C17" s="328">
        <f>VLOOKUP(A17,'[3]31'!$A:$C,3,FALSE)</f>
        <v>0</v>
      </c>
      <c r="D17" s="328">
        <f>VLOOKUP(A17,'[3]31'!$A:$D,4,FALSE)</f>
        <v>0</v>
      </c>
      <c r="E17" s="332" t="str">
        <f t="shared" si="3"/>
        <v/>
      </c>
      <c r="F17" s="326" t="str">
        <f t="shared" si="1"/>
        <v>否</v>
      </c>
      <c r="G17" s="307" t="str">
        <f t="shared" si="2"/>
        <v>款</v>
      </c>
    </row>
    <row r="18" s="300" customFormat="1" ht="36" hidden="1" customHeight="1" spans="1:7">
      <c r="A18" s="330">
        <v>2071001</v>
      </c>
      <c r="B18" s="327" t="s">
        <v>1336</v>
      </c>
      <c r="C18" s="328">
        <f>VLOOKUP(A18,'[3]31'!$A:$C,3,FALSE)</f>
        <v>0</v>
      </c>
      <c r="D18" s="328">
        <f>VLOOKUP(A18,'[3]31'!$A:$D,4,FALSE)</f>
        <v>0</v>
      </c>
      <c r="E18" s="331" t="str">
        <f t="shared" si="3"/>
        <v/>
      </c>
      <c r="F18" s="326" t="str">
        <f t="shared" si="1"/>
        <v>否</v>
      </c>
      <c r="G18" s="307" t="str">
        <f t="shared" si="2"/>
        <v>项</v>
      </c>
    </row>
    <row r="19" s="300" customFormat="1" ht="36" hidden="1" customHeight="1" spans="1:7">
      <c r="A19" s="330">
        <v>2071099</v>
      </c>
      <c r="B19" s="327" t="s">
        <v>1337</v>
      </c>
      <c r="C19" s="328">
        <f>VLOOKUP(A19,'[3]31'!$A:$C,3,FALSE)</f>
        <v>0</v>
      </c>
      <c r="D19" s="328">
        <f>VLOOKUP(A19,'[3]31'!$A:$D,4,FALSE)</f>
        <v>0</v>
      </c>
      <c r="E19" s="331" t="str">
        <f t="shared" si="3"/>
        <v/>
      </c>
      <c r="F19" s="326" t="str">
        <f t="shared" si="1"/>
        <v>否</v>
      </c>
      <c r="G19" s="307" t="str">
        <f t="shared" si="2"/>
        <v>项</v>
      </c>
    </row>
    <row r="20" s="300" customFormat="1" ht="36" customHeight="1" spans="1:7">
      <c r="A20" s="322">
        <v>208</v>
      </c>
      <c r="B20" s="323" t="s">
        <v>1338</v>
      </c>
      <c r="C20" s="324">
        <f>VLOOKUP(A20,'[3]31'!$A:$C,3,FALSE)</f>
        <v>75</v>
      </c>
      <c r="D20" s="324">
        <f>VLOOKUP(A20,'[3]31'!$A:$D,4,FALSE)</f>
        <v>288</v>
      </c>
      <c r="E20" s="325">
        <f>IFERROR(D20/C20-1,"")</f>
        <v>2.84</v>
      </c>
      <c r="F20" s="326" t="str">
        <f t="shared" si="1"/>
        <v>是</v>
      </c>
      <c r="G20" s="307" t="str">
        <f t="shared" si="2"/>
        <v>类</v>
      </c>
    </row>
    <row r="21" s="300" customFormat="1" ht="36" customHeight="1" spans="1:7">
      <c r="A21" s="322">
        <v>20822</v>
      </c>
      <c r="B21" s="323" t="s">
        <v>1339</v>
      </c>
      <c r="C21" s="324">
        <f>VLOOKUP(A21,'[3]31'!$A:$C,3,FALSE)</f>
        <v>65</v>
      </c>
      <c r="D21" s="324">
        <f>VLOOKUP(A21,'[3]31'!$A:$D,4,FALSE)</f>
        <v>260</v>
      </c>
      <c r="E21" s="333">
        <f t="shared" si="3"/>
        <v>3</v>
      </c>
      <c r="F21" s="326" t="str">
        <f t="shared" si="1"/>
        <v>是</v>
      </c>
      <c r="G21" s="307" t="str">
        <f t="shared" si="2"/>
        <v>款</v>
      </c>
    </row>
    <row r="22" s="300" customFormat="1" ht="36" customHeight="1" spans="1:7">
      <c r="A22" s="330">
        <v>2082201</v>
      </c>
      <c r="B22" s="327" t="s">
        <v>1340</v>
      </c>
      <c r="C22" s="334">
        <f>VLOOKUP(A22,'[3]31'!$A:$C,3,FALSE)</f>
        <v>65</v>
      </c>
      <c r="D22" s="334">
        <f>VLOOKUP(A22,'[3]31'!$A:$D,4,FALSE)</f>
        <v>155</v>
      </c>
      <c r="E22" s="335">
        <f t="shared" si="3"/>
        <v>1.3846</v>
      </c>
      <c r="F22" s="326" t="str">
        <f t="shared" si="1"/>
        <v>是</v>
      </c>
      <c r="G22" s="307" t="str">
        <f t="shared" si="2"/>
        <v>项</v>
      </c>
    </row>
    <row r="23" s="300" customFormat="1" ht="36" customHeight="1" spans="1:7">
      <c r="A23" s="330">
        <v>2082202</v>
      </c>
      <c r="B23" s="327" t="s">
        <v>1341</v>
      </c>
      <c r="C23" s="334">
        <f>VLOOKUP(A23,'[3]31'!$A:$C,3,FALSE)</f>
        <v>0</v>
      </c>
      <c r="D23" s="334">
        <f>VLOOKUP(A23,'[3]31'!$A:$D,4,FALSE)</f>
        <v>105</v>
      </c>
      <c r="E23" s="335" t="str">
        <f t="shared" si="3"/>
        <v/>
      </c>
      <c r="F23" s="326" t="str">
        <f t="shared" si="1"/>
        <v>是</v>
      </c>
      <c r="G23" s="307" t="str">
        <f t="shared" si="2"/>
        <v>项</v>
      </c>
    </row>
    <row r="24" s="300" customFormat="1" ht="36" hidden="1" customHeight="1" spans="1:7">
      <c r="A24" s="330">
        <v>2082299</v>
      </c>
      <c r="B24" s="327" t="s">
        <v>1342</v>
      </c>
      <c r="C24" s="328">
        <f>VLOOKUP(A24,'[3]31'!$A:$C,3,FALSE)</f>
        <v>0</v>
      </c>
      <c r="D24" s="328">
        <f>VLOOKUP(A24,'[3]31'!$A:$D,4,FALSE)</f>
        <v>0</v>
      </c>
      <c r="E24" s="331" t="str">
        <f t="shared" si="3"/>
        <v/>
      </c>
      <c r="F24" s="326" t="str">
        <f t="shared" si="1"/>
        <v>否</v>
      </c>
      <c r="G24" s="307" t="str">
        <f t="shared" si="2"/>
        <v>项</v>
      </c>
    </row>
    <row r="25" s="300" customFormat="1" ht="36" customHeight="1" spans="1:7">
      <c r="A25" s="322">
        <v>20823</v>
      </c>
      <c r="B25" s="323" t="s">
        <v>1343</v>
      </c>
      <c r="C25" s="324">
        <f>VLOOKUP(A25,'[3]31'!$A:$C,3,FALSE)</f>
        <v>10</v>
      </c>
      <c r="D25" s="324">
        <f>VLOOKUP(A25,'[3]31'!$A:$D,4,FALSE)</f>
        <v>28</v>
      </c>
      <c r="E25" s="333">
        <f t="shared" si="3"/>
        <v>1.8</v>
      </c>
      <c r="F25" s="326" t="str">
        <f t="shared" si="1"/>
        <v>是</v>
      </c>
      <c r="G25" s="307" t="str">
        <f t="shared" si="2"/>
        <v>款</v>
      </c>
    </row>
    <row r="26" s="300" customFormat="1" ht="36" hidden="1" customHeight="1" spans="1:7">
      <c r="A26" s="330">
        <v>2082301</v>
      </c>
      <c r="B26" s="327" t="s">
        <v>1340</v>
      </c>
      <c r="C26" s="328">
        <f>VLOOKUP(A26,'[3]31'!$A:$C,3,FALSE)</f>
        <v>0</v>
      </c>
      <c r="D26" s="328">
        <f>VLOOKUP(A26,'[3]31'!$A:$D,4,FALSE)</f>
        <v>0</v>
      </c>
      <c r="E26" s="331" t="str">
        <f t="shared" si="3"/>
        <v/>
      </c>
      <c r="F26" s="326" t="str">
        <f t="shared" si="1"/>
        <v>否</v>
      </c>
      <c r="G26" s="307" t="str">
        <f t="shared" si="2"/>
        <v>项</v>
      </c>
    </row>
    <row r="27" s="300" customFormat="1" ht="36" hidden="1" customHeight="1" spans="1:7">
      <c r="A27" s="330">
        <v>2082302</v>
      </c>
      <c r="B27" s="327" t="s">
        <v>1341</v>
      </c>
      <c r="C27" s="328">
        <f>VLOOKUP(A27,'[3]31'!$A:$C,3,FALSE)</f>
        <v>0</v>
      </c>
      <c r="D27" s="328">
        <f>VLOOKUP(A27,'[3]31'!$A:$D,4,FALSE)</f>
        <v>0</v>
      </c>
      <c r="E27" s="331" t="str">
        <f t="shared" si="3"/>
        <v/>
      </c>
      <c r="F27" s="326" t="str">
        <f t="shared" si="1"/>
        <v>否</v>
      </c>
      <c r="G27" s="307" t="str">
        <f t="shared" si="2"/>
        <v>项</v>
      </c>
    </row>
    <row r="28" s="300" customFormat="1" ht="36" customHeight="1" spans="1:7">
      <c r="A28" s="330">
        <v>2082399</v>
      </c>
      <c r="B28" s="327" t="s">
        <v>1344</v>
      </c>
      <c r="C28" s="334">
        <f>VLOOKUP(A28,'[3]31'!$A:$C,3,FALSE)</f>
        <v>10</v>
      </c>
      <c r="D28" s="334">
        <f>VLOOKUP(A28,'[3]31'!$A:$D,4,FALSE)</f>
        <v>28</v>
      </c>
      <c r="E28" s="335">
        <f t="shared" si="3"/>
        <v>1.8</v>
      </c>
      <c r="F28" s="326" t="str">
        <f t="shared" si="1"/>
        <v>是</v>
      </c>
      <c r="G28" s="307" t="str">
        <f t="shared" si="2"/>
        <v>项</v>
      </c>
    </row>
    <row r="29" s="303" customFormat="1" ht="36" hidden="1" customHeight="1" spans="1:7">
      <c r="A29" s="322">
        <v>20829</v>
      </c>
      <c r="B29" s="323" t="s">
        <v>1345</v>
      </c>
      <c r="C29" s="328">
        <f>VLOOKUP(A29,'[3]31'!$A:$C,3,FALSE)</f>
        <v>0</v>
      </c>
      <c r="D29" s="328">
        <f>VLOOKUP(A29,'[3]31'!$A:$D,4,FALSE)</f>
        <v>0</v>
      </c>
      <c r="E29" s="332" t="str">
        <f t="shared" si="3"/>
        <v/>
      </c>
      <c r="F29" s="326" t="str">
        <f t="shared" si="1"/>
        <v>否</v>
      </c>
      <c r="G29" s="307" t="str">
        <f t="shared" si="2"/>
        <v>款</v>
      </c>
    </row>
    <row r="30" s="300" customFormat="1" ht="36" hidden="1" customHeight="1" spans="1:7">
      <c r="A30" s="330">
        <v>2082901</v>
      </c>
      <c r="B30" s="327" t="s">
        <v>1341</v>
      </c>
      <c r="C30" s="328">
        <f>VLOOKUP(A30,'[3]31'!$A:$C,3,FALSE)</f>
        <v>0</v>
      </c>
      <c r="D30" s="328">
        <f>VLOOKUP(A30,'[3]31'!$A:$D,4,FALSE)</f>
        <v>0</v>
      </c>
      <c r="E30" s="331" t="str">
        <f t="shared" si="3"/>
        <v/>
      </c>
      <c r="F30" s="326" t="str">
        <f t="shared" si="1"/>
        <v>否</v>
      </c>
      <c r="G30" s="307" t="str">
        <f t="shared" si="2"/>
        <v>项</v>
      </c>
    </row>
    <row r="31" s="300" customFormat="1" ht="36" hidden="1" customHeight="1" spans="1:7">
      <c r="A31" s="330">
        <v>2082999</v>
      </c>
      <c r="B31" s="327" t="s">
        <v>1346</v>
      </c>
      <c r="C31" s="328">
        <f>VLOOKUP(A31,'[3]31'!$A:$C,3,FALSE)</f>
        <v>0</v>
      </c>
      <c r="D31" s="328">
        <f>VLOOKUP(A31,'[3]31'!$A:$D,4,FALSE)</f>
        <v>0</v>
      </c>
      <c r="E31" s="331" t="str">
        <f t="shared" si="3"/>
        <v/>
      </c>
      <c r="F31" s="326" t="str">
        <f t="shared" si="1"/>
        <v>否</v>
      </c>
      <c r="G31" s="307" t="str">
        <f t="shared" si="2"/>
        <v>项</v>
      </c>
    </row>
    <row r="32" s="300" customFormat="1" ht="36" customHeight="1" spans="1:7">
      <c r="A32" s="322">
        <v>211</v>
      </c>
      <c r="B32" s="323" t="s">
        <v>1347</v>
      </c>
      <c r="C32" s="324">
        <f>VLOOKUP(A32,'[3]31'!$A:$C,3,FALSE)</f>
        <v>0</v>
      </c>
      <c r="D32" s="324">
        <f>VLOOKUP(A32,'[3]31'!$A:$D,4,FALSE)</f>
        <v>0</v>
      </c>
      <c r="E32" s="325" t="str">
        <f>IFERROR(D32/C32-1,"")</f>
        <v/>
      </c>
      <c r="F32" s="326" t="str">
        <f t="shared" si="1"/>
        <v>是</v>
      </c>
      <c r="G32" s="307" t="str">
        <f t="shared" si="2"/>
        <v>类</v>
      </c>
    </row>
    <row r="33" s="300" customFormat="1" ht="36" hidden="1" customHeight="1" spans="1:7">
      <c r="A33" s="322">
        <v>21160</v>
      </c>
      <c r="B33" s="323" t="s">
        <v>1348</v>
      </c>
      <c r="C33" s="328">
        <f>VLOOKUP(A33,'[3]31'!$A:$C,3,FALSE)</f>
        <v>0</v>
      </c>
      <c r="D33" s="328">
        <f>VLOOKUP(A33,'[3]31'!$A:$D,4,FALSE)</f>
        <v>0</v>
      </c>
      <c r="E33" s="332" t="str">
        <f t="shared" si="3"/>
        <v/>
      </c>
      <c r="F33" s="326" t="str">
        <f t="shared" si="1"/>
        <v>否</v>
      </c>
      <c r="G33" s="307" t="str">
        <f t="shared" si="2"/>
        <v>款</v>
      </c>
    </row>
    <row r="34" s="300" customFormat="1" ht="36" hidden="1" customHeight="1" spans="1:7">
      <c r="A34" s="336">
        <v>2116001</v>
      </c>
      <c r="B34" s="327" t="s">
        <v>1349</v>
      </c>
      <c r="C34" s="328">
        <f>VLOOKUP(A34,'[3]31'!$A:$C,3,FALSE)</f>
        <v>0</v>
      </c>
      <c r="D34" s="328">
        <f>VLOOKUP(A34,'[3]31'!$A:$D,4,FALSE)</f>
        <v>0</v>
      </c>
      <c r="E34" s="331" t="str">
        <f t="shared" si="3"/>
        <v/>
      </c>
      <c r="F34" s="326" t="str">
        <f t="shared" si="1"/>
        <v>否</v>
      </c>
      <c r="G34" s="307" t="str">
        <f t="shared" si="2"/>
        <v>项</v>
      </c>
    </row>
    <row r="35" s="300" customFormat="1" ht="36" hidden="1" customHeight="1" spans="1:7">
      <c r="A35" s="336">
        <v>2116002</v>
      </c>
      <c r="B35" s="327" t="s">
        <v>1350</v>
      </c>
      <c r="C35" s="328">
        <f>VLOOKUP(A35,'[3]31'!$A:$C,3,FALSE)</f>
        <v>0</v>
      </c>
      <c r="D35" s="328">
        <f>VLOOKUP(A35,'[3]31'!$A:$D,4,FALSE)</f>
        <v>0</v>
      </c>
      <c r="E35" s="331" t="str">
        <f t="shared" si="3"/>
        <v/>
      </c>
      <c r="F35" s="326" t="str">
        <f t="shared" si="1"/>
        <v>否</v>
      </c>
      <c r="G35" s="307" t="str">
        <f t="shared" si="2"/>
        <v>项</v>
      </c>
    </row>
    <row r="36" s="300" customFormat="1" ht="36" hidden="1" customHeight="1" spans="1:7">
      <c r="A36" s="336">
        <v>2116003</v>
      </c>
      <c r="B36" s="327" t="s">
        <v>1351</v>
      </c>
      <c r="C36" s="328">
        <f>VLOOKUP(A36,'[3]31'!$A:$C,3,FALSE)</f>
        <v>0</v>
      </c>
      <c r="D36" s="328">
        <f>VLOOKUP(A36,'[3]31'!$A:$D,4,FALSE)</f>
        <v>0</v>
      </c>
      <c r="E36" s="331" t="str">
        <f t="shared" si="3"/>
        <v/>
      </c>
      <c r="F36" s="326" t="str">
        <f t="shared" si="1"/>
        <v>否</v>
      </c>
      <c r="G36" s="307" t="str">
        <f t="shared" si="2"/>
        <v>项</v>
      </c>
    </row>
    <row r="37" s="303" customFormat="1" ht="36" hidden="1" customHeight="1" spans="1:7">
      <c r="A37" s="336">
        <v>2116099</v>
      </c>
      <c r="B37" s="327" t="s">
        <v>1352</v>
      </c>
      <c r="C37" s="328">
        <f>VLOOKUP(A37,'[3]31'!$A:$C,3,FALSE)</f>
        <v>0</v>
      </c>
      <c r="D37" s="328">
        <f>VLOOKUP(A37,'[3]31'!$A:$D,4,FALSE)</f>
        <v>0</v>
      </c>
      <c r="E37" s="331" t="str">
        <f t="shared" si="3"/>
        <v/>
      </c>
      <c r="F37" s="326" t="str">
        <f t="shared" si="1"/>
        <v>否</v>
      </c>
      <c r="G37" s="307" t="str">
        <f t="shared" si="2"/>
        <v>项</v>
      </c>
    </row>
    <row r="38" s="300" customFormat="1" ht="36" hidden="1" customHeight="1" spans="1:7">
      <c r="A38" s="337">
        <v>21161</v>
      </c>
      <c r="B38" s="323" t="s">
        <v>1353</v>
      </c>
      <c r="C38" s="328">
        <f>VLOOKUP(A38,'[3]31'!$A:$C,3,FALSE)</f>
        <v>0</v>
      </c>
      <c r="D38" s="328">
        <f>VLOOKUP(A38,'[3]31'!$A:$D,4,FALSE)</f>
        <v>0</v>
      </c>
      <c r="E38" s="332" t="str">
        <f t="shared" si="3"/>
        <v/>
      </c>
      <c r="F38" s="326" t="str">
        <f t="shared" si="1"/>
        <v>否</v>
      </c>
      <c r="G38" s="307" t="str">
        <f t="shared" si="2"/>
        <v>款</v>
      </c>
    </row>
    <row r="39" s="300" customFormat="1" ht="36" hidden="1" customHeight="1" spans="1:7">
      <c r="A39" s="336">
        <v>2116101</v>
      </c>
      <c r="B39" s="327" t="s">
        <v>1354</v>
      </c>
      <c r="C39" s="328">
        <f>VLOOKUP(A39,'[3]31'!$A:$C,3,FALSE)</f>
        <v>0</v>
      </c>
      <c r="D39" s="328">
        <f>VLOOKUP(A39,'[3]31'!$A:$D,4,FALSE)</f>
        <v>0</v>
      </c>
      <c r="E39" s="331" t="str">
        <f t="shared" si="3"/>
        <v/>
      </c>
      <c r="F39" s="326" t="str">
        <f t="shared" si="1"/>
        <v>否</v>
      </c>
      <c r="G39" s="307" t="str">
        <f t="shared" si="2"/>
        <v>项</v>
      </c>
    </row>
    <row r="40" s="300" customFormat="1" ht="36" hidden="1" customHeight="1" spans="1:7">
      <c r="A40" s="336">
        <v>2116102</v>
      </c>
      <c r="B40" s="327" t="s">
        <v>1355</v>
      </c>
      <c r="C40" s="328">
        <f>VLOOKUP(A40,'[3]31'!$A:$C,3,FALSE)</f>
        <v>0</v>
      </c>
      <c r="D40" s="328">
        <f>VLOOKUP(A40,'[3]31'!$A:$D,4,FALSE)</f>
        <v>0</v>
      </c>
      <c r="E40" s="331" t="str">
        <f t="shared" si="3"/>
        <v/>
      </c>
      <c r="F40" s="326" t="str">
        <f t="shared" si="1"/>
        <v>否</v>
      </c>
      <c r="G40" s="307" t="str">
        <f t="shared" si="2"/>
        <v>项</v>
      </c>
    </row>
    <row r="41" s="300" customFormat="1" ht="36" hidden="1" customHeight="1" spans="1:7">
      <c r="A41" s="336">
        <v>2116103</v>
      </c>
      <c r="B41" s="327" t="s">
        <v>1356</v>
      </c>
      <c r="C41" s="328">
        <f>VLOOKUP(A41,'[3]31'!$A:$C,3,FALSE)</f>
        <v>0</v>
      </c>
      <c r="D41" s="328">
        <f>VLOOKUP(A41,'[3]31'!$A:$D,4,FALSE)</f>
        <v>0</v>
      </c>
      <c r="E41" s="331" t="str">
        <f t="shared" si="3"/>
        <v/>
      </c>
      <c r="F41" s="326" t="str">
        <f t="shared" si="1"/>
        <v>否</v>
      </c>
      <c r="G41" s="307" t="str">
        <f t="shared" si="2"/>
        <v>项</v>
      </c>
    </row>
    <row r="42" s="300" customFormat="1" ht="36" hidden="1" customHeight="1" spans="1:7">
      <c r="A42" s="336">
        <v>2116104</v>
      </c>
      <c r="B42" s="327" t="s">
        <v>1357</v>
      </c>
      <c r="C42" s="328">
        <f>VLOOKUP(A42,'[3]31'!$A:$C,3,FALSE)</f>
        <v>0</v>
      </c>
      <c r="D42" s="328">
        <f>VLOOKUP(A42,'[3]31'!$A:$D,4,FALSE)</f>
        <v>0</v>
      </c>
      <c r="E42" s="331" t="str">
        <f t="shared" si="3"/>
        <v/>
      </c>
      <c r="F42" s="326" t="str">
        <f t="shared" si="1"/>
        <v>否</v>
      </c>
      <c r="G42" s="307" t="str">
        <f t="shared" si="2"/>
        <v>项</v>
      </c>
    </row>
    <row r="43" s="300" customFormat="1" ht="36" customHeight="1" spans="1:7">
      <c r="A43" s="322">
        <v>212</v>
      </c>
      <c r="B43" s="323" t="s">
        <v>1358</v>
      </c>
      <c r="C43" s="324">
        <f>VLOOKUP(A43,'[3]31'!$A:$C,3,FALSE)</f>
        <v>394</v>
      </c>
      <c r="D43" s="324">
        <f>VLOOKUP(A43,'[3]31'!$A:$D,4,FALSE)</f>
        <v>126331</v>
      </c>
      <c r="E43" s="325">
        <f>IFERROR(D43/C43-1,"")</f>
        <v>319.6371</v>
      </c>
      <c r="F43" s="326" t="str">
        <f t="shared" si="1"/>
        <v>是</v>
      </c>
      <c r="G43" s="307" t="str">
        <f t="shared" si="2"/>
        <v>类</v>
      </c>
    </row>
    <row r="44" s="300" customFormat="1" ht="36" customHeight="1" spans="1:7">
      <c r="A44" s="322">
        <v>21208</v>
      </c>
      <c r="B44" s="323" t="s">
        <v>1359</v>
      </c>
      <c r="C44" s="324">
        <f>VLOOKUP(A44,'[3]31'!$A:$C,3,FALSE)</f>
        <v>9</v>
      </c>
      <c r="D44" s="324">
        <f>VLOOKUP(A44,'[3]31'!$A:$D,4,FALSE)</f>
        <v>125882</v>
      </c>
      <c r="E44" s="325">
        <f>IFERROR(D44/C44-1,"")</f>
        <v>13985.8889</v>
      </c>
      <c r="F44" s="326" t="str">
        <f t="shared" si="1"/>
        <v>是</v>
      </c>
      <c r="G44" s="307" t="str">
        <f t="shared" si="2"/>
        <v>款</v>
      </c>
    </row>
    <row r="45" s="300" customFormat="1" ht="36" customHeight="1" spans="1:7">
      <c r="A45" s="330">
        <v>2120801</v>
      </c>
      <c r="B45" s="327" t="s">
        <v>1360</v>
      </c>
      <c r="C45" s="334">
        <f>VLOOKUP(A45,'[3]31'!$A:$C,3,FALSE)</f>
        <v>0</v>
      </c>
      <c r="D45" s="334">
        <f>VLOOKUP(A45,'[3]31'!$A:$D,4,FALSE)</f>
        <v>25237</v>
      </c>
      <c r="E45" s="335" t="str">
        <f t="shared" si="3"/>
        <v/>
      </c>
      <c r="F45" s="326" t="str">
        <f t="shared" si="1"/>
        <v>是</v>
      </c>
      <c r="G45" s="307" t="str">
        <f t="shared" si="2"/>
        <v>项</v>
      </c>
    </row>
    <row r="46" s="300" customFormat="1" ht="36" customHeight="1" spans="1:7">
      <c r="A46" s="330">
        <v>2120802</v>
      </c>
      <c r="B46" s="327" t="s">
        <v>1361</v>
      </c>
      <c r="C46" s="334">
        <f>VLOOKUP(A46,'[3]31'!$A:$C,3,FALSE)</f>
        <v>0</v>
      </c>
      <c r="D46" s="334">
        <f>VLOOKUP(A46,'[3]31'!$A:$D,4,FALSE)</f>
        <v>20899</v>
      </c>
      <c r="E46" s="335" t="str">
        <f t="shared" si="3"/>
        <v/>
      </c>
      <c r="F46" s="326" t="str">
        <f t="shared" si="1"/>
        <v>是</v>
      </c>
      <c r="G46" s="307" t="str">
        <f t="shared" si="2"/>
        <v>项</v>
      </c>
    </row>
    <row r="47" s="300" customFormat="1" ht="36" hidden="1" customHeight="1" spans="1:7">
      <c r="A47" s="330">
        <v>2120803</v>
      </c>
      <c r="B47" s="327" t="s">
        <v>1362</v>
      </c>
      <c r="C47" s="328">
        <f>VLOOKUP(A47,'[3]31'!$A:$C,3,FALSE)</f>
        <v>0</v>
      </c>
      <c r="D47" s="328">
        <f>VLOOKUP(A47,'[3]31'!$A:$D,4,FALSE)</f>
        <v>0</v>
      </c>
      <c r="E47" s="331" t="str">
        <f t="shared" si="3"/>
        <v/>
      </c>
      <c r="F47" s="326" t="str">
        <f t="shared" si="1"/>
        <v>否</v>
      </c>
      <c r="G47" s="307" t="str">
        <f t="shared" si="2"/>
        <v>项</v>
      </c>
    </row>
    <row r="48" s="300" customFormat="1" ht="36" hidden="1" customHeight="1" spans="1:7">
      <c r="A48" s="330">
        <v>2120804</v>
      </c>
      <c r="B48" s="327" t="s">
        <v>1363</v>
      </c>
      <c r="C48" s="328">
        <f>VLOOKUP(A48,'[3]31'!$A:$C,3,FALSE)</f>
        <v>0</v>
      </c>
      <c r="D48" s="328">
        <f>VLOOKUP(A48,'[3]31'!$A:$D,4,FALSE)</f>
        <v>0</v>
      </c>
      <c r="E48" s="331" t="str">
        <f t="shared" si="3"/>
        <v/>
      </c>
      <c r="F48" s="326" t="str">
        <f t="shared" si="1"/>
        <v>否</v>
      </c>
      <c r="G48" s="307" t="str">
        <f t="shared" si="2"/>
        <v>项</v>
      </c>
    </row>
    <row r="49" s="300" customFormat="1" ht="36" hidden="1" customHeight="1" spans="1:7">
      <c r="A49" s="330">
        <v>2120805</v>
      </c>
      <c r="B49" s="327" t="s">
        <v>1364</v>
      </c>
      <c r="C49" s="328">
        <f>VLOOKUP(A49,'[3]31'!$A:$C,3,FALSE)</f>
        <v>0</v>
      </c>
      <c r="D49" s="328">
        <f>VLOOKUP(A49,'[3]31'!$A:$D,4,FALSE)</f>
        <v>0</v>
      </c>
      <c r="E49" s="331" t="str">
        <f t="shared" si="3"/>
        <v/>
      </c>
      <c r="F49" s="326" t="str">
        <f t="shared" si="1"/>
        <v>否</v>
      </c>
      <c r="G49" s="307" t="str">
        <f t="shared" si="2"/>
        <v>项</v>
      </c>
    </row>
    <row r="50" s="300" customFormat="1" ht="36" hidden="1" customHeight="1" spans="1:7">
      <c r="A50" s="330">
        <v>2120806</v>
      </c>
      <c r="B50" s="327" t="s">
        <v>1365</v>
      </c>
      <c r="C50" s="328">
        <f>VLOOKUP(A50,'[3]31'!$A:$C,3,FALSE)</f>
        <v>0</v>
      </c>
      <c r="D50" s="328">
        <f>VLOOKUP(A50,'[3]31'!$A:$D,4,FALSE)</f>
        <v>0</v>
      </c>
      <c r="E50" s="331" t="str">
        <f t="shared" si="3"/>
        <v/>
      </c>
      <c r="F50" s="326" t="str">
        <f t="shared" si="1"/>
        <v>否</v>
      </c>
      <c r="G50" s="307" t="str">
        <f t="shared" si="2"/>
        <v>项</v>
      </c>
    </row>
    <row r="51" s="300" customFormat="1" ht="36" hidden="1" customHeight="1" spans="1:7">
      <c r="A51" s="330">
        <v>2120807</v>
      </c>
      <c r="B51" s="327" t="s">
        <v>1366</v>
      </c>
      <c r="C51" s="328">
        <f>VLOOKUP(A51,'[3]31'!$A:$C,3,FALSE)</f>
        <v>0</v>
      </c>
      <c r="D51" s="328">
        <f>VLOOKUP(A51,'[3]31'!$A:$D,4,FALSE)</f>
        <v>0</v>
      </c>
      <c r="E51" s="331" t="str">
        <f t="shared" si="3"/>
        <v/>
      </c>
      <c r="F51" s="326" t="str">
        <f t="shared" si="1"/>
        <v>否</v>
      </c>
      <c r="G51" s="307" t="str">
        <f t="shared" si="2"/>
        <v>项</v>
      </c>
    </row>
    <row r="52" s="300" customFormat="1" ht="36" hidden="1" customHeight="1" spans="1:7">
      <c r="A52" s="330">
        <v>2120809</v>
      </c>
      <c r="B52" s="327" t="s">
        <v>1367</v>
      </c>
      <c r="C52" s="328">
        <f>VLOOKUP(A52,'[3]31'!$A:$C,3,FALSE)</f>
        <v>0</v>
      </c>
      <c r="D52" s="328">
        <f>VLOOKUP(A52,'[3]31'!$A:$D,4,FALSE)</f>
        <v>0</v>
      </c>
      <c r="E52" s="331" t="str">
        <f t="shared" si="3"/>
        <v/>
      </c>
      <c r="F52" s="326" t="str">
        <f t="shared" si="1"/>
        <v>否</v>
      </c>
      <c r="G52" s="307" t="str">
        <f t="shared" si="2"/>
        <v>项</v>
      </c>
    </row>
    <row r="53" s="300" customFormat="1" ht="36" hidden="1" customHeight="1" spans="1:7">
      <c r="A53" s="330">
        <v>2120810</v>
      </c>
      <c r="B53" s="327" t="s">
        <v>1368</v>
      </c>
      <c r="C53" s="328">
        <f>VLOOKUP(A53,'[3]31'!$A:$C,3,FALSE)</f>
        <v>0</v>
      </c>
      <c r="D53" s="328">
        <f>VLOOKUP(A53,'[3]31'!$A:$D,4,FALSE)</f>
        <v>0</v>
      </c>
      <c r="E53" s="331" t="str">
        <f t="shared" si="3"/>
        <v/>
      </c>
      <c r="F53" s="326" t="str">
        <f t="shared" si="1"/>
        <v>否</v>
      </c>
      <c r="G53" s="307" t="str">
        <f t="shared" si="2"/>
        <v>项</v>
      </c>
    </row>
    <row r="54" s="300" customFormat="1" ht="36" hidden="1" customHeight="1" spans="1:7">
      <c r="A54" s="330">
        <v>2120811</v>
      </c>
      <c r="B54" s="327" t="s">
        <v>1369</v>
      </c>
      <c r="C54" s="328">
        <f>VLOOKUP(A54,'[3]31'!$A:$C,3,FALSE)</f>
        <v>0</v>
      </c>
      <c r="D54" s="328">
        <f>VLOOKUP(A54,'[3]31'!$A:$D,4,FALSE)</f>
        <v>0</v>
      </c>
      <c r="E54" s="331" t="str">
        <f t="shared" si="3"/>
        <v/>
      </c>
      <c r="F54" s="326" t="str">
        <f t="shared" si="1"/>
        <v>否</v>
      </c>
      <c r="G54" s="307" t="str">
        <f t="shared" si="2"/>
        <v>项</v>
      </c>
    </row>
    <row r="55" s="300" customFormat="1" ht="36" hidden="1" customHeight="1" spans="1:7">
      <c r="A55" s="330">
        <v>2120813</v>
      </c>
      <c r="B55" s="327" t="s">
        <v>1370</v>
      </c>
      <c r="C55" s="328">
        <f>VLOOKUP(A55,'[3]31'!$A:$C,3,FALSE)</f>
        <v>0</v>
      </c>
      <c r="D55" s="328">
        <f>VLOOKUP(A55,'[3]31'!$A:$D,4,FALSE)</f>
        <v>0</v>
      </c>
      <c r="E55" s="331" t="str">
        <f t="shared" si="3"/>
        <v/>
      </c>
      <c r="F55" s="326" t="str">
        <f t="shared" si="1"/>
        <v>否</v>
      </c>
      <c r="G55" s="307" t="str">
        <f t="shared" si="2"/>
        <v>项</v>
      </c>
    </row>
    <row r="56" s="300" customFormat="1" ht="36" customHeight="1" spans="1:7">
      <c r="A56" s="330">
        <v>2120899</v>
      </c>
      <c r="B56" s="327" t="s">
        <v>1371</v>
      </c>
      <c r="C56" s="334">
        <f>VLOOKUP(A56,'[3]31'!$A:$C,3,FALSE)</f>
        <v>9</v>
      </c>
      <c r="D56" s="334">
        <f>VLOOKUP(A56,'[3]31'!$A:$D,4,FALSE)</f>
        <v>79746</v>
      </c>
      <c r="E56" s="338">
        <f>IFERROR(D56/C56-1,"")</f>
        <v>8859.6667</v>
      </c>
      <c r="F56" s="326" t="str">
        <f t="shared" si="1"/>
        <v>是</v>
      </c>
      <c r="G56" s="307" t="str">
        <f t="shared" si="2"/>
        <v>项</v>
      </c>
    </row>
    <row r="57" s="300" customFormat="1" ht="36" hidden="1" customHeight="1" spans="1:7">
      <c r="A57" s="322">
        <v>21210</v>
      </c>
      <c r="B57" s="323" t="s">
        <v>1372</v>
      </c>
      <c r="C57" s="328">
        <f>VLOOKUP(A57,'[3]31'!$A:$C,3,FALSE)</f>
        <v>0</v>
      </c>
      <c r="D57" s="328">
        <f>VLOOKUP(A57,'[3]31'!$A:$D,4,FALSE)</f>
        <v>0</v>
      </c>
      <c r="E57" s="332" t="str">
        <f t="shared" si="3"/>
        <v/>
      </c>
      <c r="F57" s="326" t="str">
        <f t="shared" si="1"/>
        <v>否</v>
      </c>
      <c r="G57" s="307" t="str">
        <f t="shared" si="2"/>
        <v>款</v>
      </c>
    </row>
    <row r="58" s="300" customFormat="1" ht="36" hidden="1" customHeight="1" spans="1:7">
      <c r="A58" s="330">
        <v>2121001</v>
      </c>
      <c r="B58" s="327" t="s">
        <v>1360</v>
      </c>
      <c r="C58" s="328">
        <f>VLOOKUP(A58,'[3]31'!$A:$C,3,FALSE)</f>
        <v>0</v>
      </c>
      <c r="D58" s="328">
        <f>VLOOKUP(A58,'[3]31'!$A:$D,4,FALSE)</f>
        <v>0</v>
      </c>
      <c r="E58" s="331" t="str">
        <f t="shared" si="3"/>
        <v/>
      </c>
      <c r="F58" s="326" t="str">
        <f t="shared" si="1"/>
        <v>否</v>
      </c>
      <c r="G58" s="307" t="str">
        <f t="shared" si="2"/>
        <v>项</v>
      </c>
    </row>
    <row r="59" s="300" customFormat="1" ht="36" hidden="1" customHeight="1" spans="1:7">
      <c r="A59" s="330">
        <v>2121002</v>
      </c>
      <c r="B59" s="327" t="s">
        <v>1361</v>
      </c>
      <c r="C59" s="328">
        <f>VLOOKUP(A59,'[3]31'!$A:$C,3,FALSE)</f>
        <v>0</v>
      </c>
      <c r="D59" s="328">
        <f>VLOOKUP(A59,'[3]31'!$A:$D,4,FALSE)</f>
        <v>0</v>
      </c>
      <c r="E59" s="331" t="str">
        <f t="shared" si="3"/>
        <v/>
      </c>
      <c r="F59" s="326" t="str">
        <f t="shared" si="1"/>
        <v>否</v>
      </c>
      <c r="G59" s="307" t="str">
        <f t="shared" si="2"/>
        <v>项</v>
      </c>
    </row>
    <row r="60" s="300" customFormat="1" ht="36" hidden="1" customHeight="1" spans="1:7">
      <c r="A60" s="330">
        <v>2121099</v>
      </c>
      <c r="B60" s="327" t="s">
        <v>1373</v>
      </c>
      <c r="C60" s="328">
        <f>VLOOKUP(A60,'[3]31'!$A:$C,3,FALSE)</f>
        <v>0</v>
      </c>
      <c r="D60" s="328">
        <f>VLOOKUP(A60,'[3]31'!$A:$D,4,FALSE)</f>
        <v>0</v>
      </c>
      <c r="E60" s="331" t="str">
        <f t="shared" si="3"/>
        <v/>
      </c>
      <c r="F60" s="326" t="str">
        <f t="shared" si="1"/>
        <v>否</v>
      </c>
      <c r="G60" s="307" t="str">
        <f t="shared" si="2"/>
        <v>项</v>
      </c>
    </row>
    <row r="61" s="300" customFormat="1" ht="36" hidden="1" customHeight="1" spans="1:7">
      <c r="A61" s="322">
        <v>21211</v>
      </c>
      <c r="B61" s="323" t="s">
        <v>1374</v>
      </c>
      <c r="C61" s="328">
        <f>VLOOKUP(A61,'[3]31'!$A:$C,3,FALSE)</f>
        <v>0</v>
      </c>
      <c r="D61" s="328">
        <f>VLOOKUP(A61,'[3]31'!$A:$D,4,FALSE)</f>
        <v>0</v>
      </c>
      <c r="E61" s="332" t="str">
        <f t="shared" si="3"/>
        <v/>
      </c>
      <c r="F61" s="326" t="str">
        <f t="shared" si="1"/>
        <v>否</v>
      </c>
      <c r="G61" s="307" t="str">
        <f t="shared" si="2"/>
        <v>款</v>
      </c>
    </row>
    <row r="62" s="300" customFormat="1" ht="36" hidden="1" customHeight="1" spans="1:7">
      <c r="A62" s="322">
        <v>21213</v>
      </c>
      <c r="B62" s="323" t="s">
        <v>1375</v>
      </c>
      <c r="C62" s="328">
        <f>VLOOKUP(A62,'[3]31'!$A:$C,3,FALSE)</f>
        <v>0</v>
      </c>
      <c r="D62" s="328">
        <f>VLOOKUP(A62,'[3]31'!$A:$D,4,FALSE)</f>
        <v>0</v>
      </c>
      <c r="E62" s="332" t="str">
        <f t="shared" si="3"/>
        <v/>
      </c>
      <c r="F62" s="326" t="str">
        <f t="shared" si="1"/>
        <v>否</v>
      </c>
      <c r="G62" s="307" t="str">
        <f t="shared" si="2"/>
        <v>款</v>
      </c>
    </row>
    <row r="63" s="300" customFormat="1" ht="36" hidden="1" customHeight="1" spans="1:7">
      <c r="A63" s="330">
        <v>2121301</v>
      </c>
      <c r="B63" s="327" t="s">
        <v>1376</v>
      </c>
      <c r="C63" s="328">
        <f>VLOOKUP(A63,'[3]31'!$A:$C,3,FALSE)</f>
        <v>0</v>
      </c>
      <c r="D63" s="328">
        <f>VLOOKUP(A63,'[3]31'!$A:$D,4,FALSE)</f>
        <v>0</v>
      </c>
      <c r="E63" s="331" t="str">
        <f t="shared" si="3"/>
        <v/>
      </c>
      <c r="F63" s="326" t="str">
        <f t="shared" si="1"/>
        <v>否</v>
      </c>
      <c r="G63" s="307" t="str">
        <f t="shared" si="2"/>
        <v>项</v>
      </c>
    </row>
    <row r="64" s="300" customFormat="1" ht="36" hidden="1" customHeight="1" spans="1:7">
      <c r="A64" s="330">
        <v>2121302</v>
      </c>
      <c r="B64" s="327" t="s">
        <v>1377</v>
      </c>
      <c r="C64" s="328">
        <f>VLOOKUP(A64,'[3]31'!$A:$C,3,FALSE)</f>
        <v>0</v>
      </c>
      <c r="D64" s="328">
        <f>VLOOKUP(A64,'[3]31'!$A:$D,4,FALSE)</f>
        <v>0</v>
      </c>
      <c r="E64" s="331" t="str">
        <f t="shared" si="3"/>
        <v/>
      </c>
      <c r="F64" s="326" t="str">
        <f t="shared" si="1"/>
        <v>否</v>
      </c>
      <c r="G64" s="307" t="str">
        <f t="shared" si="2"/>
        <v>项</v>
      </c>
    </row>
    <row r="65" s="300" customFormat="1" ht="36" hidden="1" customHeight="1" spans="1:7">
      <c r="A65" s="330">
        <v>2121303</v>
      </c>
      <c r="B65" s="327" t="s">
        <v>1378</v>
      </c>
      <c r="C65" s="328">
        <f>VLOOKUP(A65,'[3]31'!$A:$C,3,FALSE)</f>
        <v>0</v>
      </c>
      <c r="D65" s="328">
        <f>VLOOKUP(A65,'[3]31'!$A:$D,4,FALSE)</f>
        <v>0</v>
      </c>
      <c r="E65" s="331" t="str">
        <f t="shared" si="3"/>
        <v/>
      </c>
      <c r="F65" s="326" t="str">
        <f t="shared" si="1"/>
        <v>否</v>
      </c>
      <c r="G65" s="307" t="str">
        <f t="shared" si="2"/>
        <v>项</v>
      </c>
    </row>
    <row r="66" s="300" customFormat="1" ht="36" hidden="1" customHeight="1" spans="1:7">
      <c r="A66" s="330">
        <v>2121304</v>
      </c>
      <c r="B66" s="327" t="s">
        <v>1379</v>
      </c>
      <c r="C66" s="328">
        <f>VLOOKUP(A66,'[3]31'!$A:$C,3,FALSE)</f>
        <v>0</v>
      </c>
      <c r="D66" s="328">
        <f>VLOOKUP(A66,'[3]31'!$A:$D,4,FALSE)</f>
        <v>0</v>
      </c>
      <c r="E66" s="331" t="str">
        <f t="shared" si="3"/>
        <v/>
      </c>
      <c r="F66" s="326" t="str">
        <f t="shared" si="1"/>
        <v>否</v>
      </c>
      <c r="G66" s="307" t="str">
        <f t="shared" si="2"/>
        <v>项</v>
      </c>
    </row>
    <row r="67" s="300" customFormat="1" ht="36" hidden="1" customHeight="1" spans="1:7">
      <c r="A67" s="330">
        <v>2121399</v>
      </c>
      <c r="B67" s="327" t="s">
        <v>1380</v>
      </c>
      <c r="C67" s="328">
        <f>VLOOKUP(A67,'[3]31'!$A:$C,3,FALSE)</f>
        <v>0</v>
      </c>
      <c r="D67" s="328">
        <f>VLOOKUP(A67,'[3]31'!$A:$D,4,FALSE)</f>
        <v>0</v>
      </c>
      <c r="E67" s="331" t="str">
        <f t="shared" si="3"/>
        <v/>
      </c>
      <c r="F67" s="326" t="str">
        <f t="shared" si="1"/>
        <v>否</v>
      </c>
      <c r="G67" s="307" t="str">
        <f t="shared" si="2"/>
        <v>项</v>
      </c>
    </row>
    <row r="68" s="300" customFormat="1" ht="36" customHeight="1" spans="1:7">
      <c r="A68" s="322">
        <v>21214</v>
      </c>
      <c r="B68" s="323" t="s">
        <v>1381</v>
      </c>
      <c r="C68" s="324">
        <f>VLOOKUP(A68,'[3]31'!$A:$C,3,FALSE)</f>
        <v>385</v>
      </c>
      <c r="D68" s="324">
        <f>VLOOKUP(A68,'[3]31'!$A:$D,4,FALSE)</f>
        <v>449</v>
      </c>
      <c r="E68" s="333">
        <f t="shared" ref="E68:E131" si="4">IF(C68&gt;0,D68/C68-1,IF(C68&lt;0,-(D68/C68-1),""))</f>
        <v>0.1662</v>
      </c>
      <c r="F68" s="326" t="str">
        <f t="shared" ref="F68:F131" si="5">IF(LEN(A68)=3,"是",IF(B68&lt;&gt;"",IF(SUM(C68:D68)&lt;&gt;0,"是","否"),"是"))</f>
        <v>是</v>
      </c>
      <c r="G68" s="307" t="str">
        <f t="shared" ref="G68:G131" si="6">IF(LEN(A68)=3,"类",IF(LEN(A68)=5,"款","项"))</f>
        <v>款</v>
      </c>
    </row>
    <row r="69" s="300" customFormat="1" ht="36" customHeight="1" spans="1:7">
      <c r="A69" s="330">
        <v>2121401</v>
      </c>
      <c r="B69" s="327" t="s">
        <v>1382</v>
      </c>
      <c r="C69" s="334">
        <f>VLOOKUP(A69,'[3]31'!$A:$C,3,FALSE)</f>
        <v>385</v>
      </c>
      <c r="D69" s="334">
        <f>VLOOKUP(A69,'[3]31'!$A:$D,4,FALSE)</f>
        <v>449</v>
      </c>
      <c r="E69" s="335">
        <f t="shared" si="4"/>
        <v>0.1662</v>
      </c>
      <c r="F69" s="326" t="str">
        <f t="shared" si="5"/>
        <v>是</v>
      </c>
      <c r="G69" s="307" t="str">
        <f t="shared" si="6"/>
        <v>项</v>
      </c>
    </row>
    <row r="70" s="300" customFormat="1" ht="36" hidden="1" customHeight="1" spans="1:7">
      <c r="A70" s="330">
        <v>2121402</v>
      </c>
      <c r="B70" s="327" t="s">
        <v>1383</v>
      </c>
      <c r="C70" s="328">
        <f>VLOOKUP(A70,'[3]31'!$A:$C,3,FALSE)</f>
        <v>0</v>
      </c>
      <c r="D70" s="328">
        <f>VLOOKUP(A70,'[3]31'!$A:$D,4,FALSE)</f>
        <v>0</v>
      </c>
      <c r="E70" s="331" t="str">
        <f t="shared" si="4"/>
        <v/>
      </c>
      <c r="F70" s="326" t="str">
        <f t="shared" si="5"/>
        <v>否</v>
      </c>
      <c r="G70" s="307" t="str">
        <f t="shared" si="6"/>
        <v>项</v>
      </c>
    </row>
    <row r="71" s="300" customFormat="1" ht="36" hidden="1" customHeight="1" spans="1:7">
      <c r="A71" s="330">
        <v>2121499</v>
      </c>
      <c r="B71" s="327" t="s">
        <v>1384</v>
      </c>
      <c r="C71" s="328">
        <f>VLOOKUP(A71,'[3]31'!$A:$C,3,FALSE)</f>
        <v>0</v>
      </c>
      <c r="D71" s="328">
        <f>VLOOKUP(A71,'[3]31'!$A:$D,4,FALSE)</f>
        <v>0</v>
      </c>
      <c r="E71" s="331" t="str">
        <f t="shared" si="4"/>
        <v/>
      </c>
      <c r="F71" s="326" t="str">
        <f t="shared" si="5"/>
        <v>否</v>
      </c>
      <c r="G71" s="307" t="str">
        <f t="shared" si="6"/>
        <v>项</v>
      </c>
    </row>
    <row r="72" s="300" customFormat="1" ht="36" hidden="1" customHeight="1" spans="1:7">
      <c r="A72" s="322">
        <v>21215</v>
      </c>
      <c r="B72" s="323" t="s">
        <v>1385</v>
      </c>
      <c r="C72" s="328">
        <f>VLOOKUP(A72,'[3]31'!$A:$C,3,FALSE)</f>
        <v>0</v>
      </c>
      <c r="D72" s="328">
        <f>VLOOKUP(A72,'[3]31'!$A:$D,4,FALSE)</f>
        <v>0</v>
      </c>
      <c r="E72" s="332" t="str">
        <f t="shared" si="4"/>
        <v/>
      </c>
      <c r="F72" s="326" t="str">
        <f t="shared" si="5"/>
        <v>否</v>
      </c>
      <c r="G72" s="307" t="str">
        <f t="shared" si="6"/>
        <v>款</v>
      </c>
    </row>
    <row r="73" s="300" customFormat="1" ht="36" hidden="1" customHeight="1" spans="1:7">
      <c r="A73" s="330">
        <v>2121501</v>
      </c>
      <c r="B73" s="327" t="s">
        <v>1360</v>
      </c>
      <c r="C73" s="328">
        <f>VLOOKUP(A73,'[3]31'!$A:$C,3,FALSE)</f>
        <v>0</v>
      </c>
      <c r="D73" s="328">
        <f>VLOOKUP(A73,'[3]31'!$A:$D,4,FALSE)</f>
        <v>0</v>
      </c>
      <c r="E73" s="331" t="str">
        <f t="shared" si="4"/>
        <v/>
      </c>
      <c r="F73" s="326" t="str">
        <f t="shared" si="5"/>
        <v>否</v>
      </c>
      <c r="G73" s="307" t="str">
        <f t="shared" si="6"/>
        <v>项</v>
      </c>
    </row>
    <row r="74" s="300" customFormat="1" ht="36" hidden="1" customHeight="1" spans="1:7">
      <c r="A74" s="330">
        <v>2121502</v>
      </c>
      <c r="B74" s="327" t="s">
        <v>1361</v>
      </c>
      <c r="C74" s="328">
        <f>VLOOKUP(A74,'[3]31'!$A:$C,3,FALSE)</f>
        <v>0</v>
      </c>
      <c r="D74" s="328">
        <f>VLOOKUP(A74,'[3]31'!$A:$D,4,FALSE)</f>
        <v>0</v>
      </c>
      <c r="E74" s="331" t="str">
        <f t="shared" si="4"/>
        <v/>
      </c>
      <c r="F74" s="326" t="str">
        <f t="shared" si="5"/>
        <v>否</v>
      </c>
      <c r="G74" s="307" t="str">
        <f t="shared" si="6"/>
        <v>项</v>
      </c>
    </row>
    <row r="75" s="300" customFormat="1" ht="36" hidden="1" customHeight="1" spans="1:7">
      <c r="A75" s="330">
        <v>2121599</v>
      </c>
      <c r="B75" s="327" t="s">
        <v>1386</v>
      </c>
      <c r="C75" s="328">
        <f>VLOOKUP(A75,'[3]31'!$A:$C,3,FALSE)</f>
        <v>0</v>
      </c>
      <c r="D75" s="328">
        <f>VLOOKUP(A75,'[3]31'!$A:$D,4,FALSE)</f>
        <v>0</v>
      </c>
      <c r="E75" s="331" t="str">
        <f t="shared" si="4"/>
        <v/>
      </c>
      <c r="F75" s="326" t="str">
        <f t="shared" si="5"/>
        <v>否</v>
      </c>
      <c r="G75" s="307" t="str">
        <f t="shared" si="6"/>
        <v>项</v>
      </c>
    </row>
    <row r="76" s="300" customFormat="1" ht="36" hidden="1" customHeight="1" spans="1:7">
      <c r="A76" s="322">
        <v>21216</v>
      </c>
      <c r="B76" s="323" t="s">
        <v>1387</v>
      </c>
      <c r="C76" s="328">
        <f>VLOOKUP(A76,'[3]31'!$A:$C,3,FALSE)</f>
        <v>0</v>
      </c>
      <c r="D76" s="328">
        <f>VLOOKUP(A76,'[3]31'!$A:$D,4,FALSE)</f>
        <v>0</v>
      </c>
      <c r="E76" s="332" t="str">
        <f t="shared" si="4"/>
        <v/>
      </c>
      <c r="F76" s="326" t="str">
        <f t="shared" si="5"/>
        <v>否</v>
      </c>
      <c r="G76" s="307" t="str">
        <f t="shared" si="6"/>
        <v>款</v>
      </c>
    </row>
    <row r="77" s="300" customFormat="1" ht="36" hidden="1" customHeight="1" spans="1:7">
      <c r="A77" s="330">
        <v>2121601</v>
      </c>
      <c r="B77" s="327" t="s">
        <v>1360</v>
      </c>
      <c r="C77" s="328">
        <f>VLOOKUP(A77,'[3]31'!$A:$C,3,FALSE)</f>
        <v>0</v>
      </c>
      <c r="D77" s="328">
        <f>VLOOKUP(A77,'[3]31'!$A:$D,4,FALSE)</f>
        <v>0</v>
      </c>
      <c r="E77" s="331" t="str">
        <f t="shared" si="4"/>
        <v/>
      </c>
      <c r="F77" s="326" t="str">
        <f t="shared" si="5"/>
        <v>否</v>
      </c>
      <c r="G77" s="307" t="str">
        <f t="shared" si="6"/>
        <v>项</v>
      </c>
    </row>
    <row r="78" s="300" customFormat="1" ht="36" hidden="1" customHeight="1" spans="1:7">
      <c r="A78" s="330">
        <v>2121602</v>
      </c>
      <c r="B78" s="327" t="s">
        <v>1361</v>
      </c>
      <c r="C78" s="328">
        <f>VLOOKUP(A78,'[3]31'!$A:$C,3,FALSE)</f>
        <v>0</v>
      </c>
      <c r="D78" s="328">
        <f>VLOOKUP(A78,'[3]31'!$A:$D,4,FALSE)</f>
        <v>0</v>
      </c>
      <c r="E78" s="331" t="str">
        <f t="shared" si="4"/>
        <v/>
      </c>
      <c r="F78" s="326" t="str">
        <f t="shared" si="5"/>
        <v>否</v>
      </c>
      <c r="G78" s="307" t="str">
        <f t="shared" si="6"/>
        <v>项</v>
      </c>
    </row>
    <row r="79" s="300" customFormat="1" ht="36" hidden="1" customHeight="1" spans="1:7">
      <c r="A79" s="330">
        <v>2121699</v>
      </c>
      <c r="B79" s="327" t="s">
        <v>1388</v>
      </c>
      <c r="C79" s="328">
        <f>VLOOKUP(A79,'[3]31'!$A:$C,3,FALSE)</f>
        <v>0</v>
      </c>
      <c r="D79" s="328">
        <f>VLOOKUP(A79,'[3]31'!$A:$D,4,FALSE)</f>
        <v>0</v>
      </c>
      <c r="E79" s="331" t="str">
        <f t="shared" si="4"/>
        <v/>
      </c>
      <c r="F79" s="326" t="str">
        <f t="shared" si="5"/>
        <v>否</v>
      </c>
      <c r="G79" s="307" t="str">
        <f t="shared" si="6"/>
        <v>项</v>
      </c>
    </row>
    <row r="80" s="300" customFormat="1" ht="36" hidden="1" customHeight="1" spans="1:7">
      <c r="A80" s="322">
        <v>21217</v>
      </c>
      <c r="B80" s="323" t="s">
        <v>1389</v>
      </c>
      <c r="C80" s="328">
        <f>VLOOKUP(A80,'[3]31'!$A:$C,3,FALSE)</f>
        <v>0</v>
      </c>
      <c r="D80" s="328">
        <f>VLOOKUP(A80,'[3]31'!$A:$D,4,FALSE)</f>
        <v>0</v>
      </c>
      <c r="E80" s="332" t="str">
        <f t="shared" si="4"/>
        <v/>
      </c>
      <c r="F80" s="326" t="str">
        <f t="shared" si="5"/>
        <v>否</v>
      </c>
      <c r="G80" s="307" t="str">
        <f t="shared" si="6"/>
        <v>款</v>
      </c>
    </row>
    <row r="81" s="300" customFormat="1" ht="36" hidden="1" customHeight="1" spans="1:7">
      <c r="A81" s="330">
        <v>2121701</v>
      </c>
      <c r="B81" s="327" t="s">
        <v>1376</v>
      </c>
      <c r="C81" s="328">
        <f>VLOOKUP(A81,'[3]31'!$A:$C,3,FALSE)</f>
        <v>0</v>
      </c>
      <c r="D81" s="328">
        <f>VLOOKUP(A81,'[3]31'!$A:$D,4,FALSE)</f>
        <v>0</v>
      </c>
      <c r="E81" s="331" t="str">
        <f t="shared" si="4"/>
        <v/>
      </c>
      <c r="F81" s="326" t="str">
        <f t="shared" si="5"/>
        <v>否</v>
      </c>
      <c r="G81" s="307" t="str">
        <f t="shared" si="6"/>
        <v>项</v>
      </c>
    </row>
    <row r="82" s="300" customFormat="1" ht="36" hidden="1" customHeight="1" spans="1:7">
      <c r="A82" s="330">
        <v>2121702</v>
      </c>
      <c r="B82" s="327" t="s">
        <v>1377</v>
      </c>
      <c r="C82" s="328">
        <f>VLOOKUP(A82,'[3]31'!$A:$C,3,FALSE)</f>
        <v>0</v>
      </c>
      <c r="D82" s="328">
        <f>VLOOKUP(A82,'[3]31'!$A:$D,4,FALSE)</f>
        <v>0</v>
      </c>
      <c r="E82" s="331" t="str">
        <f t="shared" si="4"/>
        <v/>
      </c>
      <c r="F82" s="326" t="str">
        <f t="shared" si="5"/>
        <v>否</v>
      </c>
      <c r="G82" s="307" t="str">
        <f t="shared" si="6"/>
        <v>项</v>
      </c>
    </row>
    <row r="83" s="300" customFormat="1" ht="36" hidden="1" customHeight="1" spans="1:7">
      <c r="A83" s="330">
        <v>2121703</v>
      </c>
      <c r="B83" s="327" t="s">
        <v>1378</v>
      </c>
      <c r="C83" s="328">
        <f>VLOOKUP(A83,'[3]31'!$A:$C,3,FALSE)</f>
        <v>0</v>
      </c>
      <c r="D83" s="328">
        <f>VLOOKUP(A83,'[3]31'!$A:$D,4,FALSE)</f>
        <v>0</v>
      </c>
      <c r="E83" s="331" t="str">
        <f t="shared" si="4"/>
        <v/>
      </c>
      <c r="F83" s="326" t="str">
        <f t="shared" si="5"/>
        <v>否</v>
      </c>
      <c r="G83" s="307" t="str">
        <f t="shared" si="6"/>
        <v>项</v>
      </c>
    </row>
    <row r="84" s="300" customFormat="1" ht="36" hidden="1" customHeight="1" spans="1:7">
      <c r="A84" s="330">
        <v>2121704</v>
      </c>
      <c r="B84" s="327" t="s">
        <v>1379</v>
      </c>
      <c r="C84" s="328">
        <f>VLOOKUP(A84,'[3]31'!$A:$C,3,FALSE)</f>
        <v>0</v>
      </c>
      <c r="D84" s="328">
        <f>VLOOKUP(A84,'[3]31'!$A:$D,4,FALSE)</f>
        <v>0</v>
      </c>
      <c r="E84" s="331" t="str">
        <f t="shared" si="4"/>
        <v/>
      </c>
      <c r="F84" s="326" t="str">
        <f t="shared" si="5"/>
        <v>否</v>
      </c>
      <c r="G84" s="307" t="str">
        <f t="shared" si="6"/>
        <v>项</v>
      </c>
    </row>
    <row r="85" s="300" customFormat="1" ht="36" hidden="1" customHeight="1" spans="1:7">
      <c r="A85" s="330">
        <v>2121799</v>
      </c>
      <c r="B85" s="327" t="s">
        <v>1390</v>
      </c>
      <c r="C85" s="328">
        <f>VLOOKUP(A85,'[3]31'!$A:$C,3,FALSE)</f>
        <v>0</v>
      </c>
      <c r="D85" s="328">
        <f>VLOOKUP(A85,'[3]31'!$A:$D,4,FALSE)</f>
        <v>0</v>
      </c>
      <c r="E85" s="331" t="str">
        <f t="shared" si="4"/>
        <v/>
      </c>
      <c r="F85" s="326" t="str">
        <f t="shared" si="5"/>
        <v>否</v>
      </c>
      <c r="G85" s="307" t="str">
        <f t="shared" si="6"/>
        <v>项</v>
      </c>
    </row>
    <row r="86" s="300" customFormat="1" ht="36" hidden="1" customHeight="1" spans="1:7">
      <c r="A86" s="322">
        <v>21218</v>
      </c>
      <c r="B86" s="323" t="s">
        <v>1391</v>
      </c>
      <c r="C86" s="328">
        <f>VLOOKUP(A86,'[3]31'!$A:$C,3,FALSE)</f>
        <v>0</v>
      </c>
      <c r="D86" s="328">
        <f>VLOOKUP(A86,'[3]31'!$A:$D,4,FALSE)</f>
        <v>0</v>
      </c>
      <c r="E86" s="332" t="str">
        <f t="shared" si="4"/>
        <v/>
      </c>
      <c r="F86" s="326" t="str">
        <f t="shared" si="5"/>
        <v>否</v>
      </c>
      <c r="G86" s="307" t="str">
        <f t="shared" si="6"/>
        <v>款</v>
      </c>
    </row>
    <row r="87" s="300" customFormat="1" ht="36" hidden="1" customHeight="1" spans="1:7">
      <c r="A87" s="330">
        <v>2121801</v>
      </c>
      <c r="B87" s="327" t="s">
        <v>1382</v>
      </c>
      <c r="C87" s="328">
        <f>VLOOKUP(A87,'[3]31'!$A:$C,3,FALSE)</f>
        <v>0</v>
      </c>
      <c r="D87" s="328">
        <f>VLOOKUP(A87,'[3]31'!$A:$D,4,FALSE)</f>
        <v>0</v>
      </c>
      <c r="E87" s="331" t="str">
        <f t="shared" si="4"/>
        <v/>
      </c>
      <c r="F87" s="326" t="str">
        <f t="shared" si="5"/>
        <v>否</v>
      </c>
      <c r="G87" s="307" t="str">
        <f t="shared" si="6"/>
        <v>项</v>
      </c>
    </row>
    <row r="88" s="300" customFormat="1" ht="36" hidden="1" customHeight="1" spans="1:7">
      <c r="A88" s="330">
        <v>2121899</v>
      </c>
      <c r="B88" s="327" t="s">
        <v>1392</v>
      </c>
      <c r="C88" s="328">
        <f>VLOOKUP(A88,'[3]31'!$A:$C,3,FALSE)</f>
        <v>0</v>
      </c>
      <c r="D88" s="328">
        <f>VLOOKUP(A88,'[3]31'!$A:$D,4,FALSE)</f>
        <v>0</v>
      </c>
      <c r="E88" s="331" t="str">
        <f t="shared" si="4"/>
        <v/>
      </c>
      <c r="F88" s="326" t="str">
        <f t="shared" si="5"/>
        <v>否</v>
      </c>
      <c r="G88" s="307" t="str">
        <f t="shared" si="6"/>
        <v>项</v>
      </c>
    </row>
    <row r="89" s="300" customFormat="1" ht="36" hidden="1" customHeight="1" spans="1:7">
      <c r="A89" s="322">
        <v>21219</v>
      </c>
      <c r="B89" s="323" t="s">
        <v>1393</v>
      </c>
      <c r="C89" s="328">
        <f>VLOOKUP(A89,'[3]31'!$A:$C,3,FALSE)</f>
        <v>0</v>
      </c>
      <c r="D89" s="328">
        <f>VLOOKUP(A89,'[3]31'!$A:$D,4,FALSE)</f>
        <v>0</v>
      </c>
      <c r="E89" s="332" t="str">
        <f t="shared" si="4"/>
        <v/>
      </c>
      <c r="F89" s="326" t="str">
        <f t="shared" si="5"/>
        <v>否</v>
      </c>
      <c r="G89" s="307" t="str">
        <f t="shared" si="6"/>
        <v>款</v>
      </c>
    </row>
    <row r="90" s="300" customFormat="1" ht="36" hidden="1" customHeight="1" spans="1:7">
      <c r="A90" s="330">
        <v>2121901</v>
      </c>
      <c r="B90" s="327" t="s">
        <v>1360</v>
      </c>
      <c r="C90" s="328">
        <f>VLOOKUP(A90,'[3]31'!$A:$C,3,FALSE)</f>
        <v>0</v>
      </c>
      <c r="D90" s="328">
        <f>VLOOKUP(A90,'[3]31'!$A:$D,4,FALSE)</f>
        <v>0</v>
      </c>
      <c r="E90" s="331" t="str">
        <f t="shared" si="4"/>
        <v/>
      </c>
      <c r="F90" s="326" t="str">
        <f t="shared" si="5"/>
        <v>否</v>
      </c>
      <c r="G90" s="307" t="str">
        <f t="shared" si="6"/>
        <v>项</v>
      </c>
    </row>
    <row r="91" s="300" customFormat="1" ht="36" hidden="1" customHeight="1" spans="1:7">
      <c r="A91" s="330">
        <v>2121902</v>
      </c>
      <c r="B91" s="327" t="s">
        <v>1361</v>
      </c>
      <c r="C91" s="328">
        <f>VLOOKUP(A91,'[3]31'!$A:$C,3,FALSE)</f>
        <v>0</v>
      </c>
      <c r="D91" s="328">
        <f>VLOOKUP(A91,'[3]31'!$A:$D,4,FALSE)</f>
        <v>0</v>
      </c>
      <c r="E91" s="331" t="str">
        <f t="shared" si="4"/>
        <v/>
      </c>
      <c r="F91" s="326" t="str">
        <f t="shared" si="5"/>
        <v>否</v>
      </c>
      <c r="G91" s="307" t="str">
        <f t="shared" si="6"/>
        <v>项</v>
      </c>
    </row>
    <row r="92" s="300" customFormat="1" ht="36" hidden="1" customHeight="1" spans="1:7">
      <c r="A92" s="330">
        <v>2121903</v>
      </c>
      <c r="B92" s="327" t="s">
        <v>1362</v>
      </c>
      <c r="C92" s="328">
        <f>VLOOKUP(A92,'[3]31'!$A:$C,3,FALSE)</f>
        <v>0</v>
      </c>
      <c r="D92" s="328">
        <f>VLOOKUP(A92,'[3]31'!$A:$D,4,FALSE)</f>
        <v>0</v>
      </c>
      <c r="E92" s="331" t="str">
        <f t="shared" si="4"/>
        <v/>
      </c>
      <c r="F92" s="326" t="str">
        <f t="shared" si="5"/>
        <v>否</v>
      </c>
      <c r="G92" s="307" t="str">
        <f t="shared" si="6"/>
        <v>项</v>
      </c>
    </row>
    <row r="93" s="300" customFormat="1" ht="36" hidden="1" customHeight="1" spans="1:7">
      <c r="A93" s="330">
        <v>2121904</v>
      </c>
      <c r="B93" s="327" t="s">
        <v>1363</v>
      </c>
      <c r="C93" s="328">
        <f>VLOOKUP(A93,'[3]31'!$A:$C,3,FALSE)</f>
        <v>0</v>
      </c>
      <c r="D93" s="328">
        <f>VLOOKUP(A93,'[3]31'!$A:$D,4,FALSE)</f>
        <v>0</v>
      </c>
      <c r="E93" s="331" t="str">
        <f t="shared" si="4"/>
        <v/>
      </c>
      <c r="F93" s="326" t="str">
        <f t="shared" si="5"/>
        <v>否</v>
      </c>
      <c r="G93" s="307" t="str">
        <f t="shared" si="6"/>
        <v>项</v>
      </c>
    </row>
    <row r="94" s="300" customFormat="1" ht="36" hidden="1" customHeight="1" spans="1:7">
      <c r="A94" s="330">
        <v>2121905</v>
      </c>
      <c r="B94" s="327" t="s">
        <v>1366</v>
      </c>
      <c r="C94" s="328">
        <f>VLOOKUP(A94,'[3]31'!$A:$C,3,FALSE)</f>
        <v>0</v>
      </c>
      <c r="D94" s="328">
        <f>VLOOKUP(A94,'[3]31'!$A:$D,4,FALSE)</f>
        <v>0</v>
      </c>
      <c r="E94" s="331" t="str">
        <f t="shared" si="4"/>
        <v/>
      </c>
      <c r="F94" s="326" t="str">
        <f t="shared" si="5"/>
        <v>否</v>
      </c>
      <c r="G94" s="307" t="str">
        <f t="shared" si="6"/>
        <v>项</v>
      </c>
    </row>
    <row r="95" s="300" customFormat="1" ht="36" hidden="1" customHeight="1" spans="1:7">
      <c r="A95" s="330">
        <v>2121906</v>
      </c>
      <c r="B95" s="327" t="s">
        <v>1368</v>
      </c>
      <c r="C95" s="328">
        <f>VLOOKUP(A95,'[3]31'!$A:$C,3,FALSE)</f>
        <v>0</v>
      </c>
      <c r="D95" s="328">
        <f>VLOOKUP(A95,'[3]31'!$A:$D,4,FALSE)</f>
        <v>0</v>
      </c>
      <c r="E95" s="331" t="str">
        <f t="shared" si="4"/>
        <v/>
      </c>
      <c r="F95" s="326" t="str">
        <f t="shared" si="5"/>
        <v>否</v>
      </c>
      <c r="G95" s="307" t="str">
        <f t="shared" si="6"/>
        <v>项</v>
      </c>
    </row>
    <row r="96" s="300" customFormat="1" ht="36" hidden="1" customHeight="1" spans="1:7">
      <c r="A96" s="330">
        <v>2121907</v>
      </c>
      <c r="B96" s="327" t="s">
        <v>1369</v>
      </c>
      <c r="C96" s="328">
        <f>VLOOKUP(A96,'[3]31'!$A:$C,3,FALSE)</f>
        <v>0</v>
      </c>
      <c r="D96" s="328">
        <f>VLOOKUP(A96,'[3]31'!$A:$D,4,FALSE)</f>
        <v>0</v>
      </c>
      <c r="E96" s="331" t="str">
        <f t="shared" si="4"/>
        <v/>
      </c>
      <c r="F96" s="326" t="str">
        <f t="shared" si="5"/>
        <v>否</v>
      </c>
      <c r="G96" s="307" t="str">
        <f t="shared" si="6"/>
        <v>项</v>
      </c>
    </row>
    <row r="97" s="300" customFormat="1" ht="36" hidden="1" customHeight="1" spans="1:7">
      <c r="A97" s="330">
        <v>2121999</v>
      </c>
      <c r="B97" s="327" t="s">
        <v>1394</v>
      </c>
      <c r="C97" s="328">
        <f>VLOOKUP(A97,'[3]31'!$A:$C,3,FALSE)</f>
        <v>0</v>
      </c>
      <c r="D97" s="328">
        <f>VLOOKUP(A97,'[3]31'!$A:$D,4,FALSE)</f>
        <v>0</v>
      </c>
      <c r="E97" s="331" t="str">
        <f t="shared" si="4"/>
        <v/>
      </c>
      <c r="F97" s="326" t="str">
        <f t="shared" si="5"/>
        <v>否</v>
      </c>
      <c r="G97" s="307" t="str">
        <f t="shared" si="6"/>
        <v>项</v>
      </c>
    </row>
    <row r="98" s="300" customFormat="1" ht="36" customHeight="1" spans="1:7">
      <c r="A98" s="322">
        <v>213</v>
      </c>
      <c r="B98" s="323" t="s">
        <v>1395</v>
      </c>
      <c r="C98" s="324">
        <f>VLOOKUP(A98,'[3]31'!$A:$C,3,FALSE)</f>
        <v>78</v>
      </c>
      <c r="D98" s="324">
        <f>VLOOKUP(A98,'[3]31'!$A:$D,4,FALSE)</f>
        <v>452</v>
      </c>
      <c r="E98" s="325">
        <f t="shared" ref="E98:E103" si="7">IFERROR(D98/C98-1,"")</f>
        <v>4.7949</v>
      </c>
      <c r="F98" s="326" t="str">
        <f t="shared" si="5"/>
        <v>是</v>
      </c>
      <c r="G98" s="307" t="str">
        <f t="shared" si="6"/>
        <v>类</v>
      </c>
    </row>
    <row r="99" s="300" customFormat="1" ht="36" customHeight="1" spans="1:7">
      <c r="A99" s="322">
        <v>21366</v>
      </c>
      <c r="B99" s="323" t="s">
        <v>1396</v>
      </c>
      <c r="C99" s="324">
        <f>VLOOKUP(A99,'[3]31'!$A:$C,3,FALSE)</f>
        <v>78</v>
      </c>
      <c r="D99" s="324">
        <f>VLOOKUP(A99,'[3]31'!$A:$D,4,FALSE)</f>
        <v>0</v>
      </c>
      <c r="E99" s="325">
        <f t="shared" si="7"/>
        <v>-1</v>
      </c>
      <c r="F99" s="326" t="str">
        <f t="shared" si="5"/>
        <v>是</v>
      </c>
      <c r="G99" s="307" t="str">
        <f t="shared" si="6"/>
        <v>款</v>
      </c>
    </row>
    <row r="100" s="300" customFormat="1" ht="36" customHeight="1" spans="1:7">
      <c r="A100" s="330">
        <v>2136601</v>
      </c>
      <c r="B100" s="327" t="s">
        <v>1341</v>
      </c>
      <c r="C100" s="334">
        <f>VLOOKUP(A100,'[3]31'!$A:$C,3,FALSE)</f>
        <v>66</v>
      </c>
      <c r="D100" s="334">
        <f>VLOOKUP(A100,'[3]31'!$A:$D,4,FALSE)</f>
        <v>0</v>
      </c>
      <c r="E100" s="335">
        <f t="shared" si="4"/>
        <v>-1</v>
      </c>
      <c r="F100" s="326" t="str">
        <f t="shared" si="5"/>
        <v>是</v>
      </c>
      <c r="G100" s="307" t="str">
        <f t="shared" si="6"/>
        <v>项</v>
      </c>
    </row>
    <row r="101" s="300" customFormat="1" ht="36" hidden="1" customHeight="1" spans="1:7">
      <c r="A101" s="330">
        <v>2136602</v>
      </c>
      <c r="B101" s="327" t="s">
        <v>1397</v>
      </c>
      <c r="C101" s="328">
        <f>VLOOKUP(A101,'[3]31'!$A:$C,3,FALSE)</f>
        <v>0</v>
      </c>
      <c r="D101" s="328">
        <f>VLOOKUP(A101,'[3]31'!$A:$D,4,FALSE)</f>
        <v>0</v>
      </c>
      <c r="E101" s="331" t="str">
        <f t="shared" si="4"/>
        <v/>
      </c>
      <c r="F101" s="326" t="str">
        <f t="shared" si="5"/>
        <v>否</v>
      </c>
      <c r="G101" s="307" t="str">
        <f t="shared" si="6"/>
        <v>项</v>
      </c>
    </row>
    <row r="102" s="300" customFormat="1" ht="36" hidden="1" customHeight="1" spans="1:7">
      <c r="A102" s="330">
        <v>2136603</v>
      </c>
      <c r="B102" s="327" t="s">
        <v>1398</v>
      </c>
      <c r="C102" s="328">
        <f>VLOOKUP(A102,'[3]31'!$A:$C,3,FALSE)</f>
        <v>0</v>
      </c>
      <c r="D102" s="328">
        <f>VLOOKUP(A102,'[3]31'!$A:$D,4,FALSE)</f>
        <v>0</v>
      </c>
      <c r="E102" s="331" t="str">
        <f t="shared" si="4"/>
        <v/>
      </c>
      <c r="F102" s="326" t="str">
        <f t="shared" si="5"/>
        <v>否</v>
      </c>
      <c r="G102" s="307" t="str">
        <f t="shared" si="6"/>
        <v>项</v>
      </c>
    </row>
    <row r="103" s="300" customFormat="1" ht="36" customHeight="1" spans="1:7">
      <c r="A103" s="330">
        <v>2136699</v>
      </c>
      <c r="B103" s="327" t="s">
        <v>1399</v>
      </c>
      <c r="C103" s="334">
        <f>VLOOKUP(A103,'[3]31'!$A:$C,3,FALSE)</f>
        <v>12</v>
      </c>
      <c r="D103" s="334">
        <f>VLOOKUP(A103,'[3]31'!$A:$D,4,FALSE)</f>
        <v>0</v>
      </c>
      <c r="E103" s="338">
        <f t="shared" si="7"/>
        <v>-1</v>
      </c>
      <c r="F103" s="326" t="str">
        <f t="shared" si="5"/>
        <v>是</v>
      </c>
      <c r="G103" s="307" t="str">
        <f t="shared" si="6"/>
        <v>项</v>
      </c>
    </row>
    <row r="104" s="300" customFormat="1" ht="36" hidden="1" customHeight="1" spans="1:7">
      <c r="A104" s="322">
        <v>21367</v>
      </c>
      <c r="B104" s="323" t="s">
        <v>1400</v>
      </c>
      <c r="C104" s="328">
        <f>VLOOKUP(A104,'[3]31'!$A:$C,3,FALSE)</f>
        <v>0</v>
      </c>
      <c r="D104" s="328">
        <f>VLOOKUP(A104,'[3]31'!$A:$D,4,FALSE)</f>
        <v>0</v>
      </c>
      <c r="E104" s="332" t="str">
        <f t="shared" si="4"/>
        <v/>
      </c>
      <c r="F104" s="326" t="str">
        <f t="shared" si="5"/>
        <v>否</v>
      </c>
      <c r="G104" s="307" t="str">
        <f t="shared" si="6"/>
        <v>款</v>
      </c>
    </row>
    <row r="105" s="300" customFormat="1" ht="36" hidden="1" customHeight="1" spans="1:7">
      <c r="A105" s="330">
        <v>2136701</v>
      </c>
      <c r="B105" s="327" t="s">
        <v>1341</v>
      </c>
      <c r="C105" s="328">
        <f>VLOOKUP(A105,'[3]31'!$A:$C,3,FALSE)</f>
        <v>0</v>
      </c>
      <c r="D105" s="328">
        <f>VLOOKUP(A105,'[3]31'!$A:$D,4,FALSE)</f>
        <v>0</v>
      </c>
      <c r="E105" s="331" t="str">
        <f t="shared" si="4"/>
        <v/>
      </c>
      <c r="F105" s="326" t="str">
        <f t="shared" si="5"/>
        <v>否</v>
      </c>
      <c r="G105" s="307" t="str">
        <f t="shared" si="6"/>
        <v>项</v>
      </c>
    </row>
    <row r="106" s="300" customFormat="1" ht="36" hidden="1" customHeight="1" spans="1:7">
      <c r="A106" s="330">
        <v>2136702</v>
      </c>
      <c r="B106" s="327" t="s">
        <v>1397</v>
      </c>
      <c r="C106" s="328">
        <f>VLOOKUP(A106,'[3]31'!$A:$C,3,FALSE)</f>
        <v>0</v>
      </c>
      <c r="D106" s="328">
        <f>VLOOKUP(A106,'[3]31'!$A:$D,4,FALSE)</f>
        <v>0</v>
      </c>
      <c r="E106" s="331" t="str">
        <f t="shared" si="4"/>
        <v/>
      </c>
      <c r="F106" s="326" t="str">
        <f t="shared" si="5"/>
        <v>否</v>
      </c>
      <c r="G106" s="307" t="str">
        <f t="shared" si="6"/>
        <v>项</v>
      </c>
    </row>
    <row r="107" s="300" customFormat="1" ht="36" hidden="1" customHeight="1" spans="1:7">
      <c r="A107" s="330">
        <v>2136703</v>
      </c>
      <c r="B107" s="327" t="s">
        <v>1401</v>
      </c>
      <c r="C107" s="328">
        <f>VLOOKUP(A107,'[3]31'!$A:$C,3,FALSE)</f>
        <v>0</v>
      </c>
      <c r="D107" s="328">
        <f>VLOOKUP(A107,'[3]31'!$A:$D,4,FALSE)</f>
        <v>0</v>
      </c>
      <c r="E107" s="331" t="str">
        <f t="shared" si="4"/>
        <v/>
      </c>
      <c r="F107" s="326" t="str">
        <f t="shared" si="5"/>
        <v>否</v>
      </c>
      <c r="G107" s="307" t="str">
        <f t="shared" si="6"/>
        <v>项</v>
      </c>
    </row>
    <row r="108" s="300" customFormat="1" ht="36" hidden="1" customHeight="1" spans="1:7">
      <c r="A108" s="330">
        <v>2136799</v>
      </c>
      <c r="B108" s="327" t="s">
        <v>1402</v>
      </c>
      <c r="C108" s="328">
        <f>VLOOKUP(A108,'[3]31'!$A:$C,3,FALSE)</f>
        <v>0</v>
      </c>
      <c r="D108" s="328">
        <f>VLOOKUP(A108,'[3]31'!$A:$D,4,FALSE)</f>
        <v>0</v>
      </c>
      <c r="E108" s="331" t="str">
        <f t="shared" si="4"/>
        <v/>
      </c>
      <c r="F108" s="326" t="str">
        <f t="shared" si="5"/>
        <v>否</v>
      </c>
      <c r="G108" s="307" t="str">
        <f t="shared" si="6"/>
        <v>项</v>
      </c>
    </row>
    <row r="109" s="300" customFormat="1" ht="36" hidden="1" customHeight="1" spans="1:7">
      <c r="A109" s="322">
        <v>21369</v>
      </c>
      <c r="B109" s="323" t="s">
        <v>1403</v>
      </c>
      <c r="C109" s="328">
        <f>VLOOKUP(A109,'[3]31'!$A:$C,3,FALSE)</f>
        <v>0</v>
      </c>
      <c r="D109" s="328">
        <f>VLOOKUP(A109,'[3]31'!$A:$D,4,FALSE)</f>
        <v>0</v>
      </c>
      <c r="E109" s="329" t="str">
        <f>IFERROR(D109/C109-1,"")</f>
        <v/>
      </c>
      <c r="F109" s="326" t="str">
        <f t="shared" si="5"/>
        <v>否</v>
      </c>
      <c r="G109" s="307" t="str">
        <f t="shared" si="6"/>
        <v>款</v>
      </c>
    </row>
    <row r="110" s="300" customFormat="1" ht="36" hidden="1" customHeight="1" spans="1:7">
      <c r="A110" s="330">
        <v>2136901</v>
      </c>
      <c r="B110" s="327" t="s">
        <v>1404</v>
      </c>
      <c r="C110" s="328">
        <f>VLOOKUP(A110,'[3]31'!$A:$C,3,FALSE)</f>
        <v>0</v>
      </c>
      <c r="D110" s="328">
        <f>VLOOKUP(A110,'[3]31'!$A:$D,4,FALSE)</f>
        <v>0</v>
      </c>
      <c r="E110" s="331" t="str">
        <f t="shared" si="4"/>
        <v/>
      </c>
      <c r="F110" s="326" t="str">
        <f t="shared" si="5"/>
        <v>否</v>
      </c>
      <c r="G110" s="307" t="str">
        <f t="shared" si="6"/>
        <v>项</v>
      </c>
    </row>
    <row r="111" s="300" customFormat="1" ht="36" hidden="1" customHeight="1" spans="1:7">
      <c r="A111" s="330">
        <v>2136902</v>
      </c>
      <c r="B111" s="327" t="s">
        <v>1405</v>
      </c>
      <c r="C111" s="328">
        <f>VLOOKUP(A111,'[3]31'!$A:$C,3,FALSE)</f>
        <v>0</v>
      </c>
      <c r="D111" s="328">
        <f>VLOOKUP(A111,'[3]31'!$A:$D,4,FALSE)</f>
        <v>0</v>
      </c>
      <c r="E111" s="331" t="str">
        <f t="shared" si="4"/>
        <v/>
      </c>
      <c r="F111" s="326" t="str">
        <f t="shared" si="5"/>
        <v>否</v>
      </c>
      <c r="G111" s="307" t="str">
        <f t="shared" si="6"/>
        <v>项</v>
      </c>
    </row>
    <row r="112" s="300" customFormat="1" ht="36" hidden="1" customHeight="1" spans="1:7">
      <c r="A112" s="330">
        <v>2136903</v>
      </c>
      <c r="B112" s="327" t="s">
        <v>1406</v>
      </c>
      <c r="C112" s="328">
        <f>VLOOKUP(A112,'[3]31'!$A:$C,3,FALSE)</f>
        <v>0</v>
      </c>
      <c r="D112" s="328">
        <f>VLOOKUP(A112,'[3]31'!$A:$D,4,FALSE)</f>
        <v>0</v>
      </c>
      <c r="E112" s="331" t="str">
        <f t="shared" si="4"/>
        <v/>
      </c>
      <c r="F112" s="326" t="str">
        <f t="shared" si="5"/>
        <v>否</v>
      </c>
      <c r="G112" s="307" t="str">
        <f t="shared" si="6"/>
        <v>项</v>
      </c>
    </row>
    <row r="113" s="300" customFormat="1" ht="36" hidden="1" customHeight="1" spans="1:7">
      <c r="A113" s="330">
        <v>2136999</v>
      </c>
      <c r="B113" s="327" t="s">
        <v>1407</v>
      </c>
      <c r="C113" s="328">
        <f>VLOOKUP(A113,'[3]31'!$A:$C,3,FALSE)</f>
        <v>0</v>
      </c>
      <c r="D113" s="328">
        <f>VLOOKUP(A113,'[3]31'!$A:$D,4,FALSE)</f>
        <v>0</v>
      </c>
      <c r="E113" s="329" t="str">
        <f>IFERROR(D113/C113-1,"")</f>
        <v/>
      </c>
      <c r="F113" s="326" t="str">
        <f t="shared" si="5"/>
        <v>否</v>
      </c>
      <c r="G113" s="307" t="str">
        <f t="shared" si="6"/>
        <v>项</v>
      </c>
    </row>
    <row r="114" s="300" customFormat="1" ht="36" customHeight="1" spans="1:7">
      <c r="A114" s="339">
        <v>21370</v>
      </c>
      <c r="B114" s="323" t="s">
        <v>1408</v>
      </c>
      <c r="C114" s="324">
        <f>VLOOKUP(A114,'[3]31'!$A:$C,3,FALSE)</f>
        <v>0</v>
      </c>
      <c r="D114" s="324">
        <f>VLOOKUP(A114,'[3]31'!$A:$D,4,FALSE)</f>
        <v>212</v>
      </c>
      <c r="E114" s="333" t="str">
        <f t="shared" si="4"/>
        <v/>
      </c>
      <c r="F114" s="326" t="str">
        <f t="shared" si="5"/>
        <v>是</v>
      </c>
      <c r="G114" s="307" t="str">
        <f t="shared" si="6"/>
        <v>款</v>
      </c>
    </row>
    <row r="115" s="300" customFormat="1" ht="36" customHeight="1" spans="1:7">
      <c r="A115" s="340">
        <v>2137001</v>
      </c>
      <c r="B115" s="327" t="s">
        <v>1341</v>
      </c>
      <c r="C115" s="334">
        <f>VLOOKUP(A115,'[3]31'!$A:$C,3,FALSE)</f>
        <v>0</v>
      </c>
      <c r="D115" s="334">
        <f>VLOOKUP(A115,'[3]31'!$A:$D,4,FALSE)</f>
        <v>200</v>
      </c>
      <c r="E115" s="335" t="str">
        <f t="shared" si="4"/>
        <v/>
      </c>
      <c r="F115" s="326" t="str">
        <f t="shared" si="5"/>
        <v>是</v>
      </c>
      <c r="G115" s="307" t="str">
        <f t="shared" si="6"/>
        <v>项</v>
      </c>
    </row>
    <row r="116" s="300" customFormat="1" ht="36" customHeight="1" spans="1:7">
      <c r="A116" s="340">
        <v>2137099</v>
      </c>
      <c r="B116" s="327" t="s">
        <v>1409</v>
      </c>
      <c r="C116" s="334">
        <f>VLOOKUP(A116,'[3]31'!$A:$C,3,FALSE)</f>
        <v>0</v>
      </c>
      <c r="D116" s="334">
        <f>VLOOKUP(A116,'[3]31'!$A:$D,4,FALSE)</f>
        <v>12</v>
      </c>
      <c r="E116" s="335" t="str">
        <f t="shared" si="4"/>
        <v/>
      </c>
      <c r="F116" s="326" t="str">
        <f t="shared" si="5"/>
        <v>是</v>
      </c>
      <c r="G116" s="307" t="str">
        <f t="shared" si="6"/>
        <v>项</v>
      </c>
    </row>
    <row r="117" s="300" customFormat="1" ht="36" customHeight="1" spans="1:7">
      <c r="A117" s="339">
        <v>21371</v>
      </c>
      <c r="B117" s="323" t="s">
        <v>1410</v>
      </c>
      <c r="C117" s="324">
        <f>VLOOKUP(A117,'[3]31'!$A:$C,3,FALSE)</f>
        <v>0</v>
      </c>
      <c r="D117" s="324">
        <f>VLOOKUP(A117,'[3]31'!$A:$D,4,FALSE)</f>
        <v>240</v>
      </c>
      <c r="E117" s="333" t="str">
        <f t="shared" si="4"/>
        <v/>
      </c>
      <c r="F117" s="326" t="str">
        <f t="shared" si="5"/>
        <v>是</v>
      </c>
      <c r="G117" s="307" t="str">
        <f t="shared" si="6"/>
        <v>款</v>
      </c>
    </row>
    <row r="118" s="300" customFormat="1" ht="36" hidden="1" customHeight="1" spans="1:7">
      <c r="A118" s="340">
        <v>2137101</v>
      </c>
      <c r="B118" s="327" t="s">
        <v>1404</v>
      </c>
      <c r="C118" s="328">
        <f>VLOOKUP(A118,'[3]31'!$A:$C,3,FALSE)</f>
        <v>0</v>
      </c>
      <c r="D118" s="328">
        <f>VLOOKUP(A118,'[3]31'!$A:$D,4,FALSE)</f>
        <v>0</v>
      </c>
      <c r="E118" s="331" t="str">
        <f t="shared" si="4"/>
        <v/>
      </c>
      <c r="F118" s="326" t="str">
        <f t="shared" si="5"/>
        <v>否</v>
      </c>
      <c r="G118" s="307" t="str">
        <f t="shared" si="6"/>
        <v>项</v>
      </c>
    </row>
    <row r="119" s="300" customFormat="1" ht="36" hidden="1" customHeight="1" spans="1:7">
      <c r="A119" s="340">
        <v>2137102</v>
      </c>
      <c r="B119" s="327" t="s">
        <v>1411</v>
      </c>
      <c r="C119" s="328">
        <f>VLOOKUP(A119,'[3]31'!$A:$C,3,FALSE)</f>
        <v>0</v>
      </c>
      <c r="D119" s="328">
        <f>VLOOKUP(A119,'[3]31'!$A:$D,4,FALSE)</f>
        <v>0</v>
      </c>
      <c r="E119" s="331" t="str">
        <f t="shared" si="4"/>
        <v/>
      </c>
      <c r="F119" s="326" t="str">
        <f t="shared" si="5"/>
        <v>否</v>
      </c>
      <c r="G119" s="307" t="str">
        <f t="shared" si="6"/>
        <v>项</v>
      </c>
    </row>
    <row r="120" s="300" customFormat="1" ht="36" hidden="1" customHeight="1" spans="1:7">
      <c r="A120" s="340">
        <v>2137103</v>
      </c>
      <c r="B120" s="327" t="s">
        <v>1406</v>
      </c>
      <c r="C120" s="328">
        <f>VLOOKUP(A120,'[3]31'!$A:$C,3,FALSE)</f>
        <v>0</v>
      </c>
      <c r="D120" s="328">
        <f>VLOOKUP(A120,'[3]31'!$A:$D,4,FALSE)</f>
        <v>0</v>
      </c>
      <c r="E120" s="331" t="str">
        <f t="shared" si="4"/>
        <v/>
      </c>
      <c r="F120" s="326" t="str">
        <f t="shared" si="5"/>
        <v>否</v>
      </c>
      <c r="G120" s="307" t="str">
        <f t="shared" si="6"/>
        <v>项</v>
      </c>
    </row>
    <row r="121" s="300" customFormat="1" ht="36" customHeight="1" spans="1:7">
      <c r="A121" s="340">
        <v>2137199</v>
      </c>
      <c r="B121" s="327" t="s">
        <v>1412</v>
      </c>
      <c r="C121" s="334">
        <f>VLOOKUP(A121,'[3]31'!$A:$C,3,FALSE)</f>
        <v>0</v>
      </c>
      <c r="D121" s="334">
        <f>VLOOKUP(A121,'[3]31'!$A:$D,4,FALSE)</f>
        <v>240</v>
      </c>
      <c r="E121" s="335" t="str">
        <f t="shared" si="4"/>
        <v/>
      </c>
      <c r="F121" s="326" t="str">
        <f t="shared" si="5"/>
        <v>是</v>
      </c>
      <c r="G121" s="307" t="str">
        <f t="shared" si="6"/>
        <v>项</v>
      </c>
    </row>
    <row r="122" s="300" customFormat="1" ht="36" customHeight="1" spans="1:7">
      <c r="A122" s="322">
        <v>214</v>
      </c>
      <c r="B122" s="323" t="s">
        <v>1413</v>
      </c>
      <c r="C122" s="324">
        <f>VLOOKUP(A122,'[3]31'!$A:$C,3,FALSE)</f>
        <v>30000</v>
      </c>
      <c r="D122" s="324">
        <f>VLOOKUP(A122,'[3]31'!$A:$D,4,FALSE)</f>
        <v>72700</v>
      </c>
      <c r="E122" s="325">
        <f>IFERROR(D122/C122-1,"")</f>
        <v>1.4233</v>
      </c>
      <c r="F122" s="326" t="str">
        <f t="shared" si="5"/>
        <v>是</v>
      </c>
      <c r="G122" s="307" t="str">
        <f t="shared" si="6"/>
        <v>类</v>
      </c>
    </row>
    <row r="123" s="300" customFormat="1" ht="36" hidden="1" customHeight="1" spans="1:7">
      <c r="A123" s="322">
        <v>21460</v>
      </c>
      <c r="B123" s="323" t="s">
        <v>1414</v>
      </c>
      <c r="C123" s="328">
        <f>VLOOKUP(A123,'[3]31'!$A:$C,3,FALSE)</f>
        <v>0</v>
      </c>
      <c r="D123" s="328">
        <f>VLOOKUP(A123,'[3]31'!$A:$D,4,FALSE)</f>
        <v>0</v>
      </c>
      <c r="E123" s="332" t="str">
        <f t="shared" si="4"/>
        <v/>
      </c>
      <c r="F123" s="326" t="str">
        <f t="shared" si="5"/>
        <v>否</v>
      </c>
      <c r="G123" s="307" t="str">
        <f t="shared" si="6"/>
        <v>款</v>
      </c>
    </row>
    <row r="124" s="300" customFormat="1" ht="36" hidden="1" customHeight="1" spans="1:7">
      <c r="A124" s="330">
        <v>2146001</v>
      </c>
      <c r="B124" s="327" t="s">
        <v>1415</v>
      </c>
      <c r="C124" s="328">
        <f>VLOOKUP(A124,'[3]31'!$A:$C,3,FALSE)</f>
        <v>0</v>
      </c>
      <c r="D124" s="328">
        <f>VLOOKUP(A124,'[3]31'!$A:$D,4,FALSE)</f>
        <v>0</v>
      </c>
      <c r="E124" s="331" t="str">
        <f t="shared" si="4"/>
        <v/>
      </c>
      <c r="F124" s="326" t="str">
        <f t="shared" si="5"/>
        <v>否</v>
      </c>
      <c r="G124" s="307" t="str">
        <f t="shared" si="6"/>
        <v>项</v>
      </c>
    </row>
    <row r="125" s="300" customFormat="1" ht="36" hidden="1" customHeight="1" spans="1:7">
      <c r="A125" s="330">
        <v>2146002</v>
      </c>
      <c r="B125" s="327" t="s">
        <v>1416</v>
      </c>
      <c r="C125" s="328">
        <f>VLOOKUP(A125,'[3]31'!$A:$C,3,FALSE)</f>
        <v>0</v>
      </c>
      <c r="D125" s="328">
        <f>VLOOKUP(A125,'[3]31'!$A:$D,4,FALSE)</f>
        <v>0</v>
      </c>
      <c r="E125" s="331" t="str">
        <f t="shared" si="4"/>
        <v/>
      </c>
      <c r="F125" s="326" t="str">
        <f t="shared" si="5"/>
        <v>否</v>
      </c>
      <c r="G125" s="307" t="str">
        <f t="shared" si="6"/>
        <v>项</v>
      </c>
    </row>
    <row r="126" s="300" customFormat="1" ht="36" hidden="1" customHeight="1" spans="1:7">
      <c r="A126" s="330">
        <v>2146003</v>
      </c>
      <c r="B126" s="327" t="s">
        <v>1417</v>
      </c>
      <c r="C126" s="328">
        <f>VLOOKUP(A126,'[3]31'!$A:$C,3,FALSE)</f>
        <v>0</v>
      </c>
      <c r="D126" s="328">
        <f>VLOOKUP(A126,'[3]31'!$A:$D,4,FALSE)</f>
        <v>0</v>
      </c>
      <c r="E126" s="331" t="str">
        <f t="shared" si="4"/>
        <v/>
      </c>
      <c r="F126" s="326" t="str">
        <f t="shared" si="5"/>
        <v>否</v>
      </c>
      <c r="G126" s="307" t="str">
        <f t="shared" si="6"/>
        <v>项</v>
      </c>
    </row>
    <row r="127" s="300" customFormat="1" ht="36" hidden="1" customHeight="1" spans="1:7">
      <c r="A127" s="330">
        <v>2146099</v>
      </c>
      <c r="B127" s="327" t="s">
        <v>1418</v>
      </c>
      <c r="C127" s="328">
        <f>VLOOKUP(A127,'[3]31'!$A:$C,3,FALSE)</f>
        <v>0</v>
      </c>
      <c r="D127" s="328">
        <f>VLOOKUP(A127,'[3]31'!$A:$D,4,FALSE)</f>
        <v>0</v>
      </c>
      <c r="E127" s="331" t="str">
        <f t="shared" si="4"/>
        <v/>
      </c>
      <c r="F127" s="326" t="str">
        <f t="shared" si="5"/>
        <v>否</v>
      </c>
      <c r="G127" s="307" t="str">
        <f t="shared" si="6"/>
        <v>项</v>
      </c>
    </row>
    <row r="128" s="300" customFormat="1" ht="36" hidden="1" customHeight="1" spans="1:7">
      <c r="A128" s="322">
        <v>21462</v>
      </c>
      <c r="B128" s="323" t="s">
        <v>1419</v>
      </c>
      <c r="C128" s="328">
        <f>VLOOKUP(A128,'[3]31'!$A:$C,3,FALSE)</f>
        <v>0</v>
      </c>
      <c r="D128" s="328">
        <f>VLOOKUP(A128,'[3]31'!$A:$D,4,FALSE)</f>
        <v>0</v>
      </c>
      <c r="E128" s="329" t="str">
        <f t="shared" ref="E128:E133" si="8">IFERROR(D128/C128-1,"")</f>
        <v/>
      </c>
      <c r="F128" s="326" t="str">
        <f t="shared" si="5"/>
        <v>否</v>
      </c>
      <c r="G128" s="307" t="str">
        <f t="shared" si="6"/>
        <v>款</v>
      </c>
    </row>
    <row r="129" s="300" customFormat="1" ht="36" hidden="1" customHeight="1" spans="1:7">
      <c r="A129" s="330">
        <v>2146201</v>
      </c>
      <c r="B129" s="327" t="s">
        <v>1417</v>
      </c>
      <c r="C129" s="328">
        <f>VLOOKUP(A129,'[3]31'!$A:$C,3,FALSE)</f>
        <v>0</v>
      </c>
      <c r="D129" s="328">
        <f>VLOOKUP(A129,'[3]31'!$A:$D,4,FALSE)</f>
        <v>0</v>
      </c>
      <c r="E129" s="331" t="str">
        <f t="shared" si="4"/>
        <v/>
      </c>
      <c r="F129" s="326" t="str">
        <f t="shared" si="5"/>
        <v>否</v>
      </c>
      <c r="G129" s="307" t="str">
        <f t="shared" si="6"/>
        <v>项</v>
      </c>
    </row>
    <row r="130" s="300" customFormat="1" ht="36" hidden="1" customHeight="1" spans="1:7">
      <c r="A130" s="330">
        <v>2146202</v>
      </c>
      <c r="B130" s="327" t="s">
        <v>1420</v>
      </c>
      <c r="C130" s="328">
        <f>VLOOKUP(A130,'[3]31'!$A:$C,3,FALSE)</f>
        <v>0</v>
      </c>
      <c r="D130" s="328">
        <f>VLOOKUP(A130,'[3]31'!$A:$D,4,FALSE)</f>
        <v>0</v>
      </c>
      <c r="E130" s="331" t="str">
        <f t="shared" si="4"/>
        <v/>
      </c>
      <c r="F130" s="326" t="str">
        <f t="shared" si="5"/>
        <v>否</v>
      </c>
      <c r="G130" s="307" t="str">
        <f t="shared" si="6"/>
        <v>项</v>
      </c>
    </row>
    <row r="131" s="300" customFormat="1" ht="36" hidden="1" customHeight="1" spans="1:7">
      <c r="A131" s="330">
        <v>2146203</v>
      </c>
      <c r="B131" s="327" t="s">
        <v>1421</v>
      </c>
      <c r="C131" s="328">
        <f>VLOOKUP(A131,'[3]31'!$A:$C,3,FALSE)</f>
        <v>0</v>
      </c>
      <c r="D131" s="328">
        <f>VLOOKUP(A131,'[3]31'!$A:$D,4,FALSE)</f>
        <v>0</v>
      </c>
      <c r="E131" s="331" t="str">
        <f t="shared" si="4"/>
        <v/>
      </c>
      <c r="F131" s="326" t="str">
        <f t="shared" si="5"/>
        <v>否</v>
      </c>
      <c r="G131" s="307" t="str">
        <f t="shared" si="6"/>
        <v>项</v>
      </c>
    </row>
    <row r="132" s="300" customFormat="1" ht="36" hidden="1" customHeight="1" spans="1:7">
      <c r="A132" s="330">
        <v>2146299</v>
      </c>
      <c r="B132" s="327" t="s">
        <v>1422</v>
      </c>
      <c r="C132" s="328">
        <f>VLOOKUP(A132,'[3]31'!$A:$C,3,FALSE)</f>
        <v>0</v>
      </c>
      <c r="D132" s="328">
        <f>VLOOKUP(A132,'[3]31'!$A:$D,4,FALSE)</f>
        <v>0</v>
      </c>
      <c r="E132" s="329" t="str">
        <f t="shared" si="8"/>
        <v/>
      </c>
      <c r="F132" s="326" t="str">
        <f t="shared" ref="F132:F195" si="9">IF(LEN(A132)=3,"是",IF(B132&lt;&gt;"",IF(SUM(C132:D132)&lt;&gt;0,"是","否"),"是"))</f>
        <v>否</v>
      </c>
      <c r="G132" s="307" t="str">
        <f t="shared" ref="G132:G195" si="10">IF(LEN(A132)=3,"类",IF(LEN(A132)=5,"款","项"))</f>
        <v>项</v>
      </c>
    </row>
    <row r="133" s="300" customFormat="1" ht="36" hidden="1" customHeight="1" spans="1:7">
      <c r="A133" s="322">
        <v>21463</v>
      </c>
      <c r="B133" s="323" t="s">
        <v>1423</v>
      </c>
      <c r="C133" s="328">
        <f>VLOOKUP(A133,'[3]31'!$A:$C,3,FALSE)</f>
        <v>0</v>
      </c>
      <c r="D133" s="328">
        <f>VLOOKUP(A133,'[3]31'!$A:$D,4,FALSE)</f>
        <v>0</v>
      </c>
      <c r="E133" s="329" t="str">
        <f t="shared" si="8"/>
        <v/>
      </c>
      <c r="F133" s="326" t="str">
        <f t="shared" si="9"/>
        <v>否</v>
      </c>
      <c r="G133" s="307" t="str">
        <f t="shared" si="10"/>
        <v>款</v>
      </c>
    </row>
    <row r="134" s="300" customFormat="1" ht="36" hidden="1" customHeight="1" spans="1:7">
      <c r="A134" s="330">
        <v>2146301</v>
      </c>
      <c r="B134" s="327" t="s">
        <v>1424</v>
      </c>
      <c r="C134" s="328">
        <f>VLOOKUP(A134,'[3]31'!$A:$C,3,FALSE)</f>
        <v>0</v>
      </c>
      <c r="D134" s="328">
        <f>VLOOKUP(A134,'[3]31'!$A:$D,4,FALSE)</f>
        <v>0</v>
      </c>
      <c r="E134" s="331" t="str">
        <f t="shared" ref="E132:E195" si="11">IF(C134&gt;0,D134/C134-1,IF(C134&lt;0,-(D134/C134-1),""))</f>
        <v/>
      </c>
      <c r="F134" s="326" t="str">
        <f t="shared" si="9"/>
        <v>否</v>
      </c>
      <c r="G134" s="307" t="str">
        <f t="shared" si="10"/>
        <v>项</v>
      </c>
    </row>
    <row r="135" s="300" customFormat="1" ht="36" hidden="1" customHeight="1" spans="1:7">
      <c r="A135" s="330">
        <v>2146302</v>
      </c>
      <c r="B135" s="327" t="s">
        <v>1425</v>
      </c>
      <c r="C135" s="328">
        <f>VLOOKUP(A135,'[3]31'!$A:$C,3,FALSE)</f>
        <v>0</v>
      </c>
      <c r="D135" s="328">
        <f>VLOOKUP(A135,'[3]31'!$A:$D,4,FALSE)</f>
        <v>0</v>
      </c>
      <c r="E135" s="329" t="str">
        <f>IFERROR(D135/C135-1,"")</f>
        <v/>
      </c>
      <c r="F135" s="326" t="str">
        <f t="shared" si="9"/>
        <v>否</v>
      </c>
      <c r="G135" s="307" t="str">
        <f t="shared" si="10"/>
        <v>项</v>
      </c>
    </row>
    <row r="136" s="300" customFormat="1" ht="36" hidden="1" customHeight="1" spans="1:7">
      <c r="A136" s="330">
        <v>2146303</v>
      </c>
      <c r="B136" s="327" t="s">
        <v>1426</v>
      </c>
      <c r="C136" s="328">
        <f>VLOOKUP(A136,'[3]31'!$A:$C,3,FALSE)</f>
        <v>0</v>
      </c>
      <c r="D136" s="328">
        <f>VLOOKUP(A136,'[3]31'!$A:$D,4,FALSE)</f>
        <v>0</v>
      </c>
      <c r="E136" s="329" t="str">
        <f>IFERROR(D136/C136-1,"")</f>
        <v/>
      </c>
      <c r="F136" s="326" t="str">
        <f t="shared" si="9"/>
        <v>否</v>
      </c>
      <c r="G136" s="307" t="str">
        <f t="shared" si="10"/>
        <v>项</v>
      </c>
    </row>
    <row r="137" s="300" customFormat="1" ht="36" hidden="1" customHeight="1" spans="1:7">
      <c r="A137" s="330">
        <v>2146399</v>
      </c>
      <c r="B137" s="327" t="s">
        <v>1427</v>
      </c>
      <c r="C137" s="328">
        <f>VLOOKUP(A137,'[3]31'!$A:$C,3,FALSE)</f>
        <v>0</v>
      </c>
      <c r="D137" s="328">
        <f>VLOOKUP(A137,'[3]31'!$A:$D,4,FALSE)</f>
        <v>0</v>
      </c>
      <c r="E137" s="331" t="str">
        <f t="shared" si="11"/>
        <v/>
      </c>
      <c r="F137" s="326" t="str">
        <f t="shared" si="9"/>
        <v>否</v>
      </c>
      <c r="G137" s="307" t="str">
        <f t="shared" si="10"/>
        <v>项</v>
      </c>
    </row>
    <row r="138" s="300" customFormat="1" ht="36" hidden="1" customHeight="1" spans="1:7">
      <c r="A138" s="322">
        <v>21464</v>
      </c>
      <c r="B138" s="323" t="s">
        <v>1428</v>
      </c>
      <c r="C138" s="328">
        <f>VLOOKUP(A138,'[3]31'!$A:$C,3,FALSE)</f>
        <v>0</v>
      </c>
      <c r="D138" s="328">
        <f>VLOOKUP(A138,'[3]31'!$A:$D,4,FALSE)</f>
        <v>0</v>
      </c>
      <c r="E138" s="332" t="str">
        <f t="shared" si="11"/>
        <v/>
      </c>
      <c r="F138" s="326" t="str">
        <f t="shared" si="9"/>
        <v>否</v>
      </c>
      <c r="G138" s="307" t="str">
        <f t="shared" si="10"/>
        <v>款</v>
      </c>
    </row>
    <row r="139" s="300" customFormat="1" ht="36" hidden="1" customHeight="1" spans="1:7">
      <c r="A139" s="330">
        <v>2146401</v>
      </c>
      <c r="B139" s="327" t="s">
        <v>1429</v>
      </c>
      <c r="C139" s="328">
        <f>VLOOKUP(A139,'[3]31'!$A:$C,3,FALSE)</f>
        <v>0</v>
      </c>
      <c r="D139" s="328">
        <f>VLOOKUP(A139,'[3]31'!$A:$D,4,FALSE)</f>
        <v>0</v>
      </c>
      <c r="E139" s="331" t="str">
        <f t="shared" si="11"/>
        <v/>
      </c>
      <c r="F139" s="326" t="str">
        <f t="shared" si="9"/>
        <v>否</v>
      </c>
      <c r="G139" s="307" t="str">
        <f t="shared" si="10"/>
        <v>项</v>
      </c>
    </row>
    <row r="140" s="300" customFormat="1" ht="36" hidden="1" customHeight="1" spans="1:7">
      <c r="A140" s="330">
        <v>2146402</v>
      </c>
      <c r="B140" s="327" t="s">
        <v>1430</v>
      </c>
      <c r="C140" s="328">
        <f>VLOOKUP(A140,'[3]31'!$A:$C,3,FALSE)</f>
        <v>0</v>
      </c>
      <c r="D140" s="328">
        <f>VLOOKUP(A140,'[3]31'!$A:$D,4,FALSE)</f>
        <v>0</v>
      </c>
      <c r="E140" s="331" t="str">
        <f t="shared" si="11"/>
        <v/>
      </c>
      <c r="F140" s="326" t="str">
        <f t="shared" si="9"/>
        <v>否</v>
      </c>
      <c r="G140" s="307" t="str">
        <f t="shared" si="10"/>
        <v>项</v>
      </c>
    </row>
    <row r="141" s="300" customFormat="1" ht="36" hidden="1" customHeight="1" spans="1:7">
      <c r="A141" s="330">
        <v>2146403</v>
      </c>
      <c r="B141" s="327" t="s">
        <v>1431</v>
      </c>
      <c r="C141" s="328">
        <f>VLOOKUP(A141,'[3]31'!$A:$C,3,FALSE)</f>
        <v>0</v>
      </c>
      <c r="D141" s="328">
        <f>VLOOKUP(A141,'[3]31'!$A:$D,4,FALSE)</f>
        <v>0</v>
      </c>
      <c r="E141" s="331" t="str">
        <f t="shared" si="11"/>
        <v/>
      </c>
      <c r="F141" s="326" t="str">
        <f t="shared" si="9"/>
        <v>否</v>
      </c>
      <c r="G141" s="307" t="str">
        <f t="shared" si="10"/>
        <v>项</v>
      </c>
    </row>
    <row r="142" s="300" customFormat="1" ht="36" hidden="1" customHeight="1" spans="1:7">
      <c r="A142" s="330">
        <v>2146404</v>
      </c>
      <c r="B142" s="327" t="s">
        <v>1432</v>
      </c>
      <c r="C142" s="328">
        <f>VLOOKUP(A142,'[3]31'!$A:$C,3,FALSE)</f>
        <v>0</v>
      </c>
      <c r="D142" s="328">
        <f>VLOOKUP(A142,'[3]31'!$A:$D,4,FALSE)</f>
        <v>0</v>
      </c>
      <c r="E142" s="331" t="str">
        <f t="shared" si="11"/>
        <v/>
      </c>
      <c r="F142" s="326" t="str">
        <f t="shared" si="9"/>
        <v>否</v>
      </c>
      <c r="G142" s="307" t="str">
        <f t="shared" si="10"/>
        <v>项</v>
      </c>
    </row>
    <row r="143" s="300" customFormat="1" ht="36" hidden="1" customHeight="1" spans="1:7">
      <c r="A143" s="330">
        <v>2146405</v>
      </c>
      <c r="B143" s="327" t="s">
        <v>1433</v>
      </c>
      <c r="C143" s="328">
        <f>VLOOKUP(A143,'[3]31'!$A:$C,3,FALSE)</f>
        <v>0</v>
      </c>
      <c r="D143" s="328">
        <f>VLOOKUP(A143,'[3]31'!$A:$D,4,FALSE)</f>
        <v>0</v>
      </c>
      <c r="E143" s="331" t="str">
        <f t="shared" si="11"/>
        <v/>
      </c>
      <c r="F143" s="326" t="str">
        <f t="shared" si="9"/>
        <v>否</v>
      </c>
      <c r="G143" s="307" t="str">
        <f t="shared" si="10"/>
        <v>项</v>
      </c>
    </row>
    <row r="144" s="300" customFormat="1" ht="36" hidden="1" customHeight="1" spans="1:7">
      <c r="A144" s="330">
        <v>2146406</v>
      </c>
      <c r="B144" s="327" t="s">
        <v>1434</v>
      </c>
      <c r="C144" s="328">
        <f>VLOOKUP(A144,'[3]31'!$A:$C,3,FALSE)</f>
        <v>0</v>
      </c>
      <c r="D144" s="328">
        <f>VLOOKUP(A144,'[3]31'!$A:$D,4,FALSE)</f>
        <v>0</v>
      </c>
      <c r="E144" s="331" t="str">
        <f t="shared" si="11"/>
        <v/>
      </c>
      <c r="F144" s="326" t="str">
        <f t="shared" si="9"/>
        <v>否</v>
      </c>
      <c r="G144" s="307" t="str">
        <f t="shared" si="10"/>
        <v>项</v>
      </c>
    </row>
    <row r="145" s="300" customFormat="1" ht="36" hidden="1" customHeight="1" spans="1:7">
      <c r="A145" s="330">
        <v>2146407</v>
      </c>
      <c r="B145" s="327" t="s">
        <v>1435</v>
      </c>
      <c r="C145" s="328">
        <f>VLOOKUP(A145,'[3]31'!$A:$C,3,FALSE)</f>
        <v>0</v>
      </c>
      <c r="D145" s="328">
        <f>VLOOKUP(A145,'[3]31'!$A:$D,4,FALSE)</f>
        <v>0</v>
      </c>
      <c r="E145" s="331" t="str">
        <f t="shared" si="11"/>
        <v/>
      </c>
      <c r="F145" s="326" t="str">
        <f t="shared" si="9"/>
        <v>否</v>
      </c>
      <c r="G145" s="307" t="str">
        <f t="shared" si="10"/>
        <v>项</v>
      </c>
    </row>
    <row r="146" s="300" customFormat="1" ht="36" hidden="1" customHeight="1" spans="1:7">
      <c r="A146" s="330">
        <v>2146499</v>
      </c>
      <c r="B146" s="327" t="s">
        <v>1436</v>
      </c>
      <c r="C146" s="328">
        <f>VLOOKUP(A146,'[3]31'!$A:$C,3,FALSE)</f>
        <v>0</v>
      </c>
      <c r="D146" s="328">
        <f>VLOOKUP(A146,'[3]31'!$A:$D,4,FALSE)</f>
        <v>0</v>
      </c>
      <c r="E146" s="331" t="str">
        <f t="shared" si="11"/>
        <v/>
      </c>
      <c r="F146" s="326" t="str">
        <f t="shared" si="9"/>
        <v>否</v>
      </c>
      <c r="G146" s="307" t="str">
        <f t="shared" si="10"/>
        <v>项</v>
      </c>
    </row>
    <row r="147" s="300" customFormat="1" ht="36" hidden="1" customHeight="1" spans="1:7">
      <c r="A147" s="322">
        <v>21468</v>
      </c>
      <c r="B147" s="323" t="s">
        <v>1437</v>
      </c>
      <c r="C147" s="328">
        <f>VLOOKUP(A147,'[3]31'!$A:$C,3,FALSE)</f>
        <v>0</v>
      </c>
      <c r="D147" s="328">
        <f>VLOOKUP(A147,'[3]31'!$A:$D,4,FALSE)</f>
        <v>0</v>
      </c>
      <c r="E147" s="332" t="str">
        <f t="shared" si="11"/>
        <v/>
      </c>
      <c r="F147" s="326" t="str">
        <f t="shared" si="9"/>
        <v>否</v>
      </c>
      <c r="G147" s="307" t="str">
        <f t="shared" si="10"/>
        <v>款</v>
      </c>
    </row>
    <row r="148" s="300" customFormat="1" ht="36" hidden="1" customHeight="1" spans="1:7">
      <c r="A148" s="330">
        <v>2146801</v>
      </c>
      <c r="B148" s="327" t="s">
        <v>1438</v>
      </c>
      <c r="C148" s="328">
        <f>VLOOKUP(A148,'[3]31'!$A:$C,3,FALSE)</f>
        <v>0</v>
      </c>
      <c r="D148" s="328">
        <f>VLOOKUP(A148,'[3]31'!$A:$D,4,FALSE)</f>
        <v>0</v>
      </c>
      <c r="E148" s="331" t="str">
        <f t="shared" si="11"/>
        <v/>
      </c>
      <c r="F148" s="326" t="str">
        <f t="shared" si="9"/>
        <v>否</v>
      </c>
      <c r="G148" s="307" t="str">
        <f t="shared" si="10"/>
        <v>项</v>
      </c>
    </row>
    <row r="149" s="300" customFormat="1" ht="36" hidden="1" customHeight="1" spans="1:7">
      <c r="A149" s="330">
        <v>2146802</v>
      </c>
      <c r="B149" s="327" t="s">
        <v>1439</v>
      </c>
      <c r="C149" s="328">
        <f>VLOOKUP(A149,'[3]31'!$A:$C,3,FALSE)</f>
        <v>0</v>
      </c>
      <c r="D149" s="328">
        <f>VLOOKUP(A149,'[3]31'!$A:$D,4,FALSE)</f>
        <v>0</v>
      </c>
      <c r="E149" s="331" t="str">
        <f t="shared" si="11"/>
        <v/>
      </c>
      <c r="F149" s="326" t="str">
        <f t="shared" si="9"/>
        <v>否</v>
      </c>
      <c r="G149" s="307" t="str">
        <f t="shared" si="10"/>
        <v>项</v>
      </c>
    </row>
    <row r="150" s="300" customFormat="1" ht="36" hidden="1" customHeight="1" spans="1:7">
      <c r="A150" s="330">
        <v>2146803</v>
      </c>
      <c r="B150" s="327" t="s">
        <v>1440</v>
      </c>
      <c r="C150" s="328">
        <f>VLOOKUP(A150,'[3]31'!$A:$C,3,FALSE)</f>
        <v>0</v>
      </c>
      <c r="D150" s="328">
        <f>VLOOKUP(A150,'[3]31'!$A:$D,4,FALSE)</f>
        <v>0</v>
      </c>
      <c r="E150" s="331" t="str">
        <f t="shared" si="11"/>
        <v/>
      </c>
      <c r="F150" s="326" t="str">
        <f t="shared" si="9"/>
        <v>否</v>
      </c>
      <c r="G150" s="307" t="str">
        <f t="shared" si="10"/>
        <v>项</v>
      </c>
    </row>
    <row r="151" s="300" customFormat="1" ht="36" hidden="1" customHeight="1" spans="1:7">
      <c r="A151" s="330">
        <v>2146804</v>
      </c>
      <c r="B151" s="327" t="s">
        <v>1441</v>
      </c>
      <c r="C151" s="328">
        <f>VLOOKUP(A151,'[3]31'!$A:$C,3,FALSE)</f>
        <v>0</v>
      </c>
      <c r="D151" s="328">
        <f>VLOOKUP(A151,'[3]31'!$A:$D,4,FALSE)</f>
        <v>0</v>
      </c>
      <c r="E151" s="331" t="str">
        <f t="shared" si="11"/>
        <v/>
      </c>
      <c r="F151" s="326" t="str">
        <f t="shared" si="9"/>
        <v>否</v>
      </c>
      <c r="G151" s="307" t="str">
        <f t="shared" si="10"/>
        <v>项</v>
      </c>
    </row>
    <row r="152" s="300" customFormat="1" ht="36" hidden="1" customHeight="1" spans="1:7">
      <c r="A152" s="330">
        <v>2146805</v>
      </c>
      <c r="B152" s="327" t="s">
        <v>1442</v>
      </c>
      <c r="C152" s="328">
        <f>VLOOKUP(A152,'[3]31'!$A:$C,3,FALSE)</f>
        <v>0</v>
      </c>
      <c r="D152" s="328">
        <f>VLOOKUP(A152,'[3]31'!$A:$D,4,FALSE)</f>
        <v>0</v>
      </c>
      <c r="E152" s="331" t="str">
        <f t="shared" si="11"/>
        <v/>
      </c>
      <c r="F152" s="326" t="str">
        <f t="shared" si="9"/>
        <v>否</v>
      </c>
      <c r="G152" s="307" t="str">
        <f t="shared" si="10"/>
        <v>项</v>
      </c>
    </row>
    <row r="153" s="300" customFormat="1" ht="36" hidden="1" customHeight="1" spans="1:7">
      <c r="A153" s="330">
        <v>2146899</v>
      </c>
      <c r="B153" s="327" t="s">
        <v>1443</v>
      </c>
      <c r="C153" s="328">
        <f>VLOOKUP(A153,'[3]31'!$A:$C,3,FALSE)</f>
        <v>0</v>
      </c>
      <c r="D153" s="328">
        <f>VLOOKUP(A153,'[3]31'!$A:$D,4,FALSE)</f>
        <v>0</v>
      </c>
      <c r="E153" s="331" t="str">
        <f t="shared" si="11"/>
        <v/>
      </c>
      <c r="F153" s="326" t="str">
        <f t="shared" si="9"/>
        <v>否</v>
      </c>
      <c r="G153" s="307" t="str">
        <f t="shared" si="10"/>
        <v>项</v>
      </c>
    </row>
    <row r="154" s="300" customFormat="1" ht="36" hidden="1" customHeight="1" spans="1:7">
      <c r="A154" s="322">
        <v>21469</v>
      </c>
      <c r="B154" s="323" t="s">
        <v>1444</v>
      </c>
      <c r="C154" s="328">
        <f>VLOOKUP(A154,'[3]31'!$A:$C,3,FALSE)</f>
        <v>0</v>
      </c>
      <c r="D154" s="328">
        <f>VLOOKUP(A154,'[3]31'!$A:$D,4,FALSE)</f>
        <v>0</v>
      </c>
      <c r="E154" s="329" t="str">
        <f t="shared" ref="E154:E158" si="12">IFERROR(D154/C154-1,"")</f>
        <v/>
      </c>
      <c r="F154" s="326" t="str">
        <f t="shared" si="9"/>
        <v>否</v>
      </c>
      <c r="G154" s="307" t="str">
        <f t="shared" si="10"/>
        <v>款</v>
      </c>
    </row>
    <row r="155" s="300" customFormat="1" ht="36" hidden="1" customHeight="1" spans="1:7">
      <c r="A155" s="330">
        <v>2146901</v>
      </c>
      <c r="B155" s="327" t="s">
        <v>1445</v>
      </c>
      <c r="C155" s="328">
        <f>VLOOKUP(A155,'[3]31'!$A:$C,3,FALSE)</f>
        <v>0</v>
      </c>
      <c r="D155" s="328">
        <f>VLOOKUP(A155,'[3]31'!$A:$D,4,FALSE)</f>
        <v>0</v>
      </c>
      <c r="E155" s="329" t="str">
        <f t="shared" si="12"/>
        <v/>
      </c>
      <c r="F155" s="326" t="str">
        <f t="shared" si="9"/>
        <v>否</v>
      </c>
      <c r="G155" s="307" t="str">
        <f t="shared" si="10"/>
        <v>项</v>
      </c>
    </row>
    <row r="156" s="300" customFormat="1" ht="36" hidden="1" customHeight="1" spans="1:7">
      <c r="A156" s="330">
        <v>2146902</v>
      </c>
      <c r="B156" s="327" t="s">
        <v>1446</v>
      </c>
      <c r="C156" s="328">
        <f>VLOOKUP(A156,'[3]31'!$A:$C,3,FALSE)</f>
        <v>0</v>
      </c>
      <c r="D156" s="328">
        <f>VLOOKUP(A156,'[3]31'!$A:$D,4,FALSE)</f>
        <v>0</v>
      </c>
      <c r="E156" s="331" t="str">
        <f t="shared" si="11"/>
        <v/>
      </c>
      <c r="F156" s="326" t="str">
        <f t="shared" si="9"/>
        <v>否</v>
      </c>
      <c r="G156" s="307" t="str">
        <f t="shared" si="10"/>
        <v>项</v>
      </c>
    </row>
    <row r="157" s="300" customFormat="1" ht="36" hidden="1" customHeight="1" spans="1:7">
      <c r="A157" s="330">
        <v>2146903</v>
      </c>
      <c r="B157" s="327" t="s">
        <v>1447</v>
      </c>
      <c r="C157" s="328">
        <f>VLOOKUP(A157,'[3]31'!$A:$C,3,FALSE)</f>
        <v>0</v>
      </c>
      <c r="D157" s="328">
        <f>VLOOKUP(A157,'[3]31'!$A:$D,4,FALSE)</f>
        <v>0</v>
      </c>
      <c r="E157" s="329" t="str">
        <f t="shared" si="12"/>
        <v/>
      </c>
      <c r="F157" s="326" t="str">
        <f t="shared" si="9"/>
        <v>否</v>
      </c>
      <c r="G157" s="307" t="str">
        <f t="shared" si="10"/>
        <v>项</v>
      </c>
    </row>
    <row r="158" s="300" customFormat="1" ht="36" hidden="1" customHeight="1" spans="1:7">
      <c r="A158" s="330">
        <v>2146904</v>
      </c>
      <c r="B158" s="327" t="s">
        <v>1448</v>
      </c>
      <c r="C158" s="328">
        <f>VLOOKUP(A158,'[3]31'!$A:$C,3,FALSE)</f>
        <v>0</v>
      </c>
      <c r="D158" s="328">
        <f>VLOOKUP(A158,'[3]31'!$A:$D,4,FALSE)</f>
        <v>0</v>
      </c>
      <c r="E158" s="329" t="str">
        <f t="shared" si="12"/>
        <v/>
      </c>
      <c r="F158" s="326" t="str">
        <f t="shared" si="9"/>
        <v>否</v>
      </c>
      <c r="G158" s="307" t="str">
        <f t="shared" si="10"/>
        <v>项</v>
      </c>
    </row>
    <row r="159" s="300" customFormat="1" ht="36" hidden="1" customHeight="1" spans="1:7">
      <c r="A159" s="330">
        <v>2146906</v>
      </c>
      <c r="B159" s="327" t="s">
        <v>1449</v>
      </c>
      <c r="C159" s="328">
        <f>VLOOKUP(A159,'[3]31'!$A:$C,3,FALSE)</f>
        <v>0</v>
      </c>
      <c r="D159" s="328">
        <f>VLOOKUP(A159,'[3]31'!$A:$D,4,FALSE)</f>
        <v>0</v>
      </c>
      <c r="E159" s="331" t="str">
        <f t="shared" si="11"/>
        <v/>
      </c>
      <c r="F159" s="326" t="str">
        <f t="shared" si="9"/>
        <v>否</v>
      </c>
      <c r="G159" s="307" t="str">
        <f t="shared" si="10"/>
        <v>项</v>
      </c>
    </row>
    <row r="160" s="300" customFormat="1" ht="36" hidden="1" customHeight="1" spans="1:7">
      <c r="A160" s="330">
        <v>2146907</v>
      </c>
      <c r="B160" s="327" t="s">
        <v>1450</v>
      </c>
      <c r="C160" s="328">
        <f>VLOOKUP(A160,'[3]31'!$A:$C,3,FALSE)</f>
        <v>0</v>
      </c>
      <c r="D160" s="328">
        <f>VLOOKUP(A160,'[3]31'!$A:$D,4,FALSE)</f>
        <v>0</v>
      </c>
      <c r="E160" s="331" t="str">
        <f t="shared" si="11"/>
        <v/>
      </c>
      <c r="F160" s="326" t="str">
        <f t="shared" si="9"/>
        <v>否</v>
      </c>
      <c r="G160" s="307" t="str">
        <f t="shared" si="10"/>
        <v>项</v>
      </c>
    </row>
    <row r="161" s="300" customFormat="1" ht="36" hidden="1" customHeight="1" spans="1:7">
      <c r="A161" s="330">
        <v>2146908</v>
      </c>
      <c r="B161" s="327" t="s">
        <v>1451</v>
      </c>
      <c r="C161" s="328">
        <f>VLOOKUP(A161,'[3]31'!$A:$C,3,FALSE)</f>
        <v>0</v>
      </c>
      <c r="D161" s="328">
        <f>VLOOKUP(A161,'[3]31'!$A:$D,4,FALSE)</f>
        <v>0</v>
      </c>
      <c r="E161" s="331" t="str">
        <f t="shared" si="11"/>
        <v/>
      </c>
      <c r="F161" s="326" t="str">
        <f t="shared" si="9"/>
        <v>否</v>
      </c>
      <c r="G161" s="307" t="str">
        <f t="shared" si="10"/>
        <v>项</v>
      </c>
    </row>
    <row r="162" s="300" customFormat="1" ht="36" hidden="1" customHeight="1" spans="1:7">
      <c r="A162" s="330">
        <v>2146999</v>
      </c>
      <c r="B162" s="327" t="s">
        <v>1452</v>
      </c>
      <c r="C162" s="328">
        <f>VLOOKUP(A162,'[3]31'!$A:$C,3,FALSE)</f>
        <v>0</v>
      </c>
      <c r="D162" s="328">
        <f>VLOOKUP(A162,'[3]31'!$A:$D,4,FALSE)</f>
        <v>0</v>
      </c>
      <c r="E162" s="331" t="str">
        <f t="shared" si="11"/>
        <v/>
      </c>
      <c r="F162" s="326" t="str">
        <f t="shared" si="9"/>
        <v>否</v>
      </c>
      <c r="G162" s="307" t="str">
        <f t="shared" si="10"/>
        <v>项</v>
      </c>
    </row>
    <row r="163" s="300" customFormat="1" ht="36" hidden="1" customHeight="1" spans="1:7">
      <c r="A163" s="322">
        <v>21470</v>
      </c>
      <c r="B163" s="323" t="s">
        <v>1453</v>
      </c>
      <c r="C163" s="328">
        <f>VLOOKUP(A163,'[3]31'!$A:$C,3,FALSE)</f>
        <v>0</v>
      </c>
      <c r="D163" s="328">
        <f>VLOOKUP(A163,'[3]31'!$A:$D,4,FALSE)</f>
        <v>0</v>
      </c>
      <c r="E163" s="332" t="str">
        <f t="shared" si="11"/>
        <v/>
      </c>
      <c r="F163" s="326" t="str">
        <f t="shared" si="9"/>
        <v>否</v>
      </c>
      <c r="G163" s="307" t="str">
        <f t="shared" si="10"/>
        <v>款</v>
      </c>
    </row>
    <row r="164" s="300" customFormat="1" ht="36" hidden="1" customHeight="1" spans="1:7">
      <c r="A164" s="330">
        <v>2147001</v>
      </c>
      <c r="B164" s="327" t="s">
        <v>1415</v>
      </c>
      <c r="C164" s="328">
        <f>VLOOKUP(A164,'[3]31'!$A:$C,3,FALSE)</f>
        <v>0</v>
      </c>
      <c r="D164" s="328">
        <f>VLOOKUP(A164,'[3]31'!$A:$D,4,FALSE)</f>
        <v>0</v>
      </c>
      <c r="E164" s="331" t="str">
        <f t="shared" si="11"/>
        <v/>
      </c>
      <c r="F164" s="326" t="str">
        <f t="shared" si="9"/>
        <v>否</v>
      </c>
      <c r="G164" s="307" t="str">
        <f t="shared" si="10"/>
        <v>项</v>
      </c>
    </row>
    <row r="165" s="300" customFormat="1" ht="36" hidden="1" customHeight="1" spans="1:7">
      <c r="A165" s="330">
        <v>2147099</v>
      </c>
      <c r="B165" s="327" t="s">
        <v>1454</v>
      </c>
      <c r="C165" s="328">
        <f>VLOOKUP(A165,'[3]31'!$A:$C,3,FALSE)</f>
        <v>0</v>
      </c>
      <c r="D165" s="328">
        <f>VLOOKUP(A165,'[3]31'!$A:$D,4,FALSE)</f>
        <v>0</v>
      </c>
      <c r="E165" s="331" t="str">
        <f t="shared" si="11"/>
        <v/>
      </c>
      <c r="F165" s="326" t="str">
        <f t="shared" si="9"/>
        <v>否</v>
      </c>
      <c r="G165" s="307" t="str">
        <f t="shared" si="10"/>
        <v>项</v>
      </c>
    </row>
    <row r="166" s="300" customFormat="1" ht="36" customHeight="1" spans="1:7">
      <c r="A166" s="322">
        <v>21471</v>
      </c>
      <c r="B166" s="323" t="s">
        <v>1455</v>
      </c>
      <c r="C166" s="324">
        <f>VLOOKUP(A166,'[3]31'!$A:$C,3,FALSE)</f>
        <v>30000</v>
      </c>
      <c r="D166" s="324">
        <f>VLOOKUP(A166,'[3]31'!$A:$D,4,FALSE)</f>
        <v>72700</v>
      </c>
      <c r="E166" s="333">
        <f t="shared" si="11"/>
        <v>1.4233</v>
      </c>
      <c r="F166" s="326" t="str">
        <f t="shared" si="9"/>
        <v>是</v>
      </c>
      <c r="G166" s="307" t="str">
        <f t="shared" si="10"/>
        <v>款</v>
      </c>
    </row>
    <row r="167" s="300" customFormat="1" ht="36" customHeight="1" spans="1:7">
      <c r="A167" s="330">
        <v>2147101</v>
      </c>
      <c r="B167" s="327" t="s">
        <v>1415</v>
      </c>
      <c r="C167" s="334">
        <f>VLOOKUP(A167,'[3]31'!$A:$C,3,FALSE)</f>
        <v>30000</v>
      </c>
      <c r="D167" s="334">
        <f>VLOOKUP(A167,'[3]31'!$A:$D,4,FALSE)</f>
        <v>72700</v>
      </c>
      <c r="E167" s="335">
        <f t="shared" si="11"/>
        <v>1.4233</v>
      </c>
      <c r="F167" s="326" t="str">
        <f t="shared" si="9"/>
        <v>是</v>
      </c>
      <c r="G167" s="307" t="str">
        <f t="shared" si="10"/>
        <v>项</v>
      </c>
    </row>
    <row r="168" s="300" customFormat="1" ht="36" hidden="1" customHeight="1" spans="1:7">
      <c r="A168" s="330">
        <v>2147199</v>
      </c>
      <c r="B168" s="327" t="s">
        <v>1456</v>
      </c>
      <c r="C168" s="328">
        <f>VLOOKUP(A168,'[3]31'!$A:$C,3,FALSE)</f>
        <v>0</v>
      </c>
      <c r="D168" s="328">
        <f>VLOOKUP(A168,'[3]31'!$A:$D,4,FALSE)</f>
        <v>0</v>
      </c>
      <c r="E168" s="331" t="str">
        <f t="shared" si="11"/>
        <v/>
      </c>
      <c r="F168" s="326" t="str">
        <f t="shared" si="9"/>
        <v>否</v>
      </c>
      <c r="G168" s="307" t="str">
        <f t="shared" si="10"/>
        <v>项</v>
      </c>
    </row>
    <row r="169" s="300" customFormat="1" ht="36" hidden="1" customHeight="1" spans="1:7">
      <c r="A169" s="322">
        <v>21472</v>
      </c>
      <c r="B169" s="323" t="s">
        <v>1457</v>
      </c>
      <c r="C169" s="328">
        <f>VLOOKUP(A169,'[3]31'!$A:$C,3,FALSE)</f>
        <v>0</v>
      </c>
      <c r="D169" s="328">
        <f>VLOOKUP(A169,'[3]31'!$A:$D,4,FALSE)</f>
        <v>0</v>
      </c>
      <c r="E169" s="332" t="str">
        <f t="shared" si="11"/>
        <v/>
      </c>
      <c r="F169" s="326" t="str">
        <f t="shared" si="9"/>
        <v>否</v>
      </c>
      <c r="G169" s="307" t="str">
        <f t="shared" si="10"/>
        <v>款</v>
      </c>
    </row>
    <row r="170" s="300" customFormat="1" ht="36" hidden="1" customHeight="1" spans="1:7">
      <c r="A170" s="322">
        <v>21473</v>
      </c>
      <c r="B170" s="323" t="s">
        <v>1458</v>
      </c>
      <c r="C170" s="328">
        <f>VLOOKUP(A170,'[3]31'!$A:$C,3,FALSE)</f>
        <v>0</v>
      </c>
      <c r="D170" s="328">
        <f>VLOOKUP(A170,'[3]31'!$A:$D,4,FALSE)</f>
        <v>0</v>
      </c>
      <c r="E170" s="332" t="str">
        <f t="shared" si="11"/>
        <v/>
      </c>
      <c r="F170" s="326" t="str">
        <f t="shared" si="9"/>
        <v>否</v>
      </c>
      <c r="G170" s="307" t="str">
        <f t="shared" si="10"/>
        <v>款</v>
      </c>
    </row>
    <row r="171" s="300" customFormat="1" ht="36" hidden="1" customHeight="1" spans="1:7">
      <c r="A171" s="330">
        <v>2147301</v>
      </c>
      <c r="B171" s="327" t="s">
        <v>1424</v>
      </c>
      <c r="C171" s="328">
        <f>VLOOKUP(A171,'[3]31'!$A:$C,3,FALSE)</f>
        <v>0</v>
      </c>
      <c r="D171" s="328">
        <f>VLOOKUP(A171,'[3]31'!$A:$D,4,FALSE)</f>
        <v>0</v>
      </c>
      <c r="E171" s="331" t="str">
        <f t="shared" si="11"/>
        <v/>
      </c>
      <c r="F171" s="326" t="str">
        <f t="shared" si="9"/>
        <v>否</v>
      </c>
      <c r="G171" s="307" t="str">
        <f t="shared" si="10"/>
        <v>项</v>
      </c>
    </row>
    <row r="172" s="300" customFormat="1" ht="36" hidden="1" customHeight="1" spans="1:7">
      <c r="A172" s="330">
        <v>2147303</v>
      </c>
      <c r="B172" s="327" t="s">
        <v>1426</v>
      </c>
      <c r="C172" s="328">
        <f>VLOOKUP(A172,'[3]31'!$A:$C,3,FALSE)</f>
        <v>0</v>
      </c>
      <c r="D172" s="328">
        <f>VLOOKUP(A172,'[3]31'!$A:$D,4,FALSE)</f>
        <v>0</v>
      </c>
      <c r="E172" s="331" t="str">
        <f t="shared" si="11"/>
        <v/>
      </c>
      <c r="F172" s="326" t="str">
        <f t="shared" si="9"/>
        <v>否</v>
      </c>
      <c r="G172" s="307" t="str">
        <f t="shared" si="10"/>
        <v>项</v>
      </c>
    </row>
    <row r="173" s="300" customFormat="1" ht="36" hidden="1" customHeight="1" spans="1:7">
      <c r="A173" s="330">
        <v>2147399</v>
      </c>
      <c r="B173" s="327" t="s">
        <v>1459</v>
      </c>
      <c r="C173" s="328">
        <f>VLOOKUP(A173,'[3]31'!$A:$C,3,FALSE)</f>
        <v>0</v>
      </c>
      <c r="D173" s="328">
        <f>VLOOKUP(A173,'[3]31'!$A:$D,4,FALSE)</f>
        <v>0</v>
      </c>
      <c r="E173" s="331" t="str">
        <f t="shared" si="11"/>
        <v/>
      </c>
      <c r="F173" s="326" t="str">
        <f t="shared" si="9"/>
        <v>否</v>
      </c>
      <c r="G173" s="307" t="str">
        <f t="shared" si="10"/>
        <v>项</v>
      </c>
    </row>
    <row r="174" s="300" customFormat="1" ht="36" customHeight="1" spans="1:7">
      <c r="A174" s="322">
        <v>215</v>
      </c>
      <c r="B174" s="323" t="s">
        <v>1460</v>
      </c>
      <c r="C174" s="324">
        <f>VLOOKUP(A174,'[3]31'!$A:$C,3,FALSE)</f>
        <v>0</v>
      </c>
      <c r="D174" s="324">
        <f>VLOOKUP(A174,'[3]31'!$A:$D,4,FALSE)</f>
        <v>0</v>
      </c>
      <c r="E174" s="325" t="str">
        <f t="shared" ref="E174:E176" si="13">IFERROR(D174/C174-1,"")</f>
        <v/>
      </c>
      <c r="F174" s="326" t="str">
        <f t="shared" si="9"/>
        <v>是</v>
      </c>
      <c r="G174" s="307" t="str">
        <f t="shared" si="10"/>
        <v>类</v>
      </c>
    </row>
    <row r="175" s="300" customFormat="1" ht="36" hidden="1" customHeight="1" spans="1:7">
      <c r="A175" s="322">
        <v>21562</v>
      </c>
      <c r="B175" s="323" t="s">
        <v>1461</v>
      </c>
      <c r="C175" s="328">
        <f>VLOOKUP(A175,'[3]31'!$A:$C,3,FALSE)</f>
        <v>0</v>
      </c>
      <c r="D175" s="328">
        <f>VLOOKUP(A175,'[3]31'!$A:$D,4,FALSE)</f>
        <v>0</v>
      </c>
      <c r="E175" s="329" t="str">
        <f t="shared" si="13"/>
        <v/>
      </c>
      <c r="F175" s="326" t="str">
        <f t="shared" si="9"/>
        <v>否</v>
      </c>
      <c r="G175" s="307" t="str">
        <f t="shared" si="10"/>
        <v>款</v>
      </c>
    </row>
    <row r="176" s="300" customFormat="1" ht="36" hidden="1" customHeight="1" spans="1:7">
      <c r="A176" s="330">
        <v>2156202</v>
      </c>
      <c r="B176" s="327" t="s">
        <v>1462</v>
      </c>
      <c r="C176" s="328">
        <f>VLOOKUP(A176,'[3]31'!$A:$C,3,FALSE)</f>
        <v>0</v>
      </c>
      <c r="D176" s="328">
        <f>VLOOKUP(A176,'[3]31'!$A:$D,4,FALSE)</f>
        <v>0</v>
      </c>
      <c r="E176" s="329" t="str">
        <f t="shared" si="13"/>
        <v/>
      </c>
      <c r="F176" s="326" t="str">
        <f t="shared" si="9"/>
        <v>否</v>
      </c>
      <c r="G176" s="307" t="str">
        <f t="shared" si="10"/>
        <v>项</v>
      </c>
    </row>
    <row r="177" s="300" customFormat="1" ht="36" hidden="1" customHeight="1" spans="1:7">
      <c r="A177" s="330">
        <v>2156299</v>
      </c>
      <c r="B177" s="327" t="s">
        <v>1463</v>
      </c>
      <c r="C177" s="328">
        <f>VLOOKUP(A177,'[3]31'!$A:$C,3,FALSE)</f>
        <v>0</v>
      </c>
      <c r="D177" s="328">
        <f>VLOOKUP(A177,'[3]31'!$A:$D,4,FALSE)</f>
        <v>0</v>
      </c>
      <c r="E177" s="331" t="str">
        <f t="shared" si="11"/>
        <v/>
      </c>
      <c r="F177" s="326" t="str">
        <f t="shared" si="9"/>
        <v>否</v>
      </c>
      <c r="G177" s="307" t="str">
        <f t="shared" si="10"/>
        <v>项</v>
      </c>
    </row>
    <row r="178" s="300" customFormat="1" ht="36" customHeight="1" spans="1:7">
      <c r="A178" s="322">
        <v>229</v>
      </c>
      <c r="B178" s="323" t="s">
        <v>1464</v>
      </c>
      <c r="C178" s="324">
        <f>VLOOKUP(A178,'[3]31'!$A:$C,3,FALSE)</f>
        <v>59338</v>
      </c>
      <c r="D178" s="324">
        <f>VLOOKUP(A178,'[3]31'!$A:$D,4,FALSE)</f>
        <v>1755</v>
      </c>
      <c r="E178" s="325">
        <f t="shared" ref="E178:E181" si="14">IFERROR(D178/C178-1,"")</f>
        <v>-0.9704</v>
      </c>
      <c r="F178" s="326" t="str">
        <f t="shared" si="9"/>
        <v>是</v>
      </c>
      <c r="G178" s="307" t="str">
        <f t="shared" si="10"/>
        <v>类</v>
      </c>
    </row>
    <row r="179" s="300" customFormat="1" ht="36" customHeight="1" spans="1:7">
      <c r="A179" s="322">
        <v>22904</v>
      </c>
      <c r="B179" s="323" t="s">
        <v>1465</v>
      </c>
      <c r="C179" s="324">
        <f>VLOOKUP(A179,'[3]31'!$A:$C,3,FALSE)</f>
        <v>59000</v>
      </c>
      <c r="D179" s="324">
        <f>VLOOKUP(A179,'[3]31'!$A:$D,4,FALSE)</f>
        <v>0</v>
      </c>
      <c r="E179" s="325">
        <f t="shared" si="14"/>
        <v>-1</v>
      </c>
      <c r="F179" s="326" t="str">
        <f t="shared" si="9"/>
        <v>是</v>
      </c>
      <c r="G179" s="307" t="str">
        <f t="shared" si="10"/>
        <v>款</v>
      </c>
    </row>
    <row r="180" s="300" customFormat="1" ht="36" hidden="1" customHeight="1" spans="1:7">
      <c r="A180" s="330">
        <v>2290401</v>
      </c>
      <c r="B180" s="327" t="s">
        <v>1466</v>
      </c>
      <c r="C180" s="328">
        <f>VLOOKUP(A180,'[3]31'!$A:$C,3,FALSE)</f>
        <v>0</v>
      </c>
      <c r="D180" s="328">
        <f>VLOOKUP(A180,'[3]31'!$A:$D,4,FALSE)</f>
        <v>0</v>
      </c>
      <c r="E180" s="329" t="str">
        <f t="shared" si="14"/>
        <v/>
      </c>
      <c r="F180" s="326" t="str">
        <f t="shared" si="9"/>
        <v>否</v>
      </c>
      <c r="G180" s="307" t="str">
        <f t="shared" si="10"/>
        <v>项</v>
      </c>
    </row>
    <row r="181" s="300" customFormat="1" ht="36" customHeight="1" spans="1:7">
      <c r="A181" s="330">
        <v>2290402</v>
      </c>
      <c r="B181" s="327" t="s">
        <v>1467</v>
      </c>
      <c r="C181" s="334">
        <f>VLOOKUP(A181,'[3]31'!$A:$C,3,FALSE)</f>
        <v>59000</v>
      </c>
      <c r="D181" s="334">
        <f>VLOOKUP(A181,'[3]31'!$A:$D,4,FALSE)</f>
        <v>0</v>
      </c>
      <c r="E181" s="338">
        <f t="shared" si="14"/>
        <v>-1</v>
      </c>
      <c r="F181" s="326" t="str">
        <f t="shared" si="9"/>
        <v>是</v>
      </c>
      <c r="G181" s="307" t="str">
        <f t="shared" si="10"/>
        <v>项</v>
      </c>
    </row>
    <row r="182" s="300" customFormat="1" ht="36" hidden="1" customHeight="1" spans="1:7">
      <c r="A182" s="330">
        <v>2290403</v>
      </c>
      <c r="B182" s="327" t="s">
        <v>1468</v>
      </c>
      <c r="C182" s="328">
        <f>VLOOKUP(A182,'[3]31'!$A:$C,3,FALSE)</f>
        <v>0</v>
      </c>
      <c r="D182" s="328">
        <f>VLOOKUP(A182,'[3]31'!$A:$D,4,FALSE)</f>
        <v>0</v>
      </c>
      <c r="E182" s="331" t="str">
        <f t="shared" si="11"/>
        <v/>
      </c>
      <c r="F182" s="326" t="str">
        <f t="shared" si="9"/>
        <v>否</v>
      </c>
      <c r="G182" s="307" t="str">
        <f t="shared" si="10"/>
        <v>项</v>
      </c>
    </row>
    <row r="183" s="300" customFormat="1" ht="36" hidden="1" customHeight="1" spans="1:7">
      <c r="A183" s="322">
        <v>22908</v>
      </c>
      <c r="B183" s="323" t="s">
        <v>1469</v>
      </c>
      <c r="C183" s="328">
        <f>VLOOKUP(A183,'[3]31'!$A:$C,3,FALSE)</f>
        <v>0</v>
      </c>
      <c r="D183" s="328">
        <f>VLOOKUP(A183,'[3]31'!$A:$D,4,FALSE)</f>
        <v>0</v>
      </c>
      <c r="E183" s="329" t="str">
        <f t="shared" ref="E183:E187" si="15">IFERROR(D183/C183-1,"")</f>
        <v/>
      </c>
      <c r="F183" s="326" t="str">
        <f t="shared" si="9"/>
        <v>否</v>
      </c>
      <c r="G183" s="307" t="str">
        <f t="shared" si="10"/>
        <v>款</v>
      </c>
    </row>
    <row r="184" s="300" customFormat="1" ht="36" hidden="1" customHeight="1" spans="1:7">
      <c r="A184" s="330">
        <v>2290802</v>
      </c>
      <c r="B184" s="327" t="s">
        <v>1470</v>
      </c>
      <c r="C184" s="328">
        <f>VLOOKUP(A184,'[3]31'!$A:$C,3,FALSE)</f>
        <v>0</v>
      </c>
      <c r="D184" s="328">
        <f>VLOOKUP(A184,'[3]31'!$A:$D,4,FALSE)</f>
        <v>0</v>
      </c>
      <c r="E184" s="331" t="str">
        <f t="shared" si="11"/>
        <v/>
      </c>
      <c r="F184" s="326" t="str">
        <f t="shared" si="9"/>
        <v>否</v>
      </c>
      <c r="G184" s="307" t="str">
        <f t="shared" si="10"/>
        <v>项</v>
      </c>
    </row>
    <row r="185" s="300" customFormat="1" ht="36" hidden="1" customHeight="1" spans="1:7">
      <c r="A185" s="330">
        <v>2290803</v>
      </c>
      <c r="B185" s="327" t="s">
        <v>1471</v>
      </c>
      <c r="C185" s="328">
        <f>VLOOKUP(A185,'[3]31'!$A:$C,3,FALSE)</f>
        <v>0</v>
      </c>
      <c r="D185" s="328">
        <f>VLOOKUP(A185,'[3]31'!$A:$D,4,FALSE)</f>
        <v>0</v>
      </c>
      <c r="E185" s="331" t="str">
        <f t="shared" si="11"/>
        <v/>
      </c>
      <c r="F185" s="326" t="str">
        <f t="shared" si="9"/>
        <v>否</v>
      </c>
      <c r="G185" s="307" t="str">
        <f t="shared" si="10"/>
        <v>项</v>
      </c>
    </row>
    <row r="186" s="300" customFormat="1" ht="36" hidden="1" customHeight="1" spans="1:7">
      <c r="A186" s="330">
        <v>2290804</v>
      </c>
      <c r="B186" s="327" t="s">
        <v>1472</v>
      </c>
      <c r="C186" s="328">
        <f>VLOOKUP(A186,'[3]31'!$A:$C,3,FALSE)</f>
        <v>0</v>
      </c>
      <c r="D186" s="328">
        <f>VLOOKUP(A186,'[3]31'!$A:$D,4,FALSE)</f>
        <v>0</v>
      </c>
      <c r="E186" s="329" t="str">
        <f t="shared" si="15"/>
        <v/>
      </c>
      <c r="F186" s="326" t="str">
        <f t="shared" si="9"/>
        <v>否</v>
      </c>
      <c r="G186" s="307" t="str">
        <f t="shared" si="10"/>
        <v>项</v>
      </c>
    </row>
    <row r="187" s="300" customFormat="1" ht="36" hidden="1" customHeight="1" spans="1:7">
      <c r="A187" s="330">
        <v>2290805</v>
      </c>
      <c r="B187" s="327" t="s">
        <v>1473</v>
      </c>
      <c r="C187" s="328">
        <f>VLOOKUP(A187,'[3]31'!$A:$C,3,FALSE)</f>
        <v>0</v>
      </c>
      <c r="D187" s="328">
        <f>VLOOKUP(A187,'[3]31'!$A:$D,4,FALSE)</f>
        <v>0</v>
      </c>
      <c r="E187" s="329" t="str">
        <f t="shared" si="15"/>
        <v/>
      </c>
      <c r="F187" s="326" t="str">
        <f t="shared" si="9"/>
        <v>否</v>
      </c>
      <c r="G187" s="307" t="str">
        <f t="shared" si="10"/>
        <v>项</v>
      </c>
    </row>
    <row r="188" s="300" customFormat="1" ht="36" hidden="1" customHeight="1" spans="1:7">
      <c r="A188" s="330">
        <v>2290806</v>
      </c>
      <c r="B188" s="327" t="s">
        <v>1474</v>
      </c>
      <c r="C188" s="328">
        <f>VLOOKUP(A188,'[3]31'!$A:$C,3,FALSE)</f>
        <v>0</v>
      </c>
      <c r="D188" s="328">
        <f>VLOOKUP(A188,'[3]31'!$A:$D,4,FALSE)</f>
        <v>0</v>
      </c>
      <c r="E188" s="331" t="str">
        <f t="shared" si="11"/>
        <v/>
      </c>
      <c r="F188" s="326" t="str">
        <f t="shared" si="9"/>
        <v>否</v>
      </c>
      <c r="G188" s="307" t="str">
        <f t="shared" si="10"/>
        <v>项</v>
      </c>
    </row>
    <row r="189" s="300" customFormat="1" ht="36" hidden="1" customHeight="1" spans="1:7">
      <c r="A189" s="330">
        <v>2290807</v>
      </c>
      <c r="B189" s="327" t="s">
        <v>1475</v>
      </c>
      <c r="C189" s="328">
        <f>VLOOKUP(A189,'[3]31'!$A:$C,3,FALSE)</f>
        <v>0</v>
      </c>
      <c r="D189" s="328">
        <f>VLOOKUP(A189,'[3]31'!$A:$D,4,FALSE)</f>
        <v>0</v>
      </c>
      <c r="E189" s="331" t="str">
        <f t="shared" si="11"/>
        <v/>
      </c>
      <c r="F189" s="326" t="str">
        <f t="shared" si="9"/>
        <v>否</v>
      </c>
      <c r="G189" s="307" t="str">
        <f t="shared" si="10"/>
        <v>项</v>
      </c>
    </row>
    <row r="190" s="300" customFormat="1" ht="36" hidden="1" customHeight="1" spans="1:7">
      <c r="A190" s="330">
        <v>2290808</v>
      </c>
      <c r="B190" s="327" t="s">
        <v>1476</v>
      </c>
      <c r="C190" s="328">
        <f>VLOOKUP(A190,'[3]31'!$A:$C,3,FALSE)</f>
        <v>0</v>
      </c>
      <c r="D190" s="328">
        <f>VLOOKUP(A190,'[3]31'!$A:$D,4,FALSE)</f>
        <v>0</v>
      </c>
      <c r="E190" s="329" t="str">
        <f t="shared" ref="E190:E195" si="16">IFERROR(D190/C190-1,"")</f>
        <v/>
      </c>
      <c r="F190" s="326" t="str">
        <f t="shared" si="9"/>
        <v>否</v>
      </c>
      <c r="G190" s="307" t="str">
        <f t="shared" si="10"/>
        <v>项</v>
      </c>
    </row>
    <row r="191" s="300" customFormat="1" ht="36" hidden="1" customHeight="1" spans="1:7">
      <c r="A191" s="330">
        <v>2290899</v>
      </c>
      <c r="B191" s="327" t="s">
        <v>1477</v>
      </c>
      <c r="C191" s="328">
        <f>VLOOKUP(A191,'[3]31'!$A:$C,3,FALSE)</f>
        <v>0</v>
      </c>
      <c r="D191" s="328">
        <f>VLOOKUP(A191,'[3]31'!$A:$D,4,FALSE)</f>
        <v>0</v>
      </c>
      <c r="E191" s="331" t="str">
        <f t="shared" si="11"/>
        <v/>
      </c>
      <c r="F191" s="326" t="str">
        <f t="shared" si="9"/>
        <v>否</v>
      </c>
      <c r="G191" s="307" t="str">
        <f t="shared" si="10"/>
        <v>项</v>
      </c>
    </row>
    <row r="192" s="300" customFormat="1" ht="36" customHeight="1" spans="1:7">
      <c r="A192" s="322">
        <v>22960</v>
      </c>
      <c r="B192" s="323" t="s">
        <v>1478</v>
      </c>
      <c r="C192" s="324">
        <f>VLOOKUP(A192,'[3]31'!$A:$C,3,FALSE)</f>
        <v>338</v>
      </c>
      <c r="D192" s="324">
        <f>VLOOKUP(A192,'[3]31'!$A:$D,4,FALSE)</f>
        <v>1755</v>
      </c>
      <c r="E192" s="325">
        <f t="shared" si="16"/>
        <v>4.1923</v>
      </c>
      <c r="F192" s="326" t="str">
        <f t="shared" si="9"/>
        <v>是</v>
      </c>
      <c r="G192" s="307" t="str">
        <f t="shared" si="10"/>
        <v>款</v>
      </c>
    </row>
    <row r="193" s="300" customFormat="1" ht="36" hidden="1" customHeight="1" spans="1:7">
      <c r="A193" s="340">
        <v>2296001</v>
      </c>
      <c r="B193" s="327" t="s">
        <v>1479</v>
      </c>
      <c r="C193" s="328">
        <f>VLOOKUP(A193,'[3]31'!$A:$C,3,FALSE)</f>
        <v>0</v>
      </c>
      <c r="D193" s="328">
        <f>VLOOKUP(A193,'[3]31'!$A:$D,4,FALSE)</f>
        <v>0</v>
      </c>
      <c r="E193" s="331" t="str">
        <f t="shared" si="11"/>
        <v/>
      </c>
      <c r="F193" s="326" t="str">
        <f t="shared" si="9"/>
        <v>否</v>
      </c>
      <c r="G193" s="307" t="str">
        <f t="shared" si="10"/>
        <v>项</v>
      </c>
    </row>
    <row r="194" s="300" customFormat="1" ht="36" customHeight="1" spans="1:7">
      <c r="A194" s="330">
        <v>2296002</v>
      </c>
      <c r="B194" s="327" t="s">
        <v>1480</v>
      </c>
      <c r="C194" s="334">
        <f>VLOOKUP(A194,'[3]31'!$A:$C,3,FALSE)</f>
        <v>309</v>
      </c>
      <c r="D194" s="334">
        <f>VLOOKUP(A194,'[3]31'!$A:$D,4,FALSE)</f>
        <v>634</v>
      </c>
      <c r="E194" s="338">
        <f t="shared" si="16"/>
        <v>1.0518</v>
      </c>
      <c r="F194" s="326" t="str">
        <f t="shared" si="9"/>
        <v>是</v>
      </c>
      <c r="G194" s="307" t="str">
        <f t="shared" si="10"/>
        <v>项</v>
      </c>
    </row>
    <row r="195" s="300" customFormat="1" ht="36" customHeight="1" spans="1:7">
      <c r="A195" s="330">
        <v>2296003</v>
      </c>
      <c r="B195" s="327" t="s">
        <v>1481</v>
      </c>
      <c r="C195" s="334">
        <f>VLOOKUP(A195,'[3]31'!$A:$C,3,FALSE)</f>
        <v>13</v>
      </c>
      <c r="D195" s="334">
        <f>VLOOKUP(A195,'[3]31'!$A:$D,4,FALSE)</f>
        <v>23</v>
      </c>
      <c r="E195" s="338">
        <f t="shared" si="16"/>
        <v>0.7692</v>
      </c>
      <c r="F195" s="326" t="str">
        <f t="shared" si="9"/>
        <v>是</v>
      </c>
      <c r="G195" s="307" t="str">
        <f t="shared" si="10"/>
        <v>项</v>
      </c>
    </row>
    <row r="196" s="300" customFormat="1" ht="36" hidden="1" customHeight="1" spans="1:7">
      <c r="A196" s="330">
        <v>2296004</v>
      </c>
      <c r="B196" s="327" t="s">
        <v>1482</v>
      </c>
      <c r="C196" s="328">
        <f>VLOOKUP(A196,'[3]31'!$A:$C,3,FALSE)</f>
        <v>0</v>
      </c>
      <c r="D196" s="328">
        <f>VLOOKUP(A196,'[3]31'!$A:$D,4,FALSE)</f>
        <v>0</v>
      </c>
      <c r="E196" s="331" t="str">
        <f t="shared" ref="E196:E259" si="17">IF(C196&gt;0,D196/C196-1,IF(C196&lt;0,-(D196/C196-1),""))</f>
        <v/>
      </c>
      <c r="F196" s="326" t="str">
        <f t="shared" ref="F196:F259" si="18">IF(LEN(A196)=3,"是",IF(B196&lt;&gt;"",IF(SUM(C196:D196)&lt;&gt;0,"是","否"),"是"))</f>
        <v>否</v>
      </c>
      <c r="G196" s="307" t="str">
        <f t="shared" ref="G196:G259" si="19">IF(LEN(A196)=3,"类",IF(LEN(A196)=5,"款","项"))</f>
        <v>项</v>
      </c>
    </row>
    <row r="197" s="300" customFormat="1" ht="36" hidden="1" customHeight="1" spans="1:7">
      <c r="A197" s="330">
        <v>2296005</v>
      </c>
      <c r="B197" s="327" t="s">
        <v>1483</v>
      </c>
      <c r="C197" s="328">
        <f>VLOOKUP(A197,'[3]31'!$A:$C,3,FALSE)</f>
        <v>0</v>
      </c>
      <c r="D197" s="328">
        <f>VLOOKUP(A197,'[3]31'!$A:$D,4,FALSE)</f>
        <v>0</v>
      </c>
      <c r="E197" s="331" t="str">
        <f t="shared" si="17"/>
        <v/>
      </c>
      <c r="F197" s="326" t="str">
        <f t="shared" si="18"/>
        <v>否</v>
      </c>
      <c r="G197" s="307" t="str">
        <f t="shared" si="19"/>
        <v>项</v>
      </c>
    </row>
    <row r="198" s="300" customFormat="1" ht="36" customHeight="1" spans="1:7">
      <c r="A198" s="330">
        <v>2296006</v>
      </c>
      <c r="B198" s="327" t="s">
        <v>1484</v>
      </c>
      <c r="C198" s="334">
        <f>VLOOKUP(A198,'[3]31'!$A:$C,3,FALSE)</f>
        <v>7</v>
      </c>
      <c r="D198" s="334">
        <f>VLOOKUP(A198,'[3]31'!$A:$D,4,FALSE)</f>
        <v>98</v>
      </c>
      <c r="E198" s="338">
        <f>IFERROR(D198/C198-1,"")</f>
        <v>13</v>
      </c>
      <c r="F198" s="326" t="str">
        <f t="shared" si="18"/>
        <v>是</v>
      </c>
      <c r="G198" s="307" t="str">
        <f t="shared" si="19"/>
        <v>项</v>
      </c>
    </row>
    <row r="199" s="300" customFormat="1" ht="36" hidden="1" customHeight="1" spans="1:7">
      <c r="A199" s="330">
        <v>2296010</v>
      </c>
      <c r="B199" s="327" t="s">
        <v>1485</v>
      </c>
      <c r="C199" s="328">
        <f>VLOOKUP(A199,'[3]31'!$A:$C,3,FALSE)</f>
        <v>0</v>
      </c>
      <c r="D199" s="328">
        <f>VLOOKUP(A199,'[3]31'!$A:$D,4,FALSE)</f>
        <v>0</v>
      </c>
      <c r="E199" s="331" t="str">
        <f t="shared" si="17"/>
        <v/>
      </c>
      <c r="F199" s="326" t="str">
        <f t="shared" si="18"/>
        <v>否</v>
      </c>
      <c r="G199" s="307" t="str">
        <f t="shared" si="19"/>
        <v>项</v>
      </c>
    </row>
    <row r="200" s="300" customFormat="1" ht="36" hidden="1" customHeight="1" spans="1:7">
      <c r="A200" s="330">
        <v>2296011</v>
      </c>
      <c r="B200" s="327" t="s">
        <v>1486</v>
      </c>
      <c r="C200" s="328">
        <f>VLOOKUP(A200,'[3]31'!$A:$C,3,FALSE)</f>
        <v>0</v>
      </c>
      <c r="D200" s="328">
        <f>VLOOKUP(A200,'[3]31'!$A:$D,4,FALSE)</f>
        <v>0</v>
      </c>
      <c r="E200" s="331" t="str">
        <f t="shared" si="17"/>
        <v/>
      </c>
      <c r="F200" s="326" t="str">
        <f t="shared" si="18"/>
        <v>否</v>
      </c>
      <c r="G200" s="307" t="str">
        <f t="shared" si="19"/>
        <v>项</v>
      </c>
    </row>
    <row r="201" s="300" customFormat="1" ht="36" hidden="1" customHeight="1" spans="1:7">
      <c r="A201" s="330">
        <v>2296012</v>
      </c>
      <c r="B201" s="327" t="s">
        <v>1487</v>
      </c>
      <c r="C201" s="328">
        <f>VLOOKUP(A201,'[3]31'!$A:$C,3,FALSE)</f>
        <v>0</v>
      </c>
      <c r="D201" s="328">
        <f>VLOOKUP(A201,'[3]31'!$A:$D,4,FALSE)</f>
        <v>0</v>
      </c>
      <c r="E201" s="331" t="str">
        <f t="shared" si="17"/>
        <v/>
      </c>
      <c r="F201" s="326" t="str">
        <f t="shared" si="18"/>
        <v>否</v>
      </c>
      <c r="G201" s="307" t="str">
        <f t="shared" si="19"/>
        <v>项</v>
      </c>
    </row>
    <row r="202" s="300" customFormat="1" ht="36" hidden="1" customHeight="1" spans="1:7">
      <c r="A202" s="330">
        <v>2296013</v>
      </c>
      <c r="B202" s="327" t="s">
        <v>1488</v>
      </c>
      <c r="C202" s="328">
        <f>VLOOKUP(A202,'[3]31'!$A:$C,3,FALSE)</f>
        <v>0</v>
      </c>
      <c r="D202" s="328">
        <f>VLOOKUP(A202,'[3]31'!$A:$D,4,FALSE)</f>
        <v>0</v>
      </c>
      <c r="E202" s="331" t="str">
        <f t="shared" si="17"/>
        <v/>
      </c>
      <c r="F202" s="326" t="str">
        <f t="shared" si="18"/>
        <v>否</v>
      </c>
      <c r="G202" s="307" t="str">
        <f t="shared" si="19"/>
        <v>项</v>
      </c>
    </row>
    <row r="203" s="300" customFormat="1" ht="36" customHeight="1" spans="1:7">
      <c r="A203" s="330">
        <v>2296099</v>
      </c>
      <c r="B203" s="327" t="s">
        <v>1489</v>
      </c>
      <c r="C203" s="334">
        <f>VLOOKUP(A203,'[3]31'!$A:$C,3,FALSE)</f>
        <v>9</v>
      </c>
      <c r="D203" s="334">
        <f>VLOOKUP(A203,'[3]31'!$A:$D,4,FALSE)</f>
        <v>1000</v>
      </c>
      <c r="E203" s="338">
        <f>IFERROR(D203/C203-1,"")</f>
        <v>110.1111</v>
      </c>
      <c r="F203" s="326" t="str">
        <f t="shared" si="18"/>
        <v>是</v>
      </c>
      <c r="G203" s="307" t="str">
        <f t="shared" si="19"/>
        <v>项</v>
      </c>
    </row>
    <row r="204" s="300" customFormat="1" ht="36" customHeight="1" spans="1:7">
      <c r="A204" s="322">
        <v>232</v>
      </c>
      <c r="B204" s="323" t="s">
        <v>1490</v>
      </c>
      <c r="C204" s="324">
        <f>VLOOKUP(A204,'[3]31'!$A:$C,3,FALSE)</f>
        <v>1809</v>
      </c>
      <c r="D204" s="324">
        <f>VLOOKUP(A204,'[3]31'!$A:$D,4,FALSE)</f>
        <v>5917</v>
      </c>
      <c r="E204" s="325">
        <f>IFERROR(D204/C204-1,"")</f>
        <v>2.2709</v>
      </c>
      <c r="F204" s="326" t="str">
        <f t="shared" si="18"/>
        <v>是</v>
      </c>
      <c r="G204" s="307" t="str">
        <f t="shared" si="19"/>
        <v>类</v>
      </c>
    </row>
    <row r="205" s="300" customFormat="1" ht="36" hidden="1" customHeight="1" spans="1:7">
      <c r="A205" s="330">
        <v>2320401</v>
      </c>
      <c r="B205" s="327" t="s">
        <v>1491</v>
      </c>
      <c r="C205" s="328">
        <f>VLOOKUP(A205,'[3]31'!$A:$C,3,FALSE)</f>
        <v>0</v>
      </c>
      <c r="D205" s="328">
        <f>VLOOKUP(A205,'[3]31'!$A:$D,4,FALSE)</f>
        <v>0</v>
      </c>
      <c r="E205" s="331" t="str">
        <f t="shared" si="17"/>
        <v/>
      </c>
      <c r="F205" s="326" t="str">
        <f t="shared" si="18"/>
        <v>否</v>
      </c>
      <c r="G205" s="307" t="str">
        <f t="shared" si="19"/>
        <v>项</v>
      </c>
    </row>
    <row r="206" s="300" customFormat="1" ht="36" hidden="1" customHeight="1" spans="1:7">
      <c r="A206" s="330">
        <v>2320402</v>
      </c>
      <c r="B206" s="327" t="s">
        <v>1492</v>
      </c>
      <c r="C206" s="328">
        <f>VLOOKUP(A206,'[3]31'!$A:$C,3,FALSE)</f>
        <v>0</v>
      </c>
      <c r="D206" s="328">
        <f>VLOOKUP(A206,'[3]31'!$A:$D,4,FALSE)</f>
        <v>0</v>
      </c>
      <c r="E206" s="331" t="str">
        <f t="shared" si="17"/>
        <v/>
      </c>
      <c r="F206" s="326" t="str">
        <f t="shared" si="18"/>
        <v>否</v>
      </c>
      <c r="G206" s="307" t="str">
        <f t="shared" si="19"/>
        <v>项</v>
      </c>
    </row>
    <row r="207" s="300" customFormat="1" ht="36" hidden="1" customHeight="1" spans="1:7">
      <c r="A207" s="330">
        <v>2320405</v>
      </c>
      <c r="B207" s="327" t="s">
        <v>1493</v>
      </c>
      <c r="C207" s="328">
        <f>VLOOKUP(A207,'[3]31'!$A:$C,3,FALSE)</f>
        <v>0</v>
      </c>
      <c r="D207" s="328">
        <f>VLOOKUP(A207,'[3]31'!$A:$D,4,FALSE)</f>
        <v>0</v>
      </c>
      <c r="E207" s="331" t="str">
        <f t="shared" si="17"/>
        <v/>
      </c>
      <c r="F207" s="326" t="str">
        <f t="shared" si="18"/>
        <v>否</v>
      </c>
      <c r="G207" s="307" t="str">
        <f t="shared" si="19"/>
        <v>项</v>
      </c>
    </row>
    <row r="208" s="300" customFormat="1" ht="36" customHeight="1" spans="1:7">
      <c r="A208" s="330">
        <v>2320411</v>
      </c>
      <c r="B208" s="327" t="s">
        <v>1494</v>
      </c>
      <c r="C208" s="334">
        <f>VLOOKUP(A208,'[3]31'!$A:$C,3,FALSE)</f>
        <v>1157</v>
      </c>
      <c r="D208" s="334">
        <f>VLOOKUP(A208,'[3]31'!$A:$D,4,FALSE)</f>
        <v>1141</v>
      </c>
      <c r="E208" s="335">
        <f t="shared" si="17"/>
        <v>-0.0138</v>
      </c>
      <c r="F208" s="326" t="str">
        <f t="shared" si="18"/>
        <v>是</v>
      </c>
      <c r="G208" s="307" t="str">
        <f t="shared" si="19"/>
        <v>项</v>
      </c>
    </row>
    <row r="209" s="300" customFormat="1" ht="36" hidden="1" customHeight="1" spans="1:7">
      <c r="A209" s="330">
        <v>2320413</v>
      </c>
      <c r="B209" s="327" t="s">
        <v>1495</v>
      </c>
      <c r="C209" s="328">
        <f>VLOOKUP(A209,'[3]31'!$A:$C,3,FALSE)</f>
        <v>0</v>
      </c>
      <c r="D209" s="328">
        <f>VLOOKUP(A209,'[3]31'!$A:$D,4,FALSE)</f>
        <v>0</v>
      </c>
      <c r="E209" s="331" t="str">
        <f t="shared" si="17"/>
        <v/>
      </c>
      <c r="F209" s="326" t="str">
        <f t="shared" si="18"/>
        <v>否</v>
      </c>
      <c r="G209" s="307" t="str">
        <f t="shared" si="19"/>
        <v>项</v>
      </c>
    </row>
    <row r="210" s="300" customFormat="1" ht="36" hidden="1" customHeight="1" spans="1:7">
      <c r="A210" s="330">
        <v>2320414</v>
      </c>
      <c r="B210" s="327" t="s">
        <v>1496</v>
      </c>
      <c r="C210" s="328">
        <f>VLOOKUP(A210,'[3]31'!$A:$C,3,FALSE)</f>
        <v>0</v>
      </c>
      <c r="D210" s="328">
        <f>VLOOKUP(A210,'[3]31'!$A:$D,4,FALSE)</f>
        <v>0</v>
      </c>
      <c r="E210" s="331" t="str">
        <f t="shared" si="17"/>
        <v/>
      </c>
      <c r="F210" s="326" t="str">
        <f t="shared" si="18"/>
        <v>否</v>
      </c>
      <c r="G210" s="307" t="str">
        <f t="shared" si="19"/>
        <v>项</v>
      </c>
    </row>
    <row r="211" s="300" customFormat="1" ht="36" hidden="1" customHeight="1" spans="1:7">
      <c r="A211" s="330">
        <v>2320416</v>
      </c>
      <c r="B211" s="327" t="s">
        <v>1497</v>
      </c>
      <c r="C211" s="328">
        <f>VLOOKUP(A211,'[3]31'!$A:$C,3,FALSE)</f>
        <v>0</v>
      </c>
      <c r="D211" s="328">
        <f>VLOOKUP(A211,'[3]31'!$A:$D,4,FALSE)</f>
        <v>0</v>
      </c>
      <c r="E211" s="331" t="str">
        <f t="shared" si="17"/>
        <v/>
      </c>
      <c r="F211" s="326" t="str">
        <f t="shared" si="18"/>
        <v>否</v>
      </c>
      <c r="G211" s="307" t="str">
        <f t="shared" si="19"/>
        <v>项</v>
      </c>
    </row>
    <row r="212" s="300" customFormat="1" ht="36" hidden="1" customHeight="1" spans="1:7">
      <c r="A212" s="330">
        <v>2320417</v>
      </c>
      <c r="B212" s="327" t="s">
        <v>1498</v>
      </c>
      <c r="C212" s="328">
        <f>VLOOKUP(A212,'[3]31'!$A:$C,3,FALSE)</f>
        <v>0</v>
      </c>
      <c r="D212" s="328">
        <f>VLOOKUP(A212,'[3]31'!$A:$D,4,FALSE)</f>
        <v>0</v>
      </c>
      <c r="E212" s="331" t="str">
        <f t="shared" si="17"/>
        <v/>
      </c>
      <c r="F212" s="326" t="str">
        <f t="shared" si="18"/>
        <v>否</v>
      </c>
      <c r="G212" s="307" t="str">
        <f t="shared" si="19"/>
        <v>项</v>
      </c>
    </row>
    <row r="213" s="300" customFormat="1" ht="36" hidden="1" customHeight="1" spans="1:7">
      <c r="A213" s="330">
        <v>2320418</v>
      </c>
      <c r="B213" s="327" t="s">
        <v>1499</v>
      </c>
      <c r="C213" s="328">
        <f>VLOOKUP(A213,'[3]31'!$A:$C,3,FALSE)</f>
        <v>0</v>
      </c>
      <c r="D213" s="328">
        <f>VLOOKUP(A213,'[3]31'!$A:$D,4,FALSE)</f>
        <v>0</v>
      </c>
      <c r="E213" s="331" t="str">
        <f t="shared" si="17"/>
        <v/>
      </c>
      <c r="F213" s="326" t="str">
        <f t="shared" si="18"/>
        <v>否</v>
      </c>
      <c r="G213" s="307" t="str">
        <f t="shared" si="19"/>
        <v>项</v>
      </c>
    </row>
    <row r="214" s="300" customFormat="1" ht="36" hidden="1" customHeight="1" spans="1:7">
      <c r="A214" s="330">
        <v>2320419</v>
      </c>
      <c r="B214" s="327" t="s">
        <v>1500</v>
      </c>
      <c r="C214" s="328">
        <f>VLOOKUP(A214,'[3]31'!$A:$C,3,FALSE)</f>
        <v>0</v>
      </c>
      <c r="D214" s="328">
        <f>VLOOKUP(A214,'[3]31'!$A:$D,4,FALSE)</f>
        <v>0</v>
      </c>
      <c r="E214" s="331" t="str">
        <f t="shared" si="17"/>
        <v/>
      </c>
      <c r="F214" s="326" t="str">
        <f t="shared" si="18"/>
        <v>否</v>
      </c>
      <c r="G214" s="307" t="str">
        <f t="shared" si="19"/>
        <v>项</v>
      </c>
    </row>
    <row r="215" s="300" customFormat="1" ht="36" hidden="1" customHeight="1" spans="1:7">
      <c r="A215" s="330">
        <v>2320420</v>
      </c>
      <c r="B215" s="327" t="s">
        <v>1501</v>
      </c>
      <c r="C215" s="328">
        <f>VLOOKUP(A215,'[3]31'!$A:$C,3,FALSE)</f>
        <v>0</v>
      </c>
      <c r="D215" s="328">
        <f>VLOOKUP(A215,'[3]31'!$A:$D,4,FALSE)</f>
        <v>0</v>
      </c>
      <c r="E215" s="331" t="str">
        <f t="shared" si="17"/>
        <v/>
      </c>
      <c r="F215" s="326" t="str">
        <f t="shared" si="18"/>
        <v>否</v>
      </c>
      <c r="G215" s="307" t="str">
        <f t="shared" si="19"/>
        <v>项</v>
      </c>
    </row>
    <row r="216" s="300" customFormat="1" ht="36" hidden="1" customHeight="1" spans="1:7">
      <c r="A216" s="330">
        <v>2320431</v>
      </c>
      <c r="B216" s="327" t="s">
        <v>1502</v>
      </c>
      <c r="C216" s="328">
        <f>VLOOKUP(A216,'[3]31'!$A:$C,3,FALSE)</f>
        <v>0</v>
      </c>
      <c r="D216" s="328">
        <f>VLOOKUP(A216,'[3]31'!$A:$D,4,FALSE)</f>
        <v>0</v>
      </c>
      <c r="E216" s="331" t="str">
        <f t="shared" si="17"/>
        <v/>
      </c>
      <c r="F216" s="326" t="str">
        <f t="shared" si="18"/>
        <v>否</v>
      </c>
      <c r="G216" s="307" t="str">
        <f t="shared" si="19"/>
        <v>项</v>
      </c>
    </row>
    <row r="217" s="300" customFormat="1" ht="36" customHeight="1" spans="1:7">
      <c r="A217" s="330">
        <v>2320432</v>
      </c>
      <c r="B217" s="327" t="s">
        <v>1503</v>
      </c>
      <c r="C217" s="334">
        <f>VLOOKUP(A217,'[3]31'!$A:$C,3,FALSE)</f>
        <v>0</v>
      </c>
      <c r="D217" s="334">
        <f>VLOOKUP(A217,'[3]31'!$A:$D,4,FALSE)</f>
        <v>2588</v>
      </c>
      <c r="E217" s="335" t="str">
        <f t="shared" si="17"/>
        <v/>
      </c>
      <c r="F217" s="326" t="str">
        <f t="shared" si="18"/>
        <v>是</v>
      </c>
      <c r="G217" s="307" t="str">
        <f t="shared" si="19"/>
        <v>项</v>
      </c>
    </row>
    <row r="218" s="300" customFormat="1" ht="36" hidden="1" customHeight="1" spans="1:7">
      <c r="A218" s="330">
        <v>2320433</v>
      </c>
      <c r="B218" s="327" t="s">
        <v>1504</v>
      </c>
      <c r="C218" s="328">
        <f>VLOOKUP(A218,'[3]31'!$A:$C,3,FALSE)</f>
        <v>0</v>
      </c>
      <c r="D218" s="328">
        <f>VLOOKUP(A218,'[3]31'!$A:$D,4,FALSE)</f>
        <v>0</v>
      </c>
      <c r="E218" s="331" t="str">
        <f t="shared" si="17"/>
        <v/>
      </c>
      <c r="F218" s="326" t="str">
        <f t="shared" si="18"/>
        <v>否</v>
      </c>
      <c r="G218" s="307" t="str">
        <f t="shared" si="19"/>
        <v>项</v>
      </c>
    </row>
    <row r="219" s="300" customFormat="1" ht="36" customHeight="1" spans="1:7">
      <c r="A219" s="330">
        <v>2320498</v>
      </c>
      <c r="B219" s="327" t="s">
        <v>1505</v>
      </c>
      <c r="C219" s="334">
        <f>VLOOKUP(A219,'[3]31'!$A:$C,3,FALSE)</f>
        <v>652</v>
      </c>
      <c r="D219" s="334">
        <f>VLOOKUP(A219,'[3]31'!$A:$D,4,FALSE)</f>
        <v>2188</v>
      </c>
      <c r="E219" s="338">
        <f t="shared" ref="E219:E222" si="20">IFERROR(D219/C219-1,"")</f>
        <v>2.3558</v>
      </c>
      <c r="F219" s="326" t="str">
        <f t="shared" si="18"/>
        <v>是</v>
      </c>
      <c r="G219" s="307" t="str">
        <f t="shared" si="19"/>
        <v>项</v>
      </c>
    </row>
    <row r="220" s="300" customFormat="1" ht="36" hidden="1" customHeight="1" spans="1:7">
      <c r="A220" s="330">
        <v>2320499</v>
      </c>
      <c r="B220" s="327" t="s">
        <v>1506</v>
      </c>
      <c r="C220" s="328">
        <f>VLOOKUP(A220,'[3]31'!$A:$C,3,FALSE)</f>
        <v>0</v>
      </c>
      <c r="D220" s="328">
        <f>VLOOKUP(A220,'[3]31'!$A:$D,4,FALSE)</f>
        <v>0</v>
      </c>
      <c r="E220" s="329" t="str">
        <f t="shared" si="20"/>
        <v/>
      </c>
      <c r="F220" s="326" t="str">
        <f t="shared" si="18"/>
        <v>否</v>
      </c>
      <c r="G220" s="307" t="str">
        <f t="shared" si="19"/>
        <v>项</v>
      </c>
    </row>
    <row r="221" s="300" customFormat="1" ht="36" customHeight="1" spans="1:7">
      <c r="A221" s="322">
        <v>233</v>
      </c>
      <c r="B221" s="323" t="s">
        <v>1507</v>
      </c>
      <c r="C221" s="324">
        <f>VLOOKUP(A221,'[3]31'!$A:$C,3,FALSE)</f>
        <v>98</v>
      </c>
      <c r="D221" s="324">
        <f>VLOOKUP(A221,'[3]31'!$A:$D,4,FALSE)</f>
        <v>153</v>
      </c>
      <c r="E221" s="325">
        <f t="shared" si="20"/>
        <v>0.5612</v>
      </c>
      <c r="F221" s="326" t="str">
        <f t="shared" si="18"/>
        <v>是</v>
      </c>
      <c r="G221" s="307" t="str">
        <f t="shared" si="19"/>
        <v>类</v>
      </c>
    </row>
    <row r="222" s="300" customFormat="1" ht="36" customHeight="1" spans="1:7">
      <c r="A222" s="339">
        <v>23304</v>
      </c>
      <c r="B222" s="323" t="s">
        <v>1508</v>
      </c>
      <c r="C222" s="324">
        <f>VLOOKUP(A222,'[3]31'!$A:$C,3,FALSE)</f>
        <v>98</v>
      </c>
      <c r="D222" s="324">
        <f>VLOOKUP(A222,'[3]31'!$A:$D,4,FALSE)</f>
        <v>153</v>
      </c>
      <c r="E222" s="325">
        <f t="shared" si="20"/>
        <v>0.5612</v>
      </c>
      <c r="F222" s="326" t="str">
        <f t="shared" si="18"/>
        <v>是</v>
      </c>
      <c r="G222" s="307" t="str">
        <f t="shared" si="19"/>
        <v>款</v>
      </c>
    </row>
    <row r="223" s="300" customFormat="1" ht="36" hidden="1" customHeight="1" spans="1:7">
      <c r="A223" s="330">
        <v>2330401</v>
      </c>
      <c r="B223" s="327" t="s">
        <v>1509</v>
      </c>
      <c r="C223" s="328">
        <f>VLOOKUP(A223,'[3]31'!$A:$C,3,FALSE)</f>
        <v>0</v>
      </c>
      <c r="D223" s="328">
        <f>VLOOKUP(A223,'[3]31'!$A:$D,4,FALSE)</f>
        <v>0</v>
      </c>
      <c r="E223" s="331" t="str">
        <f t="shared" si="17"/>
        <v/>
      </c>
      <c r="F223" s="326" t="str">
        <f t="shared" si="18"/>
        <v>否</v>
      </c>
      <c r="G223" s="307" t="str">
        <f t="shared" si="19"/>
        <v>项</v>
      </c>
    </row>
    <row r="224" s="300" customFormat="1" ht="36" hidden="1" customHeight="1" spans="1:7">
      <c r="A224" s="330">
        <v>2330402</v>
      </c>
      <c r="B224" s="327" t="s">
        <v>1510</v>
      </c>
      <c r="C224" s="328">
        <f>VLOOKUP(A224,'[3]31'!$A:$C,3,FALSE)</f>
        <v>0</v>
      </c>
      <c r="D224" s="328">
        <f>VLOOKUP(A224,'[3]31'!$A:$D,4,FALSE)</f>
        <v>0</v>
      </c>
      <c r="E224" s="331" t="str">
        <f t="shared" si="17"/>
        <v/>
      </c>
      <c r="F224" s="326" t="str">
        <f t="shared" si="18"/>
        <v>否</v>
      </c>
      <c r="G224" s="307" t="str">
        <f t="shared" si="19"/>
        <v>项</v>
      </c>
    </row>
    <row r="225" s="300" customFormat="1" ht="36" hidden="1" customHeight="1" spans="1:7">
      <c r="A225" s="330">
        <v>2330405</v>
      </c>
      <c r="B225" s="327" t="s">
        <v>1511</v>
      </c>
      <c r="C225" s="328">
        <f>VLOOKUP(A225,'[3]31'!$A:$C,3,FALSE)</f>
        <v>0</v>
      </c>
      <c r="D225" s="328">
        <f>VLOOKUP(A225,'[3]31'!$A:$D,4,FALSE)</f>
        <v>0</v>
      </c>
      <c r="E225" s="331" t="str">
        <f t="shared" si="17"/>
        <v/>
      </c>
      <c r="F225" s="326" t="str">
        <f t="shared" si="18"/>
        <v>否</v>
      </c>
      <c r="G225" s="307" t="str">
        <f t="shared" si="19"/>
        <v>项</v>
      </c>
    </row>
    <row r="226" s="300" customFormat="1" ht="36" customHeight="1" spans="1:7">
      <c r="A226" s="330">
        <v>2330411</v>
      </c>
      <c r="B226" s="327" t="s">
        <v>1512</v>
      </c>
      <c r="C226" s="334">
        <f>VLOOKUP(A226,'[3]31'!$A:$C,3,FALSE)</f>
        <v>5</v>
      </c>
      <c r="D226" s="334">
        <f>VLOOKUP(A226,'[3]31'!$A:$D,4,FALSE)</f>
        <v>7</v>
      </c>
      <c r="E226" s="335">
        <f t="shared" si="17"/>
        <v>0.4</v>
      </c>
      <c r="F226" s="326" t="str">
        <f t="shared" si="18"/>
        <v>是</v>
      </c>
      <c r="G226" s="307" t="str">
        <f t="shared" si="19"/>
        <v>项</v>
      </c>
    </row>
    <row r="227" s="300" customFormat="1" ht="36" hidden="1" customHeight="1" spans="1:7">
      <c r="A227" s="330">
        <v>2330413</v>
      </c>
      <c r="B227" s="327" t="s">
        <v>1513</v>
      </c>
      <c r="C227" s="328">
        <f>VLOOKUP(A227,'[3]31'!$A:$C,3,FALSE)</f>
        <v>0</v>
      </c>
      <c r="D227" s="328">
        <f>VLOOKUP(A227,'[3]31'!$A:$D,4,FALSE)</f>
        <v>0</v>
      </c>
      <c r="E227" s="331" t="str">
        <f t="shared" si="17"/>
        <v/>
      </c>
      <c r="F227" s="326" t="str">
        <f t="shared" si="18"/>
        <v>否</v>
      </c>
      <c r="G227" s="307" t="str">
        <f t="shared" si="19"/>
        <v>项</v>
      </c>
    </row>
    <row r="228" s="300" customFormat="1" ht="36" hidden="1" customHeight="1" spans="1:7">
      <c r="A228" s="330">
        <v>2330414</v>
      </c>
      <c r="B228" s="327" t="s">
        <v>1514</v>
      </c>
      <c r="C228" s="328">
        <f>VLOOKUP(A228,'[3]31'!$A:$C,3,FALSE)</f>
        <v>0</v>
      </c>
      <c r="D228" s="328">
        <f>VLOOKUP(A228,'[3]31'!$A:$D,4,FALSE)</f>
        <v>0</v>
      </c>
      <c r="E228" s="331" t="str">
        <f t="shared" si="17"/>
        <v/>
      </c>
      <c r="F228" s="326" t="str">
        <f t="shared" si="18"/>
        <v>否</v>
      </c>
      <c r="G228" s="307" t="str">
        <f t="shared" si="19"/>
        <v>项</v>
      </c>
    </row>
    <row r="229" s="300" customFormat="1" ht="36" hidden="1" customHeight="1" spans="1:7">
      <c r="A229" s="330">
        <v>2330416</v>
      </c>
      <c r="B229" s="327" t="s">
        <v>1515</v>
      </c>
      <c r="C229" s="328">
        <f>VLOOKUP(A229,'[3]31'!$A:$C,3,FALSE)</f>
        <v>0</v>
      </c>
      <c r="D229" s="328">
        <f>VLOOKUP(A229,'[3]31'!$A:$D,4,FALSE)</f>
        <v>0</v>
      </c>
      <c r="E229" s="331" t="str">
        <f t="shared" si="17"/>
        <v/>
      </c>
      <c r="F229" s="326" t="str">
        <f t="shared" si="18"/>
        <v>否</v>
      </c>
      <c r="G229" s="307" t="str">
        <f t="shared" si="19"/>
        <v>项</v>
      </c>
    </row>
    <row r="230" s="300" customFormat="1" ht="36" hidden="1" customHeight="1" spans="1:7">
      <c r="A230" s="330">
        <v>2330417</v>
      </c>
      <c r="B230" s="327" t="s">
        <v>1516</v>
      </c>
      <c r="C230" s="328">
        <f>VLOOKUP(A230,'[3]31'!$A:$C,3,FALSE)</f>
        <v>0</v>
      </c>
      <c r="D230" s="328">
        <f>VLOOKUP(A230,'[3]31'!$A:$D,4,FALSE)</f>
        <v>0</v>
      </c>
      <c r="E230" s="331" t="str">
        <f t="shared" si="17"/>
        <v/>
      </c>
      <c r="F230" s="326" t="str">
        <f t="shared" si="18"/>
        <v>否</v>
      </c>
      <c r="G230" s="307" t="str">
        <f t="shared" si="19"/>
        <v>项</v>
      </c>
    </row>
    <row r="231" s="300" customFormat="1" ht="36" hidden="1" customHeight="1" spans="1:7">
      <c r="A231" s="330">
        <v>2330418</v>
      </c>
      <c r="B231" s="327" t="s">
        <v>1517</v>
      </c>
      <c r="C231" s="328">
        <f>VLOOKUP(A231,'[3]31'!$A:$C,3,FALSE)</f>
        <v>0</v>
      </c>
      <c r="D231" s="328">
        <f>VLOOKUP(A231,'[3]31'!$A:$D,4,FALSE)</f>
        <v>0</v>
      </c>
      <c r="E231" s="331" t="str">
        <f t="shared" si="17"/>
        <v/>
      </c>
      <c r="F231" s="326" t="str">
        <f t="shared" si="18"/>
        <v>否</v>
      </c>
      <c r="G231" s="307" t="str">
        <f t="shared" si="19"/>
        <v>项</v>
      </c>
    </row>
    <row r="232" s="300" customFormat="1" ht="36" hidden="1" customHeight="1" spans="1:7">
      <c r="A232" s="330">
        <v>2330419</v>
      </c>
      <c r="B232" s="327" t="s">
        <v>1518</v>
      </c>
      <c r="C232" s="328">
        <f>VLOOKUP(A232,'[3]31'!$A:$C,3,FALSE)</f>
        <v>0</v>
      </c>
      <c r="D232" s="328">
        <f>VLOOKUP(A232,'[3]31'!$A:$D,4,FALSE)</f>
        <v>0</v>
      </c>
      <c r="E232" s="331" t="str">
        <f t="shared" si="17"/>
        <v/>
      </c>
      <c r="F232" s="326" t="str">
        <f t="shared" si="18"/>
        <v>否</v>
      </c>
      <c r="G232" s="307" t="str">
        <f t="shared" si="19"/>
        <v>项</v>
      </c>
    </row>
    <row r="233" s="300" customFormat="1" ht="36" hidden="1" customHeight="1" spans="1:7">
      <c r="A233" s="330">
        <v>2330420</v>
      </c>
      <c r="B233" s="327" t="s">
        <v>1519</v>
      </c>
      <c r="C233" s="328">
        <f>VLOOKUP(A233,'[3]31'!$A:$C,3,FALSE)</f>
        <v>0</v>
      </c>
      <c r="D233" s="328">
        <f>VLOOKUP(A233,'[3]31'!$A:$D,4,FALSE)</f>
        <v>0</v>
      </c>
      <c r="E233" s="331" t="str">
        <f t="shared" si="17"/>
        <v/>
      </c>
      <c r="F233" s="326" t="str">
        <f t="shared" si="18"/>
        <v>否</v>
      </c>
      <c r="G233" s="307" t="str">
        <f t="shared" si="19"/>
        <v>项</v>
      </c>
    </row>
    <row r="234" s="300" customFormat="1" ht="36" hidden="1" customHeight="1" spans="1:7">
      <c r="A234" s="330">
        <v>2330431</v>
      </c>
      <c r="B234" s="327" t="s">
        <v>1520</v>
      </c>
      <c r="C234" s="328">
        <f>VLOOKUP(A234,'[3]31'!$A:$C,3,FALSE)</f>
        <v>0</v>
      </c>
      <c r="D234" s="328">
        <f>VLOOKUP(A234,'[3]31'!$A:$D,4,FALSE)</f>
        <v>0</v>
      </c>
      <c r="E234" s="331" t="str">
        <f t="shared" si="17"/>
        <v/>
      </c>
      <c r="F234" s="326" t="str">
        <f t="shared" si="18"/>
        <v>否</v>
      </c>
      <c r="G234" s="307" t="str">
        <f t="shared" si="19"/>
        <v>项</v>
      </c>
    </row>
    <row r="235" s="300" customFormat="1" ht="36" customHeight="1" spans="1:7">
      <c r="A235" s="330">
        <v>2330432</v>
      </c>
      <c r="B235" s="327" t="s">
        <v>1521</v>
      </c>
      <c r="C235" s="334">
        <f>VLOOKUP(A235,'[3]31'!$A:$C,3,FALSE)</f>
        <v>31</v>
      </c>
      <c r="D235" s="334">
        <f>VLOOKUP(A235,'[3]31'!$A:$D,4,FALSE)</f>
        <v>80</v>
      </c>
      <c r="E235" s="335">
        <f t="shared" si="17"/>
        <v>1.5806</v>
      </c>
      <c r="F235" s="326" t="str">
        <f t="shared" si="18"/>
        <v>是</v>
      </c>
      <c r="G235" s="307" t="str">
        <f t="shared" si="19"/>
        <v>项</v>
      </c>
    </row>
    <row r="236" s="300" customFormat="1" ht="36" hidden="1" customHeight="1" spans="1:7">
      <c r="A236" s="330">
        <v>2330433</v>
      </c>
      <c r="B236" s="327" t="s">
        <v>1522</v>
      </c>
      <c r="C236" s="328">
        <f>VLOOKUP(A236,'[3]31'!$A:$C,3,FALSE)</f>
        <v>0</v>
      </c>
      <c r="D236" s="328">
        <f>VLOOKUP(A236,'[3]31'!$A:$D,4,FALSE)</f>
        <v>0</v>
      </c>
      <c r="E236" s="331" t="str">
        <f t="shared" si="17"/>
        <v/>
      </c>
      <c r="F236" s="326" t="str">
        <f t="shared" si="18"/>
        <v>否</v>
      </c>
      <c r="G236" s="307" t="str">
        <f t="shared" si="19"/>
        <v>项</v>
      </c>
    </row>
    <row r="237" s="300" customFormat="1" ht="36" customHeight="1" spans="1:7">
      <c r="A237" s="330">
        <v>2330498</v>
      </c>
      <c r="B237" s="327" t="s">
        <v>1523</v>
      </c>
      <c r="C237" s="334">
        <f>VLOOKUP(A237,'[3]31'!$A:$C,3,FALSE)</f>
        <v>62</v>
      </c>
      <c r="D237" s="334">
        <f>VLOOKUP(A237,'[3]31'!$A:$D,4,FALSE)</f>
        <v>66</v>
      </c>
      <c r="E237" s="338">
        <f t="shared" ref="E237:E239" si="21">IFERROR(D237/C237-1,"")</f>
        <v>0.0645</v>
      </c>
      <c r="F237" s="326" t="str">
        <f t="shared" si="18"/>
        <v>是</v>
      </c>
      <c r="G237" s="307" t="str">
        <f t="shared" si="19"/>
        <v>项</v>
      </c>
    </row>
    <row r="238" s="300" customFormat="1" ht="36" hidden="1" customHeight="1" spans="1:7">
      <c r="A238" s="330">
        <v>2330499</v>
      </c>
      <c r="B238" s="327" t="s">
        <v>1524</v>
      </c>
      <c r="C238" s="328">
        <f>VLOOKUP(A238,'[3]31'!$A:$C,3,FALSE)</f>
        <v>0</v>
      </c>
      <c r="D238" s="328">
        <f>VLOOKUP(A238,'[3]31'!$A:$D,4,FALSE)</f>
        <v>0</v>
      </c>
      <c r="E238" s="329" t="str">
        <f t="shared" si="21"/>
        <v/>
      </c>
      <c r="F238" s="326" t="str">
        <f t="shared" si="18"/>
        <v>否</v>
      </c>
      <c r="G238" s="307" t="str">
        <f t="shared" si="19"/>
        <v>项</v>
      </c>
    </row>
    <row r="239" s="300" customFormat="1" ht="36" customHeight="1" spans="1:7">
      <c r="A239" s="341">
        <v>234</v>
      </c>
      <c r="B239" s="323" t="s">
        <v>1525</v>
      </c>
      <c r="C239" s="324">
        <f>VLOOKUP(A239,'[3]31'!$A:$C,3,FALSE)</f>
        <v>0</v>
      </c>
      <c r="D239" s="324">
        <f>VLOOKUP(A239,'[3]31'!$A:$D,4,FALSE)</f>
        <v>0</v>
      </c>
      <c r="E239" s="325" t="str">
        <f t="shared" si="21"/>
        <v/>
      </c>
      <c r="F239" s="326" t="str">
        <f t="shared" si="18"/>
        <v>是</v>
      </c>
      <c r="G239" s="307" t="str">
        <f t="shared" si="19"/>
        <v>类</v>
      </c>
    </row>
    <row r="240" s="300" customFormat="1" ht="36" hidden="1" customHeight="1" spans="1:7">
      <c r="A240" s="341">
        <v>23401</v>
      </c>
      <c r="B240" s="323" t="s">
        <v>1526</v>
      </c>
      <c r="C240" s="328">
        <f>VLOOKUP(A240,'[3]31'!$A:$C,3,FALSE)</f>
        <v>0</v>
      </c>
      <c r="D240" s="328">
        <f>VLOOKUP(A240,'[3]31'!$A:$D,4,FALSE)</f>
        <v>0</v>
      </c>
      <c r="E240" s="332" t="str">
        <f t="shared" si="17"/>
        <v/>
      </c>
      <c r="F240" s="326" t="str">
        <f t="shared" si="18"/>
        <v>否</v>
      </c>
      <c r="G240" s="307" t="str">
        <f t="shared" si="19"/>
        <v>款</v>
      </c>
    </row>
    <row r="241" s="300" customFormat="1" ht="36" hidden="1" customHeight="1" spans="1:7">
      <c r="A241" s="342">
        <v>2340101</v>
      </c>
      <c r="B241" s="327" t="s">
        <v>1527</v>
      </c>
      <c r="C241" s="328">
        <f>VLOOKUP(A241,'[3]31'!$A:$C,3,FALSE)</f>
        <v>0</v>
      </c>
      <c r="D241" s="328">
        <f>VLOOKUP(A241,'[3]31'!$A:$D,4,FALSE)</f>
        <v>0</v>
      </c>
      <c r="E241" s="331" t="str">
        <f t="shared" si="17"/>
        <v/>
      </c>
      <c r="F241" s="326" t="str">
        <f t="shared" si="18"/>
        <v>否</v>
      </c>
      <c r="G241" s="307" t="str">
        <f t="shared" si="19"/>
        <v>项</v>
      </c>
    </row>
    <row r="242" s="300" customFormat="1" ht="36" hidden="1" customHeight="1" spans="1:7">
      <c r="A242" s="342">
        <v>2340102</v>
      </c>
      <c r="B242" s="327" t="s">
        <v>1528</v>
      </c>
      <c r="C242" s="328">
        <f>VLOOKUP(A242,'[3]31'!$A:$C,3,FALSE)</f>
        <v>0</v>
      </c>
      <c r="D242" s="328">
        <f>VLOOKUP(A242,'[3]31'!$A:$D,4,FALSE)</f>
        <v>0</v>
      </c>
      <c r="E242" s="331" t="str">
        <f t="shared" si="17"/>
        <v/>
      </c>
      <c r="F242" s="326" t="str">
        <f t="shared" si="18"/>
        <v>否</v>
      </c>
      <c r="G242" s="307" t="str">
        <f t="shared" si="19"/>
        <v>项</v>
      </c>
    </row>
    <row r="243" s="300" customFormat="1" ht="36" hidden="1" customHeight="1" spans="1:7">
      <c r="A243" s="342">
        <v>2340103</v>
      </c>
      <c r="B243" s="327" t="s">
        <v>1529</v>
      </c>
      <c r="C243" s="328">
        <f>VLOOKUP(A243,'[3]31'!$A:$C,3,FALSE)</f>
        <v>0</v>
      </c>
      <c r="D243" s="328">
        <f>VLOOKUP(A243,'[3]31'!$A:$D,4,FALSE)</f>
        <v>0</v>
      </c>
      <c r="E243" s="331" t="str">
        <f t="shared" si="17"/>
        <v/>
      </c>
      <c r="F243" s="326" t="str">
        <f t="shared" si="18"/>
        <v>否</v>
      </c>
      <c r="G243" s="307" t="str">
        <f t="shared" si="19"/>
        <v>项</v>
      </c>
    </row>
    <row r="244" s="300" customFormat="1" ht="36" hidden="1" customHeight="1" spans="1:7">
      <c r="A244" s="342">
        <v>2340104</v>
      </c>
      <c r="B244" s="327" t="s">
        <v>1530</v>
      </c>
      <c r="C244" s="328">
        <f>VLOOKUP(A244,'[3]31'!$A:$C,3,FALSE)</f>
        <v>0</v>
      </c>
      <c r="D244" s="328">
        <f>VLOOKUP(A244,'[3]31'!$A:$D,4,FALSE)</f>
        <v>0</v>
      </c>
      <c r="E244" s="331" t="str">
        <f t="shared" si="17"/>
        <v/>
      </c>
      <c r="F244" s="326" t="str">
        <f t="shared" si="18"/>
        <v>否</v>
      </c>
      <c r="G244" s="307" t="str">
        <f t="shared" si="19"/>
        <v>项</v>
      </c>
    </row>
    <row r="245" s="300" customFormat="1" ht="36" hidden="1" customHeight="1" spans="1:7">
      <c r="A245" s="342">
        <v>2340105</v>
      </c>
      <c r="B245" s="327" t="s">
        <v>1531</v>
      </c>
      <c r="C245" s="328">
        <f>VLOOKUP(A245,'[3]31'!$A:$C,3,FALSE)</f>
        <v>0</v>
      </c>
      <c r="D245" s="328">
        <f>VLOOKUP(A245,'[3]31'!$A:$D,4,FALSE)</f>
        <v>0</v>
      </c>
      <c r="E245" s="331" t="str">
        <f t="shared" si="17"/>
        <v/>
      </c>
      <c r="F245" s="326" t="str">
        <f t="shared" si="18"/>
        <v>否</v>
      </c>
      <c r="G245" s="307" t="str">
        <f t="shared" si="19"/>
        <v>项</v>
      </c>
    </row>
    <row r="246" s="300" customFormat="1" ht="36" hidden="1" customHeight="1" spans="1:7">
      <c r="A246" s="342">
        <v>2340106</v>
      </c>
      <c r="B246" s="327" t="s">
        <v>1532</v>
      </c>
      <c r="C246" s="328">
        <f>VLOOKUP(A246,'[3]31'!$A:$C,3,FALSE)</f>
        <v>0</v>
      </c>
      <c r="D246" s="328">
        <f>VLOOKUP(A246,'[3]31'!$A:$D,4,FALSE)</f>
        <v>0</v>
      </c>
      <c r="E246" s="331" t="str">
        <f t="shared" si="17"/>
        <v/>
      </c>
      <c r="F246" s="326" t="str">
        <f t="shared" si="18"/>
        <v>否</v>
      </c>
      <c r="G246" s="307" t="str">
        <f t="shared" si="19"/>
        <v>项</v>
      </c>
    </row>
    <row r="247" s="300" customFormat="1" ht="36" hidden="1" customHeight="1" spans="1:7">
      <c r="A247" s="342">
        <v>2340107</v>
      </c>
      <c r="B247" s="327" t="s">
        <v>1533</v>
      </c>
      <c r="C247" s="328">
        <f>VLOOKUP(A247,'[3]31'!$A:$C,3,FALSE)</f>
        <v>0</v>
      </c>
      <c r="D247" s="328">
        <f>VLOOKUP(A247,'[3]31'!$A:$D,4,FALSE)</f>
        <v>0</v>
      </c>
      <c r="E247" s="331" t="str">
        <f t="shared" si="17"/>
        <v/>
      </c>
      <c r="F247" s="326" t="str">
        <f t="shared" si="18"/>
        <v>否</v>
      </c>
      <c r="G247" s="307" t="str">
        <f t="shared" si="19"/>
        <v>项</v>
      </c>
    </row>
    <row r="248" s="300" customFormat="1" ht="36" hidden="1" customHeight="1" spans="1:7">
      <c r="A248" s="342">
        <v>2340108</v>
      </c>
      <c r="B248" s="327" t="s">
        <v>1534</v>
      </c>
      <c r="C248" s="328">
        <f>VLOOKUP(A248,'[3]31'!$A:$C,3,FALSE)</f>
        <v>0</v>
      </c>
      <c r="D248" s="328">
        <f>VLOOKUP(A248,'[3]31'!$A:$D,4,FALSE)</f>
        <v>0</v>
      </c>
      <c r="E248" s="331" t="str">
        <f t="shared" si="17"/>
        <v/>
      </c>
      <c r="F248" s="326" t="str">
        <f t="shared" si="18"/>
        <v>否</v>
      </c>
      <c r="G248" s="307" t="str">
        <f t="shared" si="19"/>
        <v>项</v>
      </c>
    </row>
    <row r="249" s="300" customFormat="1" ht="36" hidden="1" customHeight="1" spans="1:7">
      <c r="A249" s="342">
        <v>2340109</v>
      </c>
      <c r="B249" s="327" t="s">
        <v>1535</v>
      </c>
      <c r="C249" s="328">
        <f>VLOOKUP(A249,'[3]31'!$A:$C,3,FALSE)</f>
        <v>0</v>
      </c>
      <c r="D249" s="328">
        <f>VLOOKUP(A249,'[3]31'!$A:$D,4,FALSE)</f>
        <v>0</v>
      </c>
      <c r="E249" s="331" t="str">
        <f t="shared" si="17"/>
        <v/>
      </c>
      <c r="F249" s="326" t="str">
        <f t="shared" si="18"/>
        <v>否</v>
      </c>
      <c r="G249" s="307" t="str">
        <f t="shared" si="19"/>
        <v>项</v>
      </c>
    </row>
    <row r="250" s="300" customFormat="1" ht="36" hidden="1" customHeight="1" spans="1:7">
      <c r="A250" s="342">
        <v>2340110</v>
      </c>
      <c r="B250" s="327" t="s">
        <v>1536</v>
      </c>
      <c r="C250" s="328">
        <f>VLOOKUP(A250,'[3]31'!$A:$C,3,FALSE)</f>
        <v>0</v>
      </c>
      <c r="D250" s="328">
        <f>VLOOKUP(A250,'[3]31'!$A:$D,4,FALSE)</f>
        <v>0</v>
      </c>
      <c r="E250" s="331" t="str">
        <f t="shared" si="17"/>
        <v/>
      </c>
      <c r="F250" s="326" t="str">
        <f t="shared" si="18"/>
        <v>否</v>
      </c>
      <c r="G250" s="307" t="str">
        <f t="shared" si="19"/>
        <v>项</v>
      </c>
    </row>
    <row r="251" s="300" customFormat="1" ht="36" hidden="1" customHeight="1" spans="1:7">
      <c r="A251" s="342">
        <v>2340111</v>
      </c>
      <c r="B251" s="327" t="s">
        <v>1537</v>
      </c>
      <c r="C251" s="328">
        <f>VLOOKUP(A251,'[3]31'!$A:$C,3,FALSE)</f>
        <v>0</v>
      </c>
      <c r="D251" s="328">
        <f>VLOOKUP(A251,'[3]31'!$A:$D,4,FALSE)</f>
        <v>0</v>
      </c>
      <c r="E251" s="331" t="str">
        <f t="shared" si="17"/>
        <v/>
      </c>
      <c r="F251" s="326" t="str">
        <f t="shared" si="18"/>
        <v>否</v>
      </c>
      <c r="G251" s="307" t="str">
        <f t="shared" si="19"/>
        <v>项</v>
      </c>
    </row>
    <row r="252" s="300" customFormat="1" ht="36" hidden="1" customHeight="1" spans="1:7">
      <c r="A252" s="342">
        <v>2340199</v>
      </c>
      <c r="B252" s="327" t="s">
        <v>1538</v>
      </c>
      <c r="C252" s="328">
        <f>VLOOKUP(A252,'[3]31'!$A:$C,3,FALSE)</f>
        <v>0</v>
      </c>
      <c r="D252" s="328">
        <f>VLOOKUP(A252,'[3]31'!$A:$D,4,FALSE)</f>
        <v>0</v>
      </c>
      <c r="E252" s="331" t="str">
        <f t="shared" si="17"/>
        <v/>
      </c>
      <c r="F252" s="326" t="str">
        <f t="shared" si="18"/>
        <v>否</v>
      </c>
      <c r="G252" s="307" t="str">
        <f t="shared" si="19"/>
        <v>项</v>
      </c>
    </row>
    <row r="253" s="300" customFormat="1" ht="36" hidden="1" customHeight="1" spans="1:7">
      <c r="A253" s="341">
        <v>23402</v>
      </c>
      <c r="B253" s="323" t="s">
        <v>1539</v>
      </c>
      <c r="C253" s="328">
        <f>VLOOKUP(A253,'[3]31'!$A:$C,3,FALSE)</f>
        <v>0</v>
      </c>
      <c r="D253" s="328">
        <f>VLOOKUP(A253,'[3]31'!$A:$D,4,FALSE)</f>
        <v>0</v>
      </c>
      <c r="E253" s="332" t="str">
        <f t="shared" si="17"/>
        <v/>
      </c>
      <c r="F253" s="326" t="str">
        <f t="shared" si="18"/>
        <v>否</v>
      </c>
      <c r="G253" s="307" t="str">
        <f t="shared" si="19"/>
        <v>款</v>
      </c>
    </row>
    <row r="254" s="300" customFormat="1" ht="36" hidden="1" customHeight="1" spans="1:7">
      <c r="A254" s="342">
        <v>2340201</v>
      </c>
      <c r="B254" s="327" t="s">
        <v>1540</v>
      </c>
      <c r="C254" s="328">
        <f>VLOOKUP(A254,'[3]31'!$A:$C,3,FALSE)</f>
        <v>0</v>
      </c>
      <c r="D254" s="328">
        <f>VLOOKUP(A254,'[3]31'!$A:$D,4,FALSE)</f>
        <v>0</v>
      </c>
      <c r="E254" s="331" t="str">
        <f t="shared" si="17"/>
        <v/>
      </c>
      <c r="F254" s="326" t="str">
        <f t="shared" si="18"/>
        <v>否</v>
      </c>
      <c r="G254" s="307" t="str">
        <f t="shared" si="19"/>
        <v>项</v>
      </c>
    </row>
    <row r="255" s="300" customFormat="1" ht="36" hidden="1" customHeight="1" spans="1:7">
      <c r="A255" s="342">
        <v>2340202</v>
      </c>
      <c r="B255" s="327" t="s">
        <v>1541</v>
      </c>
      <c r="C255" s="328">
        <f>VLOOKUP(A255,'[3]31'!$A:$C,3,FALSE)</f>
        <v>0</v>
      </c>
      <c r="D255" s="328">
        <f>VLOOKUP(A255,'[3]31'!$A:$D,4,FALSE)</f>
        <v>0</v>
      </c>
      <c r="E255" s="331" t="str">
        <f t="shared" si="17"/>
        <v/>
      </c>
      <c r="F255" s="326" t="str">
        <f t="shared" si="18"/>
        <v>否</v>
      </c>
      <c r="G255" s="307" t="str">
        <f t="shared" si="19"/>
        <v>项</v>
      </c>
    </row>
    <row r="256" s="300" customFormat="1" ht="36" hidden="1" customHeight="1" spans="1:7">
      <c r="A256" s="342">
        <v>2340203</v>
      </c>
      <c r="B256" s="327" t="s">
        <v>1542</v>
      </c>
      <c r="C256" s="328">
        <f>VLOOKUP(A256,'[3]31'!$A:$C,3,FALSE)</f>
        <v>0</v>
      </c>
      <c r="D256" s="328">
        <f>VLOOKUP(A256,'[3]31'!$A:$D,4,FALSE)</f>
        <v>0</v>
      </c>
      <c r="E256" s="331" t="str">
        <f t="shared" si="17"/>
        <v/>
      </c>
      <c r="F256" s="326" t="str">
        <f t="shared" si="18"/>
        <v>否</v>
      </c>
      <c r="G256" s="307" t="str">
        <f t="shared" si="19"/>
        <v>项</v>
      </c>
    </row>
    <row r="257" s="300" customFormat="1" ht="36" hidden="1" customHeight="1" spans="1:7">
      <c r="A257" s="342">
        <v>2340204</v>
      </c>
      <c r="B257" s="327" t="s">
        <v>1543</v>
      </c>
      <c r="C257" s="328">
        <f>VLOOKUP(A257,'[3]31'!$A:$C,3,FALSE)</f>
        <v>0</v>
      </c>
      <c r="D257" s="328">
        <f>VLOOKUP(A257,'[3]31'!$A:$D,4,FALSE)</f>
        <v>0</v>
      </c>
      <c r="E257" s="331" t="str">
        <f t="shared" si="17"/>
        <v/>
      </c>
      <c r="F257" s="326" t="str">
        <f t="shared" si="18"/>
        <v>否</v>
      </c>
      <c r="G257" s="307" t="str">
        <f t="shared" si="19"/>
        <v>项</v>
      </c>
    </row>
    <row r="258" s="300" customFormat="1" ht="36" hidden="1" customHeight="1" spans="1:7">
      <c r="A258" s="342">
        <v>2340205</v>
      </c>
      <c r="B258" s="327" t="s">
        <v>1544</v>
      </c>
      <c r="C258" s="328">
        <f>VLOOKUP(A258,'[3]31'!$A:$C,3,FALSE)</f>
        <v>0</v>
      </c>
      <c r="D258" s="328">
        <f>VLOOKUP(A258,'[3]31'!$A:$D,4,FALSE)</f>
        <v>0</v>
      </c>
      <c r="E258" s="331" t="str">
        <f t="shared" si="17"/>
        <v/>
      </c>
      <c r="F258" s="326" t="str">
        <f t="shared" si="18"/>
        <v>否</v>
      </c>
      <c r="G258" s="307" t="str">
        <f t="shared" si="19"/>
        <v>项</v>
      </c>
    </row>
    <row r="259" s="300" customFormat="1" ht="36" hidden="1" customHeight="1" spans="1:7">
      <c r="A259" s="342">
        <v>2340299</v>
      </c>
      <c r="B259" s="327" t="s">
        <v>1545</v>
      </c>
      <c r="C259" s="328">
        <f>VLOOKUP(A259,'[3]31'!$A:$C,3,FALSE)</f>
        <v>0</v>
      </c>
      <c r="D259" s="328">
        <f>VLOOKUP(A259,'[3]31'!$A:$D,4,FALSE)</f>
        <v>0</v>
      </c>
      <c r="E259" s="331" t="str">
        <f t="shared" si="17"/>
        <v/>
      </c>
      <c r="F259" s="326" t="str">
        <f t="shared" si="18"/>
        <v>否</v>
      </c>
      <c r="G259" s="307" t="str">
        <f t="shared" si="19"/>
        <v>项</v>
      </c>
    </row>
    <row r="260" s="300" customFormat="1" ht="36" customHeight="1" spans="1:7">
      <c r="A260" s="336"/>
      <c r="B260" s="327"/>
      <c r="C260" s="334"/>
      <c r="D260" s="334"/>
      <c r="E260" s="325" t="str">
        <f t="shared" ref="E260:E264" si="22">IFERROR(D260/C260-1,"")</f>
        <v/>
      </c>
      <c r="F260" s="326" t="str">
        <f>IF(LEN(A260)=3,"是",IF(B260&lt;&gt;"",IF(SUM(C260:D260)&lt;&gt;0,"是","否"),"是"))</f>
        <v>是</v>
      </c>
      <c r="G260" s="307"/>
    </row>
    <row r="261" s="300" customFormat="1" ht="36" customHeight="1" spans="1:7">
      <c r="A261" s="343"/>
      <c r="B261" s="344" t="s">
        <v>1567</v>
      </c>
      <c r="C261" s="324">
        <f>SUM(C20,C43,C98,C122,C178,C204,C221)</f>
        <v>91792</v>
      </c>
      <c r="D261" s="324">
        <f>SUM(D20,D43,D98,D122,D178,D204,D221)</f>
        <v>207596</v>
      </c>
      <c r="E261" s="325">
        <f t="shared" si="22"/>
        <v>1.2616</v>
      </c>
      <c r="F261" s="326" t="str">
        <f>IF(LEN(A261)=3,"是",IF(B261&lt;&gt;"",IF(SUM(C261:D261)&lt;&gt;0,"是","否"),"是"))</f>
        <v>是</v>
      </c>
      <c r="G261" s="307"/>
    </row>
    <row r="262" s="300" customFormat="1" ht="36" customHeight="1" spans="1:7">
      <c r="A262" s="345">
        <v>230</v>
      </c>
      <c r="B262" s="346" t="s">
        <v>121</v>
      </c>
      <c r="C262" s="347">
        <f>SUM(C263,C266:C267)</f>
        <v>46723</v>
      </c>
      <c r="D262" s="347">
        <f>SUM(D263,D266:D267)</f>
        <v>42934</v>
      </c>
      <c r="E262" s="325">
        <f t="shared" si="22"/>
        <v>-0.0811</v>
      </c>
      <c r="F262" s="326" t="str">
        <f t="shared" ref="F261:F271" si="23">IF(LEN(A262)=3,"是",IF(B262&lt;&gt;"",IF(SUM(C262:D262)&lt;&gt;0,"是","否"),"是"))</f>
        <v>是</v>
      </c>
      <c r="G262" s="307"/>
    </row>
    <row r="263" s="300" customFormat="1" ht="36" customHeight="1" spans="1:7">
      <c r="A263" s="345">
        <v>23004</v>
      </c>
      <c r="B263" s="348" t="s">
        <v>1549</v>
      </c>
      <c r="C263" s="349"/>
      <c r="D263" s="349">
        <v>5314</v>
      </c>
      <c r="E263" s="325" t="str">
        <f t="shared" si="22"/>
        <v/>
      </c>
      <c r="F263" s="326" t="str">
        <f t="shared" si="23"/>
        <v>是</v>
      </c>
      <c r="G263" s="307"/>
    </row>
    <row r="264" s="300" customFormat="1" ht="36" hidden="1" customHeight="1" spans="1:7">
      <c r="A264" s="350">
        <v>2300401</v>
      </c>
      <c r="B264" s="348" t="s">
        <v>1568</v>
      </c>
      <c r="C264" s="351"/>
      <c r="D264" s="351"/>
      <c r="E264" s="329" t="str">
        <f t="shared" si="22"/>
        <v/>
      </c>
      <c r="F264" s="326" t="str">
        <f t="shared" si="23"/>
        <v>否</v>
      </c>
      <c r="G264" s="307"/>
    </row>
    <row r="265" s="300" customFormat="1" ht="36" customHeight="1" spans="1:6">
      <c r="A265" s="352">
        <v>2300402</v>
      </c>
      <c r="B265" s="353" t="s">
        <v>1551</v>
      </c>
      <c r="C265" s="349"/>
      <c r="D265" s="349">
        <v>5314</v>
      </c>
      <c r="E265" s="354"/>
      <c r="F265" s="326" t="str">
        <f t="shared" si="23"/>
        <v>是</v>
      </c>
    </row>
    <row r="266" s="300" customFormat="1" ht="36" customHeight="1" spans="1:7">
      <c r="A266" s="350">
        <v>203308</v>
      </c>
      <c r="B266" s="348" t="s">
        <v>1555</v>
      </c>
      <c r="C266" s="355">
        <v>17711</v>
      </c>
      <c r="D266" s="355">
        <v>37620</v>
      </c>
      <c r="E266" s="325">
        <f t="shared" ref="E266:E271" si="24">IFERROR(D266/C266-1,"")</f>
        <v>1.1241</v>
      </c>
      <c r="F266" s="326" t="str">
        <f t="shared" si="23"/>
        <v>是</v>
      </c>
      <c r="G266" s="307"/>
    </row>
    <row r="267" s="300" customFormat="1" ht="36" customHeight="1" spans="1:7">
      <c r="A267" s="350">
        <v>23009</v>
      </c>
      <c r="B267" s="348" t="s">
        <v>1557</v>
      </c>
      <c r="C267" s="355">
        <v>29012</v>
      </c>
      <c r="D267" s="355"/>
      <c r="E267" s="354"/>
      <c r="F267" s="326" t="str">
        <f t="shared" si="23"/>
        <v>是</v>
      </c>
      <c r="G267" s="307"/>
    </row>
    <row r="268" ht="36" hidden="1" customHeight="1" spans="1:7">
      <c r="A268" s="350">
        <v>23011</v>
      </c>
      <c r="B268" s="356" t="s">
        <v>1569</v>
      </c>
      <c r="C268" s="351"/>
      <c r="D268" s="351"/>
      <c r="E268" s="329" t="str">
        <f t="shared" si="24"/>
        <v/>
      </c>
      <c r="F268" s="326" t="str">
        <f t="shared" si="23"/>
        <v>否</v>
      </c>
      <c r="G268" s="307"/>
    </row>
    <row r="269" ht="36" customHeight="1" spans="1:7">
      <c r="A269" s="345">
        <v>231</v>
      </c>
      <c r="B269" s="357" t="s">
        <v>1559</v>
      </c>
      <c r="C269" s="358">
        <v>6620</v>
      </c>
      <c r="D269" s="358">
        <v>8800</v>
      </c>
      <c r="E269" s="325">
        <f t="shared" si="24"/>
        <v>0.3293</v>
      </c>
      <c r="F269" s="326" t="str">
        <f t="shared" si="23"/>
        <v>是</v>
      </c>
      <c r="G269" s="307"/>
    </row>
    <row r="270" ht="36" hidden="1" customHeight="1" spans="1:7">
      <c r="A270" s="359"/>
      <c r="B270" s="357" t="s">
        <v>1570</v>
      </c>
      <c r="C270" s="360"/>
      <c r="D270" s="351"/>
      <c r="E270" s="329" t="str">
        <f t="shared" si="24"/>
        <v/>
      </c>
      <c r="F270" s="326" t="str">
        <f t="shared" si="23"/>
        <v>否</v>
      </c>
      <c r="G270" s="307"/>
    </row>
    <row r="271" ht="36" customHeight="1" spans="1:7">
      <c r="A271" s="361"/>
      <c r="B271" s="362" t="s">
        <v>128</v>
      </c>
      <c r="C271" s="347">
        <f>SUM(C261:C262,C269)</f>
        <v>145135</v>
      </c>
      <c r="D271" s="347">
        <f>SUM(D261:D262,D269)</f>
        <v>259330</v>
      </c>
      <c r="E271" s="325">
        <f t="shared" si="24"/>
        <v>0.7868</v>
      </c>
      <c r="F271" s="326" t="str">
        <f t="shared" si="23"/>
        <v>是</v>
      </c>
      <c r="G271" s="307"/>
    </row>
  </sheetData>
  <autoFilter xmlns:etc="http://www.wps.cn/officeDocument/2017/etCustomData" ref="A3:G271" etc:filterBottomFollowUsedRange="0">
    <filterColumn colId="5">
      <customFilters>
        <customFilter operator="equal" val="是"/>
      </customFilters>
    </filterColumn>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C270">
    <cfRule type="expression" dxfId="1" priority="2" stopIfTrue="1">
      <formula>"len($A:$A)=3"</formula>
    </cfRule>
  </conditionalFormatting>
  <conditionalFormatting sqref="B269:B270">
    <cfRule type="expression" dxfId="1" priority="8"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39" orientation="portrait" useFirstPageNumber="1" horizontalDpi="600"/>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5"/>
  <sheetViews>
    <sheetView showGridLines="0" showZeros="0" tabSelected="1" view="pageBreakPreview" zoomScaleNormal="100" workbookViewId="0">
      <selection activeCell="J4" sqref="J4"/>
    </sheetView>
  </sheetViews>
  <sheetFormatPr defaultColWidth="9" defaultRowHeight="13.5" outlineLevelCol="4"/>
  <cols>
    <col min="1" max="1" width="52.1333333333333" style="282" customWidth="1"/>
    <col min="2" max="4" width="20.6333333333333" customWidth="1"/>
    <col min="5" max="5" width="9" hidden="1" customWidth="1"/>
  </cols>
  <sheetData>
    <row r="1" s="281" customFormat="1" ht="45" customHeight="1" spans="1:5">
      <c r="A1" s="283" t="s">
        <v>1571</v>
      </c>
      <c r="B1" s="283"/>
      <c r="C1" s="283"/>
      <c r="D1" s="283"/>
      <c r="E1" s="284"/>
    </row>
    <row r="2" ht="20.1" customHeight="1" spans="1:5">
      <c r="A2" s="285"/>
      <c r="B2" s="286"/>
      <c r="C2" s="287"/>
      <c r="D2" s="287" t="s">
        <v>2</v>
      </c>
      <c r="E2" s="282"/>
    </row>
    <row r="3" ht="45" customHeight="1" spans="1:5">
      <c r="A3" s="173" t="s">
        <v>1196</v>
      </c>
      <c r="B3" s="288" t="s">
        <v>1257</v>
      </c>
      <c r="C3" s="288" t="s">
        <v>6</v>
      </c>
      <c r="D3" s="288" t="s">
        <v>130</v>
      </c>
      <c r="E3" s="289" t="s">
        <v>8</v>
      </c>
    </row>
    <row r="4" ht="36" customHeight="1" spans="1:5">
      <c r="A4" s="290" t="s">
        <v>1322</v>
      </c>
      <c r="B4" s="291"/>
      <c r="C4" s="291"/>
      <c r="D4" s="292" t="str">
        <f t="shared" ref="D4:D15" si="0">IFERROR(C4/B4-1,"")</f>
        <v/>
      </c>
      <c r="E4" s="293" t="str">
        <f>IF(A4&lt;&gt;"",IF(SUM(B4:C4)&lt;&gt;0,"是","否"),"是")</f>
        <v>否</v>
      </c>
    </row>
    <row r="5" ht="36" customHeight="1" spans="1:5">
      <c r="A5" s="290" t="s">
        <v>1338</v>
      </c>
      <c r="B5" s="291"/>
      <c r="C5" s="291"/>
      <c r="D5" s="292" t="str">
        <f t="shared" si="0"/>
        <v/>
      </c>
      <c r="E5" s="293" t="str">
        <f t="shared" ref="E5:E15" si="1">IF(A5&lt;&gt;"",IF(SUM(B5:C5)&lt;&gt;0,"是","否"),"是")</f>
        <v>否</v>
      </c>
    </row>
    <row r="6" ht="36" customHeight="1" spans="1:5">
      <c r="A6" s="290" t="s">
        <v>1347</v>
      </c>
      <c r="B6" s="291"/>
      <c r="C6" s="291"/>
      <c r="D6" s="292" t="str">
        <f t="shared" si="0"/>
        <v/>
      </c>
      <c r="E6" s="293" t="str">
        <f t="shared" si="1"/>
        <v>否</v>
      </c>
    </row>
    <row r="7" ht="36" customHeight="1" spans="1:5">
      <c r="A7" s="294" t="s">
        <v>1358</v>
      </c>
      <c r="B7" s="291"/>
      <c r="C7" s="291"/>
      <c r="D7" s="292" t="str">
        <f t="shared" si="0"/>
        <v/>
      </c>
      <c r="E7" s="295" t="str">
        <f t="shared" si="1"/>
        <v>否</v>
      </c>
    </row>
    <row r="8" ht="36" customHeight="1" spans="1:5">
      <c r="A8" s="290" t="s">
        <v>1395</v>
      </c>
      <c r="B8" s="291"/>
      <c r="C8" s="291"/>
      <c r="D8" s="292" t="str">
        <f t="shared" si="0"/>
        <v/>
      </c>
      <c r="E8" s="293" t="str">
        <f t="shared" si="1"/>
        <v>否</v>
      </c>
    </row>
    <row r="9" ht="36" customHeight="1" spans="1:5">
      <c r="A9" s="290" t="s">
        <v>1413</v>
      </c>
      <c r="B9" s="291"/>
      <c r="C9" s="291"/>
      <c r="D9" s="292" t="str">
        <f t="shared" si="0"/>
        <v/>
      </c>
      <c r="E9" s="293" t="str">
        <f t="shared" si="1"/>
        <v>否</v>
      </c>
    </row>
    <row r="10" ht="36" customHeight="1" spans="1:5">
      <c r="A10" s="294" t="s">
        <v>1460</v>
      </c>
      <c r="B10" s="291"/>
      <c r="C10" s="291"/>
      <c r="D10" s="292" t="str">
        <f t="shared" si="0"/>
        <v/>
      </c>
      <c r="E10" s="295" t="str">
        <f t="shared" si="1"/>
        <v>否</v>
      </c>
    </row>
    <row r="11" ht="36" customHeight="1" spans="1:5">
      <c r="A11" s="290" t="s">
        <v>1464</v>
      </c>
      <c r="B11" s="291"/>
      <c r="C11" s="296">
        <v>16</v>
      </c>
      <c r="D11" s="292" t="str">
        <f t="shared" si="0"/>
        <v/>
      </c>
      <c r="E11" s="293" t="str">
        <f t="shared" si="1"/>
        <v>是</v>
      </c>
    </row>
    <row r="12" ht="36" customHeight="1" spans="1:5">
      <c r="A12" s="294" t="s">
        <v>1490</v>
      </c>
      <c r="B12" s="291"/>
      <c r="C12" s="291"/>
      <c r="D12" s="292" t="str">
        <f t="shared" si="0"/>
        <v/>
      </c>
      <c r="E12" s="295" t="str">
        <f t="shared" si="1"/>
        <v>否</v>
      </c>
    </row>
    <row r="13" ht="36" customHeight="1" spans="1:5">
      <c r="A13" s="294" t="s">
        <v>1507</v>
      </c>
      <c r="B13" s="291"/>
      <c r="C13" s="291"/>
      <c r="D13" s="292" t="str">
        <f t="shared" si="0"/>
        <v/>
      </c>
      <c r="E13" s="295" t="str">
        <f t="shared" si="1"/>
        <v>否</v>
      </c>
    </row>
    <row r="14" ht="36" customHeight="1" spans="1:5">
      <c r="A14" s="294" t="s">
        <v>1525</v>
      </c>
      <c r="B14" s="291"/>
      <c r="C14" s="291"/>
      <c r="D14" s="292" t="str">
        <f t="shared" si="0"/>
        <v/>
      </c>
      <c r="E14" s="295" t="str">
        <f t="shared" si="1"/>
        <v>否</v>
      </c>
    </row>
    <row r="15" ht="36" customHeight="1" spans="1:5">
      <c r="A15" s="297" t="s">
        <v>1572</v>
      </c>
      <c r="B15" s="298"/>
      <c r="C15" s="299">
        <v>16</v>
      </c>
      <c r="D15" s="292" t="str">
        <f t="shared" si="0"/>
        <v/>
      </c>
      <c r="E15" s="293" t="str">
        <f t="shared" si="1"/>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firstPageNumber="42" orientation="portrait" useFirstPageNumber="1" horizontalDpi="600"/>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tabSelected="1" view="pageBreakPreview" zoomScaleNormal="100" topLeftCell="A31" workbookViewId="0">
      <selection activeCell="J4" sqref="J4"/>
    </sheetView>
  </sheetViews>
  <sheetFormatPr defaultColWidth="9" defaultRowHeight="14.25" outlineLevelCol="4"/>
  <cols>
    <col min="1" max="1" width="50.775" style="238" customWidth="1"/>
    <col min="2" max="4" width="20.6333333333333" style="238" customWidth="1"/>
    <col min="5" max="5" width="4.21666666666667" style="238" hidden="1" customWidth="1"/>
    <col min="6" max="6" width="13.775" style="238"/>
    <col min="7" max="16384" width="9" style="238"/>
  </cols>
  <sheetData>
    <row r="1" ht="45" customHeight="1" spans="1:4">
      <c r="A1" s="261" t="s">
        <v>1573</v>
      </c>
      <c r="B1" s="261"/>
      <c r="C1" s="261"/>
      <c r="D1" s="261"/>
    </row>
    <row r="2" ht="20.1" customHeight="1" spans="1:4">
      <c r="A2" s="262"/>
      <c r="B2" s="263"/>
      <c r="C2" s="264"/>
      <c r="D2" s="265" t="s">
        <v>1574</v>
      </c>
    </row>
    <row r="3" ht="45" customHeight="1" spans="1:5">
      <c r="A3" s="204" t="s">
        <v>1575</v>
      </c>
      <c r="B3" s="83" t="s">
        <v>5</v>
      </c>
      <c r="C3" s="83" t="s">
        <v>6</v>
      </c>
      <c r="D3" s="83" t="s">
        <v>7</v>
      </c>
      <c r="E3" s="238" t="s">
        <v>8</v>
      </c>
    </row>
    <row r="4" ht="36" customHeight="1" spans="1:5">
      <c r="A4" s="171" t="s">
        <v>1576</v>
      </c>
      <c r="B4" s="266"/>
      <c r="C4" s="266"/>
      <c r="D4" s="188" t="str">
        <f t="shared" ref="D4:D19" si="0">IFERROR(C4/B4-1,"")</f>
        <v/>
      </c>
      <c r="E4" s="267" t="str">
        <f t="shared" ref="E4:E41" si="1">IF(A4&lt;&gt;"",IF(SUM(B4:C4)&lt;&gt;0,"是","否"),"是")</f>
        <v>否</v>
      </c>
    </row>
    <row r="5" ht="36" customHeight="1" spans="1:5">
      <c r="A5" s="251" t="s">
        <v>1577</v>
      </c>
      <c r="B5" s="268"/>
      <c r="C5" s="269"/>
      <c r="D5" s="188" t="str">
        <f t="shared" si="0"/>
        <v/>
      </c>
      <c r="E5" s="267" t="str">
        <f t="shared" si="1"/>
        <v>否</v>
      </c>
    </row>
    <row r="6" ht="36" customHeight="1" spans="1:5">
      <c r="A6" s="251" t="s">
        <v>1578</v>
      </c>
      <c r="B6" s="268"/>
      <c r="C6" s="268"/>
      <c r="D6" s="188" t="str">
        <f t="shared" si="0"/>
        <v/>
      </c>
      <c r="E6" s="267" t="str">
        <f t="shared" si="1"/>
        <v>否</v>
      </c>
    </row>
    <row r="7" ht="36" customHeight="1" spans="1:5">
      <c r="A7" s="251" t="s">
        <v>1579</v>
      </c>
      <c r="B7" s="270"/>
      <c r="C7" s="269"/>
      <c r="D7" s="188" t="str">
        <f t="shared" si="0"/>
        <v/>
      </c>
      <c r="E7" s="267" t="str">
        <f t="shared" si="1"/>
        <v>否</v>
      </c>
    </row>
    <row r="8" ht="36" customHeight="1" spans="1:5">
      <c r="A8" s="251" t="s">
        <v>1580</v>
      </c>
      <c r="B8" s="268"/>
      <c r="C8" s="269"/>
      <c r="D8" s="188" t="str">
        <f t="shared" si="0"/>
        <v/>
      </c>
      <c r="E8" s="267" t="str">
        <f t="shared" si="1"/>
        <v>否</v>
      </c>
    </row>
    <row r="9" ht="36" customHeight="1" spans="1:5">
      <c r="A9" s="251" t="s">
        <v>1581</v>
      </c>
      <c r="B9" s="270"/>
      <c r="C9" s="269"/>
      <c r="D9" s="188" t="str">
        <f t="shared" si="0"/>
        <v/>
      </c>
      <c r="E9" s="267" t="str">
        <f t="shared" si="1"/>
        <v>否</v>
      </c>
    </row>
    <row r="10" ht="36" customHeight="1" spans="1:5">
      <c r="A10" s="251" t="s">
        <v>1582</v>
      </c>
      <c r="B10" s="268"/>
      <c r="C10" s="269"/>
      <c r="D10" s="188" t="str">
        <f t="shared" si="0"/>
        <v/>
      </c>
      <c r="E10" s="267" t="str">
        <f t="shared" si="1"/>
        <v>否</v>
      </c>
    </row>
    <row r="11" ht="36" customHeight="1" spans="1:5">
      <c r="A11" s="251" t="s">
        <v>1583</v>
      </c>
      <c r="B11" s="268"/>
      <c r="C11" s="269"/>
      <c r="D11" s="188" t="str">
        <f t="shared" si="0"/>
        <v/>
      </c>
      <c r="E11" s="267" t="str">
        <f t="shared" si="1"/>
        <v>否</v>
      </c>
    </row>
    <row r="12" ht="36" customHeight="1" spans="1:5">
      <c r="A12" s="251" t="s">
        <v>1584</v>
      </c>
      <c r="B12" s="268"/>
      <c r="C12" s="269"/>
      <c r="D12" s="188" t="str">
        <f t="shared" si="0"/>
        <v/>
      </c>
      <c r="E12" s="267" t="str">
        <f t="shared" si="1"/>
        <v>否</v>
      </c>
    </row>
    <row r="13" ht="36" customHeight="1" spans="1:5">
      <c r="A13" s="251" t="s">
        <v>1585</v>
      </c>
      <c r="B13" s="271"/>
      <c r="C13" s="268"/>
      <c r="D13" s="188" t="str">
        <f t="shared" si="0"/>
        <v/>
      </c>
      <c r="E13" s="267" t="str">
        <f t="shared" si="1"/>
        <v>否</v>
      </c>
    </row>
    <row r="14" ht="36" customHeight="1" spans="1:5">
      <c r="A14" s="251" t="s">
        <v>1586</v>
      </c>
      <c r="B14" s="271"/>
      <c r="C14" s="269"/>
      <c r="D14" s="188" t="str">
        <f t="shared" si="0"/>
        <v/>
      </c>
      <c r="E14" s="267" t="str">
        <f t="shared" si="1"/>
        <v>否</v>
      </c>
    </row>
    <row r="15" ht="36" customHeight="1" spans="1:5">
      <c r="A15" s="251" t="s">
        <v>1587</v>
      </c>
      <c r="B15" s="271"/>
      <c r="C15" s="272"/>
      <c r="D15" s="188" t="str">
        <f t="shared" si="0"/>
        <v/>
      </c>
      <c r="E15" s="267" t="str">
        <f t="shared" si="1"/>
        <v>否</v>
      </c>
    </row>
    <row r="16" ht="36" customHeight="1" spans="1:5">
      <c r="A16" s="251" t="s">
        <v>1588</v>
      </c>
      <c r="B16" s="271"/>
      <c r="C16" s="272"/>
      <c r="D16" s="188" t="str">
        <f t="shared" si="0"/>
        <v/>
      </c>
      <c r="E16" s="267" t="str">
        <f t="shared" si="1"/>
        <v>否</v>
      </c>
    </row>
    <row r="17" ht="36" customHeight="1" spans="1:5">
      <c r="A17" s="251" t="s">
        <v>1589</v>
      </c>
      <c r="B17" s="268"/>
      <c r="C17" s="269"/>
      <c r="D17" s="188" t="str">
        <f t="shared" si="0"/>
        <v/>
      </c>
      <c r="E17" s="267" t="str">
        <f t="shared" si="1"/>
        <v>否</v>
      </c>
    </row>
    <row r="18" ht="36" customHeight="1" spans="1:5">
      <c r="A18" s="251" t="s">
        <v>1590</v>
      </c>
      <c r="B18" s="271"/>
      <c r="C18" s="272"/>
      <c r="D18" s="188" t="str">
        <f t="shared" si="0"/>
        <v/>
      </c>
      <c r="E18" s="267" t="str">
        <f t="shared" si="1"/>
        <v>否</v>
      </c>
    </row>
    <row r="19" ht="36" customHeight="1" spans="1:5">
      <c r="A19" s="251" t="s">
        <v>1591</v>
      </c>
      <c r="B19" s="271"/>
      <c r="C19" s="272"/>
      <c r="D19" s="188" t="str">
        <f t="shared" si="0"/>
        <v/>
      </c>
      <c r="E19" s="267" t="str">
        <f t="shared" si="1"/>
        <v>否</v>
      </c>
    </row>
    <row r="20" ht="36" hidden="1" customHeight="1" spans="1:5">
      <c r="A20" s="251" t="s">
        <v>1592</v>
      </c>
      <c r="B20" s="268"/>
      <c r="C20" s="272"/>
      <c r="D20" s="124" t="str">
        <f>IF(B20&gt;0,C20/B20-1,IF(B20&lt;0,-(C20/B20-1),""))</f>
        <v/>
      </c>
      <c r="E20" s="267" t="str">
        <f t="shared" si="1"/>
        <v>否</v>
      </c>
    </row>
    <row r="21" ht="36" customHeight="1" spans="1:5">
      <c r="A21" s="251" t="s">
        <v>1593</v>
      </c>
      <c r="B21" s="271"/>
      <c r="C21" s="269"/>
      <c r="D21" s="188" t="str">
        <f t="shared" ref="D21:D39" si="2">IFERROR(C21/B21-1,"")</f>
        <v/>
      </c>
      <c r="E21" s="267" t="str">
        <f t="shared" si="1"/>
        <v>否</v>
      </c>
    </row>
    <row r="22" ht="36" customHeight="1" spans="1:5">
      <c r="A22" s="251" t="s">
        <v>1594</v>
      </c>
      <c r="B22" s="271"/>
      <c r="C22" s="269"/>
      <c r="D22" s="188" t="str">
        <f t="shared" si="2"/>
        <v/>
      </c>
      <c r="E22" s="267" t="str">
        <f t="shared" si="1"/>
        <v>否</v>
      </c>
    </row>
    <row r="23" ht="36" customHeight="1" spans="1:5">
      <c r="A23" s="171" t="s">
        <v>1595</v>
      </c>
      <c r="B23" s="266"/>
      <c r="C23" s="266"/>
      <c r="D23" s="188" t="str">
        <f t="shared" si="2"/>
        <v/>
      </c>
      <c r="E23" s="267" t="str">
        <f t="shared" si="1"/>
        <v>否</v>
      </c>
    </row>
    <row r="24" ht="36" customHeight="1" spans="1:5">
      <c r="A24" s="169" t="s">
        <v>1596</v>
      </c>
      <c r="B24" s="271"/>
      <c r="C24" s="269"/>
      <c r="D24" s="188" t="str">
        <f t="shared" si="2"/>
        <v/>
      </c>
      <c r="E24" s="267" t="str">
        <f t="shared" si="1"/>
        <v>否</v>
      </c>
    </row>
    <row r="25" ht="36" customHeight="1" spans="1:5">
      <c r="A25" s="169" t="s">
        <v>1597</v>
      </c>
      <c r="B25" s="271"/>
      <c r="C25" s="269"/>
      <c r="D25" s="188" t="str">
        <f t="shared" si="2"/>
        <v/>
      </c>
      <c r="E25" s="267" t="str">
        <f t="shared" si="1"/>
        <v>否</v>
      </c>
    </row>
    <row r="26" ht="36" customHeight="1" spans="1:5">
      <c r="A26" s="169" t="s">
        <v>1598</v>
      </c>
      <c r="B26" s="271"/>
      <c r="C26" s="269"/>
      <c r="D26" s="188" t="str">
        <f t="shared" si="2"/>
        <v/>
      </c>
      <c r="E26" s="267" t="str">
        <f t="shared" si="1"/>
        <v>否</v>
      </c>
    </row>
    <row r="27" ht="36" customHeight="1" spans="1:5">
      <c r="A27" s="169" t="s">
        <v>1599</v>
      </c>
      <c r="B27" s="271"/>
      <c r="C27" s="269"/>
      <c r="D27" s="188" t="str">
        <f t="shared" si="2"/>
        <v/>
      </c>
      <c r="E27" s="267" t="str">
        <f t="shared" si="1"/>
        <v>否</v>
      </c>
    </row>
    <row r="28" ht="36" customHeight="1" spans="1:5">
      <c r="A28" s="171" t="s">
        <v>1600</v>
      </c>
      <c r="B28" s="266"/>
      <c r="C28" s="266"/>
      <c r="D28" s="188" t="str">
        <f t="shared" si="2"/>
        <v/>
      </c>
      <c r="E28" s="267" t="str">
        <f t="shared" si="1"/>
        <v>否</v>
      </c>
    </row>
    <row r="29" ht="36" customHeight="1" spans="1:5">
      <c r="A29" s="169" t="s">
        <v>1601</v>
      </c>
      <c r="B29" s="271"/>
      <c r="C29" s="269"/>
      <c r="D29" s="188" t="str">
        <f t="shared" si="2"/>
        <v/>
      </c>
      <c r="E29" s="267" t="str">
        <f t="shared" si="1"/>
        <v>否</v>
      </c>
    </row>
    <row r="30" ht="36" customHeight="1" spans="1:5">
      <c r="A30" s="169" t="s">
        <v>1602</v>
      </c>
      <c r="B30" s="268"/>
      <c r="C30" s="269"/>
      <c r="D30" s="188" t="str">
        <f t="shared" si="2"/>
        <v/>
      </c>
      <c r="E30" s="267" t="str">
        <f t="shared" si="1"/>
        <v>否</v>
      </c>
    </row>
    <row r="31" ht="36" customHeight="1" spans="1:5">
      <c r="A31" s="169" t="s">
        <v>1603</v>
      </c>
      <c r="B31" s="271"/>
      <c r="C31" s="269"/>
      <c r="D31" s="188" t="str">
        <f t="shared" si="2"/>
        <v/>
      </c>
      <c r="E31" s="267" t="str">
        <f t="shared" si="1"/>
        <v>否</v>
      </c>
    </row>
    <row r="32" ht="36" customHeight="1" spans="1:5">
      <c r="A32" s="171" t="s">
        <v>1604</v>
      </c>
      <c r="B32" s="266"/>
      <c r="C32" s="266"/>
      <c r="D32" s="188" t="str">
        <f t="shared" si="2"/>
        <v/>
      </c>
      <c r="E32" s="267" t="str">
        <f t="shared" si="1"/>
        <v>否</v>
      </c>
    </row>
    <row r="33" ht="36" customHeight="1" spans="1:5">
      <c r="A33" s="169" t="s">
        <v>1605</v>
      </c>
      <c r="B33" s="268"/>
      <c r="C33" s="273"/>
      <c r="D33" s="188" t="str">
        <f t="shared" si="2"/>
        <v/>
      </c>
      <c r="E33" s="267" t="str">
        <f t="shared" si="1"/>
        <v>否</v>
      </c>
    </row>
    <row r="34" ht="36" customHeight="1" spans="1:5">
      <c r="A34" s="169" t="s">
        <v>1606</v>
      </c>
      <c r="B34" s="271"/>
      <c r="C34" s="273"/>
      <c r="D34" s="188" t="str">
        <f t="shared" si="2"/>
        <v/>
      </c>
      <c r="E34" s="267" t="str">
        <f t="shared" si="1"/>
        <v>否</v>
      </c>
    </row>
    <row r="35" ht="36" customHeight="1" spans="1:5">
      <c r="A35" s="169" t="s">
        <v>1607</v>
      </c>
      <c r="B35" s="271"/>
      <c r="C35" s="272"/>
      <c r="D35" s="188" t="str">
        <f t="shared" si="2"/>
        <v/>
      </c>
      <c r="E35" s="267" t="str">
        <f t="shared" si="1"/>
        <v>否</v>
      </c>
    </row>
    <row r="36" ht="36" customHeight="1" spans="1:5">
      <c r="A36" s="171" t="s">
        <v>1608</v>
      </c>
      <c r="B36" s="274"/>
      <c r="C36" s="275"/>
      <c r="D36" s="188" t="str">
        <f t="shared" si="2"/>
        <v/>
      </c>
      <c r="E36" s="267" t="str">
        <f t="shared" si="1"/>
        <v>否</v>
      </c>
    </row>
    <row r="37" ht="36" customHeight="1" spans="1:5">
      <c r="A37" s="227" t="s">
        <v>1609</v>
      </c>
      <c r="B37" s="266"/>
      <c r="C37" s="266"/>
      <c r="D37" s="188" t="str">
        <f t="shared" si="2"/>
        <v/>
      </c>
      <c r="E37" s="267" t="str">
        <f t="shared" si="1"/>
        <v>否</v>
      </c>
    </row>
    <row r="38" ht="36" customHeight="1" spans="1:5">
      <c r="A38" s="276" t="s">
        <v>61</v>
      </c>
      <c r="B38" s="277">
        <v>14</v>
      </c>
      <c r="C38" s="278">
        <v>8</v>
      </c>
      <c r="D38" s="88">
        <f t="shared" si="2"/>
        <v>-0.4286</v>
      </c>
      <c r="E38" s="267" t="str">
        <f t="shared" si="1"/>
        <v>是</v>
      </c>
    </row>
    <row r="39" ht="36" customHeight="1" spans="1:5">
      <c r="A39" s="231" t="s">
        <v>1610</v>
      </c>
      <c r="B39" s="279"/>
      <c r="C39" s="280">
        <v>11</v>
      </c>
      <c r="D39" s="88" t="str">
        <f t="shared" si="2"/>
        <v/>
      </c>
      <c r="E39" s="267" t="str">
        <f t="shared" si="1"/>
        <v>是</v>
      </c>
    </row>
    <row r="40" ht="36" hidden="1" customHeight="1" spans="1:5">
      <c r="A40" s="276" t="s">
        <v>1611</v>
      </c>
      <c r="B40" s="268"/>
      <c r="C40" s="273"/>
      <c r="D40" s="188"/>
      <c r="E40" s="267" t="str">
        <f t="shared" si="1"/>
        <v>否</v>
      </c>
    </row>
    <row r="41" ht="36" customHeight="1" spans="1:5">
      <c r="A41" s="227" t="s">
        <v>68</v>
      </c>
      <c r="B41" s="279">
        <v>14</v>
      </c>
      <c r="C41" s="279">
        <v>19</v>
      </c>
      <c r="D41" s="88">
        <f>IFERROR(C41/B41-1,"")</f>
        <v>0.3571</v>
      </c>
      <c r="E41" s="267" t="str">
        <f t="shared" si="1"/>
        <v>是</v>
      </c>
    </row>
    <row r="42" spans="2:2">
      <c r="B42" s="260"/>
    </row>
    <row r="43" spans="2:3">
      <c r="B43" s="260"/>
      <c r="C43" s="260"/>
    </row>
    <row r="44" spans="2:2">
      <c r="B44" s="260"/>
    </row>
    <row r="45" spans="2:3">
      <c r="B45" s="260"/>
      <c r="C45" s="260"/>
    </row>
    <row r="46" spans="2:2">
      <c r="B46" s="260"/>
    </row>
    <row r="47" spans="2:2">
      <c r="B47" s="260"/>
    </row>
    <row r="48" spans="2:3">
      <c r="B48" s="260"/>
      <c r="C48" s="260"/>
    </row>
    <row r="49" spans="2:2">
      <c r="B49" s="260"/>
    </row>
    <row r="50" spans="2:2">
      <c r="B50" s="260"/>
    </row>
    <row r="51" spans="2:2">
      <c r="B51" s="260"/>
    </row>
    <row r="52" spans="2:2">
      <c r="B52" s="260"/>
    </row>
    <row r="53" spans="2:3">
      <c r="B53" s="260"/>
      <c r="C53" s="260"/>
    </row>
    <row r="54" spans="2:2">
      <c r="B54" s="260"/>
    </row>
  </sheetData>
  <autoFilter xmlns:etc="http://www.wps.cn/officeDocument/2017/etCustomData" ref="A3:E41"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43" orientation="portrait" useFirstPageNumber="1" horizontalDpi="600"/>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tabSelected="1" view="pageBreakPreview" zoomScaleNormal="100" topLeftCell="A17" workbookViewId="0">
      <selection activeCell="J4" sqref="J4"/>
    </sheetView>
  </sheetViews>
  <sheetFormatPr defaultColWidth="9" defaultRowHeight="14.25" outlineLevelCol="4"/>
  <cols>
    <col min="1" max="1" width="50.775" style="199" customWidth="1"/>
    <col min="2" max="2" width="20.6333333333333" style="199" customWidth="1"/>
    <col min="3" max="3" width="20.6333333333333" style="238" customWidth="1"/>
    <col min="4" max="4" width="20.6333333333333" style="199" customWidth="1"/>
    <col min="5" max="5" width="4.775" style="199" hidden="1" customWidth="1"/>
    <col min="6" max="16384" width="9" style="199"/>
  </cols>
  <sheetData>
    <row r="1" ht="45" customHeight="1" spans="1:5">
      <c r="A1" s="239" t="s">
        <v>1612</v>
      </c>
      <c r="B1" s="239"/>
      <c r="C1" s="239"/>
      <c r="D1" s="239"/>
      <c r="E1" s="240"/>
    </row>
    <row r="2" ht="20.1" customHeight="1" spans="1:5">
      <c r="A2" s="241"/>
      <c r="B2" s="241"/>
      <c r="C2" s="241"/>
      <c r="D2" s="242" t="s">
        <v>2</v>
      </c>
      <c r="E2" s="243"/>
    </row>
    <row r="3" ht="45" customHeight="1" spans="1:5">
      <c r="A3" s="244" t="s">
        <v>4</v>
      </c>
      <c r="B3" s="83" t="s">
        <v>5</v>
      </c>
      <c r="C3" s="83" t="s">
        <v>6</v>
      </c>
      <c r="D3" s="83" t="s">
        <v>7</v>
      </c>
      <c r="E3" s="245" t="s">
        <v>8</v>
      </c>
    </row>
    <row r="4" ht="35.1" customHeight="1" spans="1:5">
      <c r="A4" s="171" t="s">
        <v>1613</v>
      </c>
      <c r="B4" s="246">
        <v>3</v>
      </c>
      <c r="C4" s="246">
        <v>19</v>
      </c>
      <c r="D4" s="88">
        <f t="shared" ref="D4:D8" si="0">IFERROR(C4/B4-1,"")</f>
        <v>5.3333</v>
      </c>
      <c r="E4" s="247" t="str">
        <f t="shared" ref="E4:E28" si="1">IF(A4&lt;&gt;"",IF(SUM(B4:C4)&lt;&gt;0,"是","否"),"是")</f>
        <v>是</v>
      </c>
    </row>
    <row r="5" ht="35.1" customHeight="1" spans="1:5">
      <c r="A5" s="185" t="s">
        <v>1614</v>
      </c>
      <c r="B5" s="248"/>
      <c r="C5" s="248"/>
      <c r="D5" s="88" t="str">
        <f t="shared" si="0"/>
        <v/>
      </c>
      <c r="E5" s="247" t="str">
        <f t="shared" si="1"/>
        <v>否</v>
      </c>
    </row>
    <row r="6" ht="35.1" customHeight="1" spans="1:5">
      <c r="A6" s="185" t="s">
        <v>1615</v>
      </c>
      <c r="B6" s="248"/>
      <c r="C6" s="248"/>
      <c r="D6" s="88" t="str">
        <f t="shared" si="0"/>
        <v/>
      </c>
      <c r="E6" s="247" t="str">
        <f t="shared" si="1"/>
        <v>否</v>
      </c>
    </row>
    <row r="7" ht="35.1" customHeight="1" spans="1:5">
      <c r="A7" s="185" t="s">
        <v>1616</v>
      </c>
      <c r="B7" s="248">
        <v>3</v>
      </c>
      <c r="C7" s="248">
        <v>19</v>
      </c>
      <c r="D7" s="88">
        <f t="shared" si="0"/>
        <v>5.3333</v>
      </c>
      <c r="E7" s="247" t="str">
        <f t="shared" si="1"/>
        <v>是</v>
      </c>
    </row>
    <row r="8" ht="35.1" customHeight="1" spans="1:5">
      <c r="A8" s="185" t="s">
        <v>1617</v>
      </c>
      <c r="B8" s="248"/>
      <c r="C8" s="248"/>
      <c r="D8" s="88" t="str">
        <f t="shared" si="0"/>
        <v/>
      </c>
      <c r="E8" s="247" t="str">
        <f t="shared" si="1"/>
        <v>否</v>
      </c>
    </row>
    <row r="9" ht="35.1" hidden="1" customHeight="1" spans="1:5">
      <c r="A9" s="185" t="s">
        <v>1618</v>
      </c>
      <c r="B9" s="249"/>
      <c r="C9" s="249"/>
      <c r="D9" s="210" t="str">
        <f>IF(B9&gt;0,C9/B9-1,IF(B9&lt;0,-(C9/B9-1),""))</f>
        <v/>
      </c>
      <c r="E9" s="247" t="str">
        <f t="shared" si="1"/>
        <v>否</v>
      </c>
    </row>
    <row r="10" ht="35.1" customHeight="1" spans="1:5">
      <c r="A10" s="185" t="s">
        <v>1619</v>
      </c>
      <c r="B10" s="248"/>
      <c r="C10" s="248"/>
      <c r="D10" s="88" t="str">
        <f t="shared" ref="D10:D13" si="2">IFERROR(C10/B10-1,"")</f>
        <v/>
      </c>
      <c r="E10" s="247" t="str">
        <f t="shared" si="1"/>
        <v>否</v>
      </c>
    </row>
    <row r="11" ht="35.1" customHeight="1" spans="1:5">
      <c r="A11" s="171" t="s">
        <v>1620</v>
      </c>
      <c r="B11" s="250"/>
      <c r="C11" s="250"/>
      <c r="D11" s="88" t="str">
        <f t="shared" si="2"/>
        <v/>
      </c>
      <c r="E11" s="247" t="str">
        <f t="shared" si="1"/>
        <v>否</v>
      </c>
    </row>
    <row r="12" ht="35.1" customHeight="1" spans="1:5">
      <c r="A12" s="185" t="s">
        <v>1621</v>
      </c>
      <c r="B12" s="248"/>
      <c r="C12" s="248"/>
      <c r="D12" s="88" t="str">
        <f t="shared" si="2"/>
        <v/>
      </c>
      <c r="E12" s="247" t="str">
        <f t="shared" si="1"/>
        <v>否</v>
      </c>
    </row>
    <row r="13" ht="35.1" customHeight="1" spans="1:5">
      <c r="A13" s="185" t="s">
        <v>1622</v>
      </c>
      <c r="B13" s="248"/>
      <c r="C13" s="248"/>
      <c r="D13" s="88" t="str">
        <f t="shared" si="2"/>
        <v/>
      </c>
      <c r="E13" s="247" t="str">
        <f t="shared" si="1"/>
        <v>否</v>
      </c>
    </row>
    <row r="14" ht="35.1" hidden="1" customHeight="1" spans="1:5">
      <c r="A14" s="185" t="s">
        <v>1623</v>
      </c>
      <c r="B14" s="249"/>
      <c r="C14" s="249"/>
      <c r="D14" s="210" t="str">
        <f>IF(B14&gt;0,C14/B14-1,IF(B14&lt;0,-(C14/B14-1),""))</f>
        <v/>
      </c>
      <c r="E14" s="247" t="str">
        <f t="shared" si="1"/>
        <v>否</v>
      </c>
    </row>
    <row r="15" ht="35.1" hidden="1" customHeight="1" spans="1:5">
      <c r="A15" s="185" t="s">
        <v>1624</v>
      </c>
      <c r="B15" s="249"/>
      <c r="C15" s="249"/>
      <c r="D15" s="210" t="str">
        <f>IF(B15&gt;0,C15/B15-1,IF(B15&lt;0,-(C15/B15-1),""))</f>
        <v/>
      </c>
      <c r="E15" s="247" t="str">
        <f t="shared" si="1"/>
        <v>否</v>
      </c>
    </row>
    <row r="16" ht="35.1" customHeight="1" spans="1:5">
      <c r="A16" s="185" t="s">
        <v>1625</v>
      </c>
      <c r="B16" s="248"/>
      <c r="C16" s="248"/>
      <c r="D16" s="88" t="str">
        <f t="shared" ref="D16:D24" si="3">IFERROR(C16/B16-1,"")</f>
        <v/>
      </c>
      <c r="E16" s="247" t="str">
        <f t="shared" si="1"/>
        <v>否</v>
      </c>
    </row>
    <row r="17" s="237" customFormat="1" ht="35.1" customHeight="1" spans="1:5">
      <c r="A17" s="171" t="s">
        <v>1626</v>
      </c>
      <c r="B17" s="250"/>
      <c r="C17" s="250"/>
      <c r="D17" s="88" t="str">
        <f t="shared" si="3"/>
        <v/>
      </c>
      <c r="E17" s="247" t="str">
        <f t="shared" si="1"/>
        <v>否</v>
      </c>
    </row>
    <row r="18" ht="35.1" customHeight="1" spans="1:5">
      <c r="A18" s="185" t="s">
        <v>1627</v>
      </c>
      <c r="B18" s="248"/>
      <c r="C18" s="248"/>
      <c r="D18" s="88" t="str">
        <f t="shared" si="3"/>
        <v/>
      </c>
      <c r="E18" s="247" t="str">
        <f t="shared" si="1"/>
        <v>否</v>
      </c>
    </row>
    <row r="19" ht="35.1" customHeight="1" spans="1:5">
      <c r="A19" s="171" t="s">
        <v>1628</v>
      </c>
      <c r="B19" s="250"/>
      <c r="C19" s="250"/>
      <c r="D19" s="88" t="str">
        <f t="shared" si="3"/>
        <v/>
      </c>
      <c r="E19" s="247" t="str">
        <f t="shared" si="1"/>
        <v>否</v>
      </c>
    </row>
    <row r="20" ht="35.1" customHeight="1" spans="1:5">
      <c r="A20" s="251" t="s">
        <v>1629</v>
      </c>
      <c r="B20" s="248"/>
      <c r="C20" s="248"/>
      <c r="D20" s="88" t="str">
        <f t="shared" si="3"/>
        <v/>
      </c>
      <c r="E20" s="247" t="str">
        <f t="shared" si="1"/>
        <v>否</v>
      </c>
    </row>
    <row r="21" ht="35.1" customHeight="1" spans="1:5">
      <c r="A21" s="171" t="s">
        <v>1630</v>
      </c>
      <c r="B21" s="250"/>
      <c r="C21" s="250"/>
      <c r="D21" s="88" t="str">
        <f t="shared" si="3"/>
        <v/>
      </c>
      <c r="E21" s="247" t="str">
        <f t="shared" si="1"/>
        <v>否</v>
      </c>
    </row>
    <row r="22" ht="35.1" customHeight="1" spans="1:5">
      <c r="A22" s="185" t="s">
        <v>1631</v>
      </c>
      <c r="B22" s="248"/>
      <c r="C22" s="248"/>
      <c r="D22" s="88" t="str">
        <f t="shared" si="3"/>
        <v/>
      </c>
      <c r="E22" s="247" t="str">
        <f t="shared" si="1"/>
        <v>否</v>
      </c>
    </row>
    <row r="23" ht="35.1" customHeight="1" spans="1:5">
      <c r="A23" s="227" t="s">
        <v>1632</v>
      </c>
      <c r="B23" s="250">
        <v>3</v>
      </c>
      <c r="C23" s="250">
        <v>19</v>
      </c>
      <c r="D23" s="88">
        <f t="shared" si="3"/>
        <v>5.3333</v>
      </c>
      <c r="E23" s="247" t="str">
        <f t="shared" si="1"/>
        <v>是</v>
      </c>
    </row>
    <row r="24" ht="35.1" customHeight="1" spans="1:5">
      <c r="A24" s="252" t="s">
        <v>121</v>
      </c>
      <c r="B24" s="250"/>
      <c r="C24" s="250"/>
      <c r="D24" s="88" t="str">
        <f t="shared" si="3"/>
        <v/>
      </c>
      <c r="E24" s="247" t="str">
        <f t="shared" si="1"/>
        <v>否</v>
      </c>
    </row>
    <row r="25" ht="35.1" hidden="1" customHeight="1" spans="1:5">
      <c r="A25" s="253" t="s">
        <v>1633</v>
      </c>
      <c r="B25" s="249"/>
      <c r="C25" s="249"/>
      <c r="D25" s="254"/>
      <c r="E25" s="247" t="str">
        <f t="shared" si="1"/>
        <v>否</v>
      </c>
    </row>
    <row r="26" ht="35.1" customHeight="1" spans="1:5">
      <c r="A26" s="255" t="s">
        <v>1634</v>
      </c>
      <c r="B26" s="256"/>
      <c r="C26" s="256"/>
      <c r="D26" s="88" t="str">
        <f t="shared" ref="D26:D28" si="4">IFERROR(C26/B26-1,"")</f>
        <v/>
      </c>
      <c r="E26" s="247" t="str">
        <f t="shared" si="1"/>
        <v>否</v>
      </c>
    </row>
    <row r="27" ht="35.1" customHeight="1" spans="1:5">
      <c r="A27" s="257" t="s">
        <v>1635</v>
      </c>
      <c r="B27" s="258">
        <v>11</v>
      </c>
      <c r="C27" s="258"/>
      <c r="D27" s="88">
        <f t="shared" si="4"/>
        <v>-1</v>
      </c>
      <c r="E27" s="247" t="str">
        <f t="shared" si="1"/>
        <v>是</v>
      </c>
    </row>
    <row r="28" ht="35.1" customHeight="1" spans="1:5">
      <c r="A28" s="191" t="s">
        <v>128</v>
      </c>
      <c r="B28" s="259">
        <v>14</v>
      </c>
      <c r="C28" s="259">
        <v>19</v>
      </c>
      <c r="D28" s="88">
        <f t="shared" si="4"/>
        <v>0.3571</v>
      </c>
      <c r="E28" s="247" t="str">
        <f t="shared" si="1"/>
        <v>是</v>
      </c>
    </row>
    <row r="29" spans="2:2">
      <c r="B29" s="235"/>
    </row>
    <row r="30" spans="2:3">
      <c r="B30" s="235"/>
      <c r="C30" s="260"/>
    </row>
    <row r="31" spans="2:2">
      <c r="B31" s="235"/>
    </row>
    <row r="32" spans="2:3">
      <c r="B32" s="235"/>
      <c r="C32" s="260"/>
    </row>
    <row r="33" spans="2:2">
      <c r="B33" s="235"/>
    </row>
    <row r="34" spans="2:2">
      <c r="B34" s="235"/>
    </row>
    <row r="35" spans="2:3">
      <c r="B35" s="235"/>
      <c r="C35" s="260"/>
    </row>
    <row r="36" spans="2:2">
      <c r="B36" s="235"/>
    </row>
    <row r="37" spans="2:2">
      <c r="B37" s="235"/>
    </row>
    <row r="38" spans="2:2">
      <c r="B38" s="235"/>
    </row>
    <row r="39" spans="2:2">
      <c r="B39" s="235"/>
    </row>
    <row r="40" spans="2:3">
      <c r="B40" s="235"/>
      <c r="C40" s="260"/>
    </row>
    <row r="41" spans="2:2">
      <c r="B41" s="235"/>
    </row>
  </sheetData>
  <autoFilter xmlns:etc="http://www.wps.cn/officeDocument/2017/etCustomData" ref="A3:E28" etc:filterBottomFollowUsedRange="0">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4" firstPageNumber="45" orientation="portrait" useFirstPageNumber="1" horizontalDpi="600"/>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48"/>
  <sheetViews>
    <sheetView showGridLines="0" showZeros="0" tabSelected="1" view="pageBreakPreview" zoomScaleNormal="100" workbookViewId="0">
      <selection activeCell="J4" sqref="J4"/>
    </sheetView>
  </sheetViews>
  <sheetFormatPr defaultColWidth="9" defaultRowHeight="20.25" outlineLevelCol="4"/>
  <cols>
    <col min="1" max="1" width="52.6666666666667" style="199" customWidth="1"/>
    <col min="2" max="2" width="20.6333333333333" style="199" customWidth="1"/>
    <col min="3" max="3" width="20.6333333333333" style="200" customWidth="1"/>
    <col min="4" max="4" width="20.6333333333333" style="199" customWidth="1"/>
    <col min="5" max="5" width="4.44166666666667" style="199" hidden="1" customWidth="1"/>
    <col min="6" max="16384" width="9" style="199"/>
  </cols>
  <sheetData>
    <row r="1" ht="45" customHeight="1" spans="1:4">
      <c r="A1" s="177" t="s">
        <v>1636</v>
      </c>
      <c r="B1" s="177"/>
      <c r="C1" s="201"/>
      <c r="D1" s="177"/>
    </row>
    <row r="2" ht="20.1" customHeight="1" spans="1:4">
      <c r="A2" s="178"/>
      <c r="B2" s="178"/>
      <c r="C2" s="202"/>
      <c r="D2" s="203" t="s">
        <v>2</v>
      </c>
    </row>
    <row r="3" ht="45" customHeight="1" spans="1:5">
      <c r="A3" s="204" t="s">
        <v>1575</v>
      </c>
      <c r="B3" s="83" t="s">
        <v>5</v>
      </c>
      <c r="C3" s="205" t="s">
        <v>6</v>
      </c>
      <c r="D3" s="83" t="s">
        <v>7</v>
      </c>
      <c r="E3" s="199" t="s">
        <v>8</v>
      </c>
    </row>
    <row r="4" ht="36" customHeight="1" spans="1:5">
      <c r="A4" s="171" t="s">
        <v>1637</v>
      </c>
      <c r="B4" s="94"/>
      <c r="C4" s="206"/>
      <c r="D4" s="188" t="str">
        <f t="shared" ref="D4:D7" si="0">IFERROR(C4/B4-1,"")</f>
        <v/>
      </c>
      <c r="E4" s="155" t="str">
        <f t="shared" ref="E4:E35" si="1">IF(A4&lt;&gt;"",IF(SUM(B4:C4)&lt;&gt;0,"是","否"),"是")</f>
        <v>否</v>
      </c>
    </row>
    <row r="5" ht="36" customHeight="1" spans="1:5">
      <c r="A5" s="207" t="s">
        <v>1577</v>
      </c>
      <c r="B5" s="94"/>
      <c r="C5" s="208"/>
      <c r="D5" s="188" t="str">
        <f t="shared" si="0"/>
        <v/>
      </c>
      <c r="E5" s="155" t="str">
        <f t="shared" si="1"/>
        <v>否</v>
      </c>
    </row>
    <row r="6" ht="36" hidden="1" customHeight="1" spans="1:5">
      <c r="A6" s="169" t="s">
        <v>1578</v>
      </c>
      <c r="B6" s="209"/>
      <c r="C6" s="208"/>
      <c r="D6" s="210" t="str">
        <f>IF(B6&gt;0,C6/B6-1,IF(B6&lt;0,-(C6/B6-1),""))</f>
        <v/>
      </c>
      <c r="E6" s="155" t="str">
        <f t="shared" si="1"/>
        <v>否</v>
      </c>
    </row>
    <row r="7" ht="36" customHeight="1" spans="1:5">
      <c r="A7" s="169" t="s">
        <v>1579</v>
      </c>
      <c r="B7" s="211"/>
      <c r="C7" s="208"/>
      <c r="D7" s="188" t="str">
        <f t="shared" si="0"/>
        <v/>
      </c>
      <c r="E7" s="155" t="str">
        <f t="shared" si="1"/>
        <v>否</v>
      </c>
    </row>
    <row r="8" ht="36" hidden="1" customHeight="1" spans="1:5">
      <c r="A8" s="169" t="s">
        <v>1580</v>
      </c>
      <c r="B8" s="212"/>
      <c r="C8" s="208">
        <v>0</v>
      </c>
      <c r="D8" s="210" t="str">
        <f>IF(B8&gt;0,C8/B8-1,IF(B8&lt;0,-(C8/B8-1),""))</f>
        <v/>
      </c>
      <c r="E8" s="155" t="str">
        <f t="shared" si="1"/>
        <v>否</v>
      </c>
    </row>
    <row r="9" ht="36" customHeight="1" spans="1:5">
      <c r="A9" s="169" t="s">
        <v>1581</v>
      </c>
      <c r="B9" s="211"/>
      <c r="C9" s="208"/>
      <c r="D9" s="188" t="str">
        <f t="shared" ref="D9:D18" si="2">IFERROR(C9/B9-1,"")</f>
        <v/>
      </c>
      <c r="E9" s="155" t="str">
        <f t="shared" si="1"/>
        <v>否</v>
      </c>
    </row>
    <row r="10" ht="36" customHeight="1" spans="1:5">
      <c r="A10" s="169" t="s">
        <v>1584</v>
      </c>
      <c r="B10" s="212"/>
      <c r="C10" s="208"/>
      <c r="D10" s="188" t="str">
        <f t="shared" si="2"/>
        <v/>
      </c>
      <c r="E10" s="155" t="str">
        <f t="shared" si="1"/>
        <v>否</v>
      </c>
    </row>
    <row r="11" ht="36" customHeight="1" spans="1:5">
      <c r="A11" s="169" t="s">
        <v>1585</v>
      </c>
      <c r="B11" s="212"/>
      <c r="C11" s="213"/>
      <c r="D11" s="188" t="str">
        <f t="shared" si="2"/>
        <v/>
      </c>
      <c r="E11" s="155" t="str">
        <f t="shared" si="1"/>
        <v>否</v>
      </c>
    </row>
    <row r="12" ht="36" customHeight="1" spans="1:5">
      <c r="A12" s="169" t="s">
        <v>1586</v>
      </c>
      <c r="B12" s="211"/>
      <c r="C12" s="214"/>
      <c r="D12" s="188" t="str">
        <f t="shared" si="2"/>
        <v/>
      </c>
      <c r="E12" s="155" t="str">
        <f t="shared" si="1"/>
        <v>否</v>
      </c>
    </row>
    <row r="13" ht="36" customHeight="1" spans="1:5">
      <c r="A13" s="169" t="s">
        <v>1587</v>
      </c>
      <c r="B13" s="211"/>
      <c r="C13" s="208"/>
      <c r="D13" s="188" t="str">
        <f t="shared" si="2"/>
        <v/>
      </c>
      <c r="E13" s="155" t="str">
        <f t="shared" si="1"/>
        <v>否</v>
      </c>
    </row>
    <row r="14" ht="36" customHeight="1" spans="1:5">
      <c r="A14" s="207" t="s">
        <v>1583</v>
      </c>
      <c r="B14" s="211"/>
      <c r="C14" s="208"/>
      <c r="D14" s="188" t="str">
        <f t="shared" si="2"/>
        <v/>
      </c>
      <c r="E14" s="155" t="str">
        <f t="shared" si="1"/>
        <v>否</v>
      </c>
    </row>
    <row r="15" ht="36" customHeight="1" spans="1:5">
      <c r="A15" s="207" t="s">
        <v>1638</v>
      </c>
      <c r="B15" s="211"/>
      <c r="C15" s="213"/>
      <c r="D15" s="188" t="str">
        <f t="shared" si="2"/>
        <v/>
      </c>
      <c r="E15" s="155" t="str">
        <f t="shared" si="1"/>
        <v>否</v>
      </c>
    </row>
    <row r="16" ht="36" customHeight="1" spans="1:5">
      <c r="A16" s="169" t="s">
        <v>1589</v>
      </c>
      <c r="B16" s="211"/>
      <c r="C16" s="208"/>
      <c r="D16" s="188" t="str">
        <f t="shared" si="2"/>
        <v/>
      </c>
      <c r="E16" s="155" t="str">
        <f t="shared" si="1"/>
        <v>否</v>
      </c>
    </row>
    <row r="17" ht="36" customHeight="1" spans="1:5">
      <c r="A17" s="169" t="s">
        <v>1590</v>
      </c>
      <c r="B17" s="211"/>
      <c r="C17" s="208"/>
      <c r="D17" s="188" t="str">
        <f t="shared" si="2"/>
        <v/>
      </c>
      <c r="E17" s="155" t="str">
        <f t="shared" si="1"/>
        <v>否</v>
      </c>
    </row>
    <row r="18" ht="36" customHeight="1" spans="1:5">
      <c r="A18" s="169" t="s">
        <v>1591</v>
      </c>
      <c r="B18" s="211"/>
      <c r="C18" s="208"/>
      <c r="D18" s="188" t="str">
        <f t="shared" si="2"/>
        <v/>
      </c>
      <c r="E18" s="155" t="str">
        <f t="shared" si="1"/>
        <v>否</v>
      </c>
    </row>
    <row r="19" ht="36" hidden="1" customHeight="1" spans="1:5">
      <c r="A19" s="169" t="s">
        <v>1593</v>
      </c>
      <c r="B19" s="212"/>
      <c r="C19" s="208"/>
      <c r="D19" s="210" t="str">
        <f>IF(B19&gt;0,C19/B19-1,IF(B19&lt;0,-(C19/B19-1),""))</f>
        <v/>
      </c>
      <c r="E19" s="155" t="str">
        <f t="shared" si="1"/>
        <v>否</v>
      </c>
    </row>
    <row r="20" ht="36" customHeight="1" spans="1:5">
      <c r="A20" s="169" t="s">
        <v>1594</v>
      </c>
      <c r="B20" s="211"/>
      <c r="C20" s="208"/>
      <c r="D20" s="188" t="str">
        <f t="shared" ref="D20:D22" si="3">IFERROR(C20/B20-1,"")</f>
        <v/>
      </c>
      <c r="E20" s="155" t="str">
        <f t="shared" si="1"/>
        <v>否</v>
      </c>
    </row>
    <row r="21" ht="36" customHeight="1" spans="1:5">
      <c r="A21" s="171" t="s">
        <v>1639</v>
      </c>
      <c r="B21" s="215"/>
      <c r="C21" s="216"/>
      <c r="D21" s="188" t="str">
        <f t="shared" si="3"/>
        <v/>
      </c>
      <c r="E21" s="155" t="str">
        <f t="shared" si="1"/>
        <v>否</v>
      </c>
    </row>
    <row r="22" ht="36" customHeight="1" spans="1:5">
      <c r="A22" s="169" t="s">
        <v>1596</v>
      </c>
      <c r="B22" s="217"/>
      <c r="C22" s="218"/>
      <c r="D22" s="188" t="str">
        <f t="shared" si="3"/>
        <v/>
      </c>
      <c r="E22" s="155" t="str">
        <f t="shared" si="1"/>
        <v>否</v>
      </c>
    </row>
    <row r="23" ht="36" hidden="1" customHeight="1" spans="1:5">
      <c r="A23" s="169" t="s">
        <v>1597</v>
      </c>
      <c r="B23" s="217">
        <v>0</v>
      </c>
      <c r="C23" s="218"/>
      <c r="D23" s="219" t="str">
        <f>IF(B23&gt;0,C23/B23-1,IF(B23&lt;0,-(C23/B23-1),""))</f>
        <v/>
      </c>
      <c r="E23" s="155" t="str">
        <f t="shared" si="1"/>
        <v>否</v>
      </c>
    </row>
    <row r="24" ht="36" hidden="1" customHeight="1" spans="1:5">
      <c r="A24" s="171" t="s">
        <v>1640</v>
      </c>
      <c r="B24" s="220"/>
      <c r="C24" s="221">
        <f>SUM(C25:C27)</f>
        <v>0</v>
      </c>
      <c r="D24" s="210" t="str">
        <f>IF(B24&gt;0,C24/B24-1,IF(B24&lt;0,-(C24/B24-1),""))</f>
        <v/>
      </c>
      <c r="E24" s="155" t="str">
        <f t="shared" si="1"/>
        <v>否</v>
      </c>
    </row>
    <row r="25" ht="36" hidden="1" customHeight="1" spans="1:5">
      <c r="A25" s="169" t="s">
        <v>1641</v>
      </c>
      <c r="B25" s="209"/>
      <c r="C25" s="222"/>
      <c r="D25" s="210" t="str">
        <f>IF(B25&gt;0,C25/B25-1,IF(B25&lt;0,-(C25/B25-1),""))</f>
        <v/>
      </c>
      <c r="E25" s="155" t="str">
        <f t="shared" si="1"/>
        <v>否</v>
      </c>
    </row>
    <row r="26" ht="36" hidden="1" customHeight="1" spans="1:5">
      <c r="A26" s="169" t="s">
        <v>1642</v>
      </c>
      <c r="B26" s="209"/>
      <c r="C26" s="222"/>
      <c r="D26" s="210" t="str">
        <f>IF(B26&gt;0,C26/B26-1,IF(B26&lt;0,-(C26/B26-1),""))</f>
        <v/>
      </c>
      <c r="E26" s="155" t="str">
        <f t="shared" si="1"/>
        <v>否</v>
      </c>
    </row>
    <row r="27" ht="36" hidden="1" customHeight="1" spans="1:5">
      <c r="A27" s="169" t="s">
        <v>1643</v>
      </c>
      <c r="B27" s="223"/>
      <c r="C27" s="218">
        <f>SUM(C28:C29)</f>
        <v>0</v>
      </c>
      <c r="D27" s="210" t="str">
        <f>IF(B27&gt;0,C27/B27-1,IF(B27&lt;0,-(C27/B27-1),""))</f>
        <v/>
      </c>
      <c r="E27" s="155" t="str">
        <f t="shared" si="1"/>
        <v>否</v>
      </c>
    </row>
    <row r="28" ht="36" customHeight="1" spans="1:5">
      <c r="A28" s="171" t="s">
        <v>1644</v>
      </c>
      <c r="B28" s="220"/>
      <c r="C28" s="221"/>
      <c r="D28" s="188" t="str">
        <f t="shared" ref="D28:D33" si="4">IFERROR(C28/B28-1,"")</f>
        <v/>
      </c>
      <c r="E28" s="155" t="str">
        <f t="shared" si="1"/>
        <v>否</v>
      </c>
    </row>
    <row r="29" ht="36" customHeight="1" spans="1:5">
      <c r="A29" s="169" t="s">
        <v>1606</v>
      </c>
      <c r="B29" s="223"/>
      <c r="C29" s="224"/>
      <c r="D29" s="188" t="str">
        <f t="shared" si="4"/>
        <v/>
      </c>
      <c r="E29" s="155" t="str">
        <f t="shared" si="1"/>
        <v>否</v>
      </c>
    </row>
    <row r="30" ht="36" customHeight="1" spans="1:5">
      <c r="A30" s="171" t="s">
        <v>1645</v>
      </c>
      <c r="B30" s="225"/>
      <c r="C30" s="226"/>
      <c r="D30" s="188" t="str">
        <f t="shared" si="4"/>
        <v/>
      </c>
      <c r="E30" s="155" t="str">
        <f t="shared" si="1"/>
        <v>否</v>
      </c>
    </row>
    <row r="31" ht="36" customHeight="1" spans="1:5">
      <c r="A31" s="227" t="s">
        <v>1646</v>
      </c>
      <c r="B31" s="94"/>
      <c r="C31" s="228"/>
      <c r="D31" s="188" t="str">
        <f t="shared" si="4"/>
        <v/>
      </c>
      <c r="E31" s="155" t="str">
        <f t="shared" si="1"/>
        <v>否</v>
      </c>
    </row>
    <row r="32" ht="36" customHeight="1" spans="1:5">
      <c r="A32" s="229" t="s">
        <v>61</v>
      </c>
      <c r="B32" s="184">
        <v>13</v>
      </c>
      <c r="C32" s="230"/>
      <c r="D32" s="88">
        <f t="shared" si="4"/>
        <v>-1</v>
      </c>
      <c r="E32" s="155" t="str">
        <f t="shared" si="1"/>
        <v>是</v>
      </c>
    </row>
    <row r="33" ht="36" customHeight="1" spans="1:5">
      <c r="A33" s="231" t="s">
        <v>1610</v>
      </c>
      <c r="B33" s="232"/>
      <c r="C33" s="230">
        <v>10</v>
      </c>
      <c r="D33" s="88" t="str">
        <f t="shared" si="4"/>
        <v/>
      </c>
      <c r="E33" s="155" t="str">
        <f t="shared" si="1"/>
        <v>是</v>
      </c>
    </row>
    <row r="34" ht="36" hidden="1" customHeight="1" spans="1:5">
      <c r="A34" s="229" t="s">
        <v>1611</v>
      </c>
      <c r="B34" s="94"/>
      <c r="C34" s="228"/>
      <c r="D34" s="233"/>
      <c r="E34" s="155" t="str">
        <f t="shared" si="1"/>
        <v>否</v>
      </c>
    </row>
    <row r="35" ht="36" customHeight="1" spans="1:5">
      <c r="A35" s="191" t="s">
        <v>68</v>
      </c>
      <c r="B35" s="87">
        <v>13</v>
      </c>
      <c r="C35" s="234">
        <v>10</v>
      </c>
      <c r="D35" s="88">
        <f>IFERROR(C35/B35-1,"")</f>
        <v>-0.2308</v>
      </c>
      <c r="E35" s="155" t="str">
        <f t="shared" si="1"/>
        <v>是</v>
      </c>
    </row>
    <row r="36" spans="2:2">
      <c r="B36" s="235"/>
    </row>
    <row r="37" spans="2:2">
      <c r="B37" s="236"/>
    </row>
    <row r="38" spans="2:2">
      <c r="B38" s="235"/>
    </row>
    <row r="39" spans="2:2">
      <c r="B39" s="236"/>
    </row>
    <row r="40" spans="2:2">
      <c r="B40" s="235"/>
    </row>
    <row r="41" spans="2:2">
      <c r="B41" s="235"/>
    </row>
    <row r="42" spans="2:2">
      <c r="B42" s="236"/>
    </row>
    <row r="43" spans="2:2">
      <c r="B43" s="235"/>
    </row>
    <row r="44" spans="2:2">
      <c r="B44" s="235"/>
    </row>
    <row r="45" spans="2:2">
      <c r="B45" s="235"/>
    </row>
    <row r="46" spans="2:2">
      <c r="B46" s="235"/>
    </row>
    <row r="47" spans="2:2">
      <c r="B47" s="236"/>
    </row>
    <row r="48" spans="2:2">
      <c r="B48" s="235"/>
    </row>
  </sheetData>
  <autoFilter xmlns:etc="http://www.wps.cn/officeDocument/2017/etCustomData" ref="A3:E35" etc:filterBottomFollowUsedRange="0">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34 D23">
    <cfRule type="cellIs" dxfId="4"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46" orientation="portrait" useFirstPageNumber="1" horizontalDpi="600"/>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E35"/>
  <sheetViews>
    <sheetView showGridLines="0" showZeros="0" tabSelected="1" view="pageBreakPreview" zoomScaleNormal="100" topLeftCell="A19" workbookViewId="0">
      <selection activeCell="J4" sqref="J4"/>
    </sheetView>
  </sheetViews>
  <sheetFormatPr defaultColWidth="9" defaultRowHeight="13.5" outlineLevelCol="4"/>
  <cols>
    <col min="1" max="1" width="50.775" customWidth="1"/>
    <col min="2" max="4" width="20.6333333333333" customWidth="1"/>
    <col min="5" max="5" width="5.33333333333333" hidden="1" customWidth="1"/>
  </cols>
  <sheetData>
    <row r="1" ht="45" customHeight="1" spans="1:4">
      <c r="A1" s="177" t="s">
        <v>1647</v>
      </c>
      <c r="B1" s="177"/>
      <c r="C1" s="177"/>
      <c r="D1" s="177"/>
    </row>
    <row r="2" ht="20.1" customHeight="1" spans="1:4">
      <c r="A2" s="178"/>
      <c r="B2" s="178"/>
      <c r="C2" s="179"/>
      <c r="D2" s="180" t="s">
        <v>2</v>
      </c>
    </row>
    <row r="3" ht="45" customHeight="1" spans="1:5">
      <c r="A3" s="181" t="s">
        <v>1648</v>
      </c>
      <c r="B3" s="83" t="s">
        <v>5</v>
      </c>
      <c r="C3" s="83" t="s">
        <v>6</v>
      </c>
      <c r="D3" s="83" t="s">
        <v>7</v>
      </c>
      <c r="E3" s="182" t="s">
        <v>8</v>
      </c>
    </row>
    <row r="4" ht="36" customHeight="1" spans="1:5">
      <c r="A4" s="171" t="s">
        <v>1613</v>
      </c>
      <c r="B4" s="183">
        <v>3</v>
      </c>
      <c r="C4" s="184"/>
      <c r="D4" s="88">
        <f>IFERROR(C4/B4-1,"")</f>
        <v>-1</v>
      </c>
      <c r="E4" s="155" t="str">
        <f>IF(A4&lt;&gt;"",IF(SUM(B4:C4)&lt;&gt;0,"是","否"),"是")</f>
        <v>是</v>
      </c>
    </row>
    <row r="5" ht="36" customHeight="1" spans="1:5">
      <c r="A5" s="185" t="s">
        <v>1649</v>
      </c>
      <c r="B5" s="186"/>
      <c r="C5" s="187"/>
      <c r="D5" s="188" t="str">
        <f>IFERROR(C5/B5-1,"")</f>
        <v/>
      </c>
      <c r="E5" s="155" t="str">
        <f>IF(A5&lt;&gt;"",IF(SUM(B5:C5)&lt;&gt;0,"是","否"),"是")</f>
        <v>否</v>
      </c>
    </row>
    <row r="6" ht="36" customHeight="1" spans="1:5">
      <c r="A6" s="185" t="s">
        <v>1616</v>
      </c>
      <c r="B6" s="186">
        <v>3</v>
      </c>
      <c r="C6" s="187"/>
      <c r="D6" s="188"/>
      <c r="E6" s="155"/>
    </row>
    <row r="7" ht="36" customHeight="1" spans="1:5">
      <c r="A7" s="185" t="s">
        <v>1619</v>
      </c>
      <c r="B7" s="187"/>
      <c r="C7" s="187"/>
      <c r="D7" s="189" t="str">
        <f>IF(B7&gt;0,C7/B7-1,IF(B7&lt;0,-(C7/B7-1),""))</f>
        <v/>
      </c>
      <c r="E7" s="155" t="str">
        <f t="shared" ref="E7:E22" si="0">IF(A7&lt;&gt;"",IF(SUM(B7:C7)&lt;&gt;0,"是","否"),"是")</f>
        <v>否</v>
      </c>
    </row>
    <row r="8" ht="36" customHeight="1" spans="1:5">
      <c r="A8" s="171" t="s">
        <v>1620</v>
      </c>
      <c r="B8" s="184"/>
      <c r="C8" s="184"/>
      <c r="D8" s="188" t="str">
        <f>IFERROR(C8/B8-1,"")</f>
        <v/>
      </c>
      <c r="E8" s="155" t="str">
        <f t="shared" si="0"/>
        <v>否</v>
      </c>
    </row>
    <row r="9" ht="36" customHeight="1" spans="1:5">
      <c r="A9" s="185" t="s">
        <v>1621</v>
      </c>
      <c r="B9" s="187"/>
      <c r="C9" s="187"/>
      <c r="D9" s="188" t="str">
        <f>IFERROR(C9/B9-1,"")</f>
        <v/>
      </c>
      <c r="E9" s="155" t="str">
        <f t="shared" si="0"/>
        <v>否</v>
      </c>
    </row>
    <row r="10" ht="36" customHeight="1" spans="1:5">
      <c r="A10" s="185" t="s">
        <v>1625</v>
      </c>
      <c r="B10" s="187"/>
      <c r="C10" s="187"/>
      <c r="D10" s="188" t="str">
        <f>IFERROR(C10/B10-1,"")</f>
        <v/>
      </c>
      <c r="E10" s="155" t="str">
        <f t="shared" si="0"/>
        <v>否</v>
      </c>
    </row>
    <row r="11" ht="36" customHeight="1" spans="1:5">
      <c r="A11" s="171" t="s">
        <v>1626</v>
      </c>
      <c r="B11" s="184">
        <f>B12</f>
        <v>0</v>
      </c>
      <c r="C11" s="184">
        <f>C12</f>
        <v>0</v>
      </c>
      <c r="D11" s="190" t="str">
        <f>IF(B11&gt;0,C11/B11-1,IF(B11&lt;0,-(C11/B11-1),""))</f>
        <v/>
      </c>
      <c r="E11" s="155" t="str">
        <f t="shared" si="0"/>
        <v>否</v>
      </c>
    </row>
    <row r="12" ht="36" customHeight="1" spans="1:5">
      <c r="A12" s="185" t="s">
        <v>1627</v>
      </c>
      <c r="B12" s="187"/>
      <c r="C12" s="187"/>
      <c r="D12" s="189" t="str">
        <f>IF(B12&gt;0,C12/B12-1,IF(B12&lt;0,-(C12/B12-1),""))</f>
        <v/>
      </c>
      <c r="E12" s="155" t="str">
        <f t="shared" si="0"/>
        <v>否</v>
      </c>
    </row>
    <row r="13" ht="36" customHeight="1" spans="1:5">
      <c r="A13" s="171" t="s">
        <v>1628</v>
      </c>
      <c r="B13" s="184"/>
      <c r="C13" s="184"/>
      <c r="D13" s="190" t="str">
        <f>IF(B13&gt;0,C13/B13-1,IF(B13&lt;0,-(C13/B13-1),""))</f>
        <v/>
      </c>
      <c r="E13" s="155" t="str">
        <f t="shared" si="0"/>
        <v>否</v>
      </c>
    </row>
    <row r="14" ht="36" customHeight="1" spans="1:5">
      <c r="A14" s="169" t="s">
        <v>1650</v>
      </c>
      <c r="B14" s="187"/>
      <c r="C14" s="187"/>
      <c r="D14" s="189" t="str">
        <f>IF(B14&gt;0,C14/B14-1,IF(B14&lt;0,-(C14/B14-1),""))</f>
        <v/>
      </c>
      <c r="E14" s="155" t="str">
        <f t="shared" si="0"/>
        <v>否</v>
      </c>
    </row>
    <row r="15" ht="36" customHeight="1" spans="1:5">
      <c r="A15" s="171" t="s">
        <v>1630</v>
      </c>
      <c r="B15" s="184"/>
      <c r="C15" s="184"/>
      <c r="D15" s="188" t="str">
        <f t="shared" ref="D15:D22" si="1">IFERROR(C15/B15-1,"")</f>
        <v/>
      </c>
      <c r="E15" s="155" t="str">
        <f t="shared" si="0"/>
        <v>否</v>
      </c>
    </row>
    <row r="16" ht="36" customHeight="1" spans="1:5">
      <c r="A16" s="185" t="s">
        <v>1631</v>
      </c>
      <c r="B16" s="187"/>
      <c r="C16" s="187"/>
      <c r="D16" s="188" t="str">
        <f t="shared" si="1"/>
        <v/>
      </c>
      <c r="E16" s="155" t="str">
        <f t="shared" si="0"/>
        <v>否</v>
      </c>
    </row>
    <row r="17" ht="36" customHeight="1" spans="1:5">
      <c r="A17" s="191" t="s">
        <v>1651</v>
      </c>
      <c r="B17" s="184">
        <v>3</v>
      </c>
      <c r="C17" s="184"/>
      <c r="D17" s="88">
        <f t="shared" si="1"/>
        <v>-1</v>
      </c>
      <c r="E17" s="155" t="str">
        <f t="shared" si="0"/>
        <v>是</v>
      </c>
    </row>
    <row r="18" ht="36" customHeight="1" spans="1:5">
      <c r="A18" s="192" t="s">
        <v>121</v>
      </c>
      <c r="B18" s="184"/>
      <c r="C18" s="184">
        <v>10</v>
      </c>
      <c r="D18" s="88" t="str">
        <f t="shared" si="1"/>
        <v/>
      </c>
      <c r="E18" s="155" t="str">
        <f t="shared" si="0"/>
        <v>是</v>
      </c>
    </row>
    <row r="19" ht="36" customHeight="1" spans="1:5">
      <c r="A19" s="193" t="s">
        <v>1633</v>
      </c>
      <c r="B19" s="194"/>
      <c r="C19" s="187">
        <v>10</v>
      </c>
      <c r="D19" s="88" t="str">
        <f t="shared" si="1"/>
        <v/>
      </c>
      <c r="E19" s="155" t="str">
        <f t="shared" si="0"/>
        <v>是</v>
      </c>
    </row>
    <row r="20" ht="36" customHeight="1" spans="1:5">
      <c r="A20" s="193" t="s">
        <v>1634</v>
      </c>
      <c r="B20" s="194"/>
      <c r="C20" s="194"/>
      <c r="D20" s="88" t="str">
        <f t="shared" si="1"/>
        <v/>
      </c>
      <c r="E20" s="155" t="str">
        <f t="shared" si="0"/>
        <v>否</v>
      </c>
    </row>
    <row r="21" ht="36" customHeight="1" spans="1:5">
      <c r="A21" s="195" t="s">
        <v>1635</v>
      </c>
      <c r="B21" s="196">
        <v>10</v>
      </c>
      <c r="C21" s="184"/>
      <c r="D21" s="88">
        <f t="shared" si="1"/>
        <v>-1</v>
      </c>
      <c r="E21" s="155" t="str">
        <f t="shared" si="0"/>
        <v>是</v>
      </c>
    </row>
    <row r="22" ht="36" customHeight="1" spans="1:5">
      <c r="A22" s="191" t="s">
        <v>128</v>
      </c>
      <c r="B22" s="184">
        <v>13</v>
      </c>
      <c r="C22" s="184">
        <v>10</v>
      </c>
      <c r="D22" s="88">
        <f t="shared" si="1"/>
        <v>-0.2308</v>
      </c>
      <c r="E22" s="155" t="str">
        <f t="shared" si="0"/>
        <v>是</v>
      </c>
    </row>
    <row r="23" spans="2:2">
      <c r="B23" s="197"/>
    </row>
    <row r="24" spans="2:3">
      <c r="B24" s="198"/>
      <c r="C24" s="198"/>
    </row>
    <row r="25" spans="2:2">
      <c r="B25" s="197"/>
    </row>
    <row r="26" spans="2:3">
      <c r="B26" s="198"/>
      <c r="C26" s="198"/>
    </row>
    <row r="27" spans="2:2">
      <c r="B27" s="197"/>
    </row>
    <row r="28" spans="2:2">
      <c r="B28" s="197"/>
    </row>
    <row r="29" spans="2:3">
      <c r="B29" s="198"/>
      <c r="C29" s="198"/>
    </row>
    <row r="30" spans="2:2">
      <c r="B30" s="197"/>
    </row>
    <row r="31" spans="2:2">
      <c r="B31" s="197"/>
    </row>
    <row r="32" spans="2:2">
      <c r="B32" s="197"/>
    </row>
    <row r="33" spans="2:2">
      <c r="B33" s="197"/>
    </row>
    <row r="34" spans="2:3">
      <c r="B34" s="198"/>
      <c r="C34" s="198"/>
    </row>
    <row r="35" spans="2:2">
      <c r="B35" s="197"/>
    </row>
  </sheetData>
  <autoFilter xmlns:etc="http://www.wps.cn/officeDocument/2017/etCustomData" ref="A3:E22" etc:filterBottomFollowUsedRange="0">
    <extLst/>
  </autoFilter>
  <mergeCells count="1">
    <mergeCell ref="A1:D1"/>
  </mergeCells>
  <conditionalFormatting sqref="E3:E22">
    <cfRule type="cellIs" dxfId="3" priority="2" stopIfTrue="1" operator="lessThanOrEqual">
      <formula>-1</formula>
    </cfRule>
  </conditionalFormatting>
  <conditionalFormatting sqref="E4:E22">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47" orientation="portrait" useFirstPageNumber="1" horizontalDpi="600"/>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7"/>
  <sheetViews>
    <sheetView tabSelected="1" view="pageBreakPreview" zoomScaleNormal="100" workbookViewId="0">
      <selection activeCell="J4" sqref="J4"/>
    </sheetView>
  </sheetViews>
  <sheetFormatPr defaultColWidth="9" defaultRowHeight="14.25" outlineLevelRow="6" outlineLevelCol="1"/>
  <cols>
    <col min="1" max="1" width="36.25" style="160" customWidth="1"/>
    <col min="2" max="2" width="45.5" style="162" customWidth="1"/>
    <col min="3" max="3" width="12.6333333333333" style="160"/>
    <col min="4" max="16374" width="9" style="160"/>
    <col min="16375" max="16376" width="35.6333333333333" style="160"/>
    <col min="16377" max="16377" width="9" style="160"/>
    <col min="16378" max="16384" width="9" style="163"/>
  </cols>
  <sheetData>
    <row r="1" s="160" customFormat="1" ht="45" customHeight="1" spans="1:2">
      <c r="A1" s="164" t="s">
        <v>1652</v>
      </c>
      <c r="B1" s="165"/>
    </row>
    <row r="2" s="160" customFormat="1" ht="20.1" customHeight="1" spans="1:2">
      <c r="A2" s="166"/>
      <c r="B2" s="167" t="s">
        <v>2</v>
      </c>
    </row>
    <row r="3" s="161" customFormat="1" ht="45" customHeight="1" spans="1:2">
      <c r="A3" s="168" t="s">
        <v>1653</v>
      </c>
      <c r="B3" s="168" t="s">
        <v>1654</v>
      </c>
    </row>
    <row r="4" s="160" customFormat="1" ht="36" customHeight="1" spans="1:2">
      <c r="A4" s="175" t="s">
        <v>1655</v>
      </c>
      <c r="B4" s="170">
        <v>3</v>
      </c>
    </row>
    <row r="5" s="160" customFormat="1" ht="36" customHeight="1" spans="1:2">
      <c r="A5" s="175" t="s">
        <v>1656</v>
      </c>
      <c r="B5" s="170">
        <v>6</v>
      </c>
    </row>
    <row r="6" s="160" customFormat="1" ht="36" customHeight="1" spans="1:2">
      <c r="A6" s="175" t="s">
        <v>1657</v>
      </c>
      <c r="B6" s="170">
        <v>1</v>
      </c>
    </row>
    <row r="7" s="160" customFormat="1" ht="31" customHeight="1" spans="1:2">
      <c r="A7" s="173" t="s">
        <v>1658</v>
      </c>
      <c r="B7" s="176">
        <v>10</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printOptions horizontalCentered="1"/>
  <pageMargins left="0.472222222222222" right="0.393055555555556" top="0.747916666666667" bottom="0.747916666666667" header="0.314583333333333" footer="0.314583333333333"/>
  <pageSetup paperSize="9" firstPageNumber="48" orientation="portrait" useFirstPageNumber="1" horizontalDpi="600"/>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9"/>
  <sheetViews>
    <sheetView tabSelected="1" view="pageBreakPreview" zoomScaleNormal="100" workbookViewId="0">
      <selection activeCell="J4" sqref="J4"/>
    </sheetView>
  </sheetViews>
  <sheetFormatPr defaultColWidth="9" defaultRowHeight="14.25"/>
  <cols>
    <col min="1" max="1" width="46.6333333333333" style="160" customWidth="1"/>
    <col min="2" max="2" width="38" style="162" customWidth="1"/>
    <col min="3" max="16371" width="9" style="160"/>
    <col min="16372" max="16373" width="35.6333333333333" style="160"/>
    <col min="16374" max="16374" width="9" style="160"/>
    <col min="16375" max="16384" width="9" style="163"/>
  </cols>
  <sheetData>
    <row r="1" s="160" customFormat="1" ht="45" customHeight="1" spans="1:2">
      <c r="A1" s="164" t="s">
        <v>1659</v>
      </c>
      <c r="B1" s="165"/>
    </row>
    <row r="2" s="160" customFormat="1" ht="20.1" customHeight="1" spans="1:2">
      <c r="A2" s="166"/>
      <c r="B2" s="167" t="s">
        <v>2</v>
      </c>
    </row>
    <row r="3" s="161" customFormat="1" ht="45" customHeight="1" spans="1:2">
      <c r="A3" s="168" t="s">
        <v>1660</v>
      </c>
      <c r="B3" s="168" t="s">
        <v>1654</v>
      </c>
    </row>
    <row r="4" s="160" customFormat="1" ht="36" customHeight="1" spans="1:2">
      <c r="A4" s="169" t="s">
        <v>1661</v>
      </c>
      <c r="B4" s="170">
        <v>10</v>
      </c>
    </row>
    <row r="5" s="160" customFormat="1" ht="36" customHeight="1" spans="1:2">
      <c r="A5" s="171"/>
      <c r="B5" s="170"/>
    </row>
    <row r="6" s="160" customFormat="1" ht="36" customHeight="1" spans="1:2">
      <c r="A6" s="172"/>
      <c r="B6" s="170"/>
    </row>
    <row r="7" s="160" customFormat="1" ht="31" customHeight="1" spans="1:2">
      <c r="A7" s="173" t="s">
        <v>1658</v>
      </c>
      <c r="B7" s="174">
        <v>10</v>
      </c>
    </row>
    <row r="8" s="160" customFormat="1" spans="2:16377">
      <c r="B8" s="162"/>
      <c r="XEU8" s="163"/>
      <c r="XEV8" s="163"/>
      <c r="XEW8" s="163"/>
    </row>
    <row r="9" s="160" customFormat="1" spans="2:16377">
      <c r="B9" s="162"/>
      <c r="XEU9" s="163"/>
      <c r="XEV9" s="163"/>
      <c r="XEW9" s="163"/>
    </row>
  </sheetData>
  <mergeCells count="1">
    <mergeCell ref="A1:B1"/>
  </mergeCells>
  <conditionalFormatting sqref="B3:G3">
    <cfRule type="cellIs" dxfId="0" priority="2" stopIfTrue="1" operator="lessThanOrEqual">
      <formula>-1</formula>
    </cfRule>
  </conditionalFormatting>
  <conditionalFormatting sqref="B4:G5">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firstPageNumber="49" orientation="portrait"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1"/>
  <sheetViews>
    <sheetView showGridLines="0" showZeros="0" tabSelected="1" view="pageBreakPreview" zoomScale="90" zoomScaleNormal="90" topLeftCell="B1" workbookViewId="0">
      <pane ySplit="3" topLeftCell="A4" activePane="bottomLeft" state="frozen"/>
      <selection/>
      <selection pane="bottomLeft" activeCell="J4" sqref="J4"/>
    </sheetView>
  </sheetViews>
  <sheetFormatPr defaultColWidth="9" defaultRowHeight="14.25" outlineLevelCol="5"/>
  <cols>
    <col min="1" max="1" width="12.75" style="162" customWidth="1"/>
    <col min="2" max="2" width="50.75" style="162" customWidth="1"/>
    <col min="3" max="5" width="20.6333333333333" style="162" customWidth="1"/>
    <col min="6" max="6" width="9.75" style="162" hidden="1" customWidth="1"/>
    <col min="7" max="16384" width="9" style="282"/>
  </cols>
  <sheetData>
    <row r="1" ht="45" customHeight="1" spans="1:5">
      <c r="A1" s="367"/>
      <c r="B1" s="367" t="s">
        <v>69</v>
      </c>
      <c r="C1" s="367"/>
      <c r="D1" s="367"/>
      <c r="E1" s="367"/>
    </row>
    <row r="2" ht="18.95" customHeight="1" spans="1:5">
      <c r="A2" s="528"/>
      <c r="B2" s="503"/>
      <c r="C2" s="504"/>
      <c r="E2" s="505" t="s">
        <v>2</v>
      </c>
    </row>
    <row r="3" s="500" customFormat="1" ht="45" customHeight="1" spans="1:6">
      <c r="A3" s="529" t="s">
        <v>3</v>
      </c>
      <c r="B3" s="530" t="s">
        <v>4</v>
      </c>
      <c r="C3" s="288" t="s">
        <v>5</v>
      </c>
      <c r="D3" s="288" t="s">
        <v>6</v>
      </c>
      <c r="E3" s="530" t="s">
        <v>7</v>
      </c>
      <c r="F3" s="531" t="s">
        <v>8</v>
      </c>
    </row>
    <row r="4" ht="37.5" customHeight="1" spans="1:6">
      <c r="A4" s="385" t="s">
        <v>70</v>
      </c>
      <c r="B4" s="532" t="s">
        <v>71</v>
      </c>
      <c r="C4" s="510">
        <v>36817</v>
      </c>
      <c r="D4" s="510">
        <v>39497</v>
      </c>
      <c r="E4" s="533">
        <f t="shared" ref="E4:E32" si="0">IFERROR(D4/C4-1,"")</f>
        <v>0.0728</v>
      </c>
      <c r="F4" s="293" t="str">
        <f t="shared" ref="F4:F38" si="1">IF(LEN(A4)=3,"是",IF(B4&lt;&gt;"",IF(SUM(C4:D4)&lt;&gt;0,"是","否"),"是"))</f>
        <v>是</v>
      </c>
    </row>
    <row r="5" ht="37.5" customHeight="1" spans="1:6">
      <c r="A5" s="385" t="s">
        <v>72</v>
      </c>
      <c r="B5" s="534" t="s">
        <v>73</v>
      </c>
      <c r="C5" s="510">
        <v>0</v>
      </c>
      <c r="D5" s="510">
        <v>0</v>
      </c>
      <c r="E5" s="533" t="str">
        <f t="shared" si="0"/>
        <v/>
      </c>
      <c r="F5" s="293" t="str">
        <f t="shared" si="1"/>
        <v>是</v>
      </c>
    </row>
    <row r="6" ht="37.5" customHeight="1" spans="1:6">
      <c r="A6" s="385" t="s">
        <v>74</v>
      </c>
      <c r="B6" s="534" t="s">
        <v>75</v>
      </c>
      <c r="C6" s="510">
        <v>91</v>
      </c>
      <c r="D6" s="510">
        <v>91</v>
      </c>
      <c r="E6" s="533">
        <f t="shared" si="0"/>
        <v>0</v>
      </c>
      <c r="F6" s="293" t="str">
        <f t="shared" si="1"/>
        <v>是</v>
      </c>
    </row>
    <row r="7" ht="37.5" customHeight="1" spans="1:6">
      <c r="A7" s="385" t="s">
        <v>76</v>
      </c>
      <c r="B7" s="534" t="s">
        <v>77</v>
      </c>
      <c r="C7" s="510">
        <v>9122</v>
      </c>
      <c r="D7" s="510">
        <v>8954</v>
      </c>
      <c r="E7" s="533">
        <f t="shared" si="0"/>
        <v>-0.0184</v>
      </c>
      <c r="F7" s="293" t="str">
        <f t="shared" si="1"/>
        <v>是</v>
      </c>
    </row>
    <row r="8" ht="37.5" customHeight="1" spans="1:6">
      <c r="A8" s="385" t="s">
        <v>78</v>
      </c>
      <c r="B8" s="534" t="s">
        <v>79</v>
      </c>
      <c r="C8" s="510">
        <v>57760</v>
      </c>
      <c r="D8" s="510">
        <v>57035</v>
      </c>
      <c r="E8" s="533">
        <f t="shared" si="0"/>
        <v>-0.0126</v>
      </c>
      <c r="F8" s="293" t="str">
        <f t="shared" si="1"/>
        <v>是</v>
      </c>
    </row>
    <row r="9" ht="37.5" customHeight="1" spans="1:6">
      <c r="A9" s="385" t="s">
        <v>80</v>
      </c>
      <c r="B9" s="534" t="s">
        <v>81</v>
      </c>
      <c r="C9" s="510">
        <v>9364</v>
      </c>
      <c r="D9" s="510">
        <v>9361</v>
      </c>
      <c r="E9" s="533">
        <f t="shared" si="0"/>
        <v>-0.0003</v>
      </c>
      <c r="F9" s="293" t="str">
        <f t="shared" si="1"/>
        <v>是</v>
      </c>
    </row>
    <row r="10" ht="37.5" customHeight="1" spans="1:6">
      <c r="A10" s="385" t="s">
        <v>82</v>
      </c>
      <c r="B10" s="534" t="s">
        <v>83</v>
      </c>
      <c r="C10" s="510">
        <v>5854</v>
      </c>
      <c r="D10" s="510">
        <v>5724</v>
      </c>
      <c r="E10" s="533">
        <f t="shared" si="0"/>
        <v>-0.0222</v>
      </c>
      <c r="F10" s="293" t="str">
        <f t="shared" si="1"/>
        <v>是</v>
      </c>
    </row>
    <row r="11" ht="37.5" customHeight="1" spans="1:6">
      <c r="A11" s="385" t="s">
        <v>84</v>
      </c>
      <c r="B11" s="534" t="s">
        <v>85</v>
      </c>
      <c r="C11" s="510">
        <v>37576</v>
      </c>
      <c r="D11" s="510">
        <v>35363</v>
      </c>
      <c r="E11" s="533">
        <f t="shared" si="0"/>
        <v>-0.0589</v>
      </c>
      <c r="F11" s="293" t="str">
        <f t="shared" si="1"/>
        <v>是</v>
      </c>
    </row>
    <row r="12" ht="37.5" customHeight="1" spans="1:6">
      <c r="A12" s="385" t="s">
        <v>86</v>
      </c>
      <c r="B12" s="534" t="s">
        <v>87</v>
      </c>
      <c r="C12" s="510">
        <v>21766</v>
      </c>
      <c r="D12" s="510">
        <v>19913</v>
      </c>
      <c r="E12" s="533">
        <f t="shared" si="0"/>
        <v>-0.0851</v>
      </c>
      <c r="F12" s="293" t="str">
        <f t="shared" si="1"/>
        <v>是</v>
      </c>
    </row>
    <row r="13" ht="37.5" customHeight="1" spans="1:6">
      <c r="A13" s="385" t="s">
        <v>88</v>
      </c>
      <c r="B13" s="534" t="s">
        <v>89</v>
      </c>
      <c r="C13" s="510">
        <v>3364</v>
      </c>
      <c r="D13" s="510">
        <v>816</v>
      </c>
      <c r="E13" s="533">
        <f t="shared" si="0"/>
        <v>-0.7574</v>
      </c>
      <c r="F13" s="293" t="str">
        <f t="shared" si="1"/>
        <v>是</v>
      </c>
    </row>
    <row r="14" ht="37.5" customHeight="1" spans="1:6">
      <c r="A14" s="385" t="s">
        <v>90</v>
      </c>
      <c r="B14" s="534" t="s">
        <v>91</v>
      </c>
      <c r="C14" s="510">
        <v>31873</v>
      </c>
      <c r="D14" s="510">
        <v>31893</v>
      </c>
      <c r="E14" s="533">
        <f t="shared" si="0"/>
        <v>0.0006</v>
      </c>
      <c r="F14" s="293" t="str">
        <f t="shared" si="1"/>
        <v>是</v>
      </c>
    </row>
    <row r="15" ht="37.5" customHeight="1" spans="1:6">
      <c r="A15" s="385" t="s">
        <v>92</v>
      </c>
      <c r="B15" s="534" t="s">
        <v>93</v>
      </c>
      <c r="C15" s="510">
        <v>49957</v>
      </c>
      <c r="D15" s="510">
        <v>47895</v>
      </c>
      <c r="E15" s="533">
        <f t="shared" si="0"/>
        <v>-0.0413</v>
      </c>
      <c r="F15" s="293" t="str">
        <f t="shared" si="1"/>
        <v>是</v>
      </c>
    </row>
    <row r="16" ht="37.5" customHeight="1" spans="1:6">
      <c r="A16" s="385" t="s">
        <v>94</v>
      </c>
      <c r="B16" s="534" t="s">
        <v>95</v>
      </c>
      <c r="C16" s="510">
        <v>11249</v>
      </c>
      <c r="D16" s="510">
        <v>9841</v>
      </c>
      <c r="E16" s="533">
        <f t="shared" si="0"/>
        <v>-0.1252</v>
      </c>
      <c r="F16" s="293" t="str">
        <f t="shared" si="1"/>
        <v>是</v>
      </c>
    </row>
    <row r="17" ht="37.5" customHeight="1" spans="1:6">
      <c r="A17" s="385" t="s">
        <v>96</v>
      </c>
      <c r="B17" s="534" t="s">
        <v>97</v>
      </c>
      <c r="C17" s="510">
        <v>1848</v>
      </c>
      <c r="D17" s="510">
        <v>1836</v>
      </c>
      <c r="E17" s="533">
        <f t="shared" si="0"/>
        <v>-0.0065</v>
      </c>
      <c r="F17" s="293" t="str">
        <f t="shared" si="1"/>
        <v>是</v>
      </c>
    </row>
    <row r="18" ht="37.5" customHeight="1" spans="1:6">
      <c r="A18" s="385" t="s">
        <v>98</v>
      </c>
      <c r="B18" s="534" t="s">
        <v>99</v>
      </c>
      <c r="C18" s="510">
        <v>1389</v>
      </c>
      <c r="D18" s="510">
        <v>373</v>
      </c>
      <c r="E18" s="533">
        <f t="shared" si="0"/>
        <v>-0.7315</v>
      </c>
      <c r="F18" s="293" t="str">
        <f t="shared" si="1"/>
        <v>是</v>
      </c>
    </row>
    <row r="19" ht="37.5" customHeight="1" spans="1:6">
      <c r="A19" s="385" t="s">
        <v>100</v>
      </c>
      <c r="B19" s="534" t="s">
        <v>101</v>
      </c>
      <c r="C19" s="510">
        <v>237</v>
      </c>
      <c r="D19" s="510">
        <v>237</v>
      </c>
      <c r="E19" s="533">
        <f t="shared" si="0"/>
        <v>0</v>
      </c>
      <c r="F19" s="293" t="str">
        <f t="shared" si="1"/>
        <v>是</v>
      </c>
    </row>
    <row r="20" ht="37.5" customHeight="1" spans="1:6">
      <c r="A20" s="385" t="s">
        <v>102</v>
      </c>
      <c r="B20" s="534" t="s">
        <v>103</v>
      </c>
      <c r="C20" s="510">
        <v>0</v>
      </c>
      <c r="D20" s="510">
        <v>0</v>
      </c>
      <c r="E20" s="533" t="str">
        <f t="shared" si="0"/>
        <v/>
      </c>
      <c r="F20" s="293" t="str">
        <f t="shared" si="1"/>
        <v>是</v>
      </c>
    </row>
    <row r="21" ht="37.5" customHeight="1" spans="1:6">
      <c r="A21" s="385" t="s">
        <v>104</v>
      </c>
      <c r="B21" s="534" t="s">
        <v>105</v>
      </c>
      <c r="C21" s="510">
        <v>3910</v>
      </c>
      <c r="D21" s="510">
        <v>3856</v>
      </c>
      <c r="E21" s="533">
        <f t="shared" si="0"/>
        <v>-0.0138</v>
      </c>
      <c r="F21" s="293" t="str">
        <f t="shared" si="1"/>
        <v>是</v>
      </c>
    </row>
    <row r="22" ht="37.5" customHeight="1" spans="1:6">
      <c r="A22" s="385" t="s">
        <v>106</v>
      </c>
      <c r="B22" s="534" t="s">
        <v>107</v>
      </c>
      <c r="C22" s="510">
        <v>14773</v>
      </c>
      <c r="D22" s="510">
        <v>14341</v>
      </c>
      <c r="E22" s="533">
        <f t="shared" si="0"/>
        <v>-0.0292</v>
      </c>
      <c r="F22" s="293" t="str">
        <f t="shared" si="1"/>
        <v>是</v>
      </c>
    </row>
    <row r="23" ht="37.5" customHeight="1" spans="1:6">
      <c r="A23" s="385" t="s">
        <v>108</v>
      </c>
      <c r="B23" s="534" t="s">
        <v>109</v>
      </c>
      <c r="C23" s="510">
        <v>145</v>
      </c>
      <c r="D23" s="510">
        <v>145</v>
      </c>
      <c r="E23" s="533">
        <f t="shared" si="0"/>
        <v>0</v>
      </c>
      <c r="F23" s="293" t="str">
        <f t="shared" si="1"/>
        <v>是</v>
      </c>
    </row>
    <row r="24" ht="37.5" customHeight="1" spans="1:6">
      <c r="A24" s="385" t="s">
        <v>110</v>
      </c>
      <c r="B24" s="534" t="s">
        <v>111</v>
      </c>
      <c r="C24" s="510">
        <v>1951</v>
      </c>
      <c r="D24" s="510">
        <v>1875</v>
      </c>
      <c r="E24" s="533">
        <f t="shared" si="0"/>
        <v>-0.039</v>
      </c>
      <c r="F24" s="293" t="str">
        <f t="shared" si="1"/>
        <v>是</v>
      </c>
    </row>
    <row r="25" ht="37.5" customHeight="1" spans="1:6">
      <c r="A25" s="385" t="s">
        <v>112</v>
      </c>
      <c r="B25" s="534" t="s">
        <v>113</v>
      </c>
      <c r="C25" s="510">
        <v>0</v>
      </c>
      <c r="D25" s="510">
        <v>3226</v>
      </c>
      <c r="E25" s="533" t="str">
        <f t="shared" si="0"/>
        <v/>
      </c>
      <c r="F25" s="293" t="str">
        <f t="shared" si="1"/>
        <v>是</v>
      </c>
    </row>
    <row r="26" ht="37.5" customHeight="1" spans="1:6">
      <c r="A26" s="385" t="s">
        <v>114</v>
      </c>
      <c r="B26" s="534" t="s">
        <v>115</v>
      </c>
      <c r="C26" s="510">
        <v>4048</v>
      </c>
      <c r="D26" s="510">
        <v>4024</v>
      </c>
      <c r="E26" s="533">
        <f t="shared" si="0"/>
        <v>-0.0059</v>
      </c>
      <c r="F26" s="293" t="str">
        <f t="shared" si="1"/>
        <v>是</v>
      </c>
    </row>
    <row r="27" ht="37.5" customHeight="1" spans="1:6">
      <c r="A27" s="385" t="s">
        <v>116</v>
      </c>
      <c r="B27" s="534" t="s">
        <v>117</v>
      </c>
      <c r="C27" s="510">
        <v>17</v>
      </c>
      <c r="D27" s="510">
        <v>27</v>
      </c>
      <c r="E27" s="533">
        <f t="shared" si="0"/>
        <v>0.5882</v>
      </c>
      <c r="F27" s="293" t="str">
        <f t="shared" si="1"/>
        <v>是</v>
      </c>
    </row>
    <row r="28" ht="37.5" customHeight="1" spans="1:6">
      <c r="A28" s="385" t="s">
        <v>118</v>
      </c>
      <c r="B28" s="534" t="s">
        <v>119</v>
      </c>
      <c r="C28" s="510">
        <v>0</v>
      </c>
      <c r="D28" s="510">
        <v>26293</v>
      </c>
      <c r="E28" s="533" t="str">
        <f t="shared" si="0"/>
        <v/>
      </c>
      <c r="F28" s="293" t="str">
        <f t="shared" si="1"/>
        <v>是</v>
      </c>
    </row>
    <row r="29" ht="37.5" customHeight="1" spans="1:6">
      <c r="A29" s="385"/>
      <c r="B29" s="534"/>
      <c r="C29" s="510"/>
      <c r="D29" s="510"/>
      <c r="E29" s="533" t="str">
        <f t="shared" si="0"/>
        <v/>
      </c>
      <c r="F29" s="293" t="str">
        <f t="shared" si="1"/>
        <v>是</v>
      </c>
    </row>
    <row r="30" s="370" customFormat="1" ht="37.5" customHeight="1" spans="1:6">
      <c r="A30" s="517"/>
      <c r="B30" s="518" t="s">
        <v>120</v>
      </c>
      <c r="C30" s="535">
        <v>303111</v>
      </c>
      <c r="D30" s="535">
        <v>322616</v>
      </c>
      <c r="E30" s="533">
        <f t="shared" si="0"/>
        <v>0.0643</v>
      </c>
      <c r="F30" s="293" t="str">
        <f t="shared" si="1"/>
        <v>是</v>
      </c>
    </row>
    <row r="31" ht="37.5" customHeight="1" spans="1:6">
      <c r="A31" s="382">
        <v>230</v>
      </c>
      <c r="B31" s="536" t="s">
        <v>121</v>
      </c>
      <c r="C31" s="535">
        <v>14727</v>
      </c>
      <c r="D31" s="535">
        <v>10088</v>
      </c>
      <c r="E31" s="533">
        <f t="shared" si="0"/>
        <v>-0.315</v>
      </c>
      <c r="F31" s="293" t="str">
        <f t="shared" si="1"/>
        <v>是</v>
      </c>
    </row>
    <row r="32" ht="37.5" customHeight="1" spans="1:6">
      <c r="A32" s="537">
        <v>23006</v>
      </c>
      <c r="B32" s="538" t="s">
        <v>122</v>
      </c>
      <c r="C32" s="513">
        <v>12367</v>
      </c>
      <c r="D32" s="510">
        <v>10088</v>
      </c>
      <c r="E32" s="533">
        <f t="shared" si="0"/>
        <v>-0.1843</v>
      </c>
      <c r="F32" s="293" t="str">
        <f t="shared" si="1"/>
        <v>是</v>
      </c>
    </row>
    <row r="33" ht="36" customHeight="1" spans="1:6">
      <c r="A33" s="385">
        <v>23008</v>
      </c>
      <c r="B33" s="538" t="s">
        <v>123</v>
      </c>
      <c r="C33" s="513">
        <v>428</v>
      </c>
      <c r="D33" s="510"/>
      <c r="E33" s="539" t="str">
        <f>IF(C33&lt;&gt;0,IF((D33/C33-1)&lt;-30%,"",IF((D33/C33-1)&gt;150%,"",D33/C33-1)),"")</f>
        <v/>
      </c>
      <c r="F33" s="293" t="str">
        <f t="shared" si="1"/>
        <v>是</v>
      </c>
    </row>
    <row r="34" ht="37.5" customHeight="1" spans="1:6">
      <c r="A34" s="540">
        <v>23015</v>
      </c>
      <c r="B34" s="516" t="s">
        <v>124</v>
      </c>
      <c r="C34" s="513">
        <v>1932</v>
      </c>
      <c r="D34" s="510"/>
      <c r="E34" s="533">
        <f t="shared" ref="E34:E38" si="2">IFERROR(D34/C34-1,"")</f>
        <v>-1</v>
      </c>
      <c r="F34" s="293" t="str">
        <f t="shared" si="1"/>
        <v>是</v>
      </c>
    </row>
    <row r="35" s="502" customFormat="1" ht="36" customHeight="1" spans="1:6">
      <c r="A35" s="540">
        <v>23016</v>
      </c>
      <c r="B35" s="516" t="s">
        <v>125</v>
      </c>
      <c r="C35" s="510"/>
      <c r="D35" s="510"/>
      <c r="E35" s="533" t="str">
        <f t="shared" si="2"/>
        <v/>
      </c>
      <c r="F35" s="293" t="str">
        <f t="shared" si="1"/>
        <v>否</v>
      </c>
    </row>
    <row r="36" s="502" customFormat="1" ht="37.5" customHeight="1" spans="1:6">
      <c r="A36" s="382">
        <v>231</v>
      </c>
      <c r="B36" s="519" t="s">
        <v>126</v>
      </c>
      <c r="C36" s="535">
        <v>19994</v>
      </c>
      <c r="D36" s="535">
        <v>26070</v>
      </c>
      <c r="E36" s="533">
        <f t="shared" si="2"/>
        <v>0.3039</v>
      </c>
      <c r="F36" s="293" t="str">
        <f t="shared" si="1"/>
        <v>是</v>
      </c>
    </row>
    <row r="37" s="502" customFormat="1" ht="37.5" customHeight="1" spans="1:6">
      <c r="A37" s="382">
        <v>23009</v>
      </c>
      <c r="B37" s="541" t="s">
        <v>127</v>
      </c>
      <c r="C37" s="535"/>
      <c r="D37" s="535"/>
      <c r="E37" s="533" t="str">
        <f t="shared" si="2"/>
        <v/>
      </c>
      <c r="F37" s="293" t="str">
        <f t="shared" si="1"/>
        <v>否</v>
      </c>
    </row>
    <row r="38" ht="37.5" customHeight="1" spans="1:6">
      <c r="A38" s="517"/>
      <c r="B38" s="526" t="s">
        <v>128</v>
      </c>
      <c r="C38" s="535">
        <v>337832</v>
      </c>
      <c r="D38" s="535">
        <v>358774</v>
      </c>
      <c r="E38" s="533">
        <f t="shared" si="2"/>
        <v>0.062</v>
      </c>
      <c r="F38" s="293" t="str">
        <f t="shared" si="1"/>
        <v>是</v>
      </c>
    </row>
    <row r="39" spans="2:4">
      <c r="B39" s="542"/>
      <c r="D39" s="543"/>
    </row>
    <row r="41" spans="4:4">
      <c r="D41" s="543"/>
    </row>
    <row r="43" spans="4:4">
      <c r="D43" s="543"/>
    </row>
    <row r="44" spans="4:4">
      <c r="D44" s="543"/>
    </row>
    <row r="46" spans="4:4">
      <c r="D46" s="543"/>
    </row>
    <row r="47" spans="4:4">
      <c r="D47" s="543"/>
    </row>
    <row r="48" spans="4:4">
      <c r="D48" s="543"/>
    </row>
    <row r="49" spans="4:4">
      <c r="D49" s="543"/>
    </row>
    <row r="51" spans="4:4">
      <c r="D51" s="543"/>
    </row>
  </sheetData>
  <autoFilter xmlns:etc="http://www.wps.cn/officeDocument/2017/etCustomData" ref="A3:F39" etc:filterBottomFollowUsedRange="0">
    <extLst/>
  </autoFilter>
  <mergeCells count="1">
    <mergeCell ref="B1:E1"/>
  </mergeCells>
  <conditionalFormatting sqref="C32">
    <cfRule type="cellIs" dxfId="0" priority="3" stopIfTrue="1" operator="lessThanOrEqual">
      <formula>-1</formula>
    </cfRule>
  </conditionalFormatting>
  <conditionalFormatting sqref="D32">
    <cfRule type="cellIs" dxfId="0" priority="4" stopIfTrue="1" operator="lessThanOrEqual">
      <formula>-1</formula>
    </cfRule>
  </conditionalFormatting>
  <conditionalFormatting sqref="C33">
    <cfRule type="cellIs" dxfId="0" priority="1" stopIfTrue="1" operator="lessThanOrEqual">
      <formula>-1</formula>
    </cfRule>
  </conditionalFormatting>
  <conditionalFormatting sqref="E33">
    <cfRule type="cellIs" dxfId="2" priority="35" stopIfTrue="1" operator="lessThan">
      <formula>0</formula>
    </cfRule>
    <cfRule type="cellIs" dxfId="0" priority="36" stopIfTrue="1" operator="greaterThan">
      <formula>5</formula>
    </cfRule>
  </conditionalFormatting>
  <conditionalFormatting sqref="C34">
    <cfRule type="cellIs" dxfId="0" priority="2" stopIfTrue="1" operator="lessThanOrEqual">
      <formula>-1</formula>
    </cfRule>
  </conditionalFormatting>
  <conditionalFormatting sqref="D37">
    <cfRule type="cellIs" dxfId="2" priority="7" stopIfTrue="1" operator="lessThan">
      <formula>0</formula>
    </cfRule>
    <cfRule type="cellIs" dxfId="0" priority="8" stopIfTrue="1" operator="greaterThan">
      <formula>5</formula>
    </cfRule>
  </conditionalFormatting>
  <conditionalFormatting sqref="D33:D34">
    <cfRule type="cellIs" dxfId="0" priority="6" stopIfTrue="1" operator="greaterThan">
      <formula>5</formula>
    </cfRule>
    <cfRule type="cellIs" dxfId="2" priority="5" stopIfTrue="1" operator="lessThan">
      <formula>0</formula>
    </cfRule>
  </conditionalFormatting>
  <conditionalFormatting sqref="F4:F39">
    <cfRule type="cellIs" dxfId="2" priority="17" stopIfTrue="1" operator="lessThan">
      <formula>0</formula>
    </cfRule>
  </conditionalFormatting>
  <conditionalFormatting sqref="E2 D39:E44">
    <cfRule type="cellIs" dxfId="0" priority="33" stopIfTrue="1" operator="lessThanOrEqual">
      <formula>-1</formula>
    </cfRule>
  </conditionalFormatting>
  <conditionalFormatting sqref="A34:B35">
    <cfRule type="expression" dxfId="1" priority="15"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3" orientation="portrait" useFirstPageNumber="1" horizontalDpi="600"/>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3"/>
  <sheetViews>
    <sheetView showGridLines="0" showZeros="0" tabSelected="1" view="pageBreakPreview" zoomScaleNormal="115" topLeftCell="A26" workbookViewId="0">
      <selection activeCell="J4" sqref="J4"/>
    </sheetView>
  </sheetViews>
  <sheetFormatPr defaultColWidth="9" defaultRowHeight="14.25" outlineLevelCol="4"/>
  <cols>
    <col min="1" max="1" width="46.5" style="137" customWidth="1"/>
    <col min="2" max="4" width="20.6333333333333" style="137" customWidth="1"/>
    <col min="5" max="5" width="5.38333333333333" style="137" hidden="1" customWidth="1"/>
    <col min="6" max="16384" width="9" style="137"/>
  </cols>
  <sheetData>
    <row r="1" ht="45" customHeight="1" spans="1:4">
      <c r="A1" s="138" t="s">
        <v>1662</v>
      </c>
      <c r="B1" s="138"/>
      <c r="C1" s="138"/>
      <c r="D1" s="138"/>
    </row>
    <row r="2" s="149" customFormat="1" ht="20.1" customHeight="1" spans="1:4">
      <c r="A2" s="150"/>
      <c r="B2" s="151"/>
      <c r="C2" s="152"/>
      <c r="D2" s="153" t="s">
        <v>2</v>
      </c>
    </row>
    <row r="3" ht="45" customHeight="1" spans="1:5">
      <c r="A3" s="154" t="s">
        <v>1663</v>
      </c>
      <c r="B3" s="83" t="s">
        <v>5</v>
      </c>
      <c r="C3" s="83" t="s">
        <v>6</v>
      </c>
      <c r="D3" s="83" t="s">
        <v>7</v>
      </c>
      <c r="E3" s="149" t="s">
        <v>8</v>
      </c>
    </row>
    <row r="4" ht="36" customHeight="1" spans="1:5">
      <c r="A4" s="134" t="s">
        <v>1664</v>
      </c>
      <c r="B4" s="114">
        <v>25090</v>
      </c>
      <c r="C4" s="115">
        <v>25890</v>
      </c>
      <c r="D4" s="88">
        <f t="shared" ref="D4:D14" si="0">IFERROR(C4/B4-1,"")</f>
        <v>0.0319</v>
      </c>
      <c r="E4" s="155" t="str">
        <f t="shared" ref="E4:E38" si="1">IF(A4&lt;&gt;"",IF(SUM(B4:C4)&lt;&gt;0,"是","否"),"是")</f>
        <v>是</v>
      </c>
    </row>
    <row r="5" ht="36" customHeight="1" spans="1:5">
      <c r="A5" s="156" t="s">
        <v>1665</v>
      </c>
      <c r="B5" s="117">
        <v>24418</v>
      </c>
      <c r="C5" s="118">
        <v>25260</v>
      </c>
      <c r="D5" s="88">
        <f t="shared" si="0"/>
        <v>0.0345</v>
      </c>
      <c r="E5" s="155" t="str">
        <f t="shared" si="1"/>
        <v>是</v>
      </c>
    </row>
    <row r="6" ht="36" customHeight="1" spans="1:5">
      <c r="A6" s="156" t="s">
        <v>1666</v>
      </c>
      <c r="B6" s="117">
        <v>66</v>
      </c>
      <c r="C6" s="119">
        <v>60</v>
      </c>
      <c r="D6" s="88">
        <f t="shared" si="0"/>
        <v>-0.0909</v>
      </c>
      <c r="E6" s="155" t="str">
        <f t="shared" si="1"/>
        <v>是</v>
      </c>
    </row>
    <row r="7" s="136" customFormat="1" ht="36" customHeight="1" spans="1:5">
      <c r="A7" s="156" t="s">
        <v>1667</v>
      </c>
      <c r="B7" s="117"/>
      <c r="C7" s="119"/>
      <c r="D7" s="88" t="str">
        <f t="shared" si="0"/>
        <v/>
      </c>
      <c r="E7" s="155" t="str">
        <f t="shared" si="1"/>
        <v>否</v>
      </c>
    </row>
    <row r="8" ht="36" customHeight="1" spans="1:5">
      <c r="A8" s="134" t="s">
        <v>1668</v>
      </c>
      <c r="B8" s="114">
        <v>16995</v>
      </c>
      <c r="C8" s="121">
        <v>17952</v>
      </c>
      <c r="D8" s="88">
        <f t="shared" si="0"/>
        <v>0.0563</v>
      </c>
      <c r="E8" s="155" t="str">
        <f t="shared" si="1"/>
        <v>是</v>
      </c>
    </row>
    <row r="9" ht="36" customHeight="1" spans="1:5">
      <c r="A9" s="156" t="s">
        <v>1665</v>
      </c>
      <c r="B9" s="117">
        <v>15187</v>
      </c>
      <c r="C9" s="119">
        <v>16021</v>
      </c>
      <c r="D9" s="88">
        <f t="shared" si="0"/>
        <v>0.0549</v>
      </c>
      <c r="E9" s="155" t="str">
        <f t="shared" si="1"/>
        <v>是</v>
      </c>
    </row>
    <row r="10" ht="36" customHeight="1" spans="1:5">
      <c r="A10" s="156" t="s">
        <v>1666</v>
      </c>
      <c r="B10" s="117">
        <v>207</v>
      </c>
      <c r="C10" s="119">
        <v>275</v>
      </c>
      <c r="D10" s="88">
        <f t="shared" si="0"/>
        <v>0.3285</v>
      </c>
      <c r="E10" s="155" t="str">
        <f t="shared" si="1"/>
        <v>是</v>
      </c>
    </row>
    <row r="11" ht="36" customHeight="1" spans="1:5">
      <c r="A11" s="156" t="s">
        <v>1667</v>
      </c>
      <c r="B11" s="117">
        <v>1461</v>
      </c>
      <c r="C11" s="119">
        <v>1461</v>
      </c>
      <c r="D11" s="88">
        <f t="shared" si="0"/>
        <v>0</v>
      </c>
      <c r="E11" s="155" t="str">
        <f t="shared" si="1"/>
        <v>是</v>
      </c>
    </row>
    <row r="12" ht="36" customHeight="1" spans="1:5">
      <c r="A12" s="134" t="s">
        <v>1669</v>
      </c>
      <c r="B12" s="114">
        <v>1253</v>
      </c>
      <c r="C12" s="115">
        <v>1229</v>
      </c>
      <c r="D12" s="88">
        <f t="shared" si="0"/>
        <v>-0.0192</v>
      </c>
      <c r="E12" s="155" t="str">
        <f t="shared" si="1"/>
        <v>是</v>
      </c>
    </row>
    <row r="13" ht="36" customHeight="1" spans="1:5">
      <c r="A13" s="156" t="s">
        <v>1665</v>
      </c>
      <c r="B13" s="117">
        <v>1171</v>
      </c>
      <c r="C13" s="119">
        <v>1208</v>
      </c>
      <c r="D13" s="88">
        <f t="shared" si="0"/>
        <v>0.0316</v>
      </c>
      <c r="E13" s="155" t="str">
        <f t="shared" si="1"/>
        <v>是</v>
      </c>
    </row>
    <row r="14" ht="36" customHeight="1" spans="1:5">
      <c r="A14" s="156" t="s">
        <v>1666</v>
      </c>
      <c r="B14" s="117">
        <v>19</v>
      </c>
      <c r="C14" s="119">
        <v>22</v>
      </c>
      <c r="D14" s="88">
        <f t="shared" si="0"/>
        <v>0.1579</v>
      </c>
      <c r="E14" s="155" t="str">
        <f t="shared" si="1"/>
        <v>是</v>
      </c>
    </row>
    <row r="15" ht="36" hidden="1" customHeight="1" spans="1:5">
      <c r="A15" s="156" t="s">
        <v>1667</v>
      </c>
      <c r="B15" s="122"/>
      <c r="C15" s="123"/>
      <c r="D15" s="157" t="str">
        <f>IF(B15&gt;0,C15/B15-1,IF(B15&lt;0,-(C15/B15-1),""))</f>
        <v/>
      </c>
      <c r="E15" s="155" t="str">
        <f t="shared" si="1"/>
        <v>否</v>
      </c>
    </row>
    <row r="16" ht="36" customHeight="1" spans="1:5">
      <c r="A16" s="134" t="s">
        <v>1670</v>
      </c>
      <c r="B16" s="114">
        <v>15427</v>
      </c>
      <c r="C16" s="115">
        <v>16170</v>
      </c>
      <c r="D16" s="88">
        <f t="shared" ref="D16:D38" si="2">IFERROR(C16/B16-1,"")</f>
        <v>0.0482</v>
      </c>
      <c r="E16" s="155" t="str">
        <f t="shared" si="1"/>
        <v>是</v>
      </c>
    </row>
    <row r="17" ht="36" customHeight="1" spans="1:5">
      <c r="A17" s="156" t="s">
        <v>1665</v>
      </c>
      <c r="B17" s="117">
        <v>15311</v>
      </c>
      <c r="C17" s="125">
        <v>16094</v>
      </c>
      <c r="D17" s="88">
        <f t="shared" si="2"/>
        <v>0.0511</v>
      </c>
      <c r="E17" s="155" t="str">
        <f t="shared" si="1"/>
        <v>是</v>
      </c>
    </row>
    <row r="18" ht="36" customHeight="1" spans="1:5">
      <c r="A18" s="156" t="s">
        <v>1666</v>
      </c>
      <c r="B18" s="117">
        <v>49</v>
      </c>
      <c r="C18" s="125">
        <v>41</v>
      </c>
      <c r="D18" s="88">
        <f t="shared" si="2"/>
        <v>-0.1633</v>
      </c>
      <c r="E18" s="155" t="str">
        <f t="shared" si="1"/>
        <v>是</v>
      </c>
    </row>
    <row r="19" ht="36" customHeight="1" spans="1:5">
      <c r="A19" s="156" t="s">
        <v>1667</v>
      </c>
      <c r="B19" s="117">
        <v>40</v>
      </c>
      <c r="C19" s="125">
        <v>0</v>
      </c>
      <c r="D19" s="88">
        <f t="shared" si="2"/>
        <v>-1</v>
      </c>
      <c r="E19" s="155" t="str">
        <f t="shared" si="1"/>
        <v>是</v>
      </c>
    </row>
    <row r="20" ht="36" customHeight="1" spans="1:5">
      <c r="A20" s="134" t="s">
        <v>1671</v>
      </c>
      <c r="B20" s="114"/>
      <c r="C20" s="115"/>
      <c r="D20" s="88" t="str">
        <f t="shared" si="2"/>
        <v/>
      </c>
      <c r="E20" s="155" t="str">
        <f t="shared" si="1"/>
        <v>否</v>
      </c>
    </row>
    <row r="21" ht="36" customHeight="1" spans="1:5">
      <c r="A21" s="156" t="s">
        <v>1665</v>
      </c>
      <c r="B21" s="117"/>
      <c r="C21" s="115"/>
      <c r="D21" s="88" t="str">
        <f t="shared" si="2"/>
        <v/>
      </c>
      <c r="E21" s="155" t="str">
        <f t="shared" si="1"/>
        <v>否</v>
      </c>
    </row>
    <row r="22" ht="36" customHeight="1" spans="1:5">
      <c r="A22" s="156" t="s">
        <v>1666</v>
      </c>
      <c r="B22" s="117"/>
      <c r="C22" s="118"/>
      <c r="D22" s="88" t="str">
        <f t="shared" si="2"/>
        <v/>
      </c>
      <c r="E22" s="155" t="str">
        <f t="shared" si="1"/>
        <v>否</v>
      </c>
    </row>
    <row r="23" ht="36" customHeight="1" spans="1:5">
      <c r="A23" s="156" t="s">
        <v>1667</v>
      </c>
      <c r="B23" s="117"/>
      <c r="C23" s="119"/>
      <c r="D23" s="88" t="str">
        <f t="shared" si="2"/>
        <v/>
      </c>
      <c r="E23" s="155" t="str">
        <f t="shared" si="1"/>
        <v>否</v>
      </c>
    </row>
    <row r="24" ht="36" customHeight="1" spans="1:5">
      <c r="A24" s="134" t="s">
        <v>1672</v>
      </c>
      <c r="B24" s="158">
        <v>13007</v>
      </c>
      <c r="C24" s="115">
        <v>14828</v>
      </c>
      <c r="D24" s="88">
        <f t="shared" si="2"/>
        <v>0.14</v>
      </c>
      <c r="E24" s="155" t="str">
        <f t="shared" si="1"/>
        <v>是</v>
      </c>
    </row>
    <row r="25" ht="36" customHeight="1" spans="1:5">
      <c r="A25" s="156" t="s">
        <v>1665</v>
      </c>
      <c r="B25" s="117">
        <v>4702</v>
      </c>
      <c r="C25" s="132">
        <v>3562</v>
      </c>
      <c r="D25" s="88">
        <f t="shared" si="2"/>
        <v>-0.2425</v>
      </c>
      <c r="E25" s="155" t="str">
        <f t="shared" si="1"/>
        <v>是</v>
      </c>
    </row>
    <row r="26" ht="36" customHeight="1" spans="1:5">
      <c r="A26" s="156" t="s">
        <v>1666</v>
      </c>
      <c r="B26" s="117">
        <v>440</v>
      </c>
      <c r="C26" s="118">
        <v>710</v>
      </c>
      <c r="D26" s="88">
        <f t="shared" si="2"/>
        <v>0.6136</v>
      </c>
      <c r="E26" s="155" t="str">
        <f t="shared" si="1"/>
        <v>是</v>
      </c>
    </row>
    <row r="27" ht="36" customHeight="1" spans="1:5">
      <c r="A27" s="156" t="s">
        <v>1667</v>
      </c>
      <c r="B27" s="117">
        <v>4203</v>
      </c>
      <c r="C27" s="118">
        <v>6138</v>
      </c>
      <c r="D27" s="88">
        <f t="shared" si="2"/>
        <v>0.4604</v>
      </c>
      <c r="E27" s="155" t="str">
        <f t="shared" si="1"/>
        <v>是</v>
      </c>
    </row>
    <row r="28" ht="36" customHeight="1" spans="1:5">
      <c r="A28" s="134" t="s">
        <v>1673</v>
      </c>
      <c r="B28" s="114">
        <v>7625</v>
      </c>
      <c r="C28" s="115">
        <v>9946</v>
      </c>
      <c r="D28" s="88">
        <f t="shared" si="2"/>
        <v>0.3044</v>
      </c>
      <c r="E28" s="155" t="str">
        <f t="shared" si="1"/>
        <v>是</v>
      </c>
    </row>
    <row r="29" ht="36" customHeight="1" spans="1:5">
      <c r="A29" s="156" t="s">
        <v>1665</v>
      </c>
      <c r="B29" s="117">
        <v>6319</v>
      </c>
      <c r="C29" s="132">
        <v>8753</v>
      </c>
      <c r="D29" s="88">
        <f t="shared" si="2"/>
        <v>0.3852</v>
      </c>
      <c r="E29" s="155" t="str">
        <f t="shared" si="1"/>
        <v>是</v>
      </c>
    </row>
    <row r="30" ht="36" customHeight="1" spans="1:5">
      <c r="A30" s="156" t="s">
        <v>1666</v>
      </c>
      <c r="B30" s="117">
        <v>21</v>
      </c>
      <c r="C30" s="132">
        <v>20</v>
      </c>
      <c r="D30" s="88">
        <f t="shared" si="2"/>
        <v>-0.0476</v>
      </c>
      <c r="E30" s="155" t="str">
        <f t="shared" si="1"/>
        <v>是</v>
      </c>
    </row>
    <row r="31" ht="36" customHeight="1" spans="1:5">
      <c r="A31" s="156" t="s">
        <v>1667</v>
      </c>
      <c r="B31" s="117">
        <v>523</v>
      </c>
      <c r="C31" s="132">
        <v>673</v>
      </c>
      <c r="D31" s="88">
        <f t="shared" si="2"/>
        <v>0.2868</v>
      </c>
      <c r="E31" s="155" t="str">
        <f t="shared" si="1"/>
        <v>是</v>
      </c>
    </row>
    <row r="32" ht="36" customHeight="1" spans="1:5">
      <c r="A32" s="101" t="s">
        <v>1674</v>
      </c>
      <c r="B32" s="133">
        <f t="shared" ref="B32:B35" si="3">B4+B8+B12+B16+B20+B24+B28</f>
        <v>79397</v>
      </c>
      <c r="C32" s="133">
        <f t="shared" ref="C32:C35" si="4">C4+C8+C12+C16+C20+C24+C28</f>
        <v>86015</v>
      </c>
      <c r="D32" s="88">
        <f t="shared" si="2"/>
        <v>0.0834</v>
      </c>
      <c r="E32" s="155" t="str">
        <f t="shared" si="1"/>
        <v>是</v>
      </c>
    </row>
    <row r="33" ht="36" customHeight="1" spans="1:5">
      <c r="A33" s="156" t="s">
        <v>1675</v>
      </c>
      <c r="B33" s="118">
        <f t="shared" si="3"/>
        <v>67108</v>
      </c>
      <c r="C33" s="118">
        <f t="shared" si="4"/>
        <v>70898</v>
      </c>
      <c r="D33" s="88">
        <f t="shared" si="2"/>
        <v>0.0565</v>
      </c>
      <c r="E33" s="155" t="str">
        <f t="shared" si="1"/>
        <v>是</v>
      </c>
    </row>
    <row r="34" ht="36" customHeight="1" spans="1:5">
      <c r="A34" s="156" t="s">
        <v>1676</v>
      </c>
      <c r="B34" s="118">
        <f t="shared" si="3"/>
        <v>802</v>
      </c>
      <c r="C34" s="118">
        <f t="shared" si="4"/>
        <v>1128</v>
      </c>
      <c r="D34" s="88">
        <f t="shared" si="2"/>
        <v>0.4065</v>
      </c>
      <c r="E34" s="155" t="str">
        <f t="shared" si="1"/>
        <v>是</v>
      </c>
    </row>
    <row r="35" ht="36" customHeight="1" spans="1:5">
      <c r="A35" s="156" t="s">
        <v>1677</v>
      </c>
      <c r="B35" s="118">
        <f t="shared" si="3"/>
        <v>6227</v>
      </c>
      <c r="C35" s="118">
        <f t="shared" si="4"/>
        <v>8272</v>
      </c>
      <c r="D35" s="88">
        <f t="shared" si="2"/>
        <v>0.3284</v>
      </c>
      <c r="E35" s="155" t="str">
        <f t="shared" si="1"/>
        <v>是</v>
      </c>
    </row>
    <row r="36" ht="36" customHeight="1" spans="1:5">
      <c r="A36" s="134" t="s">
        <v>1678</v>
      </c>
      <c r="B36" s="121">
        <v>39450</v>
      </c>
      <c r="C36" s="121">
        <v>44607</v>
      </c>
      <c r="D36" s="88"/>
      <c r="E36" s="155"/>
    </row>
    <row r="37" ht="36" customHeight="1" spans="1:5">
      <c r="A37" s="103" t="s">
        <v>1679</v>
      </c>
      <c r="B37" s="114">
        <v>32610</v>
      </c>
      <c r="C37" s="121">
        <v>38168</v>
      </c>
      <c r="D37" s="88">
        <f>IFERROR(C37/B37-1,"")</f>
        <v>0.1704</v>
      </c>
      <c r="E37" s="155" t="str">
        <f>IF(A37&lt;&gt;"",IF(SUM(B37:C37)&lt;&gt;0,"是","否"),"是")</f>
        <v>是</v>
      </c>
    </row>
    <row r="38" ht="36" customHeight="1" spans="1:5">
      <c r="A38" s="159" t="s">
        <v>1680</v>
      </c>
      <c r="B38" s="121"/>
      <c r="C38" s="115"/>
      <c r="D38" s="88" t="str">
        <f>IFERROR(C38/B38-1,"")</f>
        <v/>
      </c>
      <c r="E38" s="155" t="str">
        <f>IF(A38&lt;&gt;"",IF(SUM(B38:C38)&lt;&gt;0,"是","否"),"是")</f>
        <v>否</v>
      </c>
    </row>
    <row r="39" ht="36" customHeight="1" spans="1:5">
      <c r="A39" s="101" t="s">
        <v>1681</v>
      </c>
      <c r="B39" s="121">
        <f>B32+B37+B38+B36</f>
        <v>151457</v>
      </c>
      <c r="C39" s="121">
        <f>C32+C37+C38+C36</f>
        <v>168790</v>
      </c>
      <c r="D39" s="88">
        <f>IFERROR(C39/B39-1,"")</f>
        <v>0.1144</v>
      </c>
      <c r="E39" s="155" t="str">
        <f>IF(A39&lt;&gt;"",IF(SUM(B39:C39)&lt;&gt;0,"是","否"),"是")</f>
        <v>是</v>
      </c>
    </row>
    <row r="40" spans="2:3">
      <c r="B40" s="148"/>
      <c r="C40" s="148"/>
    </row>
    <row r="41" spans="2:3">
      <c r="B41" s="148"/>
      <c r="C41" s="148"/>
    </row>
    <row r="42" spans="2:3">
      <c r="B42" s="148"/>
      <c r="C42" s="148"/>
    </row>
    <row r="43" spans="2:3">
      <c r="B43" s="148"/>
      <c r="C43" s="148"/>
    </row>
  </sheetData>
  <autoFilter xmlns:etc="http://www.wps.cn/officeDocument/2017/etCustomData" ref="A3:E39" etc:filterBottomFollowUsedRange="0">
    <filterColumn colId="4">
      <customFilters>
        <customFilter operator="equal" val="是"/>
      </customFilters>
    </filterColumn>
    <extLst/>
  </autoFilter>
  <mergeCells count="1">
    <mergeCell ref="A1:D1"/>
  </mergeCells>
  <conditionalFormatting sqref="D15">
    <cfRule type="cellIs" dxfId="3" priority="4" stopIfTrue="1" operator="lessThanOrEqual">
      <formula>-1</formula>
    </cfRule>
  </conditionalFormatting>
  <conditionalFormatting sqref="E4:E39">
    <cfRule type="cellIs" dxfId="3" priority="5" stopIfTrue="1" operator="lessThanOrEqual">
      <formula>-1</formula>
    </cfRule>
  </conditionalFormatting>
  <conditionalFormatting sqref="E5:E39">
    <cfRule type="cellIs" dxfId="3" priority="3" stopIfTrue="1" operator="lessThanOrEqual">
      <formula>-1</formula>
    </cfRule>
  </conditionalFormatting>
  <conditionalFormatting sqref="C17:C19 C25 C29:C31 C23 C6:C7 C9:C11 C13:C15">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50" orientation="portrait" useFirstPageNumber="1" horizontalDpi="600"/>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7"/>
  <sheetViews>
    <sheetView showGridLines="0" showZeros="0" tabSelected="1" view="pageBreakPreview" zoomScaleNormal="100" workbookViewId="0">
      <pane ySplit="3" topLeftCell="A13" activePane="bottomLeft" state="frozen"/>
      <selection/>
      <selection pane="bottomLeft" activeCell="J4" sqref="J4"/>
    </sheetView>
  </sheetViews>
  <sheetFormatPr defaultColWidth="9" defaultRowHeight="14.25" outlineLevelCol="4"/>
  <cols>
    <col min="1" max="1" width="45.6333333333333" style="137" customWidth="1"/>
    <col min="2" max="4" width="20.6333333333333" style="137" customWidth="1"/>
    <col min="5" max="5" width="12.75" style="137" hidden="1" customWidth="1"/>
    <col min="6" max="16384" width="9" style="137"/>
  </cols>
  <sheetData>
    <row r="1" ht="45" customHeight="1" spans="1:4">
      <c r="A1" s="138" t="s">
        <v>1682</v>
      </c>
      <c r="B1" s="138"/>
      <c r="C1" s="138"/>
      <c r="D1" s="138"/>
    </row>
    <row r="2" ht="20.1" customHeight="1" spans="1:4">
      <c r="A2" s="139"/>
      <c r="B2" s="140"/>
      <c r="C2" s="141"/>
      <c r="D2" s="142" t="s">
        <v>1683</v>
      </c>
    </row>
    <row r="3" ht="45" customHeight="1" spans="1:5">
      <c r="A3" s="82" t="s">
        <v>1196</v>
      </c>
      <c r="B3" s="83" t="s">
        <v>5</v>
      </c>
      <c r="C3" s="83" t="s">
        <v>6</v>
      </c>
      <c r="D3" s="83" t="s">
        <v>7</v>
      </c>
      <c r="E3" s="143" t="s">
        <v>8</v>
      </c>
    </row>
    <row r="4" ht="36" customHeight="1" spans="1:5">
      <c r="A4" s="85" t="s">
        <v>1684</v>
      </c>
      <c r="B4" s="86">
        <v>15560</v>
      </c>
      <c r="C4" s="87">
        <v>17159</v>
      </c>
      <c r="D4" s="88">
        <f t="shared" ref="D4:D23" si="0">IF(B4&gt;0,C4/B4-1,IF(B4&lt;0,-(C4/B4-1),""))</f>
        <v>0.1028</v>
      </c>
      <c r="E4" s="144" t="str">
        <f t="shared" ref="E4:E22" si="1">IF(A4&lt;&gt;"",IF(SUM(B4:C4)&lt;&gt;0,"是","否"),"是")</f>
        <v>是</v>
      </c>
    </row>
    <row r="5" ht="36" customHeight="1" spans="1:5">
      <c r="A5" s="89" t="s">
        <v>1685</v>
      </c>
      <c r="B5" s="90">
        <v>15233</v>
      </c>
      <c r="C5" s="91">
        <v>16125</v>
      </c>
      <c r="D5" s="145">
        <f t="shared" si="0"/>
        <v>0.0586</v>
      </c>
      <c r="E5" s="144" t="str">
        <f t="shared" si="1"/>
        <v>是</v>
      </c>
    </row>
    <row r="6" ht="36" customHeight="1" spans="1:5">
      <c r="A6" s="146" t="s">
        <v>1686</v>
      </c>
      <c r="B6" s="86">
        <v>18680</v>
      </c>
      <c r="C6" s="87">
        <v>20278</v>
      </c>
      <c r="D6" s="147">
        <f t="shared" si="0"/>
        <v>0.0855</v>
      </c>
      <c r="E6" s="144" t="str">
        <f t="shared" si="1"/>
        <v>是</v>
      </c>
    </row>
    <row r="7" ht="36" customHeight="1" spans="1:5">
      <c r="A7" s="89" t="s">
        <v>1685</v>
      </c>
      <c r="B7" s="90">
        <v>18667</v>
      </c>
      <c r="C7" s="92">
        <v>20198</v>
      </c>
      <c r="D7" s="145">
        <f t="shared" si="0"/>
        <v>0.082</v>
      </c>
      <c r="E7" s="144" t="str">
        <f t="shared" si="1"/>
        <v>是</v>
      </c>
    </row>
    <row r="8" s="136" customFormat="1" ht="36" customHeight="1" spans="1:5">
      <c r="A8" s="85" t="s">
        <v>1687</v>
      </c>
      <c r="B8" s="86">
        <v>1327</v>
      </c>
      <c r="C8" s="87">
        <v>893</v>
      </c>
      <c r="D8" s="147">
        <f t="shared" si="0"/>
        <v>-0.3271</v>
      </c>
      <c r="E8" s="144" t="str">
        <f t="shared" si="1"/>
        <v>是</v>
      </c>
    </row>
    <row r="9" s="136" customFormat="1" ht="36" customHeight="1" spans="1:5">
      <c r="A9" s="89" t="s">
        <v>1685</v>
      </c>
      <c r="B9" s="90">
        <v>467</v>
      </c>
      <c r="C9" s="92">
        <v>486</v>
      </c>
      <c r="D9" s="145">
        <f t="shared" si="0"/>
        <v>0.0407</v>
      </c>
      <c r="E9" s="144" t="str">
        <f t="shared" si="1"/>
        <v>是</v>
      </c>
    </row>
    <row r="10" s="136" customFormat="1" ht="36" customHeight="1" spans="1:5">
      <c r="A10" s="85" t="s">
        <v>1688</v>
      </c>
      <c r="B10" s="86">
        <v>8592</v>
      </c>
      <c r="C10" s="87">
        <v>9255</v>
      </c>
      <c r="D10" s="147">
        <f t="shared" si="0"/>
        <v>0.0772</v>
      </c>
      <c r="E10" s="144" t="str">
        <f t="shared" si="1"/>
        <v>是</v>
      </c>
    </row>
    <row r="11" s="136" customFormat="1" ht="36" customHeight="1" spans="1:5">
      <c r="A11" s="89" t="s">
        <v>1685</v>
      </c>
      <c r="B11" s="90">
        <v>8529</v>
      </c>
      <c r="C11" s="99">
        <v>9184</v>
      </c>
      <c r="D11" s="145">
        <f t="shared" si="0"/>
        <v>0.0768</v>
      </c>
      <c r="E11" s="144" t="str">
        <f t="shared" si="1"/>
        <v>是</v>
      </c>
    </row>
    <row r="12" s="136" customFormat="1" ht="36" customHeight="1" spans="1:5">
      <c r="A12" s="85" t="s">
        <v>1689</v>
      </c>
      <c r="B12" s="86">
        <v>1400</v>
      </c>
      <c r="C12" s="87">
        <v>1513</v>
      </c>
      <c r="D12" s="147">
        <f t="shared" si="0"/>
        <v>0.0807</v>
      </c>
      <c r="E12" s="144" t="str">
        <f t="shared" si="1"/>
        <v>是</v>
      </c>
    </row>
    <row r="13" s="136" customFormat="1" ht="36" customHeight="1" spans="1:5">
      <c r="A13" s="89" t="s">
        <v>1685</v>
      </c>
      <c r="B13" s="90">
        <v>1399</v>
      </c>
      <c r="C13" s="99">
        <v>1513</v>
      </c>
      <c r="D13" s="145">
        <f t="shared" si="0"/>
        <v>0.0815</v>
      </c>
      <c r="E13" s="144" t="str">
        <f t="shared" si="1"/>
        <v>是</v>
      </c>
    </row>
    <row r="14" s="136" customFormat="1" ht="36" customHeight="1" spans="1:5">
      <c r="A14" s="85" t="s">
        <v>1690</v>
      </c>
      <c r="B14" s="86">
        <v>6439</v>
      </c>
      <c r="C14" s="87">
        <v>6643</v>
      </c>
      <c r="D14" s="147">
        <f t="shared" si="0"/>
        <v>0.0317</v>
      </c>
      <c r="E14" s="144" t="str">
        <f t="shared" si="1"/>
        <v>是</v>
      </c>
    </row>
    <row r="15" ht="36" customHeight="1" spans="1:5">
      <c r="A15" s="89" t="s">
        <v>1685</v>
      </c>
      <c r="B15" s="90">
        <v>6424</v>
      </c>
      <c r="C15" s="92">
        <v>6373</v>
      </c>
      <c r="D15" s="145">
        <f t="shared" si="0"/>
        <v>-0.0079</v>
      </c>
      <c r="E15" s="144" t="str">
        <f t="shared" si="1"/>
        <v>是</v>
      </c>
    </row>
    <row r="16" ht="36" customHeight="1" spans="1:5">
      <c r="A16" s="85" t="s">
        <v>1691</v>
      </c>
      <c r="B16" s="86">
        <v>14030</v>
      </c>
      <c r="C16" s="87">
        <v>18596</v>
      </c>
      <c r="D16" s="147">
        <f t="shared" si="0"/>
        <v>0.3254</v>
      </c>
      <c r="E16" s="144" t="str">
        <f t="shared" si="1"/>
        <v>是</v>
      </c>
    </row>
    <row r="17" ht="36" customHeight="1" spans="1:5">
      <c r="A17" s="89" t="s">
        <v>1685</v>
      </c>
      <c r="B17" s="90">
        <v>14030</v>
      </c>
      <c r="C17" s="100">
        <v>15745</v>
      </c>
      <c r="D17" s="145">
        <f t="shared" si="0"/>
        <v>0.1222</v>
      </c>
      <c r="E17" s="144" t="str">
        <f t="shared" si="1"/>
        <v>是</v>
      </c>
    </row>
    <row r="18" ht="36" customHeight="1" spans="1:5">
      <c r="A18" s="101" t="s">
        <v>1692</v>
      </c>
      <c r="B18" s="87">
        <f>B4+B6+B8+B10+B12+B14+B16</f>
        <v>66028</v>
      </c>
      <c r="C18" s="87">
        <f>C4+C6+C8+C10+C12+C14+C16</f>
        <v>74337</v>
      </c>
      <c r="D18" s="147">
        <f t="shared" si="0"/>
        <v>0.1258</v>
      </c>
      <c r="E18" s="144" t="str">
        <f t="shared" si="1"/>
        <v>是</v>
      </c>
    </row>
    <row r="19" ht="36" customHeight="1" spans="1:5">
      <c r="A19" s="89" t="s">
        <v>1693</v>
      </c>
      <c r="B19" s="91">
        <f>B5+B7+B9+B11+B13+B15+B17</f>
        <v>64749</v>
      </c>
      <c r="C19" s="91">
        <f>C5+C7+C9+C11+C13+C15+C17</f>
        <v>69624</v>
      </c>
      <c r="D19" s="145">
        <f t="shared" si="0"/>
        <v>0.0753</v>
      </c>
      <c r="E19" s="144" t="str">
        <f t="shared" si="1"/>
        <v>是</v>
      </c>
    </row>
    <row r="20" ht="36" customHeight="1" spans="1:5">
      <c r="A20" s="102" t="s">
        <v>1694</v>
      </c>
      <c r="B20" s="87"/>
      <c r="C20" s="87"/>
      <c r="D20" s="147" t="str">
        <f t="shared" si="0"/>
        <v/>
      </c>
      <c r="E20" s="144" t="str">
        <f t="shared" si="1"/>
        <v>否</v>
      </c>
    </row>
    <row r="21" ht="36" customHeight="1" spans="1:5">
      <c r="A21" s="102" t="s">
        <v>1695</v>
      </c>
      <c r="B21" s="87">
        <v>44607</v>
      </c>
      <c r="C21" s="87">
        <v>50473</v>
      </c>
      <c r="D21" s="145">
        <f t="shared" si="0"/>
        <v>0.1315</v>
      </c>
      <c r="E21" s="144"/>
    </row>
    <row r="22" ht="36" customHeight="1" spans="1:5">
      <c r="A22" s="103" t="s">
        <v>1696</v>
      </c>
      <c r="B22" s="86">
        <v>40822</v>
      </c>
      <c r="C22" s="87">
        <v>43980</v>
      </c>
      <c r="D22" s="147">
        <f t="shared" si="0"/>
        <v>0.0774</v>
      </c>
      <c r="E22" s="144" t="str">
        <f>IF(A22&lt;&gt;"",IF(SUM(B22:C22)&lt;&gt;0,"是","否"),"是")</f>
        <v>是</v>
      </c>
    </row>
    <row r="23" ht="36" customHeight="1" spans="1:5">
      <c r="A23" s="101" t="s">
        <v>1697</v>
      </c>
      <c r="B23" s="87">
        <f>B18+B20+B22+B21</f>
        <v>151457</v>
      </c>
      <c r="C23" s="87">
        <f>C18+C20+C22+C21</f>
        <v>168790</v>
      </c>
      <c r="D23" s="147">
        <f t="shared" si="0"/>
        <v>0.1144</v>
      </c>
      <c r="E23" s="144" t="str">
        <f>IF(A23&lt;&gt;"",IF(SUM(B23:C23)&lt;&gt;0,"是","否"),"是")</f>
        <v>是</v>
      </c>
    </row>
    <row r="24" spans="2:3">
      <c r="B24" s="148"/>
      <c r="C24" s="148"/>
    </row>
    <row r="25" spans="2:3">
      <c r="B25" s="148"/>
      <c r="C25" s="148"/>
    </row>
    <row r="26" spans="2:3">
      <c r="B26" s="148"/>
      <c r="C26" s="148"/>
    </row>
    <row r="27" spans="2:3">
      <c r="B27" s="148"/>
      <c r="C27" s="148"/>
    </row>
  </sheetData>
  <autoFilter xmlns:etc="http://www.wps.cn/officeDocument/2017/etCustomData" ref="A3:E23" etc:filterBottomFollowUsedRange="0">
    <extLst/>
  </autoFilter>
  <mergeCells count="1">
    <mergeCell ref="A1:D1"/>
  </mergeCells>
  <conditionalFormatting sqref="E4:E23">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52" orientation="portrait" useFirstPageNumber="1" horizontalDpi="600"/>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3"/>
  <sheetViews>
    <sheetView showGridLines="0" showZeros="0" tabSelected="1" view="pageBreakPreview" zoomScaleNormal="100" workbookViewId="0">
      <pane ySplit="3" topLeftCell="A29" activePane="bottomLeft" state="frozen"/>
      <selection/>
      <selection pane="bottomLeft" activeCell="J4" sqref="J4"/>
    </sheetView>
  </sheetViews>
  <sheetFormatPr defaultColWidth="9" defaultRowHeight="14.25" outlineLevelCol="4"/>
  <cols>
    <col min="1" max="1" width="46.1333333333333" style="106" customWidth="1"/>
    <col min="2" max="4" width="20.6333333333333" style="106" customWidth="1"/>
    <col min="5" max="5" width="5" style="106" hidden="1" customWidth="1"/>
    <col min="6" max="16384" width="9" style="106"/>
  </cols>
  <sheetData>
    <row r="1" ht="45" customHeight="1" spans="1:4">
      <c r="A1" s="107" t="s">
        <v>1698</v>
      </c>
      <c r="B1" s="107"/>
      <c r="C1" s="107"/>
      <c r="D1" s="107"/>
    </row>
    <row r="2" ht="20.1" customHeight="1" spans="1:4">
      <c r="A2" s="108"/>
      <c r="B2" s="109"/>
      <c r="C2" s="110"/>
      <c r="D2" s="111" t="s">
        <v>2</v>
      </c>
    </row>
    <row r="3" ht="45" customHeight="1" spans="1:5">
      <c r="A3" s="112" t="s">
        <v>1663</v>
      </c>
      <c r="B3" s="83" t="s">
        <v>5</v>
      </c>
      <c r="C3" s="83" t="s">
        <v>6</v>
      </c>
      <c r="D3" s="83" t="s">
        <v>7</v>
      </c>
      <c r="E3" s="84" t="s">
        <v>8</v>
      </c>
    </row>
    <row r="4" ht="36" customHeight="1" spans="1:5">
      <c r="A4" s="113" t="s">
        <v>1664</v>
      </c>
      <c r="B4" s="114">
        <v>25090</v>
      </c>
      <c r="C4" s="115">
        <v>25890</v>
      </c>
      <c r="D4" s="88">
        <f t="shared" ref="D4:D12" si="0">IFERROR(C4/B4-1,"")</f>
        <v>0.0319</v>
      </c>
      <c r="E4" s="84" t="str">
        <f t="shared" ref="E4:E38" si="1">IF(A4&lt;&gt;"",IF(SUM(B4:C4)&lt;&gt;0,"是","否"),"是")</f>
        <v>是</v>
      </c>
    </row>
    <row r="5" ht="36" customHeight="1" spans="1:5">
      <c r="A5" s="116" t="s">
        <v>1665</v>
      </c>
      <c r="B5" s="117">
        <v>24418</v>
      </c>
      <c r="C5" s="118">
        <v>25260</v>
      </c>
      <c r="D5" s="88">
        <f t="shared" si="0"/>
        <v>0.0345</v>
      </c>
      <c r="E5" s="84" t="str">
        <f t="shared" si="1"/>
        <v>是</v>
      </c>
    </row>
    <row r="6" ht="36" customHeight="1" spans="1:5">
      <c r="A6" s="116" t="s">
        <v>1666</v>
      </c>
      <c r="B6" s="117">
        <v>66</v>
      </c>
      <c r="C6" s="119">
        <v>60</v>
      </c>
      <c r="D6" s="88">
        <f t="shared" si="0"/>
        <v>-0.0909</v>
      </c>
      <c r="E6" s="84" t="str">
        <f t="shared" si="1"/>
        <v>是</v>
      </c>
    </row>
    <row r="7" s="105" customFormat="1" ht="36" customHeight="1" spans="1:5">
      <c r="A7" s="116" t="s">
        <v>1667</v>
      </c>
      <c r="B7" s="117"/>
      <c r="C7" s="119"/>
      <c r="D7" s="88" t="str">
        <f t="shared" si="0"/>
        <v/>
      </c>
      <c r="E7" s="84" t="str">
        <f t="shared" si="1"/>
        <v>否</v>
      </c>
    </row>
    <row r="8" s="105" customFormat="1" ht="36" customHeight="1" spans="1:5">
      <c r="A8" s="120" t="s">
        <v>1668</v>
      </c>
      <c r="B8" s="114">
        <v>16995</v>
      </c>
      <c r="C8" s="121">
        <v>17952</v>
      </c>
      <c r="D8" s="88">
        <f t="shared" si="0"/>
        <v>0.0563</v>
      </c>
      <c r="E8" s="84" t="str">
        <f t="shared" si="1"/>
        <v>是</v>
      </c>
    </row>
    <row r="9" s="105" customFormat="1" ht="36" customHeight="1" spans="1:5">
      <c r="A9" s="116" t="s">
        <v>1665</v>
      </c>
      <c r="B9" s="117">
        <v>15187</v>
      </c>
      <c r="C9" s="119">
        <v>16021</v>
      </c>
      <c r="D9" s="88">
        <f t="shared" si="0"/>
        <v>0.0549</v>
      </c>
      <c r="E9" s="84" t="str">
        <f t="shared" si="1"/>
        <v>是</v>
      </c>
    </row>
    <row r="10" s="105" customFormat="1" ht="36" customHeight="1" spans="1:5">
      <c r="A10" s="116" t="s">
        <v>1666</v>
      </c>
      <c r="B10" s="117">
        <v>207</v>
      </c>
      <c r="C10" s="119">
        <v>275</v>
      </c>
      <c r="D10" s="88">
        <f t="shared" si="0"/>
        <v>0.3285</v>
      </c>
      <c r="E10" s="84" t="str">
        <f t="shared" si="1"/>
        <v>是</v>
      </c>
    </row>
    <row r="11" s="105" customFormat="1" ht="36" customHeight="1" spans="1:5">
      <c r="A11" s="116" t="s">
        <v>1667</v>
      </c>
      <c r="B11" s="117">
        <v>1461</v>
      </c>
      <c r="C11" s="119">
        <v>1461</v>
      </c>
      <c r="D11" s="88">
        <f t="shared" si="0"/>
        <v>0</v>
      </c>
      <c r="E11" s="84" t="str">
        <f t="shared" si="1"/>
        <v>是</v>
      </c>
    </row>
    <row r="12" s="105" customFormat="1" ht="36" customHeight="1" spans="1:5">
      <c r="A12" s="113" t="s">
        <v>1669</v>
      </c>
      <c r="B12" s="114">
        <v>1253</v>
      </c>
      <c r="C12" s="115">
        <v>1229</v>
      </c>
      <c r="D12" s="88">
        <f t="shared" si="0"/>
        <v>-0.0192</v>
      </c>
      <c r="E12" s="84" t="str">
        <f t="shared" si="1"/>
        <v>是</v>
      </c>
    </row>
    <row r="13" ht="36" hidden="1" customHeight="1" spans="1:5">
      <c r="A13" s="116" t="s">
        <v>1665</v>
      </c>
      <c r="B13" s="122">
        <v>1171</v>
      </c>
      <c r="C13" s="123">
        <v>1208</v>
      </c>
      <c r="D13" s="124">
        <f>IF(B13&gt;0,C13/B13-1,IF(B13&lt;0,-(C13/B13-1),""))</f>
        <v>0.032</v>
      </c>
      <c r="E13" s="84" t="str">
        <f t="shared" si="1"/>
        <v>是</v>
      </c>
    </row>
    <row r="14" ht="36" customHeight="1" spans="1:5">
      <c r="A14" s="116" t="s">
        <v>1666</v>
      </c>
      <c r="B14" s="117">
        <v>19</v>
      </c>
      <c r="C14" s="119">
        <v>22</v>
      </c>
      <c r="D14" s="88">
        <f t="shared" ref="D14:D22" si="2">IFERROR(C14/B14-1,"")</f>
        <v>0.1579</v>
      </c>
      <c r="E14" s="84" t="str">
        <f t="shared" si="1"/>
        <v>是</v>
      </c>
    </row>
    <row r="15" ht="36" hidden="1" customHeight="1" spans="1:5">
      <c r="A15" s="116" t="s">
        <v>1667</v>
      </c>
      <c r="B15" s="122"/>
      <c r="C15" s="123"/>
      <c r="D15" s="124" t="str">
        <f>IF(B15&gt;0,C15/B15-1,IF(B15&lt;0,-(C15/B15-1),""))</f>
        <v/>
      </c>
      <c r="E15" s="84" t="str">
        <f t="shared" si="1"/>
        <v>否</v>
      </c>
    </row>
    <row r="16" ht="36" customHeight="1" spans="1:5">
      <c r="A16" s="113" t="s">
        <v>1670</v>
      </c>
      <c r="B16" s="114">
        <v>15427</v>
      </c>
      <c r="C16" s="115">
        <v>16170</v>
      </c>
      <c r="D16" s="88">
        <f t="shared" si="2"/>
        <v>0.0482</v>
      </c>
      <c r="E16" s="84" t="str">
        <f t="shared" si="1"/>
        <v>是</v>
      </c>
    </row>
    <row r="17" ht="36" customHeight="1" spans="1:5">
      <c r="A17" s="116" t="s">
        <v>1665</v>
      </c>
      <c r="B17" s="117">
        <v>15311</v>
      </c>
      <c r="C17" s="125">
        <v>16094</v>
      </c>
      <c r="D17" s="88">
        <f t="shared" si="2"/>
        <v>0.0511</v>
      </c>
      <c r="E17" s="84" t="str">
        <f t="shared" si="1"/>
        <v>是</v>
      </c>
    </row>
    <row r="18" ht="36" customHeight="1" spans="1:5">
      <c r="A18" s="116" t="s">
        <v>1666</v>
      </c>
      <c r="B18" s="117">
        <v>49</v>
      </c>
      <c r="C18" s="125">
        <v>41</v>
      </c>
      <c r="D18" s="88">
        <f t="shared" si="2"/>
        <v>-0.1633</v>
      </c>
      <c r="E18" s="84" t="str">
        <f t="shared" si="1"/>
        <v>是</v>
      </c>
    </row>
    <row r="19" ht="36" customHeight="1" spans="1:5">
      <c r="A19" s="116" t="s">
        <v>1667</v>
      </c>
      <c r="B19" s="117">
        <v>40</v>
      </c>
      <c r="C19" s="125">
        <v>0</v>
      </c>
      <c r="D19" s="88">
        <f t="shared" si="2"/>
        <v>-1</v>
      </c>
      <c r="E19" s="84" t="str">
        <f t="shared" si="1"/>
        <v>是</v>
      </c>
    </row>
    <row r="20" ht="36" customHeight="1" spans="1:5">
      <c r="A20" s="113" t="s">
        <v>1671</v>
      </c>
      <c r="B20" s="114"/>
      <c r="C20" s="115"/>
      <c r="D20" s="88" t="str">
        <f t="shared" si="2"/>
        <v/>
      </c>
      <c r="E20" s="84" t="str">
        <f t="shared" si="1"/>
        <v>否</v>
      </c>
    </row>
    <row r="21" ht="36" customHeight="1" spans="1:5">
      <c r="A21" s="116" t="s">
        <v>1665</v>
      </c>
      <c r="B21" s="117"/>
      <c r="C21" s="115"/>
      <c r="D21" s="88" t="str">
        <f t="shared" si="2"/>
        <v/>
      </c>
      <c r="E21" s="84" t="str">
        <f t="shared" si="1"/>
        <v>否</v>
      </c>
    </row>
    <row r="22" ht="36" customHeight="1" spans="1:5">
      <c r="A22" s="116" t="s">
        <v>1666</v>
      </c>
      <c r="B22" s="117"/>
      <c r="C22" s="118"/>
      <c r="D22" s="88" t="str">
        <f t="shared" si="2"/>
        <v/>
      </c>
      <c r="E22" s="84" t="str">
        <f t="shared" si="1"/>
        <v>否</v>
      </c>
    </row>
    <row r="23" ht="36" hidden="1" customHeight="1" spans="1:5">
      <c r="A23" s="116" t="s">
        <v>1667</v>
      </c>
      <c r="B23" s="122"/>
      <c r="C23" s="123"/>
      <c r="D23" s="126" t="str">
        <f>IF(B23&gt;0,C23/B23-1,IF(B23&lt;0,-(C23/B23-1),""))</f>
        <v/>
      </c>
      <c r="E23" s="84" t="str">
        <f t="shared" si="1"/>
        <v>否</v>
      </c>
    </row>
    <row r="24" ht="36" hidden="1" customHeight="1" spans="1:5">
      <c r="A24" s="113" t="s">
        <v>1672</v>
      </c>
      <c r="B24" s="127">
        <v>13007</v>
      </c>
      <c r="C24" s="128">
        <v>14828</v>
      </c>
      <c r="D24" s="129">
        <f>IF(B24&gt;0,C24/B24-1,IF(B24&lt;0,-(C24/B24-1),""))</f>
        <v>0.14</v>
      </c>
      <c r="E24" s="84" t="str">
        <f t="shared" si="1"/>
        <v>是</v>
      </c>
    </row>
    <row r="25" ht="36" hidden="1" customHeight="1" spans="1:5">
      <c r="A25" s="116" t="s">
        <v>1665</v>
      </c>
      <c r="B25" s="122">
        <v>4702</v>
      </c>
      <c r="C25" s="130">
        <v>3562</v>
      </c>
      <c r="D25" s="129">
        <f>IF(B25&gt;0,C25/B25-1,IF(B25&lt;0,-(C25/B25-1),""))</f>
        <v>-0.242</v>
      </c>
      <c r="E25" s="84" t="str">
        <f t="shared" si="1"/>
        <v>是</v>
      </c>
    </row>
    <row r="26" ht="36" hidden="1" customHeight="1" spans="1:5">
      <c r="A26" s="116" t="s">
        <v>1666</v>
      </c>
      <c r="B26" s="122">
        <v>440</v>
      </c>
      <c r="C26" s="131">
        <v>710</v>
      </c>
      <c r="D26" s="129">
        <f>IF(B26&gt;0,C26/B26-1,IF(B26&lt;0,-(C26/B26-1),""))</f>
        <v>0.614</v>
      </c>
      <c r="E26" s="84" t="str">
        <f t="shared" si="1"/>
        <v>是</v>
      </c>
    </row>
    <row r="27" ht="36" hidden="1" customHeight="1" spans="1:5">
      <c r="A27" s="116" t="s">
        <v>1667</v>
      </c>
      <c r="B27" s="122">
        <v>4203</v>
      </c>
      <c r="C27" s="131">
        <v>6138</v>
      </c>
      <c r="D27" s="129">
        <f>IF(B27&gt;0,C27/B27-1,IF(B27&lt;0,-(C27/B27-1),""))</f>
        <v>0.46</v>
      </c>
      <c r="E27" s="84" t="str">
        <f t="shared" si="1"/>
        <v>是</v>
      </c>
    </row>
    <row r="28" ht="36" customHeight="1" spans="1:5">
      <c r="A28" s="113" t="s">
        <v>1673</v>
      </c>
      <c r="B28" s="114">
        <v>7625</v>
      </c>
      <c r="C28" s="115">
        <v>9946</v>
      </c>
      <c r="D28" s="88">
        <f t="shared" ref="D28:D38" si="3">IFERROR(C28/B28-1,"")</f>
        <v>0.3044</v>
      </c>
      <c r="E28" s="84" t="str">
        <f t="shared" si="1"/>
        <v>是</v>
      </c>
    </row>
    <row r="29" ht="36" customHeight="1" spans="1:5">
      <c r="A29" s="116" t="s">
        <v>1665</v>
      </c>
      <c r="B29" s="117">
        <v>6319</v>
      </c>
      <c r="C29" s="132">
        <v>8753</v>
      </c>
      <c r="D29" s="88">
        <f t="shared" si="3"/>
        <v>0.3852</v>
      </c>
      <c r="E29" s="84" t="str">
        <f t="shared" si="1"/>
        <v>是</v>
      </c>
    </row>
    <row r="30" ht="36" customHeight="1" spans="1:5">
      <c r="A30" s="116" t="s">
        <v>1666</v>
      </c>
      <c r="B30" s="117">
        <v>21</v>
      </c>
      <c r="C30" s="132">
        <v>20</v>
      </c>
      <c r="D30" s="88">
        <f t="shared" si="3"/>
        <v>-0.0476</v>
      </c>
      <c r="E30" s="84" t="str">
        <f t="shared" si="1"/>
        <v>是</v>
      </c>
    </row>
    <row r="31" ht="36" customHeight="1" spans="1:5">
      <c r="A31" s="116" t="s">
        <v>1667</v>
      </c>
      <c r="B31" s="117">
        <v>523</v>
      </c>
      <c r="C31" s="132">
        <v>673</v>
      </c>
      <c r="D31" s="88">
        <f t="shared" si="3"/>
        <v>0.2868</v>
      </c>
      <c r="E31" s="84" t="str">
        <f t="shared" si="1"/>
        <v>是</v>
      </c>
    </row>
    <row r="32" ht="36" customHeight="1" spans="1:5">
      <c r="A32" s="101" t="s">
        <v>1674</v>
      </c>
      <c r="B32" s="133">
        <f t="shared" ref="B32:B35" si="4">B4+B8+B12+B16+B20+B24+B28</f>
        <v>79397</v>
      </c>
      <c r="C32" s="133">
        <f t="shared" ref="C32:C35" si="5">C4+C8+C12+C16+C20+C24+C28</f>
        <v>86015</v>
      </c>
      <c r="D32" s="88">
        <f t="shared" si="3"/>
        <v>0.0834</v>
      </c>
      <c r="E32" s="84" t="str">
        <f t="shared" si="1"/>
        <v>是</v>
      </c>
    </row>
    <row r="33" ht="36" customHeight="1" spans="1:5">
      <c r="A33" s="116" t="s">
        <v>1675</v>
      </c>
      <c r="B33" s="118">
        <f t="shared" si="4"/>
        <v>67108</v>
      </c>
      <c r="C33" s="118">
        <f t="shared" si="5"/>
        <v>70898</v>
      </c>
      <c r="D33" s="88">
        <f t="shared" si="3"/>
        <v>0.0565</v>
      </c>
      <c r="E33" s="84" t="str">
        <f t="shared" si="1"/>
        <v>是</v>
      </c>
    </row>
    <row r="34" ht="36" customHeight="1" spans="1:5">
      <c r="A34" s="116" t="s">
        <v>1676</v>
      </c>
      <c r="B34" s="118">
        <f t="shared" si="4"/>
        <v>802</v>
      </c>
      <c r="C34" s="118">
        <f t="shared" si="5"/>
        <v>1128</v>
      </c>
      <c r="D34" s="88">
        <f t="shared" si="3"/>
        <v>0.4065</v>
      </c>
      <c r="E34" s="84" t="str">
        <f t="shared" si="1"/>
        <v>是</v>
      </c>
    </row>
    <row r="35" ht="36" customHeight="1" spans="1:5">
      <c r="A35" s="116" t="s">
        <v>1677</v>
      </c>
      <c r="B35" s="118">
        <f t="shared" si="4"/>
        <v>6227</v>
      </c>
      <c r="C35" s="118">
        <f t="shared" si="5"/>
        <v>8272</v>
      </c>
      <c r="D35" s="88">
        <f t="shared" si="3"/>
        <v>0.3284</v>
      </c>
      <c r="E35" s="84" t="str">
        <f t="shared" si="1"/>
        <v>是</v>
      </c>
    </row>
    <row r="36" ht="36" customHeight="1" spans="1:5">
      <c r="A36" s="134" t="s">
        <v>1678</v>
      </c>
      <c r="B36" s="121">
        <v>39450</v>
      </c>
      <c r="C36" s="121">
        <v>44607</v>
      </c>
      <c r="D36" s="88"/>
      <c r="E36" s="84"/>
    </row>
    <row r="37" ht="36" customHeight="1" spans="1:5">
      <c r="A37" s="103" t="s">
        <v>1679</v>
      </c>
      <c r="B37" s="114">
        <v>32610</v>
      </c>
      <c r="C37" s="121">
        <v>38168</v>
      </c>
      <c r="D37" s="88">
        <f>IFERROR(C37/B37-1,"")</f>
        <v>0.1704</v>
      </c>
      <c r="E37" s="84" t="str">
        <f>IF(A37&lt;&gt;"",IF(SUM(B37:C37)&lt;&gt;0,"是","否"),"是")</f>
        <v>是</v>
      </c>
    </row>
    <row r="38" ht="36" customHeight="1" spans="1:5">
      <c r="A38" s="103" t="s">
        <v>1680</v>
      </c>
      <c r="B38" s="121"/>
      <c r="C38" s="115"/>
      <c r="D38" s="88" t="str">
        <f>IFERROR(C38/B38-1,"")</f>
        <v/>
      </c>
      <c r="E38" s="84" t="str">
        <f>IF(A38&lt;&gt;"",IF(SUM(B38:C38)&lt;&gt;0,"是","否"),"是")</f>
        <v>否</v>
      </c>
    </row>
    <row r="39" ht="36" customHeight="1" spans="1:5">
      <c r="A39" s="101" t="s">
        <v>1681</v>
      </c>
      <c r="B39" s="121">
        <f>B32+B37+B38+B36</f>
        <v>151457</v>
      </c>
      <c r="C39" s="121">
        <f>C32+C37+C38+C36</f>
        <v>168790</v>
      </c>
      <c r="D39" s="88">
        <f>IFERROR(C39/B39-1,"")</f>
        <v>0.1144</v>
      </c>
      <c r="E39" s="84" t="str">
        <f>IF(A39&lt;&gt;"",IF(SUM(B39:C39)&lt;&gt;0,"是","否"),"是")</f>
        <v>是</v>
      </c>
    </row>
    <row r="40" spans="2:3">
      <c r="B40" s="135"/>
      <c r="C40" s="135"/>
    </row>
    <row r="41" spans="2:3">
      <c r="B41" s="135"/>
      <c r="C41" s="135"/>
    </row>
    <row r="42" spans="2:3">
      <c r="B42" s="135"/>
      <c r="C42" s="135"/>
    </row>
    <row r="43" spans="2:3">
      <c r="B43" s="135"/>
      <c r="C43" s="135"/>
    </row>
  </sheetData>
  <autoFilter xmlns:etc="http://www.wps.cn/officeDocument/2017/etCustomData" ref="A3:E39" etc:filterBottomFollowUsedRange="0">
    <filterColumn colId="4">
      <customFilters>
        <customFilter operator="equal" val="是"/>
      </customFilters>
    </filterColumn>
    <extLst/>
  </autoFilter>
  <mergeCells count="1">
    <mergeCell ref="A1:D1"/>
  </mergeCells>
  <conditionalFormatting sqref="E28:E32">
    <cfRule type="cellIs" dxfId="5" priority="3" stopIfTrue="1" operator="lessThan">
      <formula>0</formula>
    </cfRule>
  </conditionalFormatting>
  <conditionalFormatting sqref="C17:C19 C25 C29:C31 C23 C6:C7 C9:C11 C13:C15">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53" orientation="portrait" useFirstPageNumber="1"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7"/>
  <sheetViews>
    <sheetView showGridLines="0" showZeros="0" tabSelected="1" view="pageBreakPreview" zoomScaleNormal="100" topLeftCell="A6" workbookViewId="0">
      <selection activeCell="J4" sqref="J4"/>
    </sheetView>
  </sheetViews>
  <sheetFormatPr defaultColWidth="9" defaultRowHeight="14.25" outlineLevelCol="5"/>
  <cols>
    <col min="1" max="1" width="50.75" style="74" customWidth="1"/>
    <col min="2" max="3" width="20.6333333333333" style="75" customWidth="1"/>
    <col min="4" max="4" width="20.6333333333333" style="74" customWidth="1"/>
    <col min="5" max="5" width="5.13333333333333" style="74" hidden="1" customWidth="1"/>
    <col min="6" max="7" width="12.6333333333333" style="74"/>
    <col min="8" max="246" width="9" style="74"/>
    <col min="247" max="247" width="41.6333333333333" style="74" customWidth="1"/>
    <col min="248" max="249" width="14.5" style="74" customWidth="1"/>
    <col min="250" max="250" width="13.8833333333333" style="74" customWidth="1"/>
    <col min="251" max="253" width="9" style="74"/>
    <col min="254" max="255" width="10.5" style="74" customWidth="1"/>
    <col min="256" max="502" width="9" style="74"/>
    <col min="503" max="503" width="41.6333333333333" style="74" customWidth="1"/>
    <col min="504" max="505" width="14.5" style="74" customWidth="1"/>
    <col min="506" max="506" width="13.8833333333333" style="74" customWidth="1"/>
    <col min="507" max="509" width="9" style="74"/>
    <col min="510" max="511" width="10.5" style="74" customWidth="1"/>
    <col min="512" max="758" width="9" style="74"/>
    <col min="759" max="759" width="41.6333333333333" style="74" customWidth="1"/>
    <col min="760" max="761" width="14.5" style="74" customWidth="1"/>
    <col min="762" max="762" width="13.8833333333333" style="74" customWidth="1"/>
    <col min="763" max="765" width="9" style="74"/>
    <col min="766" max="767" width="10.5" style="74" customWidth="1"/>
    <col min="768" max="1014" width="9" style="74"/>
    <col min="1015" max="1015" width="41.6333333333333" style="74" customWidth="1"/>
    <col min="1016" max="1017" width="14.5" style="74" customWidth="1"/>
    <col min="1018" max="1018" width="13.8833333333333" style="74" customWidth="1"/>
    <col min="1019" max="1021" width="9" style="74"/>
    <col min="1022" max="1023" width="10.5" style="74" customWidth="1"/>
    <col min="1024" max="1270" width="9" style="74"/>
    <col min="1271" max="1271" width="41.6333333333333" style="74" customWidth="1"/>
    <col min="1272" max="1273" width="14.5" style="74" customWidth="1"/>
    <col min="1274" max="1274" width="13.8833333333333" style="74" customWidth="1"/>
    <col min="1275" max="1277" width="9" style="74"/>
    <col min="1278" max="1279" width="10.5" style="74" customWidth="1"/>
    <col min="1280" max="1526" width="9" style="74"/>
    <col min="1527" max="1527" width="41.6333333333333" style="74" customWidth="1"/>
    <col min="1528" max="1529" width="14.5" style="74" customWidth="1"/>
    <col min="1530" max="1530" width="13.8833333333333" style="74" customWidth="1"/>
    <col min="1531" max="1533" width="9" style="74"/>
    <col min="1534" max="1535" width="10.5" style="74" customWidth="1"/>
    <col min="1536" max="1782" width="9" style="74"/>
    <col min="1783" max="1783" width="41.6333333333333" style="74" customWidth="1"/>
    <col min="1784" max="1785" width="14.5" style="74" customWidth="1"/>
    <col min="1786" max="1786" width="13.8833333333333" style="74" customWidth="1"/>
    <col min="1787" max="1789" width="9" style="74"/>
    <col min="1790" max="1791" width="10.5" style="74" customWidth="1"/>
    <col min="1792" max="2038" width="9" style="74"/>
    <col min="2039" max="2039" width="41.6333333333333" style="74" customWidth="1"/>
    <col min="2040" max="2041" width="14.5" style="74" customWidth="1"/>
    <col min="2042" max="2042" width="13.8833333333333" style="74" customWidth="1"/>
    <col min="2043" max="2045" width="9" style="74"/>
    <col min="2046" max="2047" width="10.5" style="74" customWidth="1"/>
    <col min="2048" max="2294" width="9" style="74"/>
    <col min="2295" max="2295" width="41.6333333333333" style="74" customWidth="1"/>
    <col min="2296" max="2297" width="14.5" style="74" customWidth="1"/>
    <col min="2298" max="2298" width="13.8833333333333" style="74" customWidth="1"/>
    <col min="2299" max="2301" width="9" style="74"/>
    <col min="2302" max="2303" width="10.5" style="74" customWidth="1"/>
    <col min="2304" max="2550" width="9" style="74"/>
    <col min="2551" max="2551" width="41.6333333333333" style="74" customWidth="1"/>
    <col min="2552" max="2553" width="14.5" style="74" customWidth="1"/>
    <col min="2554" max="2554" width="13.8833333333333" style="74" customWidth="1"/>
    <col min="2555" max="2557" width="9" style="74"/>
    <col min="2558" max="2559" width="10.5" style="74" customWidth="1"/>
    <col min="2560" max="2806" width="9" style="74"/>
    <col min="2807" max="2807" width="41.6333333333333" style="74" customWidth="1"/>
    <col min="2808" max="2809" width="14.5" style="74" customWidth="1"/>
    <col min="2810" max="2810" width="13.8833333333333" style="74" customWidth="1"/>
    <col min="2811" max="2813" width="9" style="74"/>
    <col min="2814" max="2815" width="10.5" style="74" customWidth="1"/>
    <col min="2816" max="3062" width="9" style="74"/>
    <col min="3063" max="3063" width="41.6333333333333" style="74" customWidth="1"/>
    <col min="3064" max="3065" width="14.5" style="74" customWidth="1"/>
    <col min="3066" max="3066" width="13.8833333333333" style="74" customWidth="1"/>
    <col min="3067" max="3069" width="9" style="74"/>
    <col min="3070" max="3071" width="10.5" style="74" customWidth="1"/>
    <col min="3072" max="3318" width="9" style="74"/>
    <col min="3319" max="3319" width="41.6333333333333" style="74" customWidth="1"/>
    <col min="3320" max="3321" width="14.5" style="74" customWidth="1"/>
    <col min="3322" max="3322" width="13.8833333333333" style="74" customWidth="1"/>
    <col min="3323" max="3325" width="9" style="74"/>
    <col min="3326" max="3327" width="10.5" style="74" customWidth="1"/>
    <col min="3328" max="3574" width="9" style="74"/>
    <col min="3575" max="3575" width="41.6333333333333" style="74" customWidth="1"/>
    <col min="3576" max="3577" width="14.5" style="74" customWidth="1"/>
    <col min="3578" max="3578" width="13.8833333333333" style="74" customWidth="1"/>
    <col min="3579" max="3581" width="9" style="74"/>
    <col min="3582" max="3583" width="10.5" style="74" customWidth="1"/>
    <col min="3584" max="3830" width="9" style="74"/>
    <col min="3831" max="3831" width="41.6333333333333" style="74" customWidth="1"/>
    <col min="3832" max="3833" width="14.5" style="74" customWidth="1"/>
    <col min="3834" max="3834" width="13.8833333333333" style="74" customWidth="1"/>
    <col min="3835" max="3837" width="9" style="74"/>
    <col min="3838" max="3839" width="10.5" style="74" customWidth="1"/>
    <col min="3840" max="4086" width="9" style="74"/>
    <col min="4087" max="4087" width="41.6333333333333" style="74" customWidth="1"/>
    <col min="4088" max="4089" width="14.5" style="74" customWidth="1"/>
    <col min="4090" max="4090" width="13.8833333333333" style="74" customWidth="1"/>
    <col min="4091" max="4093" width="9" style="74"/>
    <col min="4094" max="4095" width="10.5" style="74" customWidth="1"/>
    <col min="4096" max="4342" width="9" style="74"/>
    <col min="4343" max="4343" width="41.6333333333333" style="74" customWidth="1"/>
    <col min="4344" max="4345" width="14.5" style="74" customWidth="1"/>
    <col min="4346" max="4346" width="13.8833333333333" style="74" customWidth="1"/>
    <col min="4347" max="4349" width="9" style="74"/>
    <col min="4350" max="4351" width="10.5" style="74" customWidth="1"/>
    <col min="4352" max="4598" width="9" style="74"/>
    <col min="4599" max="4599" width="41.6333333333333" style="74" customWidth="1"/>
    <col min="4600" max="4601" width="14.5" style="74" customWidth="1"/>
    <col min="4602" max="4602" width="13.8833333333333" style="74" customWidth="1"/>
    <col min="4603" max="4605" width="9" style="74"/>
    <col min="4606" max="4607" width="10.5" style="74" customWidth="1"/>
    <col min="4608" max="4854" width="9" style="74"/>
    <col min="4855" max="4855" width="41.6333333333333" style="74" customWidth="1"/>
    <col min="4856" max="4857" width="14.5" style="74" customWidth="1"/>
    <col min="4858" max="4858" width="13.8833333333333" style="74" customWidth="1"/>
    <col min="4859" max="4861" width="9" style="74"/>
    <col min="4862" max="4863" width="10.5" style="74" customWidth="1"/>
    <col min="4864" max="5110" width="9" style="74"/>
    <col min="5111" max="5111" width="41.6333333333333" style="74" customWidth="1"/>
    <col min="5112" max="5113" width="14.5" style="74" customWidth="1"/>
    <col min="5114" max="5114" width="13.8833333333333" style="74" customWidth="1"/>
    <col min="5115" max="5117" width="9" style="74"/>
    <col min="5118" max="5119" width="10.5" style="74" customWidth="1"/>
    <col min="5120" max="5366" width="9" style="74"/>
    <col min="5367" max="5367" width="41.6333333333333" style="74" customWidth="1"/>
    <col min="5368" max="5369" width="14.5" style="74" customWidth="1"/>
    <col min="5370" max="5370" width="13.8833333333333" style="74" customWidth="1"/>
    <col min="5371" max="5373" width="9" style="74"/>
    <col min="5374" max="5375" width="10.5" style="74" customWidth="1"/>
    <col min="5376" max="5622" width="9" style="74"/>
    <col min="5623" max="5623" width="41.6333333333333" style="74" customWidth="1"/>
    <col min="5624" max="5625" width="14.5" style="74" customWidth="1"/>
    <col min="5626" max="5626" width="13.8833333333333" style="74" customWidth="1"/>
    <col min="5627" max="5629" width="9" style="74"/>
    <col min="5630" max="5631" width="10.5" style="74" customWidth="1"/>
    <col min="5632" max="5878" width="9" style="74"/>
    <col min="5879" max="5879" width="41.6333333333333" style="74" customWidth="1"/>
    <col min="5880" max="5881" width="14.5" style="74" customWidth="1"/>
    <col min="5882" max="5882" width="13.8833333333333" style="74" customWidth="1"/>
    <col min="5883" max="5885" width="9" style="74"/>
    <col min="5886" max="5887" width="10.5" style="74" customWidth="1"/>
    <col min="5888" max="6134" width="9" style="74"/>
    <col min="6135" max="6135" width="41.6333333333333" style="74" customWidth="1"/>
    <col min="6136" max="6137" width="14.5" style="74" customWidth="1"/>
    <col min="6138" max="6138" width="13.8833333333333" style="74" customWidth="1"/>
    <col min="6139" max="6141" width="9" style="74"/>
    <col min="6142" max="6143" width="10.5" style="74" customWidth="1"/>
    <col min="6144" max="6390" width="9" style="74"/>
    <col min="6391" max="6391" width="41.6333333333333" style="74" customWidth="1"/>
    <col min="6392" max="6393" width="14.5" style="74" customWidth="1"/>
    <col min="6394" max="6394" width="13.8833333333333" style="74" customWidth="1"/>
    <col min="6395" max="6397" width="9" style="74"/>
    <col min="6398" max="6399" width="10.5" style="74" customWidth="1"/>
    <col min="6400" max="6646" width="9" style="74"/>
    <col min="6647" max="6647" width="41.6333333333333" style="74" customWidth="1"/>
    <col min="6648" max="6649" width="14.5" style="74" customWidth="1"/>
    <col min="6650" max="6650" width="13.8833333333333" style="74" customWidth="1"/>
    <col min="6651" max="6653" width="9" style="74"/>
    <col min="6654" max="6655" width="10.5" style="74" customWidth="1"/>
    <col min="6656" max="6902" width="9" style="74"/>
    <col min="6903" max="6903" width="41.6333333333333" style="74" customWidth="1"/>
    <col min="6904" max="6905" width="14.5" style="74" customWidth="1"/>
    <col min="6906" max="6906" width="13.8833333333333" style="74" customWidth="1"/>
    <col min="6907" max="6909" width="9" style="74"/>
    <col min="6910" max="6911" width="10.5" style="74" customWidth="1"/>
    <col min="6912" max="7158" width="9" style="74"/>
    <col min="7159" max="7159" width="41.6333333333333" style="74" customWidth="1"/>
    <col min="7160" max="7161" width="14.5" style="74" customWidth="1"/>
    <col min="7162" max="7162" width="13.8833333333333" style="74" customWidth="1"/>
    <col min="7163" max="7165" width="9" style="74"/>
    <col min="7166" max="7167" width="10.5" style="74" customWidth="1"/>
    <col min="7168" max="7414" width="9" style="74"/>
    <col min="7415" max="7415" width="41.6333333333333" style="74" customWidth="1"/>
    <col min="7416" max="7417" width="14.5" style="74" customWidth="1"/>
    <col min="7418" max="7418" width="13.8833333333333" style="74" customWidth="1"/>
    <col min="7419" max="7421" width="9" style="74"/>
    <col min="7422" max="7423" width="10.5" style="74" customWidth="1"/>
    <col min="7424" max="7670" width="9" style="74"/>
    <col min="7671" max="7671" width="41.6333333333333" style="74" customWidth="1"/>
    <col min="7672" max="7673" width="14.5" style="74" customWidth="1"/>
    <col min="7674" max="7674" width="13.8833333333333" style="74" customWidth="1"/>
    <col min="7675" max="7677" width="9" style="74"/>
    <col min="7678" max="7679" width="10.5" style="74" customWidth="1"/>
    <col min="7680" max="7926" width="9" style="74"/>
    <col min="7927" max="7927" width="41.6333333333333" style="74" customWidth="1"/>
    <col min="7928" max="7929" width="14.5" style="74" customWidth="1"/>
    <col min="7930" max="7930" width="13.8833333333333" style="74" customWidth="1"/>
    <col min="7931" max="7933" width="9" style="74"/>
    <col min="7934" max="7935" width="10.5" style="74" customWidth="1"/>
    <col min="7936" max="8182" width="9" style="74"/>
    <col min="8183" max="8183" width="41.6333333333333" style="74" customWidth="1"/>
    <col min="8184" max="8185" width="14.5" style="74" customWidth="1"/>
    <col min="8186" max="8186" width="13.8833333333333" style="74" customWidth="1"/>
    <col min="8187" max="8189" width="9" style="74"/>
    <col min="8190" max="8191" width="10.5" style="74" customWidth="1"/>
    <col min="8192" max="8438" width="9" style="74"/>
    <col min="8439" max="8439" width="41.6333333333333" style="74" customWidth="1"/>
    <col min="8440" max="8441" width="14.5" style="74" customWidth="1"/>
    <col min="8442" max="8442" width="13.8833333333333" style="74" customWidth="1"/>
    <col min="8443" max="8445" width="9" style="74"/>
    <col min="8446" max="8447" width="10.5" style="74" customWidth="1"/>
    <col min="8448" max="8694" width="9" style="74"/>
    <col min="8695" max="8695" width="41.6333333333333" style="74" customWidth="1"/>
    <col min="8696" max="8697" width="14.5" style="74" customWidth="1"/>
    <col min="8698" max="8698" width="13.8833333333333" style="74" customWidth="1"/>
    <col min="8699" max="8701" width="9" style="74"/>
    <col min="8702" max="8703" width="10.5" style="74" customWidth="1"/>
    <col min="8704" max="8950" width="9" style="74"/>
    <col min="8951" max="8951" width="41.6333333333333" style="74" customWidth="1"/>
    <col min="8952" max="8953" width="14.5" style="74" customWidth="1"/>
    <col min="8954" max="8954" width="13.8833333333333" style="74" customWidth="1"/>
    <col min="8955" max="8957" width="9" style="74"/>
    <col min="8958" max="8959" width="10.5" style="74" customWidth="1"/>
    <col min="8960" max="9206" width="9" style="74"/>
    <col min="9207" max="9207" width="41.6333333333333" style="74" customWidth="1"/>
    <col min="9208" max="9209" width="14.5" style="74" customWidth="1"/>
    <col min="9210" max="9210" width="13.8833333333333" style="74" customWidth="1"/>
    <col min="9211" max="9213" width="9" style="74"/>
    <col min="9214" max="9215" width="10.5" style="74" customWidth="1"/>
    <col min="9216" max="9462" width="9" style="74"/>
    <col min="9463" max="9463" width="41.6333333333333" style="74" customWidth="1"/>
    <col min="9464" max="9465" width="14.5" style="74" customWidth="1"/>
    <col min="9466" max="9466" width="13.8833333333333" style="74" customWidth="1"/>
    <col min="9467" max="9469" width="9" style="74"/>
    <col min="9470" max="9471" width="10.5" style="74" customWidth="1"/>
    <col min="9472" max="9718" width="9" style="74"/>
    <col min="9719" max="9719" width="41.6333333333333" style="74" customWidth="1"/>
    <col min="9720" max="9721" width="14.5" style="74" customWidth="1"/>
    <col min="9722" max="9722" width="13.8833333333333" style="74" customWidth="1"/>
    <col min="9723" max="9725" width="9" style="74"/>
    <col min="9726" max="9727" width="10.5" style="74" customWidth="1"/>
    <col min="9728" max="9974" width="9" style="74"/>
    <col min="9975" max="9975" width="41.6333333333333" style="74" customWidth="1"/>
    <col min="9976" max="9977" width="14.5" style="74" customWidth="1"/>
    <col min="9978" max="9978" width="13.8833333333333" style="74" customWidth="1"/>
    <col min="9979" max="9981" width="9" style="74"/>
    <col min="9982" max="9983" width="10.5" style="74" customWidth="1"/>
    <col min="9984" max="10230" width="9" style="74"/>
    <col min="10231" max="10231" width="41.6333333333333" style="74" customWidth="1"/>
    <col min="10232" max="10233" width="14.5" style="74" customWidth="1"/>
    <col min="10234" max="10234" width="13.8833333333333" style="74" customWidth="1"/>
    <col min="10235" max="10237" width="9" style="74"/>
    <col min="10238" max="10239" width="10.5" style="74" customWidth="1"/>
    <col min="10240" max="10486" width="9" style="74"/>
    <col min="10487" max="10487" width="41.6333333333333" style="74" customWidth="1"/>
    <col min="10488" max="10489" width="14.5" style="74" customWidth="1"/>
    <col min="10490" max="10490" width="13.8833333333333" style="74" customWidth="1"/>
    <col min="10491" max="10493" width="9" style="74"/>
    <col min="10494" max="10495" width="10.5" style="74" customWidth="1"/>
    <col min="10496" max="10742" width="9" style="74"/>
    <col min="10743" max="10743" width="41.6333333333333" style="74" customWidth="1"/>
    <col min="10744" max="10745" width="14.5" style="74" customWidth="1"/>
    <col min="10746" max="10746" width="13.8833333333333" style="74" customWidth="1"/>
    <col min="10747" max="10749" width="9" style="74"/>
    <col min="10750" max="10751" width="10.5" style="74" customWidth="1"/>
    <col min="10752" max="10998" width="9" style="74"/>
    <col min="10999" max="10999" width="41.6333333333333" style="74" customWidth="1"/>
    <col min="11000" max="11001" width="14.5" style="74" customWidth="1"/>
    <col min="11002" max="11002" width="13.8833333333333" style="74" customWidth="1"/>
    <col min="11003" max="11005" width="9" style="74"/>
    <col min="11006" max="11007" width="10.5" style="74" customWidth="1"/>
    <col min="11008" max="11254" width="9" style="74"/>
    <col min="11255" max="11255" width="41.6333333333333" style="74" customWidth="1"/>
    <col min="11256" max="11257" width="14.5" style="74" customWidth="1"/>
    <col min="11258" max="11258" width="13.8833333333333" style="74" customWidth="1"/>
    <col min="11259" max="11261" width="9" style="74"/>
    <col min="11262" max="11263" width="10.5" style="74" customWidth="1"/>
    <col min="11264" max="11510" width="9" style="74"/>
    <col min="11511" max="11511" width="41.6333333333333" style="74" customWidth="1"/>
    <col min="11512" max="11513" width="14.5" style="74" customWidth="1"/>
    <col min="11514" max="11514" width="13.8833333333333" style="74" customWidth="1"/>
    <col min="11515" max="11517" width="9" style="74"/>
    <col min="11518" max="11519" width="10.5" style="74" customWidth="1"/>
    <col min="11520" max="11766" width="9" style="74"/>
    <col min="11767" max="11767" width="41.6333333333333" style="74" customWidth="1"/>
    <col min="11768" max="11769" width="14.5" style="74" customWidth="1"/>
    <col min="11770" max="11770" width="13.8833333333333" style="74" customWidth="1"/>
    <col min="11771" max="11773" width="9" style="74"/>
    <col min="11774" max="11775" width="10.5" style="74" customWidth="1"/>
    <col min="11776" max="12022" width="9" style="74"/>
    <col min="12023" max="12023" width="41.6333333333333" style="74" customWidth="1"/>
    <col min="12024" max="12025" width="14.5" style="74" customWidth="1"/>
    <col min="12026" max="12026" width="13.8833333333333" style="74" customWidth="1"/>
    <col min="12027" max="12029" width="9" style="74"/>
    <col min="12030" max="12031" width="10.5" style="74" customWidth="1"/>
    <col min="12032" max="12278" width="9" style="74"/>
    <col min="12279" max="12279" width="41.6333333333333" style="74" customWidth="1"/>
    <col min="12280" max="12281" width="14.5" style="74" customWidth="1"/>
    <col min="12282" max="12282" width="13.8833333333333" style="74" customWidth="1"/>
    <col min="12283" max="12285" width="9" style="74"/>
    <col min="12286" max="12287" width="10.5" style="74" customWidth="1"/>
    <col min="12288" max="12534" width="9" style="74"/>
    <col min="12535" max="12535" width="41.6333333333333" style="74" customWidth="1"/>
    <col min="12536" max="12537" width="14.5" style="74" customWidth="1"/>
    <col min="12538" max="12538" width="13.8833333333333" style="74" customWidth="1"/>
    <col min="12539" max="12541" width="9" style="74"/>
    <col min="12542" max="12543" width="10.5" style="74" customWidth="1"/>
    <col min="12544" max="12790" width="9" style="74"/>
    <col min="12791" max="12791" width="41.6333333333333" style="74" customWidth="1"/>
    <col min="12792" max="12793" width="14.5" style="74" customWidth="1"/>
    <col min="12794" max="12794" width="13.8833333333333" style="74" customWidth="1"/>
    <col min="12795" max="12797" width="9" style="74"/>
    <col min="12798" max="12799" width="10.5" style="74" customWidth="1"/>
    <col min="12800" max="13046" width="9" style="74"/>
    <col min="13047" max="13047" width="41.6333333333333" style="74" customWidth="1"/>
    <col min="13048" max="13049" width="14.5" style="74" customWidth="1"/>
    <col min="13050" max="13050" width="13.8833333333333" style="74" customWidth="1"/>
    <col min="13051" max="13053" width="9" style="74"/>
    <col min="13054" max="13055" width="10.5" style="74" customWidth="1"/>
    <col min="13056" max="13302" width="9" style="74"/>
    <col min="13303" max="13303" width="41.6333333333333" style="74" customWidth="1"/>
    <col min="13304" max="13305" width="14.5" style="74" customWidth="1"/>
    <col min="13306" max="13306" width="13.8833333333333" style="74" customWidth="1"/>
    <col min="13307" max="13309" width="9" style="74"/>
    <col min="13310" max="13311" width="10.5" style="74" customWidth="1"/>
    <col min="13312" max="13558" width="9" style="74"/>
    <col min="13559" max="13559" width="41.6333333333333" style="74" customWidth="1"/>
    <col min="13560" max="13561" width="14.5" style="74" customWidth="1"/>
    <col min="13562" max="13562" width="13.8833333333333" style="74" customWidth="1"/>
    <col min="13563" max="13565" width="9" style="74"/>
    <col min="13566" max="13567" width="10.5" style="74" customWidth="1"/>
    <col min="13568" max="13814" width="9" style="74"/>
    <col min="13815" max="13815" width="41.6333333333333" style="74" customWidth="1"/>
    <col min="13816" max="13817" width="14.5" style="74" customWidth="1"/>
    <col min="13818" max="13818" width="13.8833333333333" style="74" customWidth="1"/>
    <col min="13819" max="13821" width="9" style="74"/>
    <col min="13822" max="13823" width="10.5" style="74" customWidth="1"/>
    <col min="13824" max="14070" width="9" style="74"/>
    <col min="14071" max="14071" width="41.6333333333333" style="74" customWidth="1"/>
    <col min="14072" max="14073" width="14.5" style="74" customWidth="1"/>
    <col min="14074" max="14074" width="13.8833333333333" style="74" customWidth="1"/>
    <col min="14075" max="14077" width="9" style="74"/>
    <col min="14078" max="14079" width="10.5" style="74" customWidth="1"/>
    <col min="14080" max="14326" width="9" style="74"/>
    <col min="14327" max="14327" width="41.6333333333333" style="74" customWidth="1"/>
    <col min="14328" max="14329" width="14.5" style="74" customWidth="1"/>
    <col min="14330" max="14330" width="13.8833333333333" style="74" customWidth="1"/>
    <col min="14331" max="14333" width="9" style="74"/>
    <col min="14334" max="14335" width="10.5" style="74" customWidth="1"/>
    <col min="14336" max="14582" width="9" style="74"/>
    <col min="14583" max="14583" width="41.6333333333333" style="74" customWidth="1"/>
    <col min="14584" max="14585" width="14.5" style="74" customWidth="1"/>
    <col min="14586" max="14586" width="13.8833333333333" style="74" customWidth="1"/>
    <col min="14587" max="14589" width="9" style="74"/>
    <col min="14590" max="14591" width="10.5" style="74" customWidth="1"/>
    <col min="14592" max="14838" width="9" style="74"/>
    <col min="14839" max="14839" width="41.6333333333333" style="74" customWidth="1"/>
    <col min="14840" max="14841" width="14.5" style="74" customWidth="1"/>
    <col min="14842" max="14842" width="13.8833333333333" style="74" customWidth="1"/>
    <col min="14843" max="14845" width="9" style="74"/>
    <col min="14846" max="14847" width="10.5" style="74" customWidth="1"/>
    <col min="14848" max="15094" width="9" style="74"/>
    <col min="15095" max="15095" width="41.6333333333333" style="74" customWidth="1"/>
    <col min="15096" max="15097" width="14.5" style="74" customWidth="1"/>
    <col min="15098" max="15098" width="13.8833333333333" style="74" customWidth="1"/>
    <col min="15099" max="15101" width="9" style="74"/>
    <col min="15102" max="15103" width="10.5" style="74" customWidth="1"/>
    <col min="15104" max="15350" width="9" style="74"/>
    <col min="15351" max="15351" width="41.6333333333333" style="74" customWidth="1"/>
    <col min="15352" max="15353" width="14.5" style="74" customWidth="1"/>
    <col min="15354" max="15354" width="13.8833333333333" style="74" customWidth="1"/>
    <col min="15355" max="15357" width="9" style="74"/>
    <col min="15358" max="15359" width="10.5" style="74" customWidth="1"/>
    <col min="15360" max="15606" width="9" style="74"/>
    <col min="15607" max="15607" width="41.6333333333333" style="74" customWidth="1"/>
    <col min="15608" max="15609" width="14.5" style="74" customWidth="1"/>
    <col min="15610" max="15610" width="13.8833333333333" style="74" customWidth="1"/>
    <col min="15611" max="15613" width="9" style="74"/>
    <col min="15614" max="15615" width="10.5" style="74" customWidth="1"/>
    <col min="15616" max="15862" width="9" style="74"/>
    <col min="15863" max="15863" width="41.6333333333333" style="74" customWidth="1"/>
    <col min="15864" max="15865" width="14.5" style="74" customWidth="1"/>
    <col min="15866" max="15866" width="13.8833333333333" style="74" customWidth="1"/>
    <col min="15867" max="15869" width="9" style="74"/>
    <col min="15870" max="15871" width="10.5" style="74" customWidth="1"/>
    <col min="15872" max="16118" width="9" style="74"/>
    <col min="16119" max="16119" width="41.6333333333333" style="74" customWidth="1"/>
    <col min="16120" max="16121" width="14.5" style="74" customWidth="1"/>
    <col min="16122" max="16122" width="13.8833333333333" style="74" customWidth="1"/>
    <col min="16123" max="16125" width="9" style="74"/>
    <col min="16126" max="16127" width="10.5" style="74" customWidth="1"/>
    <col min="16128" max="16384" width="9" style="74"/>
  </cols>
  <sheetData>
    <row r="1" ht="45" customHeight="1" spans="1:4">
      <c r="A1" s="76" t="s">
        <v>1699</v>
      </c>
      <c r="B1" s="77"/>
      <c r="C1" s="77"/>
      <c r="D1" s="76"/>
    </row>
    <row r="2" ht="20.1" customHeight="1" spans="1:4">
      <c r="A2" s="78"/>
      <c r="B2" s="79"/>
      <c r="C2" s="80"/>
      <c r="D2" s="81" t="s">
        <v>1574</v>
      </c>
    </row>
    <row r="3" ht="45" customHeight="1" spans="1:5">
      <c r="A3" s="82" t="s">
        <v>1196</v>
      </c>
      <c r="B3" s="83" t="s">
        <v>5</v>
      </c>
      <c r="C3" s="83" t="s">
        <v>6</v>
      </c>
      <c r="D3" s="83" t="s">
        <v>7</v>
      </c>
      <c r="E3" s="84" t="s">
        <v>8</v>
      </c>
    </row>
    <row r="4" ht="36" customHeight="1" spans="1:5">
      <c r="A4" s="85" t="s">
        <v>1684</v>
      </c>
      <c r="B4" s="86">
        <v>15560</v>
      </c>
      <c r="C4" s="87">
        <v>17159</v>
      </c>
      <c r="D4" s="88">
        <f t="shared" ref="D4:D7" si="0">IFERROR(C4/B4-1,"")</f>
        <v>0.1028</v>
      </c>
      <c r="E4" s="84" t="str">
        <f t="shared" ref="E4:E22" si="1">IF(A4&lt;&gt;"",IF(SUM(B4:C4)&lt;&gt;0,"是","否"),"是")</f>
        <v>是</v>
      </c>
    </row>
    <row r="5" ht="36" customHeight="1" spans="1:5">
      <c r="A5" s="89" t="s">
        <v>1685</v>
      </c>
      <c r="B5" s="90">
        <v>15233</v>
      </c>
      <c r="C5" s="91">
        <v>16125</v>
      </c>
      <c r="D5" s="88">
        <f t="shared" si="0"/>
        <v>0.0586</v>
      </c>
      <c r="E5" s="84" t="str">
        <f t="shared" si="1"/>
        <v>是</v>
      </c>
    </row>
    <row r="6" ht="36" customHeight="1" spans="1:5">
      <c r="A6" s="85" t="s">
        <v>1686</v>
      </c>
      <c r="B6" s="86">
        <v>18680</v>
      </c>
      <c r="C6" s="87">
        <v>20278</v>
      </c>
      <c r="D6" s="88">
        <f t="shared" si="0"/>
        <v>0.0855</v>
      </c>
      <c r="E6" s="84" t="str">
        <f t="shared" si="1"/>
        <v>是</v>
      </c>
    </row>
    <row r="7" ht="36" customHeight="1" spans="1:5">
      <c r="A7" s="89" t="s">
        <v>1685</v>
      </c>
      <c r="B7" s="90">
        <v>18667</v>
      </c>
      <c r="C7" s="92">
        <v>20198</v>
      </c>
      <c r="D7" s="88">
        <f t="shared" si="0"/>
        <v>0.082</v>
      </c>
      <c r="E7" s="84" t="str">
        <f t="shared" si="1"/>
        <v>是</v>
      </c>
    </row>
    <row r="8" ht="36" hidden="1" customHeight="1" spans="1:6">
      <c r="A8" s="85" t="s">
        <v>1687</v>
      </c>
      <c r="B8" s="93">
        <v>1327</v>
      </c>
      <c r="C8" s="94">
        <v>893</v>
      </c>
      <c r="D8" s="95">
        <f>IF(B8&gt;0,C8/B8-1,IF(B8&lt;0,-(C8/B8-1),""))</f>
        <v>0</v>
      </c>
      <c r="E8" s="84" t="str">
        <f t="shared" si="1"/>
        <v>是</v>
      </c>
      <c r="F8" s="74" t="s">
        <v>1700</v>
      </c>
    </row>
    <row r="9" ht="36" hidden="1" customHeight="1" spans="1:5">
      <c r="A9" s="89" t="s">
        <v>1685</v>
      </c>
      <c r="B9" s="96">
        <v>467</v>
      </c>
      <c r="C9" s="97">
        <v>486</v>
      </c>
      <c r="D9" s="98">
        <f>IF(B9&gt;0,C9/B9-1,IF(B9&lt;0,-(C9/B9-1),""))</f>
        <v>0</v>
      </c>
      <c r="E9" s="84" t="str">
        <f t="shared" si="1"/>
        <v>是</v>
      </c>
    </row>
    <row r="10" ht="36" customHeight="1" spans="1:5">
      <c r="A10" s="85" t="s">
        <v>1688</v>
      </c>
      <c r="B10" s="86">
        <v>8592</v>
      </c>
      <c r="C10" s="87">
        <v>9255</v>
      </c>
      <c r="D10" s="88">
        <f t="shared" ref="D10:D13" si="2">IFERROR(C10/B10-1,"")</f>
        <v>0.0772</v>
      </c>
      <c r="E10" s="84" t="str">
        <f t="shared" si="1"/>
        <v>是</v>
      </c>
    </row>
    <row r="11" ht="36" customHeight="1" spans="1:5">
      <c r="A11" s="89" t="s">
        <v>1685</v>
      </c>
      <c r="B11" s="90">
        <v>8529</v>
      </c>
      <c r="C11" s="99">
        <v>9184</v>
      </c>
      <c r="D11" s="88">
        <f t="shared" si="2"/>
        <v>0.0768</v>
      </c>
      <c r="E11" s="84" t="str">
        <f t="shared" si="1"/>
        <v>是</v>
      </c>
    </row>
    <row r="12" ht="36" customHeight="1" spans="1:5">
      <c r="A12" s="85" t="s">
        <v>1689</v>
      </c>
      <c r="B12" s="86">
        <v>1400</v>
      </c>
      <c r="C12" s="87">
        <v>1513</v>
      </c>
      <c r="D12" s="88">
        <f t="shared" si="2"/>
        <v>0.0807</v>
      </c>
      <c r="E12" s="84" t="str">
        <f t="shared" si="1"/>
        <v>是</v>
      </c>
    </row>
    <row r="13" ht="36" customHeight="1" spans="1:5">
      <c r="A13" s="89" t="s">
        <v>1685</v>
      </c>
      <c r="B13" s="90">
        <v>1399</v>
      </c>
      <c r="C13" s="99">
        <v>1513</v>
      </c>
      <c r="D13" s="88">
        <f t="shared" si="2"/>
        <v>0.0815</v>
      </c>
      <c r="E13" s="84" t="str">
        <f t="shared" si="1"/>
        <v>是</v>
      </c>
    </row>
    <row r="14" s="73" customFormat="1" ht="36" hidden="1" customHeight="1" spans="1:5">
      <c r="A14" s="85" t="s">
        <v>1690</v>
      </c>
      <c r="B14" s="93">
        <v>6439</v>
      </c>
      <c r="C14" s="94">
        <v>6643</v>
      </c>
      <c r="D14" s="95">
        <f>IF(B14&gt;0,C14/B14-1,IF(B14&lt;0,-(C14/B14-1),""))</f>
        <v>0</v>
      </c>
      <c r="E14" s="84" t="str">
        <f t="shared" si="1"/>
        <v>是</v>
      </c>
    </row>
    <row r="15" ht="36" hidden="1" customHeight="1" spans="1:5">
      <c r="A15" s="89" t="s">
        <v>1685</v>
      </c>
      <c r="B15" s="96">
        <v>6424</v>
      </c>
      <c r="C15" s="97">
        <v>6373</v>
      </c>
      <c r="D15" s="98">
        <f>IF(B15&gt;0,C15/B15-1,IF(B15&lt;0,-(C15/B15-1),""))</f>
        <v>0</v>
      </c>
      <c r="E15" s="84" t="str">
        <f t="shared" si="1"/>
        <v>是</v>
      </c>
    </row>
    <row r="16" ht="36" customHeight="1" spans="1:5">
      <c r="A16" s="85" t="s">
        <v>1691</v>
      </c>
      <c r="B16" s="86">
        <v>14030</v>
      </c>
      <c r="C16" s="87">
        <v>18596</v>
      </c>
      <c r="D16" s="88">
        <f t="shared" ref="D16:D23" si="3">IFERROR(C16/B16-1,"")</f>
        <v>0.3254</v>
      </c>
      <c r="E16" s="84" t="str">
        <f t="shared" si="1"/>
        <v>是</v>
      </c>
    </row>
    <row r="17" ht="36" customHeight="1" spans="1:5">
      <c r="A17" s="89" t="s">
        <v>1685</v>
      </c>
      <c r="B17" s="90">
        <v>14030</v>
      </c>
      <c r="C17" s="100">
        <v>15745</v>
      </c>
      <c r="D17" s="88">
        <f t="shared" si="3"/>
        <v>0.1222</v>
      </c>
      <c r="E17" s="84" t="str">
        <f t="shared" si="1"/>
        <v>是</v>
      </c>
    </row>
    <row r="18" ht="36" customHeight="1" spans="1:5">
      <c r="A18" s="101" t="s">
        <v>1692</v>
      </c>
      <c r="B18" s="87">
        <f>B4+B6+B8+B10+B12+B14+B16</f>
        <v>66028</v>
      </c>
      <c r="C18" s="87">
        <f>C4+C6+C8+C10+C12+C14+C16</f>
        <v>74337</v>
      </c>
      <c r="D18" s="88">
        <f t="shared" si="3"/>
        <v>0.1258</v>
      </c>
      <c r="E18" s="84" t="str">
        <f t="shared" si="1"/>
        <v>是</v>
      </c>
    </row>
    <row r="19" ht="36" customHeight="1" spans="1:5">
      <c r="A19" s="89" t="s">
        <v>1693</v>
      </c>
      <c r="B19" s="91">
        <f>B5+B7+B9+B11+B13+B15+B17</f>
        <v>64749</v>
      </c>
      <c r="C19" s="91">
        <f>C5+C7+C9+C11+C13+C15+C17</f>
        <v>69624</v>
      </c>
      <c r="D19" s="88">
        <f t="shared" si="3"/>
        <v>0.0753</v>
      </c>
      <c r="E19" s="84" t="str">
        <f t="shared" si="1"/>
        <v>是</v>
      </c>
    </row>
    <row r="20" ht="36" customHeight="1" spans="1:5">
      <c r="A20" s="85" t="s">
        <v>1694</v>
      </c>
      <c r="B20" s="87"/>
      <c r="C20" s="87"/>
      <c r="D20" s="88" t="str">
        <f t="shared" si="3"/>
        <v/>
      </c>
      <c r="E20" s="84" t="str">
        <f t="shared" si="1"/>
        <v>否</v>
      </c>
    </row>
    <row r="21" ht="36" customHeight="1" spans="1:5">
      <c r="A21" s="102" t="s">
        <v>1695</v>
      </c>
      <c r="B21" s="87">
        <v>44607</v>
      </c>
      <c r="C21" s="87">
        <v>50473</v>
      </c>
      <c r="D21" s="88">
        <f t="shared" si="3"/>
        <v>0.1315</v>
      </c>
      <c r="E21" s="84"/>
    </row>
    <row r="22" ht="36" customHeight="1" spans="1:5">
      <c r="A22" s="103" t="s">
        <v>1696</v>
      </c>
      <c r="B22" s="86">
        <v>40822</v>
      </c>
      <c r="C22" s="87">
        <v>43980</v>
      </c>
      <c r="D22" s="88">
        <f t="shared" si="3"/>
        <v>0.0774</v>
      </c>
      <c r="E22" s="84" t="str">
        <f>IF(A22&lt;&gt;"",IF(SUM(B22:C22)&lt;&gt;0,"是","否"),"是")</f>
        <v>是</v>
      </c>
    </row>
    <row r="23" ht="36" customHeight="1" spans="1:5">
      <c r="A23" s="101" t="s">
        <v>1697</v>
      </c>
      <c r="B23" s="87">
        <f>B18+B20+B22+B21</f>
        <v>151457</v>
      </c>
      <c r="C23" s="87">
        <f>C18+C20+C22+C21</f>
        <v>168790</v>
      </c>
      <c r="D23" s="88">
        <f t="shared" si="3"/>
        <v>0.1144</v>
      </c>
      <c r="E23" s="84" t="str">
        <f>IF(A23&lt;&gt;"",IF(SUM(B23:C23)&lt;&gt;0,"是","否"),"是")</f>
        <v>是</v>
      </c>
    </row>
    <row r="24" spans="2:3">
      <c r="B24" s="104"/>
      <c r="C24" s="104"/>
    </row>
    <row r="25" spans="2:3">
      <c r="B25" s="104"/>
      <c r="C25" s="104"/>
    </row>
    <row r="26" spans="2:3">
      <c r="B26" s="104"/>
      <c r="C26" s="104"/>
    </row>
    <row r="27" spans="2:3">
      <c r="B27" s="104"/>
      <c r="C27" s="104"/>
    </row>
  </sheetData>
  <autoFilter xmlns:etc="http://www.wps.cn/officeDocument/2017/etCustomData" ref="A3:F23" etc:filterBottomFollowUsedRange="0">
    <filterColumn colId="4">
      <customFilters>
        <customFilter operator="equal" val="是"/>
      </customFilters>
    </filterColumn>
    <extLst/>
  </autoFilter>
  <mergeCells count="1">
    <mergeCell ref="A1:D1"/>
  </mergeCells>
  <conditionalFormatting sqref="E16:F16">
    <cfRule type="cellIs" dxfId="5" priority="5"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firstPageNumber="55" orientation="portrait" useFirstPageNumber="1" horizontalDpi="600"/>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16"/>
  <sheetViews>
    <sheetView tabSelected="1" workbookViewId="0">
      <selection activeCell="J4" sqref="J4"/>
    </sheetView>
  </sheetViews>
  <sheetFormatPr defaultColWidth="10" defaultRowHeight="13.5" outlineLevelCol="6"/>
  <cols>
    <col min="1" max="1" width="24.6333333333333" style="25" customWidth="1"/>
    <col min="2" max="7" width="15.6333333333333" style="25" customWidth="1"/>
    <col min="8" max="8" width="9.76666666666667" style="25" customWidth="1"/>
    <col min="9" max="16384" width="10" style="25"/>
  </cols>
  <sheetData>
    <row r="1" s="25" customFormat="1" ht="30" customHeight="1" spans="1:1">
      <c r="A1" s="56"/>
    </row>
    <row r="2" s="25" customFormat="1" ht="28.6" customHeight="1" spans="1:7">
      <c r="A2" s="71" t="s">
        <v>1701</v>
      </c>
      <c r="B2" s="71"/>
      <c r="C2" s="71"/>
      <c r="D2" s="71"/>
      <c r="E2" s="71"/>
      <c r="F2" s="71"/>
      <c r="G2" s="71"/>
    </row>
    <row r="3" s="25" customFormat="1" ht="23" customHeight="1" spans="1:7">
      <c r="A3" s="61"/>
      <c r="B3" s="61"/>
      <c r="F3" s="62" t="s">
        <v>1702</v>
      </c>
      <c r="G3" s="62"/>
    </row>
    <row r="4" s="25" customFormat="1" ht="30" customHeight="1" spans="1:7">
      <c r="A4" s="66" t="s">
        <v>1703</v>
      </c>
      <c r="B4" s="66" t="s">
        <v>1704</v>
      </c>
      <c r="C4" s="66"/>
      <c r="D4" s="66"/>
      <c r="E4" s="66" t="s">
        <v>1705</v>
      </c>
      <c r="F4" s="66"/>
      <c r="G4" s="66"/>
    </row>
    <row r="5" s="25" customFormat="1" ht="30" customHeight="1" spans="1:7">
      <c r="A5" s="66"/>
      <c r="B5" s="72" t="s">
        <v>1247</v>
      </c>
      <c r="C5" s="66" t="s">
        <v>1706</v>
      </c>
      <c r="D5" s="66" t="s">
        <v>1707</v>
      </c>
      <c r="E5" s="72" t="s">
        <v>1247</v>
      </c>
      <c r="F5" s="66" t="s">
        <v>1706</v>
      </c>
      <c r="G5" s="66" t="s">
        <v>1707</v>
      </c>
    </row>
    <row r="6" s="25" customFormat="1" ht="30" customHeight="1" spans="1:7">
      <c r="A6" s="66" t="s">
        <v>1708</v>
      </c>
      <c r="B6" s="66" t="s">
        <v>1709</v>
      </c>
      <c r="C6" s="66" t="s">
        <v>1710</v>
      </c>
      <c r="D6" s="66" t="s">
        <v>1711</v>
      </c>
      <c r="E6" s="66" t="s">
        <v>1712</v>
      </c>
      <c r="F6" s="66" t="s">
        <v>1713</v>
      </c>
      <c r="G6" s="66" t="s">
        <v>1714</v>
      </c>
    </row>
    <row r="7" s="25" customFormat="1" ht="30" customHeight="1" spans="1:7">
      <c r="A7" s="68" t="s">
        <v>1715</v>
      </c>
      <c r="B7" s="72">
        <f>SUM(C7:D7)</f>
        <v>30.35</v>
      </c>
      <c r="C7" s="72">
        <v>16.75</v>
      </c>
      <c r="D7" s="72">
        <v>13.6</v>
      </c>
      <c r="E7" s="72">
        <f>SUM(F7:G7)</f>
        <v>25.66</v>
      </c>
      <c r="F7" s="72">
        <v>12.24</v>
      </c>
      <c r="G7" s="72">
        <v>13.42</v>
      </c>
    </row>
    <row r="8" s="25" customFormat="1" ht="30" customHeight="1" spans="1:7">
      <c r="A8" s="68" t="s">
        <v>1716</v>
      </c>
      <c r="B8" s="72">
        <f>SUM(C8:D8)</f>
        <v>30.35</v>
      </c>
      <c r="C8" s="72">
        <v>16.75</v>
      </c>
      <c r="D8" s="72">
        <v>13.6</v>
      </c>
      <c r="E8" s="72">
        <f>SUM(F8:G8)</f>
        <v>25.66</v>
      </c>
      <c r="F8" s="72">
        <v>12.24</v>
      </c>
      <c r="G8" s="72">
        <v>13.42</v>
      </c>
    </row>
    <row r="9" s="27" customFormat="1" ht="25" customHeight="1" spans="1:7">
      <c r="A9" s="55" t="s">
        <v>1717</v>
      </c>
      <c r="B9" s="55"/>
      <c r="C9" s="55"/>
      <c r="D9" s="55"/>
      <c r="E9" s="55"/>
      <c r="F9" s="55"/>
      <c r="G9" s="55"/>
    </row>
    <row r="10" s="27" customFormat="1" ht="25" customHeight="1" spans="1:7">
      <c r="A10" s="55" t="s">
        <v>1718</v>
      </c>
      <c r="B10" s="55"/>
      <c r="C10" s="55"/>
      <c r="D10" s="55"/>
      <c r="E10" s="55"/>
      <c r="F10" s="55"/>
      <c r="G10" s="55"/>
    </row>
    <row r="11" s="25" customFormat="1" ht="18" customHeight="1" spans="1:7">
      <c r="A11" s="56"/>
      <c r="B11" s="56"/>
      <c r="C11" s="56"/>
      <c r="D11" s="56"/>
      <c r="E11" s="56"/>
      <c r="F11" s="56"/>
      <c r="G11" s="56"/>
    </row>
    <row r="12" s="25" customFormat="1" ht="18" customHeight="1" spans="1:7">
      <c r="A12" s="56"/>
      <c r="B12" s="56"/>
      <c r="C12" s="56"/>
      <c r="D12" s="56"/>
      <c r="E12" s="56"/>
      <c r="F12" s="56"/>
      <c r="G12" s="56"/>
    </row>
    <row r="13" s="25" customFormat="1" ht="18" customHeight="1" spans="1:7">
      <c r="A13" s="56"/>
      <c r="B13" s="56"/>
      <c r="C13" s="56"/>
      <c r="D13" s="56"/>
      <c r="E13" s="56"/>
      <c r="F13" s="56"/>
      <c r="G13" s="56"/>
    </row>
    <row r="14" s="25" customFormat="1" ht="18" customHeight="1" spans="1:7">
      <c r="A14" s="56"/>
      <c r="B14" s="56"/>
      <c r="C14" s="56"/>
      <c r="D14" s="56"/>
      <c r="E14" s="56"/>
      <c r="F14" s="56"/>
      <c r="G14" s="56"/>
    </row>
    <row r="15" s="25" customFormat="1" ht="14" customHeight="1" spans="1:7">
      <c r="A15" s="56"/>
      <c r="B15" s="56"/>
      <c r="C15" s="56"/>
      <c r="D15" s="56"/>
      <c r="E15" s="56"/>
      <c r="F15" s="56"/>
      <c r="G15" s="56"/>
    </row>
    <row r="16" s="25" customFormat="1" ht="33" customHeight="1" spans="1:7">
      <c r="A16" s="61"/>
      <c r="B16" s="61"/>
      <c r="C16" s="61"/>
      <c r="D16" s="61"/>
      <c r="E16" s="61"/>
      <c r="F16" s="61"/>
      <c r="G16" s="61"/>
    </row>
  </sheetData>
  <mergeCells count="7">
    <mergeCell ref="A2:G2"/>
    <mergeCell ref="F3:G3"/>
    <mergeCell ref="B4:D4"/>
    <mergeCell ref="E4:G4"/>
    <mergeCell ref="A9:G9"/>
    <mergeCell ref="A10:G10"/>
    <mergeCell ref="A4:A5"/>
  </mergeCells>
  <printOptions horizontalCentered="1"/>
  <pageMargins left="0.708333333333333" right="0.708333333333333" top="0.629861111111111" bottom="0.751388888888889" header="0.306944444444444" footer="0.306944444444444"/>
  <pageSetup paperSize="9" firstPageNumber="56" fitToHeight="200" orientation="landscape" useFirstPageNumber="1" horizontalDpi="600" verticalDpi="600"/>
  <headerFooter>
    <oddFooter>&amp;C第 &amp;P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tabSelected="1" workbookViewId="0">
      <selection activeCell="J4" sqref="J4"/>
    </sheetView>
  </sheetViews>
  <sheetFormatPr defaultColWidth="10" defaultRowHeight="13.5" outlineLevelCol="6"/>
  <cols>
    <col min="1" max="1" width="62.25" style="25" customWidth="1"/>
    <col min="2" max="3" width="28.6333333333333" style="25" customWidth="1"/>
    <col min="4" max="4" width="9.76666666666667" style="25" customWidth="1"/>
    <col min="5" max="16384" width="10" style="25"/>
  </cols>
  <sheetData>
    <row r="1" s="25" customFormat="1" ht="23" customHeight="1"/>
    <row r="2" s="25" customFormat="1" ht="14.3" customHeight="1" spans="1:1">
      <c r="A2" s="56"/>
    </row>
    <row r="3" s="25" customFormat="1" ht="28.6" customHeight="1" spans="1:3">
      <c r="A3" s="51" t="s">
        <v>1719</v>
      </c>
      <c r="B3" s="51"/>
      <c r="C3" s="51"/>
    </row>
    <row r="4" s="25" customFormat="1" ht="27" customHeight="1" spans="1:3">
      <c r="A4" s="61"/>
      <c r="B4" s="61"/>
      <c r="C4" s="62" t="s">
        <v>1702</v>
      </c>
    </row>
    <row r="5" s="64" customFormat="1" ht="24" customHeight="1" spans="1:3">
      <c r="A5" s="66" t="s">
        <v>1720</v>
      </c>
      <c r="B5" s="66" t="s">
        <v>1654</v>
      </c>
      <c r="C5" s="66" t="s">
        <v>1721</v>
      </c>
    </row>
    <row r="6" s="64" customFormat="1" ht="32" customHeight="1" spans="1:3">
      <c r="A6" s="67" t="s">
        <v>1722</v>
      </c>
      <c r="B6" s="63">
        <v>12.48</v>
      </c>
      <c r="C6" s="63">
        <v>12.48</v>
      </c>
    </row>
    <row r="7" s="64" customFormat="1" ht="32" customHeight="1" spans="1:3">
      <c r="A7" s="67" t="s">
        <v>1723</v>
      </c>
      <c r="B7" s="63">
        <v>16.75</v>
      </c>
      <c r="C7" s="63">
        <v>16.75</v>
      </c>
    </row>
    <row r="8" s="64" customFormat="1" ht="32" customHeight="1" spans="1:3">
      <c r="A8" s="67" t="s">
        <v>1724</v>
      </c>
      <c r="B8" s="63"/>
      <c r="C8" s="63"/>
    </row>
    <row r="9" s="64" customFormat="1" ht="30" customHeight="1" spans="1:3">
      <c r="A9" s="68" t="s">
        <v>1725</v>
      </c>
      <c r="B9" s="63"/>
      <c r="C9" s="63"/>
    </row>
    <row r="10" s="64" customFormat="1" ht="32" customHeight="1" spans="1:3">
      <c r="A10" s="68" t="s">
        <v>1726</v>
      </c>
      <c r="B10" s="63">
        <v>1.8</v>
      </c>
      <c r="C10" s="63">
        <v>1.8</v>
      </c>
    </row>
    <row r="11" s="64" customFormat="1" ht="32" customHeight="1" spans="1:3">
      <c r="A11" s="67" t="s">
        <v>1727</v>
      </c>
      <c r="B11" s="63">
        <v>2.04</v>
      </c>
      <c r="C11" s="63">
        <v>2.04</v>
      </c>
    </row>
    <row r="12" s="64" customFormat="1" ht="32" customHeight="1" spans="1:3">
      <c r="A12" s="67" t="s">
        <v>1728</v>
      </c>
      <c r="B12" s="63">
        <v>12.24</v>
      </c>
      <c r="C12" s="63">
        <v>12.24</v>
      </c>
    </row>
    <row r="13" s="64" customFormat="1" ht="32" customHeight="1" spans="1:3">
      <c r="A13" s="67" t="s">
        <v>1729</v>
      </c>
      <c r="B13" s="63"/>
      <c r="C13" s="63"/>
    </row>
    <row r="14" s="64" customFormat="1" ht="32" customHeight="1" spans="1:3">
      <c r="A14" s="67" t="s">
        <v>1730</v>
      </c>
      <c r="B14" s="63">
        <v>16.75</v>
      </c>
      <c r="C14" s="63">
        <v>16.75</v>
      </c>
    </row>
    <row r="15" s="65" customFormat="1" ht="69" customHeight="1" spans="1:7">
      <c r="A15" s="69" t="s">
        <v>1731</v>
      </c>
      <c r="B15" s="69"/>
      <c r="C15" s="69"/>
      <c r="D15" s="70"/>
      <c r="E15" s="70"/>
      <c r="F15" s="70"/>
      <c r="G15" s="70"/>
    </row>
    <row r="16" s="25" customFormat="1" spans="1:3">
      <c r="A16" s="61"/>
      <c r="B16" s="61"/>
      <c r="C16" s="61"/>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rstPageNumber="57" fitToHeight="200" orientation="landscape" useFirstPageNumber="1" horizontalDpi="600" verticalDpi="600"/>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tabSelected="1" workbookViewId="0">
      <selection activeCell="J4" sqref="J4"/>
    </sheetView>
  </sheetViews>
  <sheetFormatPr defaultColWidth="10" defaultRowHeight="13.5" outlineLevelCol="6"/>
  <cols>
    <col min="1" max="1" width="60" style="25" customWidth="1"/>
    <col min="2" max="3" width="25.6333333333333" style="25" customWidth="1"/>
    <col min="4" max="4" width="9.76666666666667" style="25" customWidth="1"/>
    <col min="5" max="16384" width="10" style="25"/>
  </cols>
  <sheetData>
    <row r="1" s="25" customFormat="1" ht="23" customHeight="1"/>
    <row r="2" s="25" customFormat="1" ht="14.3" customHeight="1" spans="1:1">
      <c r="A2" s="56"/>
    </row>
    <row r="3" s="25" customFormat="1" ht="28.6" customHeight="1" spans="1:3">
      <c r="A3" s="51" t="s">
        <v>1732</v>
      </c>
      <c r="B3" s="51"/>
      <c r="C3" s="51"/>
    </row>
    <row r="4" s="25" customFormat="1" ht="27" customHeight="1" spans="1:3">
      <c r="A4" s="61"/>
      <c r="B4" s="61"/>
      <c r="C4" s="62" t="s">
        <v>1702</v>
      </c>
    </row>
    <row r="5" s="25" customFormat="1" ht="24" customHeight="1" spans="1:3">
      <c r="A5" s="32" t="s">
        <v>1720</v>
      </c>
      <c r="B5" s="32" t="s">
        <v>1654</v>
      </c>
      <c r="C5" s="32" t="s">
        <v>1721</v>
      </c>
    </row>
    <row r="6" s="25" customFormat="1" ht="32" customHeight="1" spans="1:3">
      <c r="A6" s="58" t="s">
        <v>1722</v>
      </c>
      <c r="B6" s="63">
        <v>12.48</v>
      </c>
      <c r="C6" s="63">
        <v>12.48</v>
      </c>
    </row>
    <row r="7" s="25" customFormat="1" ht="32" customHeight="1" spans="1:3">
      <c r="A7" s="58" t="s">
        <v>1723</v>
      </c>
      <c r="B7" s="63">
        <v>16.75</v>
      </c>
      <c r="C7" s="63">
        <v>16.75</v>
      </c>
    </row>
    <row r="8" s="25" customFormat="1" ht="32" customHeight="1" spans="1:3">
      <c r="A8" s="58" t="s">
        <v>1724</v>
      </c>
      <c r="B8" s="63"/>
      <c r="C8" s="63"/>
    </row>
    <row r="9" s="25" customFormat="1" ht="32" customHeight="1" spans="1:3">
      <c r="A9" s="58" t="s">
        <v>1733</v>
      </c>
      <c r="B9" s="63"/>
      <c r="C9" s="63"/>
    </row>
    <row r="10" s="25" customFormat="1" ht="32" customHeight="1" spans="1:3">
      <c r="A10" s="58" t="s">
        <v>1734</v>
      </c>
      <c r="B10" s="63">
        <v>1.8</v>
      </c>
      <c r="C10" s="63">
        <v>1.8</v>
      </c>
    </row>
    <row r="11" s="25" customFormat="1" ht="32" customHeight="1" spans="1:3">
      <c r="A11" s="58" t="s">
        <v>1727</v>
      </c>
      <c r="B11" s="63">
        <v>2.04</v>
      </c>
      <c r="C11" s="63">
        <v>2.04</v>
      </c>
    </row>
    <row r="12" s="25" customFormat="1" ht="32" customHeight="1" spans="1:3">
      <c r="A12" s="58" t="s">
        <v>1728</v>
      </c>
      <c r="B12" s="63">
        <v>12.24</v>
      </c>
      <c r="C12" s="63">
        <v>12.24</v>
      </c>
    </row>
    <row r="13" s="25" customFormat="1" ht="32" customHeight="1" spans="1:3">
      <c r="A13" s="58" t="s">
        <v>1729</v>
      </c>
      <c r="B13" s="63"/>
      <c r="C13" s="63"/>
    </row>
    <row r="14" s="25" customFormat="1" ht="32" customHeight="1" spans="1:3">
      <c r="A14" s="58" t="s">
        <v>1730</v>
      </c>
      <c r="B14" s="63">
        <v>16.75</v>
      </c>
      <c r="C14" s="63">
        <v>16.75</v>
      </c>
    </row>
    <row r="15" s="27" customFormat="1" ht="69" customHeight="1" spans="1:7">
      <c r="A15" s="38" t="s">
        <v>1735</v>
      </c>
      <c r="B15" s="38"/>
      <c r="C15" s="38"/>
      <c r="D15" s="55"/>
      <c r="E15" s="55"/>
      <c r="F15" s="55"/>
      <c r="G15" s="55"/>
    </row>
    <row r="16" s="25" customFormat="1" spans="1:3">
      <c r="A16" s="61"/>
      <c r="B16" s="61"/>
      <c r="C16" s="61"/>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rstPageNumber="58" fitToHeight="200" orientation="landscape" useFirstPageNumber="1" horizontalDpi="600" verticalDpi="600"/>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tabSelected="1" workbookViewId="0">
      <selection activeCell="J4" sqref="J4"/>
    </sheetView>
  </sheetViews>
  <sheetFormatPr defaultColWidth="10" defaultRowHeight="13.5" outlineLevelCol="2"/>
  <cols>
    <col min="1" max="1" width="60.5" style="25" customWidth="1"/>
    <col min="2" max="3" width="25.6333333333333" style="25" customWidth="1"/>
    <col min="4" max="4" width="9.76666666666667" style="25" customWidth="1"/>
    <col min="5" max="16384" width="10" style="25"/>
  </cols>
  <sheetData>
    <row r="1" s="25" customFormat="1" ht="24" customHeight="1"/>
    <row r="2" s="25" customFormat="1" ht="14.3" customHeight="1" spans="1:1">
      <c r="A2" s="56"/>
    </row>
    <row r="3" s="25" customFormat="1" ht="28.6" customHeight="1" spans="1:3">
      <c r="A3" s="51" t="s">
        <v>1736</v>
      </c>
      <c r="B3" s="51"/>
      <c r="C3" s="51"/>
    </row>
    <row r="4" s="25" customFormat="1" ht="25" customHeight="1" spans="1:3">
      <c r="A4" s="61"/>
      <c r="B4" s="61"/>
      <c r="C4" s="62" t="s">
        <v>1702</v>
      </c>
    </row>
    <row r="5" s="25" customFormat="1" ht="32" customHeight="1" spans="1:3">
      <c r="A5" s="32" t="s">
        <v>1720</v>
      </c>
      <c r="B5" s="32" t="s">
        <v>1654</v>
      </c>
      <c r="C5" s="32" t="s">
        <v>1721</v>
      </c>
    </row>
    <row r="6" s="25" customFormat="1" ht="32" customHeight="1" spans="1:3">
      <c r="A6" s="58" t="s">
        <v>1737</v>
      </c>
      <c r="B6" s="59">
        <v>4.61</v>
      </c>
      <c r="C6" s="59">
        <v>4.61</v>
      </c>
    </row>
    <row r="7" s="25" customFormat="1" ht="32" customHeight="1" spans="1:3">
      <c r="A7" s="58" t="s">
        <v>1738</v>
      </c>
      <c r="B7" s="59">
        <v>13.6</v>
      </c>
      <c r="C7" s="59">
        <v>13.6</v>
      </c>
    </row>
    <row r="8" s="25" customFormat="1" ht="32" customHeight="1" spans="1:3">
      <c r="A8" s="58" t="s">
        <v>1739</v>
      </c>
      <c r="B8" s="59">
        <v>0.57</v>
      </c>
      <c r="C8" s="59">
        <v>9.47</v>
      </c>
    </row>
    <row r="9" s="25" customFormat="1" ht="32" customHeight="1" spans="1:3">
      <c r="A9" s="58" t="s">
        <v>1740</v>
      </c>
      <c r="B9" s="59">
        <v>0.66</v>
      </c>
      <c r="C9" s="59">
        <v>0.66</v>
      </c>
    </row>
    <row r="10" s="25" customFormat="1" ht="32" customHeight="1" spans="1:3">
      <c r="A10" s="58" t="s">
        <v>1741</v>
      </c>
      <c r="B10" s="59">
        <v>4.52</v>
      </c>
      <c r="C10" s="59">
        <v>13.42</v>
      </c>
    </row>
    <row r="11" s="25" customFormat="1" ht="32" customHeight="1" spans="1:3">
      <c r="A11" s="58" t="s">
        <v>1742</v>
      </c>
      <c r="B11" s="59">
        <v>7.27</v>
      </c>
      <c r="C11" s="59"/>
    </row>
    <row r="12" s="25" customFormat="1" ht="32" customHeight="1" spans="1:3">
      <c r="A12" s="58" t="s">
        <v>1743</v>
      </c>
      <c r="B12" s="59">
        <v>4.7</v>
      </c>
      <c r="C12" s="59">
        <v>13.6</v>
      </c>
    </row>
    <row r="13" s="27" customFormat="1" ht="72" customHeight="1" spans="1:3">
      <c r="A13" s="38" t="s">
        <v>1744</v>
      </c>
      <c r="B13" s="38"/>
      <c r="C13" s="38"/>
    </row>
    <row r="14" s="25" customFormat="1" ht="31" customHeight="1" spans="1:3">
      <c r="A14" s="60"/>
      <c r="B14" s="60"/>
      <c r="C14" s="60"/>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rstPageNumber="59" fitToHeight="200" orientation="landscape" useFirstPageNumber="1" horizontalDpi="600" verticalDpi="600"/>
  <headerFooter>
    <oddFooter>&amp;C第 &amp;P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tabSelected="1" workbookViewId="0">
      <selection activeCell="J4" sqref="J4"/>
    </sheetView>
  </sheetViews>
  <sheetFormatPr defaultColWidth="10" defaultRowHeight="13.5" outlineLevelCol="2"/>
  <cols>
    <col min="1" max="1" width="59.3833333333333" style="25" customWidth="1"/>
    <col min="2" max="3" width="25.6333333333333" style="25" customWidth="1"/>
    <col min="4" max="4" width="9.76666666666667" style="25" customWidth="1"/>
    <col min="5" max="16384" width="10" style="25"/>
  </cols>
  <sheetData>
    <row r="1" s="25" customFormat="1" ht="24" customHeight="1"/>
    <row r="2" s="25" customFormat="1" ht="14.3" customHeight="1" spans="1:1">
      <c r="A2" s="56"/>
    </row>
    <row r="3" s="25" customFormat="1" ht="28.6" customHeight="1" spans="1:3">
      <c r="A3" s="51" t="s">
        <v>1745</v>
      </c>
      <c r="B3" s="51"/>
      <c r="C3" s="51"/>
    </row>
    <row r="4" s="26" customFormat="1" ht="25" customHeight="1" spans="1:3">
      <c r="A4" s="57"/>
      <c r="B4" s="57"/>
      <c r="C4" s="41" t="s">
        <v>1702</v>
      </c>
    </row>
    <row r="5" s="26" customFormat="1" ht="32" customHeight="1" spans="1:3">
      <c r="A5" s="32" t="s">
        <v>1720</v>
      </c>
      <c r="B5" s="32" t="s">
        <v>1654</v>
      </c>
      <c r="C5" s="32" t="s">
        <v>1721</v>
      </c>
    </row>
    <row r="6" s="26" customFormat="1" ht="32" customHeight="1" spans="1:3">
      <c r="A6" s="58" t="s">
        <v>1737</v>
      </c>
      <c r="B6" s="59">
        <v>4.61</v>
      </c>
      <c r="C6" s="59">
        <v>4.61</v>
      </c>
    </row>
    <row r="7" s="26" customFormat="1" ht="32" customHeight="1" spans="1:3">
      <c r="A7" s="58" t="s">
        <v>1738</v>
      </c>
      <c r="B7" s="59">
        <v>13.6</v>
      </c>
      <c r="C7" s="59">
        <v>13.6</v>
      </c>
    </row>
    <row r="8" s="26" customFormat="1" ht="32" customHeight="1" spans="1:3">
      <c r="A8" s="58" t="s">
        <v>1739</v>
      </c>
      <c r="B8" s="59">
        <v>0.57</v>
      </c>
      <c r="C8" s="59">
        <v>9.47</v>
      </c>
    </row>
    <row r="9" s="26" customFormat="1" ht="32" customHeight="1" spans="1:3">
      <c r="A9" s="58" t="s">
        <v>1740</v>
      </c>
      <c r="B9" s="59">
        <v>0.66</v>
      </c>
      <c r="C9" s="59">
        <v>0.66</v>
      </c>
    </row>
    <row r="10" s="26" customFormat="1" ht="32" customHeight="1" spans="1:3">
      <c r="A10" s="58" t="s">
        <v>1741</v>
      </c>
      <c r="B10" s="59">
        <v>4.52</v>
      </c>
      <c r="C10" s="59">
        <v>13.42</v>
      </c>
    </row>
    <row r="11" s="26" customFormat="1" ht="32" customHeight="1" spans="1:3">
      <c r="A11" s="58" t="s">
        <v>1746</v>
      </c>
      <c r="B11" s="59">
        <v>7.27</v>
      </c>
      <c r="C11" s="59"/>
    </row>
    <row r="12" s="26" customFormat="1" ht="32" customHeight="1" spans="1:3">
      <c r="A12" s="58" t="s">
        <v>1747</v>
      </c>
      <c r="B12" s="59">
        <v>4.7</v>
      </c>
      <c r="C12" s="59">
        <v>13.6</v>
      </c>
    </row>
    <row r="13" s="27" customFormat="1" ht="65" customHeight="1" spans="1:3">
      <c r="A13" s="38" t="s">
        <v>1748</v>
      </c>
      <c r="B13" s="38"/>
      <c r="C13" s="38"/>
    </row>
    <row r="14" s="25" customFormat="1" ht="31" customHeight="1" spans="1:3">
      <c r="A14" s="60"/>
      <c r="B14" s="60"/>
      <c r="C14" s="60"/>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rstPageNumber="60" fitToHeight="200" orientation="landscape" useFirstPageNumber="1" horizontalDpi="600" verticalDpi="600"/>
  <headerFooter>
    <oddFooter>&amp;C第 &amp;P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7"/>
  <sheetViews>
    <sheetView tabSelected="1" topLeftCell="A10" workbookViewId="0">
      <selection activeCell="J4" sqref="J4"/>
    </sheetView>
  </sheetViews>
  <sheetFormatPr defaultColWidth="10" defaultRowHeight="13.5" outlineLevelCol="3"/>
  <cols>
    <col min="1" max="1" width="36" style="25" customWidth="1"/>
    <col min="2" max="4" width="15.6333333333333" style="25" customWidth="1"/>
    <col min="5" max="16384" width="10" style="25"/>
  </cols>
  <sheetData>
    <row r="1" s="25" customFormat="1" ht="22" customHeight="1"/>
    <row r="2" s="25" customFormat="1" ht="14.3" customHeight="1" spans="1:1">
      <c r="A2" s="50"/>
    </row>
    <row r="3" s="25" customFormat="1" ht="63" customHeight="1" spans="1:4">
      <c r="A3" s="51" t="s">
        <v>1749</v>
      </c>
      <c r="B3" s="51"/>
      <c r="C3" s="51"/>
      <c r="D3" s="51"/>
    </row>
    <row r="4" s="26" customFormat="1" ht="30" customHeight="1" spans="4:4">
      <c r="D4" s="41" t="s">
        <v>1702</v>
      </c>
    </row>
    <row r="5" s="26" customFormat="1" ht="25" customHeight="1" spans="1:4">
      <c r="A5" s="32" t="s">
        <v>1720</v>
      </c>
      <c r="B5" s="32" t="s">
        <v>1750</v>
      </c>
      <c r="C5" s="32" t="s">
        <v>1751</v>
      </c>
      <c r="D5" s="32" t="s">
        <v>1752</v>
      </c>
    </row>
    <row r="6" s="26" customFormat="1" ht="25" customHeight="1" spans="1:4">
      <c r="A6" s="52" t="s">
        <v>1753</v>
      </c>
      <c r="B6" s="43" t="s">
        <v>1754</v>
      </c>
      <c r="C6" s="53">
        <f>SUM(C7,C9)</f>
        <v>11.27</v>
      </c>
      <c r="D6" s="53">
        <f>SUM(D7,D9)</f>
        <v>11.27</v>
      </c>
    </row>
    <row r="7" s="26" customFormat="1" ht="25" customHeight="1" spans="1:4">
      <c r="A7" s="54" t="s">
        <v>1755</v>
      </c>
      <c r="B7" s="43" t="s">
        <v>1710</v>
      </c>
      <c r="C7" s="53">
        <v>1.8</v>
      </c>
      <c r="D7" s="53">
        <v>1.8</v>
      </c>
    </row>
    <row r="8" s="26" customFormat="1" ht="25" customHeight="1" spans="1:4">
      <c r="A8" s="54" t="s">
        <v>1756</v>
      </c>
      <c r="B8" s="43" t="s">
        <v>1711</v>
      </c>
      <c r="C8" s="53">
        <v>1.8</v>
      </c>
      <c r="D8" s="53">
        <v>1.8</v>
      </c>
    </row>
    <row r="9" s="26" customFormat="1" ht="25" customHeight="1" spans="1:4">
      <c r="A9" s="54" t="s">
        <v>1757</v>
      </c>
      <c r="B9" s="43" t="s">
        <v>1758</v>
      </c>
      <c r="C9" s="53">
        <v>9.47</v>
      </c>
      <c r="D9" s="53">
        <v>9.47</v>
      </c>
    </row>
    <row r="10" s="26" customFormat="1" ht="25" customHeight="1" spans="1:4">
      <c r="A10" s="54" t="s">
        <v>1756</v>
      </c>
      <c r="B10" s="43" t="s">
        <v>1713</v>
      </c>
      <c r="C10" s="53">
        <v>0.57</v>
      </c>
      <c r="D10" s="53">
        <v>0.57</v>
      </c>
    </row>
    <row r="11" s="26" customFormat="1" ht="25" customHeight="1" spans="1:4">
      <c r="A11" s="52" t="s">
        <v>1759</v>
      </c>
      <c r="B11" s="43" t="s">
        <v>1760</v>
      </c>
      <c r="C11" s="53">
        <f>SUM(C12:C13)</f>
        <v>2.66</v>
      </c>
      <c r="D11" s="53">
        <f>SUM(D12:D13)</f>
        <v>2.66</v>
      </c>
    </row>
    <row r="12" s="26" customFormat="1" ht="25" customHeight="1" spans="1:4">
      <c r="A12" s="54" t="s">
        <v>1755</v>
      </c>
      <c r="B12" s="43" t="s">
        <v>1761</v>
      </c>
      <c r="C12" s="53">
        <v>2</v>
      </c>
      <c r="D12" s="53">
        <v>2</v>
      </c>
    </row>
    <row r="13" s="26" customFormat="1" ht="25" customHeight="1" spans="1:4">
      <c r="A13" s="54" t="s">
        <v>1757</v>
      </c>
      <c r="B13" s="43" t="s">
        <v>1762</v>
      </c>
      <c r="C13" s="53">
        <v>0.66</v>
      </c>
      <c r="D13" s="53">
        <v>0.66</v>
      </c>
    </row>
    <row r="14" s="26" customFormat="1" ht="25" customHeight="1" spans="1:4">
      <c r="A14" s="52" t="s">
        <v>1763</v>
      </c>
      <c r="B14" s="43" t="s">
        <v>1764</v>
      </c>
      <c r="C14" s="53">
        <f>SUM(C15:C16)</f>
        <v>0.59</v>
      </c>
      <c r="D14" s="53">
        <f>SUM(D15:D16)</f>
        <v>0.59</v>
      </c>
    </row>
    <row r="15" s="26" customFormat="1" ht="25" customHeight="1" spans="1:4">
      <c r="A15" s="54" t="s">
        <v>1755</v>
      </c>
      <c r="B15" s="43" t="s">
        <v>1765</v>
      </c>
      <c r="C15" s="53">
        <v>0.41</v>
      </c>
      <c r="D15" s="53">
        <v>0.41</v>
      </c>
    </row>
    <row r="16" s="26" customFormat="1" ht="25" customHeight="1" spans="1:4">
      <c r="A16" s="54" t="s">
        <v>1757</v>
      </c>
      <c r="B16" s="43" t="s">
        <v>1766</v>
      </c>
      <c r="C16" s="53">
        <v>0.18</v>
      </c>
      <c r="D16" s="53">
        <v>0.18</v>
      </c>
    </row>
    <row r="17" s="26" customFormat="1" ht="25" customHeight="1" spans="1:4">
      <c r="A17" s="52" t="s">
        <v>1767</v>
      </c>
      <c r="B17" s="43" t="s">
        <v>1768</v>
      </c>
      <c r="C17" s="53">
        <f>SUM(C18,C21)</f>
        <v>3.49</v>
      </c>
      <c r="D17" s="53">
        <f>SUM(D18,D21)</f>
        <v>3.49</v>
      </c>
    </row>
    <row r="18" s="26" customFormat="1" ht="25" customHeight="1" spans="1:4">
      <c r="A18" s="54" t="s">
        <v>1755</v>
      </c>
      <c r="B18" s="43" t="s">
        <v>1769</v>
      </c>
      <c r="C18" s="53">
        <v>2.61</v>
      </c>
      <c r="D18" s="53">
        <v>2.61</v>
      </c>
    </row>
    <row r="19" s="26" customFormat="1" ht="25" customHeight="1" spans="1:4">
      <c r="A19" s="54" t="s">
        <v>1770</v>
      </c>
      <c r="B19" s="43"/>
      <c r="C19" s="53">
        <v>2.51</v>
      </c>
      <c r="D19" s="53">
        <v>2.51</v>
      </c>
    </row>
    <row r="20" s="26" customFormat="1" ht="25" customHeight="1" spans="1:4">
      <c r="A20" s="54" t="s">
        <v>1771</v>
      </c>
      <c r="B20" s="43" t="s">
        <v>1772</v>
      </c>
      <c r="C20" s="53">
        <v>0.1</v>
      </c>
      <c r="D20" s="53">
        <v>0.1</v>
      </c>
    </row>
    <row r="21" s="26" customFormat="1" ht="25" customHeight="1" spans="1:4">
      <c r="A21" s="54" t="s">
        <v>1757</v>
      </c>
      <c r="B21" s="43" t="s">
        <v>1773</v>
      </c>
      <c r="C21" s="53">
        <v>0.88</v>
      </c>
      <c r="D21" s="53">
        <v>0.88</v>
      </c>
    </row>
    <row r="22" s="26" customFormat="1" ht="25" customHeight="1" spans="1:4">
      <c r="A22" s="54" t="s">
        <v>1770</v>
      </c>
      <c r="B22" s="43"/>
      <c r="C22" s="53">
        <v>0.62</v>
      </c>
      <c r="D22" s="53">
        <v>0.62</v>
      </c>
    </row>
    <row r="23" s="26" customFormat="1" ht="25" customHeight="1" spans="1:4">
      <c r="A23" s="54" t="s">
        <v>1774</v>
      </c>
      <c r="B23" s="43" t="s">
        <v>1775</v>
      </c>
      <c r="C23" s="53">
        <v>0.26</v>
      </c>
      <c r="D23" s="53">
        <v>0.26</v>
      </c>
    </row>
    <row r="24" s="26" customFormat="1" ht="25" customHeight="1" spans="1:4">
      <c r="A24" s="52" t="s">
        <v>1776</v>
      </c>
      <c r="B24" s="43" t="s">
        <v>1777</v>
      </c>
      <c r="C24" s="53">
        <f>SUM(C25:C26)</f>
        <v>0.99</v>
      </c>
      <c r="D24" s="53">
        <f>SUM(D25:D26)</f>
        <v>0.99</v>
      </c>
    </row>
    <row r="25" s="26" customFormat="1" ht="25" customHeight="1" spans="1:4">
      <c r="A25" s="54" t="s">
        <v>1755</v>
      </c>
      <c r="B25" s="43" t="s">
        <v>1778</v>
      </c>
      <c r="C25" s="53">
        <v>0.4</v>
      </c>
      <c r="D25" s="53">
        <v>0.4</v>
      </c>
    </row>
    <row r="26" s="26" customFormat="1" ht="25" customHeight="1" spans="1:4">
      <c r="A26" s="54" t="s">
        <v>1757</v>
      </c>
      <c r="B26" s="43" t="s">
        <v>1779</v>
      </c>
      <c r="C26" s="53">
        <v>0.59</v>
      </c>
      <c r="D26" s="53">
        <v>0.59</v>
      </c>
    </row>
    <row r="27" s="27" customFormat="1" ht="70" customHeight="1" spans="1:4">
      <c r="A27" s="55" t="s">
        <v>1780</v>
      </c>
      <c r="B27" s="55"/>
      <c r="C27" s="55"/>
      <c r="D27" s="55"/>
    </row>
  </sheetData>
  <mergeCells count="2">
    <mergeCell ref="A3:D3"/>
    <mergeCell ref="A27:D27"/>
  </mergeCells>
  <printOptions horizontalCentered="1"/>
  <pageMargins left="0.708333333333333" right="0.708333333333333" top="0.393055555555556" bottom="0.751388888888889" header="0.306944444444444" footer="0.306944444444444"/>
  <pageSetup paperSize="9" firstPageNumber="61" fitToHeight="200" orientation="portrait" useFirstPageNumber="1" horizontalDpi="600" vertic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F44"/>
  <sheetViews>
    <sheetView showGridLines="0" showZeros="0" tabSelected="1" view="pageBreakPreview" zoomScaleNormal="90" topLeftCell="B1" workbookViewId="0">
      <pane ySplit="3" topLeftCell="A28" activePane="bottomLeft" state="frozen"/>
      <selection/>
      <selection pane="bottomLeft" activeCell="J4" sqref="J4"/>
    </sheetView>
  </sheetViews>
  <sheetFormatPr defaultColWidth="9" defaultRowHeight="14.25" outlineLevelCol="5"/>
  <cols>
    <col min="1" max="1" width="14.5" style="162" customWidth="1"/>
    <col min="2" max="2" width="50.75" style="162" customWidth="1"/>
    <col min="3" max="5" width="20.6333333333333" style="162" customWidth="1"/>
    <col min="6" max="6" width="9" style="282" hidden="1" customWidth="1"/>
    <col min="7" max="16384" width="9" style="282"/>
  </cols>
  <sheetData>
    <row r="1" ht="45" customHeight="1" spans="1:5">
      <c r="A1" s="367"/>
      <c r="B1" s="367" t="s">
        <v>129</v>
      </c>
      <c r="C1" s="367"/>
      <c r="D1" s="367"/>
      <c r="E1" s="367"/>
    </row>
    <row r="2" ht="18.95" customHeight="1" spans="2:5">
      <c r="B2" s="503"/>
      <c r="C2" s="504"/>
      <c r="D2" s="504"/>
      <c r="E2" s="505" t="s">
        <v>2</v>
      </c>
    </row>
    <row r="3" s="500" customFormat="1" ht="45" customHeight="1" spans="1:6">
      <c r="A3" s="506" t="s">
        <v>3</v>
      </c>
      <c r="B3" s="375" t="s">
        <v>4</v>
      </c>
      <c r="C3" s="288" t="s">
        <v>5</v>
      </c>
      <c r="D3" s="288" t="s">
        <v>6</v>
      </c>
      <c r="E3" s="288" t="s">
        <v>130</v>
      </c>
      <c r="F3" s="289" t="s">
        <v>8</v>
      </c>
    </row>
    <row r="4" ht="32.1" customHeight="1" spans="1:6">
      <c r="A4" s="507" t="s">
        <v>9</v>
      </c>
      <c r="B4" s="508" t="s">
        <v>10</v>
      </c>
      <c r="C4" s="87">
        <f>SUM(C5:C19)</f>
        <v>43081</v>
      </c>
      <c r="D4" s="87">
        <f>SUM(D5:D19)</f>
        <v>25205</v>
      </c>
      <c r="E4" s="333">
        <f t="shared" ref="E4:E7" si="0">IFERROR(D4/C4-1,"")</f>
        <v>-0.4149</v>
      </c>
      <c r="F4" s="293" t="str">
        <f t="shared" ref="F4:F40" si="1">IF(LEN(A4)=3,"是",IF(B4&lt;&gt;"",IF(SUM(C4:D4)&lt;&gt;0,"是","否"),"是"))</f>
        <v>是</v>
      </c>
    </row>
    <row r="5" ht="32.1" customHeight="1" spans="1:6">
      <c r="A5" s="385" t="s">
        <v>11</v>
      </c>
      <c r="B5" s="509" t="s">
        <v>12</v>
      </c>
      <c r="C5" s="91">
        <v>19189</v>
      </c>
      <c r="D5" s="510">
        <v>10237</v>
      </c>
      <c r="E5" s="333">
        <f t="shared" si="0"/>
        <v>-0.4665</v>
      </c>
      <c r="F5" s="293" t="str">
        <f t="shared" si="1"/>
        <v>是</v>
      </c>
    </row>
    <row r="6" ht="32.1" customHeight="1" spans="1:6">
      <c r="A6" s="385" t="s">
        <v>13</v>
      </c>
      <c r="B6" s="509" t="s">
        <v>14</v>
      </c>
      <c r="C6" s="91">
        <v>2296</v>
      </c>
      <c r="D6" s="510">
        <v>231</v>
      </c>
      <c r="E6" s="333">
        <f t="shared" si="0"/>
        <v>-0.8994</v>
      </c>
      <c r="F6" s="293" t="str">
        <f t="shared" si="1"/>
        <v>是</v>
      </c>
    </row>
    <row r="7" ht="32.1" customHeight="1" spans="1:6">
      <c r="A7" s="385" t="s">
        <v>15</v>
      </c>
      <c r="B7" s="509" t="s">
        <v>16</v>
      </c>
      <c r="C7" s="91">
        <v>699</v>
      </c>
      <c r="D7" s="510">
        <v>560</v>
      </c>
      <c r="E7" s="333">
        <f t="shared" si="0"/>
        <v>-0.1989</v>
      </c>
      <c r="F7" s="293" t="str">
        <f t="shared" si="1"/>
        <v>是</v>
      </c>
    </row>
    <row r="8" customFormat="1" ht="32.1" customHeight="1" spans="1:6">
      <c r="A8" s="511" t="s">
        <v>17</v>
      </c>
      <c r="B8" s="512" t="s">
        <v>18</v>
      </c>
      <c r="C8" s="91">
        <v>2059</v>
      </c>
      <c r="D8" s="513">
        <v>2562</v>
      </c>
      <c r="E8" s="514">
        <f>IF(C8&gt;0,D8/C8-1,IF(C8&lt;0,-(D8/C8-1),""))</f>
        <v>0.2443</v>
      </c>
      <c r="F8" s="293" t="str">
        <f t="shared" si="1"/>
        <v>是</v>
      </c>
    </row>
    <row r="9" ht="32.1" customHeight="1" spans="1:6">
      <c r="A9" s="385" t="s">
        <v>19</v>
      </c>
      <c r="B9" s="509" t="s">
        <v>20</v>
      </c>
      <c r="C9" s="91">
        <v>1982</v>
      </c>
      <c r="D9" s="510">
        <v>2776</v>
      </c>
      <c r="E9" s="333">
        <f>IFERROR(D9/C9-1,"")</f>
        <v>0.4006</v>
      </c>
      <c r="F9" s="293" t="str">
        <f t="shared" si="1"/>
        <v>是</v>
      </c>
    </row>
    <row r="10" customFormat="1" ht="32.1" customHeight="1" spans="1:6">
      <c r="A10" s="511" t="s">
        <v>21</v>
      </c>
      <c r="B10" s="512" t="s">
        <v>22</v>
      </c>
      <c r="C10" s="91">
        <v>1110</v>
      </c>
      <c r="D10" s="513">
        <v>349</v>
      </c>
      <c r="E10" s="514">
        <f>IF(C10&gt;0,D10/C10-1,IF(C10&lt;0,-(D10/C10-1),""))</f>
        <v>-0.6856</v>
      </c>
      <c r="F10" s="293" t="str">
        <f t="shared" si="1"/>
        <v>是</v>
      </c>
    </row>
    <row r="11" customFormat="1" ht="32.1" customHeight="1" spans="1:6">
      <c r="A11" s="511" t="s">
        <v>23</v>
      </c>
      <c r="B11" s="512" t="s">
        <v>24</v>
      </c>
      <c r="C11" s="91">
        <v>1646</v>
      </c>
      <c r="D11" s="513">
        <v>1390</v>
      </c>
      <c r="E11" s="514">
        <f>IF(C11&gt;0,D11/C11-1,IF(C11&lt;0,-(D11/C11-1),""))</f>
        <v>-0.1555</v>
      </c>
      <c r="F11" s="293" t="str">
        <f t="shared" si="1"/>
        <v>是</v>
      </c>
    </row>
    <row r="12" customFormat="1" ht="32.1" customHeight="1" spans="1:6">
      <c r="A12" s="511" t="s">
        <v>25</v>
      </c>
      <c r="B12" s="512" t="s">
        <v>26</v>
      </c>
      <c r="C12" s="91">
        <v>890</v>
      </c>
      <c r="D12" s="513">
        <v>705</v>
      </c>
      <c r="E12" s="514">
        <f>IF(C12&gt;0,D12/C12-1,IF(C12&lt;0,-(D12/C12-1),""))</f>
        <v>-0.2079</v>
      </c>
      <c r="F12" s="293" t="str">
        <f t="shared" si="1"/>
        <v>是</v>
      </c>
    </row>
    <row r="13" customFormat="1" ht="32.1" customHeight="1" spans="1:6">
      <c r="A13" s="511" t="s">
        <v>27</v>
      </c>
      <c r="B13" s="512" t="s">
        <v>28</v>
      </c>
      <c r="C13" s="91">
        <v>1765</v>
      </c>
      <c r="D13" s="513">
        <v>2057</v>
      </c>
      <c r="E13" s="514">
        <f>IF(C13&gt;0,D13/C13-1,IF(C13&lt;0,-(D13/C13-1),""))</f>
        <v>0.1654</v>
      </c>
      <c r="F13" s="293" t="str">
        <f t="shared" si="1"/>
        <v>是</v>
      </c>
    </row>
    <row r="14" customFormat="1" ht="32.1" customHeight="1" spans="1:6">
      <c r="A14" s="511" t="s">
        <v>29</v>
      </c>
      <c r="B14" s="512" t="s">
        <v>30</v>
      </c>
      <c r="C14" s="91">
        <v>1090</v>
      </c>
      <c r="D14" s="513">
        <v>165</v>
      </c>
      <c r="E14" s="514">
        <f>IF(C14&gt;0,D14/C14-1,IF(C14&lt;0,-(D14/C14-1),""))</f>
        <v>-0.8486</v>
      </c>
      <c r="F14" s="293" t="str">
        <f t="shared" si="1"/>
        <v>是</v>
      </c>
    </row>
    <row r="15" ht="32.1" customHeight="1" spans="1:6">
      <c r="A15" s="385" t="s">
        <v>31</v>
      </c>
      <c r="B15" s="509" t="s">
        <v>32</v>
      </c>
      <c r="C15" s="91">
        <v>186</v>
      </c>
      <c r="D15" s="510">
        <v>2663</v>
      </c>
      <c r="E15" s="333">
        <f>IFERROR(D15/C15-1,"")</f>
        <v>13.3172</v>
      </c>
      <c r="F15" s="293" t="str">
        <f t="shared" si="1"/>
        <v>是</v>
      </c>
    </row>
    <row r="16" customFormat="1" ht="32.1" customHeight="1" spans="1:6">
      <c r="A16" s="511" t="s">
        <v>33</v>
      </c>
      <c r="B16" s="512" t="s">
        <v>34</v>
      </c>
      <c r="C16" s="91">
        <v>3561</v>
      </c>
      <c r="D16" s="513">
        <v>1187</v>
      </c>
      <c r="E16" s="514">
        <f>IF(C16&gt;0,D16/C16-1,IF(C16&lt;0,-(D16/C16-1),""))</f>
        <v>-0.6667</v>
      </c>
      <c r="F16" s="293" t="str">
        <f t="shared" si="1"/>
        <v>是</v>
      </c>
    </row>
    <row r="17" customFormat="1" ht="32.1" customHeight="1" spans="1:6">
      <c r="A17" s="511" t="s">
        <v>35</v>
      </c>
      <c r="B17" s="512" t="s">
        <v>36</v>
      </c>
      <c r="C17" s="91">
        <v>6271</v>
      </c>
      <c r="D17" s="513"/>
      <c r="E17" s="514">
        <f>IF(C17&gt;0,D17/C17-1,IF(C17&lt;0,-(D17/C17-1),""))</f>
        <v>-1</v>
      </c>
      <c r="F17" s="293" t="str">
        <f t="shared" si="1"/>
        <v>是</v>
      </c>
    </row>
    <row r="18" customFormat="1" ht="32.1" customHeight="1" spans="1:6">
      <c r="A18" s="511" t="s">
        <v>37</v>
      </c>
      <c r="B18" s="512" t="s">
        <v>38</v>
      </c>
      <c r="C18" s="91">
        <v>346</v>
      </c>
      <c r="D18" s="513">
        <v>323</v>
      </c>
      <c r="E18" s="514">
        <f>IF(C18&gt;0,D18/C18-1,IF(C18&lt;0,-(D18/C18-1),""))</f>
        <v>-0.0665</v>
      </c>
      <c r="F18" s="293" t="str">
        <f t="shared" si="1"/>
        <v>是</v>
      </c>
    </row>
    <row r="19" customFormat="1" ht="32.1" customHeight="1" spans="1:6">
      <c r="A19" s="569" t="s">
        <v>131</v>
      </c>
      <c r="B19" s="512" t="s">
        <v>40</v>
      </c>
      <c r="C19" s="91">
        <v>-9</v>
      </c>
      <c r="D19" s="513">
        <v>0</v>
      </c>
      <c r="E19" s="514">
        <f>IF(C19&gt;0,D19/C19-1,IF(C19&lt;0,-(D19/C19-1),""))</f>
        <v>1</v>
      </c>
      <c r="F19" s="293" t="str">
        <f t="shared" si="1"/>
        <v>是</v>
      </c>
    </row>
    <row r="20" ht="32.1" customHeight="1" spans="1:6">
      <c r="A20" s="382" t="s">
        <v>41</v>
      </c>
      <c r="B20" s="508" t="s">
        <v>42</v>
      </c>
      <c r="C20" s="87">
        <f>SUM(C21:C28)</f>
        <v>25573</v>
      </c>
      <c r="D20" s="87">
        <f>SUM(D21:D28)</f>
        <v>41069</v>
      </c>
      <c r="E20" s="333">
        <f t="shared" ref="E20:E25" si="2">IFERROR(D20/C20-1,"")</f>
        <v>0.606</v>
      </c>
      <c r="F20" s="293" t="str">
        <f t="shared" si="1"/>
        <v>是</v>
      </c>
    </row>
    <row r="21" ht="32.1" customHeight="1" spans="1:6">
      <c r="A21" s="515" t="s">
        <v>43</v>
      </c>
      <c r="B21" s="509" t="s">
        <v>44</v>
      </c>
      <c r="C21" s="91">
        <v>3267</v>
      </c>
      <c r="D21" s="510">
        <v>2628</v>
      </c>
      <c r="E21" s="333">
        <f t="shared" si="2"/>
        <v>-0.1956</v>
      </c>
      <c r="F21" s="293" t="str">
        <f t="shared" si="1"/>
        <v>是</v>
      </c>
    </row>
    <row r="22" ht="32.1" customHeight="1" spans="1:6">
      <c r="A22" s="385" t="s">
        <v>45</v>
      </c>
      <c r="B22" s="516" t="s">
        <v>46</v>
      </c>
      <c r="C22" s="91">
        <v>5035</v>
      </c>
      <c r="D22" s="510">
        <v>32610</v>
      </c>
      <c r="E22" s="333">
        <f t="shared" si="2"/>
        <v>5.4767</v>
      </c>
      <c r="F22" s="293" t="str">
        <f t="shared" si="1"/>
        <v>是</v>
      </c>
    </row>
    <row r="23" ht="32.1" customHeight="1" spans="1:6">
      <c r="A23" s="385" t="s">
        <v>47</v>
      </c>
      <c r="B23" s="509" t="s">
        <v>48</v>
      </c>
      <c r="C23" s="91">
        <v>3075</v>
      </c>
      <c r="D23" s="510">
        <v>2200</v>
      </c>
      <c r="E23" s="333">
        <f t="shared" si="2"/>
        <v>-0.2846</v>
      </c>
      <c r="F23" s="293" t="str">
        <f t="shared" si="1"/>
        <v>是</v>
      </c>
    </row>
    <row r="24" ht="32.1" customHeight="1" spans="1:6">
      <c r="A24" s="385" t="s">
        <v>49</v>
      </c>
      <c r="B24" s="509" t="s">
        <v>50</v>
      </c>
      <c r="C24" s="91">
        <v>0</v>
      </c>
      <c r="D24" s="510">
        <v>0</v>
      </c>
      <c r="E24" s="333" t="str">
        <f t="shared" si="2"/>
        <v/>
      </c>
      <c r="F24" s="293" t="str">
        <f t="shared" si="1"/>
        <v>否</v>
      </c>
    </row>
    <row r="25" ht="32.1" customHeight="1" spans="1:6">
      <c r="A25" s="385" t="s">
        <v>51</v>
      </c>
      <c r="B25" s="509" t="s">
        <v>52</v>
      </c>
      <c r="C25" s="91">
        <v>13379</v>
      </c>
      <c r="D25" s="510">
        <v>3192</v>
      </c>
      <c r="E25" s="333">
        <f t="shared" si="2"/>
        <v>-0.7614</v>
      </c>
      <c r="F25" s="293" t="str">
        <f t="shared" si="1"/>
        <v>是</v>
      </c>
    </row>
    <row r="26" customFormat="1" ht="32.1" customHeight="1" spans="1:6">
      <c r="A26" s="511" t="s">
        <v>53</v>
      </c>
      <c r="B26" s="512" t="s">
        <v>54</v>
      </c>
      <c r="C26" s="91">
        <v>194</v>
      </c>
      <c r="D26" s="513">
        <v>0</v>
      </c>
      <c r="E26" s="514">
        <f>IF(C26&gt;0,D26/C26-1,IF(C26&lt;0,-(D26/C26-1),""))</f>
        <v>-1</v>
      </c>
      <c r="F26" s="293" t="str">
        <f t="shared" si="1"/>
        <v>是</v>
      </c>
    </row>
    <row r="27" ht="32.1" customHeight="1" spans="1:6">
      <c r="A27" s="385" t="s">
        <v>55</v>
      </c>
      <c r="B27" s="509" t="s">
        <v>56</v>
      </c>
      <c r="C27" s="91">
        <v>621</v>
      </c>
      <c r="D27" s="510">
        <v>437</v>
      </c>
      <c r="E27" s="333">
        <f t="shared" ref="E27:E37" si="3">IFERROR(D27/C27-1,"")</f>
        <v>-0.2963</v>
      </c>
      <c r="F27" s="293" t="str">
        <f t="shared" si="1"/>
        <v>是</v>
      </c>
    </row>
    <row r="28" ht="32.1" customHeight="1" spans="1:6">
      <c r="A28" s="385" t="s">
        <v>57</v>
      </c>
      <c r="B28" s="509" t="s">
        <v>58</v>
      </c>
      <c r="C28" s="91">
        <v>2</v>
      </c>
      <c r="D28" s="510">
        <v>2</v>
      </c>
      <c r="E28" s="333">
        <f t="shared" si="3"/>
        <v>0</v>
      </c>
      <c r="F28" s="293" t="str">
        <f t="shared" si="1"/>
        <v>是</v>
      </c>
    </row>
    <row r="29" ht="32.1" customHeight="1" spans="1:6">
      <c r="A29" s="385"/>
      <c r="B29" s="509"/>
      <c r="C29" s="91"/>
      <c r="D29" s="510"/>
      <c r="E29" s="333" t="str">
        <f t="shared" si="3"/>
        <v/>
      </c>
      <c r="F29" s="293" t="str">
        <f t="shared" si="1"/>
        <v>是</v>
      </c>
    </row>
    <row r="30" s="370" customFormat="1" ht="32.1" customHeight="1" spans="1:6">
      <c r="A30" s="517"/>
      <c r="B30" s="518" t="s">
        <v>132</v>
      </c>
      <c r="C30" s="87">
        <f>SUM(C4,C20)</f>
        <v>68654</v>
      </c>
      <c r="D30" s="87">
        <f>SUM(D4,D20)</f>
        <v>66274</v>
      </c>
      <c r="E30" s="333">
        <f t="shared" si="3"/>
        <v>-0.0347</v>
      </c>
      <c r="F30" s="293" t="str">
        <f t="shared" si="1"/>
        <v>是</v>
      </c>
    </row>
    <row r="31" ht="32.1" customHeight="1" spans="1:6">
      <c r="A31" s="382">
        <v>105</v>
      </c>
      <c r="B31" s="519" t="s">
        <v>60</v>
      </c>
      <c r="C31" s="91">
        <v>17990</v>
      </c>
      <c r="D31" s="510">
        <v>25100</v>
      </c>
      <c r="E31" s="333">
        <f t="shared" si="3"/>
        <v>0.3952</v>
      </c>
      <c r="F31" s="293" t="str">
        <f t="shared" si="1"/>
        <v>是</v>
      </c>
    </row>
    <row r="32" ht="32.1" customHeight="1" spans="1:6">
      <c r="A32" s="345">
        <v>110</v>
      </c>
      <c r="B32" s="520" t="s">
        <v>61</v>
      </c>
      <c r="C32" s="87">
        <f>SUM(C33:C39)</f>
        <v>252984</v>
      </c>
      <c r="D32" s="87">
        <f>SUM(D33:D39)</f>
        <v>267227</v>
      </c>
      <c r="E32" s="333">
        <f t="shared" si="3"/>
        <v>0.0563</v>
      </c>
      <c r="F32" s="293" t="str">
        <f t="shared" si="1"/>
        <v>是</v>
      </c>
    </row>
    <row r="33" ht="32.1" customHeight="1" spans="1:6">
      <c r="A33" s="408">
        <v>11001</v>
      </c>
      <c r="B33" s="348" t="s">
        <v>62</v>
      </c>
      <c r="C33" s="91">
        <v>-2805</v>
      </c>
      <c r="D33" s="510">
        <v>-1532</v>
      </c>
      <c r="E33" s="333">
        <f t="shared" si="3"/>
        <v>-0.4538</v>
      </c>
      <c r="F33" s="293" t="str">
        <f t="shared" si="1"/>
        <v>是</v>
      </c>
    </row>
    <row r="34" ht="32.1" customHeight="1" spans="1:6">
      <c r="A34" s="408"/>
      <c r="B34" s="348" t="s">
        <v>63</v>
      </c>
      <c r="C34" s="91">
        <v>145108</v>
      </c>
      <c r="D34" s="510">
        <v>148163</v>
      </c>
      <c r="E34" s="333">
        <f t="shared" si="3"/>
        <v>0.0211</v>
      </c>
      <c r="F34" s="293" t="str">
        <f t="shared" si="1"/>
        <v>是</v>
      </c>
    </row>
    <row r="35" ht="32.1" customHeight="1" spans="1:6">
      <c r="A35" s="408">
        <v>11006</v>
      </c>
      <c r="B35" s="348" t="s">
        <v>133</v>
      </c>
      <c r="C35" s="91">
        <v>60564</v>
      </c>
      <c r="D35" s="510">
        <v>81291</v>
      </c>
      <c r="E35" s="333">
        <f t="shared" si="3"/>
        <v>0.3422</v>
      </c>
      <c r="F35" s="293" t="str">
        <f t="shared" si="1"/>
        <v>是</v>
      </c>
    </row>
    <row r="36" ht="32.1" customHeight="1" spans="1:6">
      <c r="A36" s="408">
        <v>11008</v>
      </c>
      <c r="B36" s="348" t="s">
        <v>64</v>
      </c>
      <c r="C36" s="91"/>
      <c r="D36" s="510"/>
      <c r="E36" s="333" t="str">
        <f t="shared" si="3"/>
        <v/>
      </c>
      <c r="F36" s="293" t="str">
        <f t="shared" si="1"/>
        <v>否</v>
      </c>
    </row>
    <row r="37" ht="32.1" customHeight="1" spans="1:6">
      <c r="A37" s="408">
        <v>11009</v>
      </c>
      <c r="B37" s="348" t="s">
        <v>65</v>
      </c>
      <c r="C37" s="91">
        <v>27711</v>
      </c>
      <c r="D37" s="510">
        <v>37620</v>
      </c>
      <c r="E37" s="333">
        <f t="shared" si="3"/>
        <v>0.3576</v>
      </c>
      <c r="F37" s="293" t="str">
        <f t="shared" si="1"/>
        <v>是</v>
      </c>
    </row>
    <row r="38" s="501" customFormat="1" ht="32.1" customHeight="1" spans="1:6">
      <c r="A38" s="521">
        <v>11013</v>
      </c>
      <c r="B38" s="522" t="s">
        <v>66</v>
      </c>
      <c r="C38" s="523">
        <v>0</v>
      </c>
      <c r="D38" s="513"/>
      <c r="E38" s="524"/>
      <c r="F38" s="293" t="str">
        <f t="shared" si="1"/>
        <v>否</v>
      </c>
    </row>
    <row r="39" s="502" customFormat="1" ht="32.1" customHeight="1" spans="1:6">
      <c r="A39" s="408">
        <v>11015</v>
      </c>
      <c r="B39" s="356" t="s">
        <v>67</v>
      </c>
      <c r="C39" s="91">
        <v>22406</v>
      </c>
      <c r="D39" s="510">
        <v>1685</v>
      </c>
      <c r="E39" s="333">
        <f>IFERROR(D39/C39-1,"")</f>
        <v>-0.9248</v>
      </c>
      <c r="F39" s="293" t="str">
        <f t="shared" si="1"/>
        <v>是</v>
      </c>
    </row>
    <row r="40" ht="32.1" customHeight="1" spans="1:6">
      <c r="A40" s="525"/>
      <c r="B40" s="526" t="s">
        <v>68</v>
      </c>
      <c r="C40" s="87">
        <f>SUM(C30:C32)</f>
        <v>339628</v>
      </c>
      <c r="D40" s="87">
        <f>SUM(D30:D32)</f>
        <v>358601</v>
      </c>
      <c r="E40" s="333">
        <f>IFERROR(D40/C40-1,"")</f>
        <v>0.0559</v>
      </c>
      <c r="F40" s="293" t="str">
        <f t="shared" si="1"/>
        <v>是</v>
      </c>
    </row>
    <row r="41" spans="4:4">
      <c r="D41" s="527"/>
    </row>
    <row r="42" spans="4:4">
      <c r="D42" s="527"/>
    </row>
    <row r="43" spans="4:4">
      <c r="D43" s="527"/>
    </row>
    <row r="44" spans="4:4">
      <c r="D44" s="527"/>
    </row>
  </sheetData>
  <autoFilter xmlns:etc="http://www.wps.cn/officeDocument/2017/etCustomData" ref="A3:F40" etc:filterBottomFollowUsedRange="0">
    <extLst/>
  </autoFilter>
  <mergeCells count="1">
    <mergeCell ref="B1:E1"/>
  </mergeCells>
  <conditionalFormatting sqref="E2">
    <cfRule type="cellIs" dxfId="0" priority="48" stopIfTrue="1" operator="lessThanOrEqual">
      <formula>-1</formula>
    </cfRule>
  </conditionalFormatting>
  <conditionalFormatting sqref="D20">
    <cfRule type="expression" dxfId="1" priority="11" stopIfTrue="1">
      <formula>"len($A:$A)=3"</formula>
    </cfRule>
  </conditionalFormatting>
  <conditionalFormatting sqref="A31:B31">
    <cfRule type="expression" dxfId="1" priority="54" stopIfTrue="1">
      <formula>"len($A:$A)=3"</formula>
    </cfRule>
  </conditionalFormatting>
  <conditionalFormatting sqref="C31">
    <cfRule type="expression" dxfId="1" priority="4" stopIfTrue="1">
      <formula>"len($A:$A)=3"</formula>
    </cfRule>
    <cfRule type="expression" dxfId="1" priority="3" stopIfTrue="1">
      <formula>"len($A:$A)=3"</formula>
    </cfRule>
  </conditionalFormatting>
  <conditionalFormatting sqref="C32:D32">
    <cfRule type="expression" dxfId="1" priority="53" stopIfTrue="1">
      <formula>"len($A:$A)=3"</formula>
    </cfRule>
  </conditionalFormatting>
  <conditionalFormatting sqref="C35">
    <cfRule type="expression" dxfId="1" priority="8" stopIfTrue="1">
      <formula>"len($A:$A)=3"</formula>
    </cfRule>
    <cfRule type="expression" dxfId="1" priority="7" stopIfTrue="1">
      <formula>"len($A:$A)=3"</formula>
    </cfRule>
  </conditionalFormatting>
  <conditionalFormatting sqref="C37">
    <cfRule type="expression" dxfId="1" priority="6" stopIfTrue="1">
      <formula>"len($A:$A)=3"</formula>
    </cfRule>
    <cfRule type="expression" dxfId="1" priority="5" stopIfTrue="1">
      <formula>"len($A:$A)=3"</formula>
    </cfRule>
  </conditionalFormatting>
  <conditionalFormatting sqref="C39">
    <cfRule type="expression" dxfId="1" priority="2" stopIfTrue="1">
      <formula>"len($A:$A)=3"</formula>
    </cfRule>
    <cfRule type="expression" dxfId="1" priority="1" stopIfTrue="1">
      <formula>"len($A:$A)=3"</formula>
    </cfRule>
  </conditionalFormatting>
  <conditionalFormatting sqref="B7:B8">
    <cfRule type="expression" dxfId="1" priority="46" stopIfTrue="1">
      <formula>"len($A:$A)=3"</formula>
    </cfRule>
  </conditionalFormatting>
  <conditionalFormatting sqref="B38:B39">
    <cfRule type="expression" dxfId="1" priority="22" stopIfTrue="1">
      <formula>"len($A:$A)=3"</formula>
    </cfRule>
    <cfRule type="expression" dxfId="1" priority="23" stopIfTrue="1">
      <formula>"len($A:$A)=3"</formula>
    </cfRule>
  </conditionalFormatting>
  <conditionalFormatting sqref="C5:C19">
    <cfRule type="expression" dxfId="1" priority="14" stopIfTrue="1">
      <formula>"len($A:$A)=3"</formula>
    </cfRule>
  </conditionalFormatting>
  <conditionalFormatting sqref="C21:C28">
    <cfRule type="expression" dxfId="1" priority="13" stopIfTrue="1">
      <formula>"len($A:$A)=3"</formula>
    </cfRule>
    <cfRule type="expression" dxfId="1" priority="12" stopIfTrue="1">
      <formula>"len($A:$A)=3"</formula>
    </cfRule>
  </conditionalFormatting>
  <conditionalFormatting sqref="C33:C34">
    <cfRule type="expression" dxfId="1" priority="10" stopIfTrue="1">
      <formula>"len($A:$A)=3"</formula>
    </cfRule>
    <cfRule type="expression" dxfId="1" priority="9" stopIfTrue="1">
      <formula>"len($A:$A)=3"</formula>
    </cfRule>
  </conditionalFormatting>
  <conditionalFormatting sqref="F4:F58">
    <cfRule type="cellIs" dxfId="2" priority="38" stopIfTrue="1" operator="lessThan">
      <formula>0</formula>
    </cfRule>
  </conditionalFormatting>
  <conditionalFormatting sqref="A4:D4 A5:B19 A20:C20 A21:B28">
    <cfRule type="expression" dxfId="1" priority="44" stopIfTrue="1">
      <formula>"len($A:$A)=3"</formula>
    </cfRule>
  </conditionalFormatting>
  <conditionalFormatting sqref="B4:D4 B5:B6">
    <cfRule type="expression" dxfId="1" priority="47" stopIfTrue="1">
      <formula>"len($A:$A)=3"</formula>
    </cfRule>
  </conditionalFormatting>
  <conditionalFormatting sqref="C5 C6:C19">
    <cfRule type="expression" dxfId="1" priority="15" stopIfTrue="1">
      <formula>"len($A:$A)=3"</formula>
    </cfRule>
  </conditionalFormatting>
  <conditionalFormatting sqref="A29:C29 B40:C58 D40:D44">
    <cfRule type="expression" dxfId="1" priority="55" stopIfTrue="1">
      <formula>"len($A:$A)=3"</formula>
    </cfRule>
  </conditionalFormatting>
  <conditionalFormatting sqref="B29:C29 B31 C32:D32 C38">
    <cfRule type="expression" dxfId="1" priority="67" stopIfTrue="1">
      <formula>"len($A:$A)=3"</formula>
    </cfRule>
  </conditionalFormatting>
  <conditionalFormatting sqref="A32:B32 A35:B35">
    <cfRule type="expression" dxfId="1" priority="27" stopIfTrue="1">
      <formula>"len($A:$A)=3"</formula>
    </cfRule>
  </conditionalFormatting>
  <conditionalFormatting sqref="B32:B34 B39">
    <cfRule type="expression" dxfId="1" priority="28" stopIfTrue="1">
      <formula>"len($A:$A)=3"</formula>
    </cfRule>
  </conditionalFormatting>
  <conditionalFormatting sqref="A33:B34">
    <cfRule type="expression" dxfId="1" priority="26" stopIfTrue="1">
      <formula>"len($A:$A)=3"</formula>
    </cfRule>
  </conditionalFormatting>
  <conditionalFormatting sqref="A36:B44">
    <cfRule type="expression" dxfId="1" priority="24" stopIfTrue="1">
      <formula>"len($A:$A)=3"</formula>
    </cfRule>
  </conditionalFormatting>
  <conditionalFormatting sqref="C36 C38">
    <cfRule type="expression" dxfId="1" priority="50" stopIfTrue="1">
      <formula>"len($A:$A)=3"</formula>
    </cfRule>
  </conditionalFormatting>
  <conditionalFormatting sqref="A38:B39">
    <cfRule type="expression" dxfId="1" priority="21"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5" orientation="portrait" useFirstPageNumber="1" horizontalDpi="600"/>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tabSelected="1" workbookViewId="0">
      <selection activeCell="J4" sqref="J4"/>
    </sheetView>
  </sheetViews>
  <sheetFormatPr defaultColWidth="8.88333333333333" defaultRowHeight="13.5" outlineLevelCol="5"/>
  <cols>
    <col min="1" max="1" width="8.88333333333333" style="25"/>
    <col min="2" max="2" width="49.3833333333333" style="25" customWidth="1"/>
    <col min="3" max="6" width="20.6333333333333" style="25" customWidth="1"/>
    <col min="7" max="16384" width="8.88333333333333" style="25"/>
  </cols>
  <sheetData>
    <row r="1" s="25" customFormat="1" spans="1:1">
      <c r="A1" s="39"/>
    </row>
    <row r="2" s="25" customFormat="1" ht="45" customHeight="1" spans="1:6">
      <c r="A2" s="28" t="s">
        <v>1781</v>
      </c>
      <c r="B2" s="28"/>
      <c r="C2" s="28"/>
      <c r="D2" s="28"/>
      <c r="E2" s="28"/>
      <c r="F2" s="28"/>
    </row>
    <row r="3" s="26" customFormat="1" ht="18" customHeight="1" spans="2:6">
      <c r="B3" s="40" t="s">
        <v>1702</v>
      </c>
      <c r="C3" s="41"/>
      <c r="D3" s="41"/>
      <c r="E3" s="41"/>
      <c r="F3" s="41"/>
    </row>
    <row r="4" s="26" customFormat="1" ht="30" customHeight="1" spans="1:6">
      <c r="A4" s="31" t="s">
        <v>4</v>
      </c>
      <c r="B4" s="31"/>
      <c r="C4" s="32" t="s">
        <v>1708</v>
      </c>
      <c r="D4" s="32" t="s">
        <v>1751</v>
      </c>
      <c r="E4" s="32" t="s">
        <v>1752</v>
      </c>
      <c r="F4" s="32" t="s">
        <v>1782</v>
      </c>
    </row>
    <row r="5" s="26" customFormat="1" ht="30" customHeight="1" spans="1:6">
      <c r="A5" s="42" t="s">
        <v>1783</v>
      </c>
      <c r="B5" s="42"/>
      <c r="C5" s="43" t="s">
        <v>1709</v>
      </c>
      <c r="D5" s="44">
        <f>SUM(D6:D7)</f>
        <v>30.35</v>
      </c>
      <c r="E5" s="44">
        <f>SUM(E6:E7)</f>
        <v>30.35</v>
      </c>
      <c r="F5" s="45"/>
    </row>
    <row r="6" s="26" customFormat="1" ht="30" customHeight="1" spans="1:6">
      <c r="A6" s="46" t="s">
        <v>1784</v>
      </c>
      <c r="B6" s="46"/>
      <c r="C6" s="43" t="s">
        <v>1710</v>
      </c>
      <c r="D6" s="44">
        <v>16.75</v>
      </c>
      <c r="E6" s="44">
        <v>16.75</v>
      </c>
      <c r="F6" s="45"/>
    </row>
    <row r="7" s="26" customFormat="1" ht="30" customHeight="1" spans="1:6">
      <c r="A7" s="46" t="s">
        <v>1785</v>
      </c>
      <c r="B7" s="46"/>
      <c r="C7" s="43" t="s">
        <v>1711</v>
      </c>
      <c r="D7" s="44">
        <v>13.6</v>
      </c>
      <c r="E7" s="44">
        <v>13.6</v>
      </c>
      <c r="F7" s="45"/>
    </row>
    <row r="8" s="26" customFormat="1" ht="30" customHeight="1" spans="1:6">
      <c r="A8" s="47" t="s">
        <v>1786</v>
      </c>
      <c r="B8" s="47"/>
      <c r="C8" s="43" t="s">
        <v>1712</v>
      </c>
      <c r="D8" s="44"/>
      <c r="E8" s="44">
        <v>7.27</v>
      </c>
      <c r="F8" s="45"/>
    </row>
    <row r="9" s="26" customFormat="1" ht="30" customHeight="1" spans="1:6">
      <c r="A9" s="46" t="s">
        <v>1784</v>
      </c>
      <c r="B9" s="46"/>
      <c r="C9" s="43" t="s">
        <v>1713</v>
      </c>
      <c r="D9" s="44"/>
      <c r="E9" s="44"/>
      <c r="F9" s="45"/>
    </row>
    <row r="10" s="26" customFormat="1" ht="30" customHeight="1" spans="1:6">
      <c r="A10" s="46" t="s">
        <v>1785</v>
      </c>
      <c r="B10" s="46"/>
      <c r="C10" s="43" t="s">
        <v>1714</v>
      </c>
      <c r="D10" s="44"/>
      <c r="E10" s="44">
        <v>7.27</v>
      </c>
      <c r="F10" s="45"/>
    </row>
    <row r="11" s="27" customFormat="1" ht="41" customHeight="1" spans="1:6">
      <c r="A11" s="38" t="s">
        <v>1787</v>
      </c>
      <c r="B11" s="38"/>
      <c r="C11" s="38"/>
      <c r="D11" s="38"/>
      <c r="E11" s="38"/>
      <c r="F11" s="38"/>
    </row>
    <row r="14" s="25" customFormat="1" ht="19.5" spans="1:1">
      <c r="A14" s="48"/>
    </row>
    <row r="15" s="25" customFormat="1" ht="19" customHeight="1" spans="1:1">
      <c r="A15" s="49"/>
    </row>
    <row r="16" s="25" customFormat="1" ht="29" customHeight="1"/>
    <row r="17" s="25" customFormat="1" ht="29" customHeight="1"/>
    <row r="18" s="25" customFormat="1" ht="29" customHeight="1"/>
    <row r="19" s="25" customFormat="1" ht="29" customHeight="1"/>
    <row r="20" s="25" customFormat="1" ht="30" customHeight="1" spans="1:1">
      <c r="A20" s="49"/>
    </row>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rstPageNumber="62" fitToHeight="200" orientation="landscape" useFirstPageNumber="1" horizontalDpi="600" verticalDpi="600"/>
  <headerFooter>
    <oddFooter>&amp;C第 &amp;P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6"/>
  <sheetViews>
    <sheetView tabSelected="1" workbookViewId="0">
      <selection activeCell="J4" sqref="J4"/>
    </sheetView>
  </sheetViews>
  <sheetFormatPr defaultColWidth="8.88333333333333" defaultRowHeight="13.5" outlineLevelRow="5" outlineLevelCol="5"/>
  <cols>
    <col min="1" max="1" width="8.88333333333333" style="25"/>
    <col min="2" max="6" width="24.2166666666667" style="25" customWidth="1"/>
    <col min="7" max="16384" width="8.88333333333333" style="25"/>
  </cols>
  <sheetData>
    <row r="1" s="25" customFormat="1" ht="24" customHeight="1"/>
    <row r="2" s="25" customFormat="1" ht="27" spans="1:6">
      <c r="A2" s="28" t="s">
        <v>1788</v>
      </c>
      <c r="B2" s="29"/>
      <c r="C2" s="29"/>
      <c r="D2" s="29"/>
      <c r="E2" s="29"/>
      <c r="F2" s="29"/>
    </row>
    <row r="3" s="25" customFormat="1" ht="23" customHeight="1" spans="1:6">
      <c r="A3" s="30" t="s">
        <v>1702</v>
      </c>
      <c r="B3" s="30"/>
      <c r="C3" s="30"/>
      <c r="D3" s="30"/>
      <c r="E3" s="30"/>
      <c r="F3" s="30"/>
    </row>
    <row r="4" s="26" customFormat="1" ht="30" customHeight="1" spans="1:6">
      <c r="A4" s="31" t="s">
        <v>1789</v>
      </c>
      <c r="B4" s="32" t="s">
        <v>1660</v>
      </c>
      <c r="C4" s="32" t="s">
        <v>1790</v>
      </c>
      <c r="D4" s="32" t="s">
        <v>1791</v>
      </c>
      <c r="E4" s="32" t="s">
        <v>1792</v>
      </c>
      <c r="F4" s="32" t="s">
        <v>1793</v>
      </c>
    </row>
    <row r="5" s="26" customFormat="1" ht="83" customHeight="1" spans="1:6">
      <c r="A5" s="33">
        <v>1</v>
      </c>
      <c r="B5" s="34" t="s">
        <v>1794</v>
      </c>
      <c r="C5" s="35" t="s">
        <v>1795</v>
      </c>
      <c r="D5" s="36" t="s">
        <v>1796</v>
      </c>
      <c r="E5" s="36" t="s">
        <v>1797</v>
      </c>
      <c r="F5" s="37">
        <v>7.27</v>
      </c>
    </row>
    <row r="6" s="27" customFormat="1" ht="33" customHeight="1" spans="1:6">
      <c r="A6" s="38" t="s">
        <v>1798</v>
      </c>
      <c r="B6" s="38"/>
      <c r="C6" s="38"/>
      <c r="D6" s="38"/>
      <c r="E6" s="38"/>
      <c r="F6" s="38"/>
    </row>
  </sheetData>
  <mergeCells count="3">
    <mergeCell ref="A2:F2"/>
    <mergeCell ref="A3:F3"/>
    <mergeCell ref="A6:F6"/>
  </mergeCells>
  <printOptions horizontalCentered="1"/>
  <pageMargins left="0.708333333333333" right="0.708333333333333" top="0.751388888888889" bottom="0.751388888888889" header="0.306944444444444" footer="0.306944444444444"/>
  <pageSetup paperSize="9" firstPageNumber="63" fitToHeight="200" orientation="landscape" useFirstPageNumber="1" horizontalDpi="600" verticalDpi="600"/>
  <headerFooter>
    <oddFooter>&amp;C第 &amp;P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207"/>
  <sheetViews>
    <sheetView tabSelected="1" view="pageBreakPreview" zoomScaleNormal="100" topLeftCell="C191" workbookViewId="0">
      <selection activeCell="J4" sqref="J4"/>
    </sheetView>
  </sheetViews>
  <sheetFormatPr defaultColWidth="8" defaultRowHeight="12"/>
  <cols>
    <col min="1" max="1" width="25.3833333333333" style="10"/>
    <col min="2" max="2" width="24.5" style="10" customWidth="1"/>
    <col min="3" max="5" width="20.6333333333333" style="10" customWidth="1"/>
    <col min="6" max="6" width="14.3333333333333" style="10" customWidth="1"/>
    <col min="7" max="7" width="20.6333333333333" style="10" customWidth="1"/>
    <col min="8" max="9" width="13.3333333333333" style="10" customWidth="1"/>
    <col min="10" max="10" width="27" style="10" customWidth="1"/>
    <col min="11" max="16384" width="8" style="10"/>
  </cols>
  <sheetData>
    <row r="2" s="10" customFormat="1" ht="39" customHeight="1" spans="1:10">
      <c r="A2" s="12" t="s">
        <v>1799</v>
      </c>
      <c r="B2" s="12"/>
      <c r="C2" s="12"/>
      <c r="D2" s="12"/>
      <c r="E2" s="12"/>
      <c r="F2" s="12"/>
      <c r="G2" s="12"/>
      <c r="H2" s="12"/>
      <c r="I2" s="12"/>
      <c r="J2" s="12"/>
    </row>
    <row r="3" s="10" customFormat="1" ht="23" customHeight="1" spans="1:1">
      <c r="A3" s="13"/>
    </row>
    <row r="4" s="11" customFormat="1" ht="44.25" customHeight="1" spans="1:10">
      <c r="A4" s="14" t="s">
        <v>1800</v>
      </c>
      <c r="B4" s="14" t="s">
        <v>1801</v>
      </c>
      <c r="C4" s="14" t="s">
        <v>1802</v>
      </c>
      <c r="D4" s="14" t="s">
        <v>1803</v>
      </c>
      <c r="E4" s="14" t="s">
        <v>1804</v>
      </c>
      <c r="F4" s="14" t="s">
        <v>1805</v>
      </c>
      <c r="G4" s="14" t="s">
        <v>1806</v>
      </c>
      <c r="H4" s="14" t="s">
        <v>1807</v>
      </c>
      <c r="I4" s="14" t="s">
        <v>1808</v>
      </c>
      <c r="J4" s="14" t="s">
        <v>1809</v>
      </c>
    </row>
    <row r="5" s="10" customFormat="1" ht="18.75" spans="1:10">
      <c r="A5" s="15">
        <v>1</v>
      </c>
      <c r="B5" s="15">
        <v>2</v>
      </c>
      <c r="C5" s="15">
        <v>3</v>
      </c>
      <c r="D5" s="15">
        <v>4</v>
      </c>
      <c r="E5" s="15">
        <v>5</v>
      </c>
      <c r="F5" s="15">
        <v>6</v>
      </c>
      <c r="G5" s="15">
        <v>7</v>
      </c>
      <c r="H5" s="15">
        <v>8</v>
      </c>
      <c r="I5" s="15">
        <v>9</v>
      </c>
      <c r="J5" s="15">
        <v>10</v>
      </c>
    </row>
    <row r="6" s="10" customFormat="1" ht="27" customHeight="1" spans="1:10">
      <c r="A6" s="16" t="s">
        <v>1810</v>
      </c>
      <c r="B6" s="16" t="s">
        <v>1811</v>
      </c>
      <c r="C6" s="17" t="s">
        <v>1812</v>
      </c>
      <c r="D6" s="17" t="s">
        <v>1813</v>
      </c>
      <c r="E6" s="17" t="s">
        <v>1813</v>
      </c>
      <c r="F6" s="18"/>
      <c r="G6" s="18"/>
      <c r="H6" s="18" t="s">
        <v>1813</v>
      </c>
      <c r="I6" s="18"/>
      <c r="J6" s="17"/>
    </row>
    <row r="7" s="10" customFormat="1" ht="27" customHeight="1" spans="1:10">
      <c r="A7" s="19"/>
      <c r="B7" s="19"/>
      <c r="C7" s="17" t="s">
        <v>1813</v>
      </c>
      <c r="D7" s="17" t="s">
        <v>1814</v>
      </c>
      <c r="E7" s="17" t="s">
        <v>1813</v>
      </c>
      <c r="F7" s="18"/>
      <c r="G7" s="18"/>
      <c r="H7" s="18" t="s">
        <v>1813</v>
      </c>
      <c r="I7" s="18"/>
      <c r="J7" s="17"/>
    </row>
    <row r="8" s="10" customFormat="1" ht="59" customHeight="1" spans="1:10">
      <c r="A8" s="19"/>
      <c r="B8" s="19"/>
      <c r="C8" s="17" t="s">
        <v>1813</v>
      </c>
      <c r="D8" s="17" t="s">
        <v>1813</v>
      </c>
      <c r="E8" s="17" t="s">
        <v>1815</v>
      </c>
      <c r="F8" s="18" t="s">
        <v>1816</v>
      </c>
      <c r="G8" s="570" t="s">
        <v>1817</v>
      </c>
      <c r="H8" s="18" t="s">
        <v>1818</v>
      </c>
      <c r="I8" s="18" t="s">
        <v>1819</v>
      </c>
      <c r="J8" s="17" t="s">
        <v>1820</v>
      </c>
    </row>
    <row r="9" s="10" customFormat="1" ht="43" customHeight="1" spans="1:10">
      <c r="A9" s="19"/>
      <c r="B9" s="19"/>
      <c r="C9" s="17" t="s">
        <v>1813</v>
      </c>
      <c r="D9" s="17" t="s">
        <v>1813</v>
      </c>
      <c r="E9" s="17" t="s">
        <v>1821</v>
      </c>
      <c r="F9" s="18" t="s">
        <v>1816</v>
      </c>
      <c r="G9" s="570" t="s">
        <v>1822</v>
      </c>
      <c r="H9" s="18" t="s">
        <v>1818</v>
      </c>
      <c r="I9" s="18" t="s">
        <v>1819</v>
      </c>
      <c r="J9" s="17" t="s">
        <v>1823</v>
      </c>
    </row>
    <row r="10" s="10" customFormat="1" ht="45" customHeight="1" spans="1:10">
      <c r="A10" s="19"/>
      <c r="B10" s="19"/>
      <c r="C10" s="17" t="s">
        <v>1813</v>
      </c>
      <c r="D10" s="17" t="s">
        <v>1813</v>
      </c>
      <c r="E10" s="17" t="s">
        <v>1824</v>
      </c>
      <c r="F10" s="18" t="s">
        <v>1816</v>
      </c>
      <c r="G10" s="570" t="s">
        <v>1825</v>
      </c>
      <c r="H10" s="18" t="s">
        <v>1818</v>
      </c>
      <c r="I10" s="18" t="s">
        <v>1819</v>
      </c>
      <c r="J10" s="17" t="s">
        <v>1826</v>
      </c>
    </row>
    <row r="11" s="10" customFormat="1" ht="35" customHeight="1" spans="1:10">
      <c r="A11" s="19"/>
      <c r="B11" s="19"/>
      <c r="C11" s="17" t="s">
        <v>1813</v>
      </c>
      <c r="D11" s="17" t="s">
        <v>1813</v>
      </c>
      <c r="E11" s="17" t="s">
        <v>1827</v>
      </c>
      <c r="F11" s="18" t="s">
        <v>1816</v>
      </c>
      <c r="G11" s="570" t="s">
        <v>1828</v>
      </c>
      <c r="H11" s="18" t="s">
        <v>1818</v>
      </c>
      <c r="I11" s="18" t="s">
        <v>1819</v>
      </c>
      <c r="J11" s="17" t="s">
        <v>1829</v>
      </c>
    </row>
    <row r="12" s="10" customFormat="1" ht="35" customHeight="1" spans="1:10">
      <c r="A12" s="19"/>
      <c r="B12" s="19"/>
      <c r="C12" s="17" t="s">
        <v>1813</v>
      </c>
      <c r="D12" s="17" t="s">
        <v>1830</v>
      </c>
      <c r="E12" s="17" t="s">
        <v>1813</v>
      </c>
      <c r="F12" s="18"/>
      <c r="G12" s="18"/>
      <c r="H12" s="18" t="s">
        <v>1813</v>
      </c>
      <c r="I12" s="18"/>
      <c r="J12" s="17"/>
    </row>
    <row r="13" s="10" customFormat="1" ht="54" customHeight="1" spans="1:10">
      <c r="A13" s="19"/>
      <c r="B13" s="19"/>
      <c r="C13" s="17" t="s">
        <v>1813</v>
      </c>
      <c r="D13" s="17" t="s">
        <v>1813</v>
      </c>
      <c r="E13" s="17" t="s">
        <v>1831</v>
      </c>
      <c r="F13" s="18" t="s">
        <v>1832</v>
      </c>
      <c r="G13" s="570" t="s">
        <v>1833</v>
      </c>
      <c r="H13" s="18" t="s">
        <v>1834</v>
      </c>
      <c r="I13" s="18" t="s">
        <v>1819</v>
      </c>
      <c r="J13" s="17" t="s">
        <v>1835</v>
      </c>
    </row>
    <row r="14" s="10" customFormat="1" ht="42" customHeight="1" spans="1:10">
      <c r="A14" s="19"/>
      <c r="B14" s="19"/>
      <c r="C14" s="17" t="s">
        <v>1813</v>
      </c>
      <c r="D14" s="17" t="s">
        <v>1813</v>
      </c>
      <c r="E14" s="17" t="s">
        <v>1836</v>
      </c>
      <c r="F14" s="18" t="s">
        <v>1816</v>
      </c>
      <c r="G14" s="570" t="s">
        <v>1837</v>
      </c>
      <c r="H14" s="18" t="s">
        <v>1834</v>
      </c>
      <c r="I14" s="18" t="s">
        <v>1819</v>
      </c>
      <c r="J14" s="17" t="s">
        <v>1838</v>
      </c>
    </row>
    <row r="15" s="10" customFormat="1" ht="35" customHeight="1" spans="1:10">
      <c r="A15" s="19"/>
      <c r="B15" s="19"/>
      <c r="C15" s="17" t="s">
        <v>1813</v>
      </c>
      <c r="D15" s="17" t="s">
        <v>1839</v>
      </c>
      <c r="E15" s="17" t="s">
        <v>1813</v>
      </c>
      <c r="F15" s="18"/>
      <c r="G15" s="18"/>
      <c r="H15" s="18" t="s">
        <v>1813</v>
      </c>
      <c r="I15" s="18"/>
      <c r="J15" s="17"/>
    </row>
    <row r="16" s="10" customFormat="1" ht="35" customHeight="1" spans="1:10">
      <c r="A16" s="19"/>
      <c r="B16" s="19"/>
      <c r="C16" s="17" t="s">
        <v>1813</v>
      </c>
      <c r="D16" s="17" t="s">
        <v>1813</v>
      </c>
      <c r="E16" s="17" t="s">
        <v>1840</v>
      </c>
      <c r="F16" s="18" t="s">
        <v>1832</v>
      </c>
      <c r="G16" s="570" t="s">
        <v>1841</v>
      </c>
      <c r="H16" s="18" t="s">
        <v>1842</v>
      </c>
      <c r="I16" s="18" t="s">
        <v>1819</v>
      </c>
      <c r="J16" s="17" t="s">
        <v>1843</v>
      </c>
    </row>
    <row r="17" s="10" customFormat="1" ht="35" customHeight="1" spans="1:10">
      <c r="A17" s="19"/>
      <c r="B17" s="19"/>
      <c r="C17" s="17" t="s">
        <v>1813</v>
      </c>
      <c r="D17" s="17" t="s">
        <v>1844</v>
      </c>
      <c r="E17" s="17" t="s">
        <v>1813</v>
      </c>
      <c r="F17" s="18"/>
      <c r="G17" s="18"/>
      <c r="H17" s="18" t="s">
        <v>1813</v>
      </c>
      <c r="I17" s="18"/>
      <c r="J17" s="17"/>
    </row>
    <row r="18" s="10" customFormat="1" ht="35" customHeight="1" spans="1:10">
      <c r="A18" s="20"/>
      <c r="B18" s="20"/>
      <c r="C18" s="17" t="s">
        <v>1813</v>
      </c>
      <c r="D18" s="17" t="s">
        <v>1813</v>
      </c>
      <c r="E18" s="17" t="s">
        <v>1845</v>
      </c>
      <c r="F18" s="18" t="s">
        <v>1846</v>
      </c>
      <c r="G18" s="570" t="s">
        <v>1847</v>
      </c>
      <c r="H18" s="18" t="s">
        <v>1848</v>
      </c>
      <c r="I18" s="18" t="s">
        <v>1819</v>
      </c>
      <c r="J18" s="17" t="s">
        <v>1849</v>
      </c>
    </row>
    <row r="19" s="10" customFormat="1" ht="55" customHeight="1" spans="1:10">
      <c r="A19" s="16" t="s">
        <v>1810</v>
      </c>
      <c r="B19" s="16" t="s">
        <v>1850</v>
      </c>
      <c r="C19" s="17" t="s">
        <v>1813</v>
      </c>
      <c r="D19" s="17" t="s">
        <v>1813</v>
      </c>
      <c r="E19" s="17" t="s">
        <v>1851</v>
      </c>
      <c r="F19" s="18" t="s">
        <v>1846</v>
      </c>
      <c r="G19" s="570" t="s">
        <v>1852</v>
      </c>
      <c r="H19" s="18" t="s">
        <v>1848</v>
      </c>
      <c r="I19" s="18" t="s">
        <v>1819</v>
      </c>
      <c r="J19" s="17" t="s">
        <v>1853</v>
      </c>
    </row>
    <row r="20" s="10" customFormat="1" ht="51" customHeight="1" spans="1:10">
      <c r="A20" s="19"/>
      <c r="B20" s="19"/>
      <c r="C20" s="17" t="s">
        <v>1813</v>
      </c>
      <c r="D20" s="17" t="s">
        <v>1813</v>
      </c>
      <c r="E20" s="17" t="s">
        <v>1854</v>
      </c>
      <c r="F20" s="18" t="s">
        <v>1846</v>
      </c>
      <c r="G20" s="570" t="s">
        <v>1855</v>
      </c>
      <c r="H20" s="18" t="s">
        <v>1848</v>
      </c>
      <c r="I20" s="18" t="s">
        <v>1819</v>
      </c>
      <c r="J20" s="17" t="s">
        <v>1856</v>
      </c>
    </row>
    <row r="21" s="10" customFormat="1" ht="46" customHeight="1" spans="1:10">
      <c r="A21" s="19"/>
      <c r="B21" s="19"/>
      <c r="C21" s="17" t="s">
        <v>1813</v>
      </c>
      <c r="D21" s="17" t="s">
        <v>1813</v>
      </c>
      <c r="E21" s="17" t="s">
        <v>1857</v>
      </c>
      <c r="F21" s="18" t="s">
        <v>1846</v>
      </c>
      <c r="G21" s="570" t="s">
        <v>1858</v>
      </c>
      <c r="H21" s="18" t="s">
        <v>1848</v>
      </c>
      <c r="I21" s="18" t="s">
        <v>1819</v>
      </c>
      <c r="J21" s="17" t="s">
        <v>1859</v>
      </c>
    </row>
    <row r="22" s="10" customFormat="1" ht="35" customHeight="1" spans="1:10">
      <c r="A22" s="19"/>
      <c r="B22" s="19"/>
      <c r="C22" s="17" t="s">
        <v>1860</v>
      </c>
      <c r="D22" s="17" t="s">
        <v>1813</v>
      </c>
      <c r="E22" s="17" t="s">
        <v>1813</v>
      </c>
      <c r="F22" s="18"/>
      <c r="G22" s="18"/>
      <c r="H22" s="18" t="s">
        <v>1813</v>
      </c>
      <c r="I22" s="18"/>
      <c r="J22" s="17"/>
    </row>
    <row r="23" s="10" customFormat="1" ht="35" customHeight="1" spans="1:10">
      <c r="A23" s="19"/>
      <c r="B23" s="19"/>
      <c r="C23" s="17" t="s">
        <v>1813</v>
      </c>
      <c r="D23" s="17" t="s">
        <v>1861</v>
      </c>
      <c r="E23" s="17" t="s">
        <v>1813</v>
      </c>
      <c r="F23" s="18"/>
      <c r="G23" s="18"/>
      <c r="H23" s="18" t="s">
        <v>1813</v>
      </c>
      <c r="I23" s="18"/>
      <c r="J23" s="17"/>
    </row>
    <row r="24" s="10" customFormat="1" ht="54" customHeight="1" spans="1:10">
      <c r="A24" s="19"/>
      <c r="B24" s="19"/>
      <c r="C24" s="17" t="s">
        <v>1813</v>
      </c>
      <c r="D24" s="17" t="s">
        <v>1813</v>
      </c>
      <c r="E24" s="17" t="s">
        <v>1862</v>
      </c>
      <c r="F24" s="18" t="s">
        <v>1832</v>
      </c>
      <c r="G24" s="570" t="s">
        <v>1863</v>
      </c>
      <c r="H24" s="18" t="s">
        <v>1834</v>
      </c>
      <c r="I24" s="18" t="s">
        <v>1864</v>
      </c>
      <c r="J24" s="17" t="s">
        <v>1865</v>
      </c>
    </row>
    <row r="25" s="10" customFormat="1" ht="35" customHeight="1" spans="1:10">
      <c r="A25" s="19"/>
      <c r="B25" s="19"/>
      <c r="C25" s="17" t="s">
        <v>1813</v>
      </c>
      <c r="D25" s="17" t="s">
        <v>1866</v>
      </c>
      <c r="E25" s="17" t="s">
        <v>1813</v>
      </c>
      <c r="F25" s="18"/>
      <c r="G25" s="18"/>
      <c r="H25" s="18" t="s">
        <v>1813</v>
      </c>
      <c r="I25" s="18"/>
      <c r="J25" s="17"/>
    </row>
    <row r="26" s="10" customFormat="1" ht="99" customHeight="1" spans="1:10">
      <c r="A26" s="19"/>
      <c r="B26" s="19"/>
      <c r="C26" s="17" t="s">
        <v>1813</v>
      </c>
      <c r="D26" s="17" t="s">
        <v>1813</v>
      </c>
      <c r="E26" s="17" t="s">
        <v>1867</v>
      </c>
      <c r="F26" s="18" t="s">
        <v>1816</v>
      </c>
      <c r="G26" s="570" t="s">
        <v>1868</v>
      </c>
      <c r="H26" s="18" t="s">
        <v>1869</v>
      </c>
      <c r="I26" s="18" t="s">
        <v>1864</v>
      </c>
      <c r="J26" s="17" t="s">
        <v>1870</v>
      </c>
    </row>
    <row r="27" s="10" customFormat="1" ht="41" customHeight="1" spans="1:10">
      <c r="A27" s="19"/>
      <c r="B27" s="19"/>
      <c r="C27" s="17" t="s">
        <v>1871</v>
      </c>
      <c r="D27" s="17" t="s">
        <v>1813</v>
      </c>
      <c r="E27" s="17" t="s">
        <v>1813</v>
      </c>
      <c r="F27" s="18"/>
      <c r="G27" s="18"/>
      <c r="H27" s="18" t="s">
        <v>1813</v>
      </c>
      <c r="I27" s="18"/>
      <c r="J27" s="17"/>
    </row>
    <row r="28" s="10" customFormat="1" ht="38" customHeight="1" spans="1:10">
      <c r="A28" s="19"/>
      <c r="B28" s="19"/>
      <c r="C28" s="17" t="s">
        <v>1813</v>
      </c>
      <c r="D28" s="17" t="s">
        <v>1872</v>
      </c>
      <c r="E28" s="17" t="s">
        <v>1813</v>
      </c>
      <c r="F28" s="18"/>
      <c r="G28" s="18"/>
      <c r="H28" s="18" t="s">
        <v>1813</v>
      </c>
      <c r="I28" s="18"/>
      <c r="J28" s="17"/>
    </row>
    <row r="29" s="10" customFormat="1" ht="52" customHeight="1" spans="1:10">
      <c r="A29" s="20"/>
      <c r="B29" s="20"/>
      <c r="C29" s="17" t="s">
        <v>1813</v>
      </c>
      <c r="D29" s="17" t="s">
        <v>1813</v>
      </c>
      <c r="E29" s="17" t="s">
        <v>1873</v>
      </c>
      <c r="F29" s="18" t="s">
        <v>1816</v>
      </c>
      <c r="G29" s="570" t="s">
        <v>1874</v>
      </c>
      <c r="H29" s="18" t="s">
        <v>1834</v>
      </c>
      <c r="I29" s="18" t="s">
        <v>1819</v>
      </c>
      <c r="J29" s="17" t="s">
        <v>1875</v>
      </c>
    </row>
    <row r="30" s="10" customFormat="1" ht="30" customHeight="1" spans="1:10">
      <c r="A30" s="16" t="s">
        <v>1876</v>
      </c>
      <c r="B30" s="21" t="s">
        <v>1877</v>
      </c>
      <c r="C30" s="17" t="s">
        <v>1812</v>
      </c>
      <c r="D30" s="17" t="s">
        <v>1813</v>
      </c>
      <c r="E30" s="17" t="s">
        <v>1813</v>
      </c>
      <c r="F30" s="18"/>
      <c r="G30" s="18"/>
      <c r="H30" s="18" t="s">
        <v>1813</v>
      </c>
      <c r="I30" s="18"/>
      <c r="J30" s="17"/>
    </row>
    <row r="31" s="10" customFormat="1" ht="27" customHeight="1" spans="1:10">
      <c r="A31" s="19"/>
      <c r="B31" s="22"/>
      <c r="C31" s="17" t="s">
        <v>1813</v>
      </c>
      <c r="D31" s="17" t="s">
        <v>1814</v>
      </c>
      <c r="E31" s="17" t="s">
        <v>1813</v>
      </c>
      <c r="F31" s="18"/>
      <c r="G31" s="18"/>
      <c r="H31" s="18" t="s">
        <v>1813</v>
      </c>
      <c r="I31" s="18"/>
      <c r="J31" s="17"/>
    </row>
    <row r="32" s="10" customFormat="1" ht="39" customHeight="1" spans="1:10">
      <c r="A32" s="19"/>
      <c r="B32" s="22"/>
      <c r="C32" s="17" t="s">
        <v>1813</v>
      </c>
      <c r="D32" s="17" t="s">
        <v>1813</v>
      </c>
      <c r="E32" s="17" t="s">
        <v>1878</v>
      </c>
      <c r="F32" s="18" t="s">
        <v>1832</v>
      </c>
      <c r="G32" s="570" t="s">
        <v>1879</v>
      </c>
      <c r="H32" s="18" t="s">
        <v>1818</v>
      </c>
      <c r="I32" s="18" t="s">
        <v>1819</v>
      </c>
      <c r="J32" s="17" t="s">
        <v>1880</v>
      </c>
    </row>
    <row r="33" s="10" customFormat="1" ht="29" customHeight="1" spans="1:10">
      <c r="A33" s="19"/>
      <c r="B33" s="22"/>
      <c r="C33" s="17" t="s">
        <v>1813</v>
      </c>
      <c r="D33" s="17" t="s">
        <v>1830</v>
      </c>
      <c r="E33" s="17" t="s">
        <v>1813</v>
      </c>
      <c r="F33" s="18"/>
      <c r="G33" s="18"/>
      <c r="H33" s="18"/>
      <c r="I33" s="18"/>
      <c r="J33" s="17"/>
    </row>
    <row r="34" s="10" customFormat="1" ht="38" customHeight="1" spans="1:10">
      <c r="A34" s="19"/>
      <c r="B34" s="22"/>
      <c r="C34" s="17" t="s">
        <v>1813</v>
      </c>
      <c r="D34" s="17" t="s">
        <v>1813</v>
      </c>
      <c r="E34" s="17" t="s">
        <v>1881</v>
      </c>
      <c r="F34" s="18" t="s">
        <v>1816</v>
      </c>
      <c r="G34" s="570" t="s">
        <v>1874</v>
      </c>
      <c r="H34" s="18" t="s">
        <v>1834</v>
      </c>
      <c r="I34" s="18" t="s">
        <v>1819</v>
      </c>
      <c r="J34" s="17" t="s">
        <v>1882</v>
      </c>
    </row>
    <row r="35" s="10" customFormat="1" ht="36" customHeight="1" spans="1:10">
      <c r="A35" s="19"/>
      <c r="B35" s="22"/>
      <c r="C35" s="17" t="s">
        <v>1813</v>
      </c>
      <c r="D35" s="17" t="s">
        <v>1813</v>
      </c>
      <c r="E35" s="17" t="s">
        <v>1883</v>
      </c>
      <c r="F35" s="18" t="s">
        <v>1816</v>
      </c>
      <c r="G35" s="570" t="s">
        <v>1874</v>
      </c>
      <c r="H35" s="18" t="s">
        <v>1834</v>
      </c>
      <c r="I35" s="18" t="s">
        <v>1819</v>
      </c>
      <c r="J35" s="17" t="s">
        <v>1882</v>
      </c>
    </row>
    <row r="36" s="10" customFormat="1" ht="35" customHeight="1" spans="1:10">
      <c r="A36" s="19"/>
      <c r="B36" s="22"/>
      <c r="C36" s="17" t="s">
        <v>1813</v>
      </c>
      <c r="D36" s="17" t="s">
        <v>1839</v>
      </c>
      <c r="E36" s="17" t="s">
        <v>1813</v>
      </c>
      <c r="F36" s="18"/>
      <c r="G36" s="18"/>
      <c r="H36" s="18"/>
      <c r="I36" s="18"/>
      <c r="J36" s="17"/>
    </row>
    <row r="37" s="10" customFormat="1" ht="35" customHeight="1" spans="1:10">
      <c r="A37" s="19"/>
      <c r="B37" s="22"/>
      <c r="C37" s="17" t="s">
        <v>1813</v>
      </c>
      <c r="D37" s="17" t="s">
        <v>1813</v>
      </c>
      <c r="E37" s="17" t="s">
        <v>1884</v>
      </c>
      <c r="F37" s="18" t="s">
        <v>1846</v>
      </c>
      <c r="G37" s="570" t="s">
        <v>1885</v>
      </c>
      <c r="H37" s="18" t="s">
        <v>1886</v>
      </c>
      <c r="I37" s="18" t="s">
        <v>1819</v>
      </c>
      <c r="J37" s="17" t="s">
        <v>1887</v>
      </c>
    </row>
    <row r="38" s="10" customFormat="1" ht="30" customHeight="1" spans="1:10">
      <c r="A38" s="19"/>
      <c r="B38" s="22"/>
      <c r="C38" s="17" t="s">
        <v>1860</v>
      </c>
      <c r="D38" s="17" t="s">
        <v>1813</v>
      </c>
      <c r="E38" s="17" t="s">
        <v>1813</v>
      </c>
      <c r="F38" s="18"/>
      <c r="G38" s="18"/>
      <c r="H38" s="18"/>
      <c r="I38" s="18"/>
      <c r="J38" s="17"/>
    </row>
    <row r="39" s="10" customFormat="1" ht="27" customHeight="1" spans="1:10">
      <c r="A39" s="19"/>
      <c r="B39" s="22"/>
      <c r="C39" s="17" t="s">
        <v>1813</v>
      </c>
      <c r="D39" s="17" t="s">
        <v>1861</v>
      </c>
      <c r="E39" s="17" t="s">
        <v>1813</v>
      </c>
      <c r="F39" s="18"/>
      <c r="G39" s="18"/>
      <c r="H39" s="18"/>
      <c r="I39" s="18"/>
      <c r="J39" s="17"/>
    </row>
    <row r="40" s="10" customFormat="1" ht="60" customHeight="1" spans="1:10">
      <c r="A40" s="19"/>
      <c r="B40" s="22"/>
      <c r="C40" s="17" t="s">
        <v>1813</v>
      </c>
      <c r="D40" s="17" t="s">
        <v>1813</v>
      </c>
      <c r="E40" s="17" t="s">
        <v>1888</v>
      </c>
      <c r="F40" s="18" t="s">
        <v>1816</v>
      </c>
      <c r="G40" s="570" t="s">
        <v>1889</v>
      </c>
      <c r="H40" s="18" t="s">
        <v>1834</v>
      </c>
      <c r="I40" s="18" t="s">
        <v>1864</v>
      </c>
      <c r="J40" s="17" t="s">
        <v>1890</v>
      </c>
    </row>
    <row r="41" s="10" customFormat="1" ht="27" customHeight="1" spans="1:10">
      <c r="A41" s="19"/>
      <c r="B41" s="22"/>
      <c r="C41" s="17" t="s">
        <v>1813</v>
      </c>
      <c r="D41" s="17" t="s">
        <v>1866</v>
      </c>
      <c r="E41" s="17" t="s">
        <v>1813</v>
      </c>
      <c r="F41" s="18"/>
      <c r="G41" s="18"/>
      <c r="H41" s="18"/>
      <c r="I41" s="18"/>
      <c r="J41" s="17"/>
    </row>
    <row r="42" s="10" customFormat="1" ht="47" customHeight="1" spans="1:10">
      <c r="A42" s="19"/>
      <c r="B42" s="22"/>
      <c r="C42" s="17" t="s">
        <v>1813</v>
      </c>
      <c r="D42" s="17" t="s">
        <v>1813</v>
      </c>
      <c r="E42" s="17" t="s">
        <v>1891</v>
      </c>
      <c r="F42" s="18" t="s">
        <v>1816</v>
      </c>
      <c r="G42" s="570" t="s">
        <v>1892</v>
      </c>
      <c r="H42" s="18" t="s">
        <v>1869</v>
      </c>
      <c r="I42" s="18" t="s">
        <v>1819</v>
      </c>
      <c r="J42" s="17" t="s">
        <v>1893</v>
      </c>
    </row>
    <row r="43" s="10" customFormat="1" ht="27" customHeight="1" spans="1:10">
      <c r="A43" s="19"/>
      <c r="B43" s="22"/>
      <c r="C43" s="17" t="s">
        <v>1871</v>
      </c>
      <c r="D43" s="17" t="s">
        <v>1813</v>
      </c>
      <c r="E43" s="17" t="s">
        <v>1813</v>
      </c>
      <c r="F43" s="18"/>
      <c r="G43" s="18"/>
      <c r="H43" s="18"/>
      <c r="I43" s="18"/>
      <c r="J43" s="17"/>
    </row>
    <row r="44" s="10" customFormat="1" ht="35" customHeight="1" spans="1:10">
      <c r="A44" s="19"/>
      <c r="B44" s="22"/>
      <c r="C44" s="17" t="s">
        <v>1813</v>
      </c>
      <c r="D44" s="17" t="s">
        <v>1872</v>
      </c>
      <c r="E44" s="17" t="s">
        <v>1813</v>
      </c>
      <c r="F44" s="18"/>
      <c r="G44" s="18"/>
      <c r="H44" s="18"/>
      <c r="I44" s="18"/>
      <c r="J44" s="17"/>
    </row>
    <row r="45" s="10" customFormat="1" ht="29" customHeight="1" spans="1:10">
      <c r="A45" s="20"/>
      <c r="B45" s="23"/>
      <c r="C45" s="17" t="s">
        <v>1813</v>
      </c>
      <c r="D45" s="17" t="s">
        <v>1813</v>
      </c>
      <c r="E45" s="17" t="s">
        <v>1894</v>
      </c>
      <c r="F45" s="18" t="s">
        <v>1816</v>
      </c>
      <c r="G45" s="570" t="s">
        <v>1874</v>
      </c>
      <c r="H45" s="18" t="s">
        <v>1834</v>
      </c>
      <c r="I45" s="18" t="s">
        <v>1819</v>
      </c>
      <c r="J45" s="17" t="s">
        <v>1894</v>
      </c>
    </row>
    <row r="46" s="10" customFormat="1" ht="42" customHeight="1" spans="1:10">
      <c r="A46" s="24" t="s">
        <v>1895</v>
      </c>
      <c r="B46" s="24" t="s">
        <v>1896</v>
      </c>
      <c r="C46" s="17" t="s">
        <v>1812</v>
      </c>
      <c r="D46" s="17" t="s">
        <v>1813</v>
      </c>
      <c r="E46" s="17" t="s">
        <v>1813</v>
      </c>
      <c r="F46" s="18"/>
      <c r="G46" s="18"/>
      <c r="H46" s="18"/>
      <c r="I46" s="18"/>
      <c r="J46" s="17"/>
    </row>
    <row r="47" s="10" customFormat="1" ht="35" customHeight="1" spans="1:10">
      <c r="A47" s="24"/>
      <c r="B47" s="24"/>
      <c r="C47" s="17" t="s">
        <v>1813</v>
      </c>
      <c r="D47" s="17" t="s">
        <v>1814</v>
      </c>
      <c r="E47" s="17" t="s">
        <v>1813</v>
      </c>
      <c r="F47" s="18"/>
      <c r="G47" s="18"/>
      <c r="H47" s="18"/>
      <c r="I47" s="18"/>
      <c r="J47" s="17"/>
    </row>
    <row r="48" s="10" customFormat="1" ht="58" customHeight="1" spans="1:10">
      <c r="A48" s="24"/>
      <c r="B48" s="24"/>
      <c r="C48" s="17" t="s">
        <v>1813</v>
      </c>
      <c r="D48" s="17" t="s">
        <v>1813</v>
      </c>
      <c r="E48" s="17" t="s">
        <v>1897</v>
      </c>
      <c r="F48" s="18" t="s">
        <v>1832</v>
      </c>
      <c r="G48" s="570" t="s">
        <v>1879</v>
      </c>
      <c r="H48" s="18" t="s">
        <v>1818</v>
      </c>
      <c r="I48" s="18" t="s">
        <v>1819</v>
      </c>
      <c r="J48" s="17" t="s">
        <v>1898</v>
      </c>
    </row>
    <row r="49" s="10" customFormat="1" ht="63" customHeight="1" spans="1:10">
      <c r="A49" s="24"/>
      <c r="B49" s="24"/>
      <c r="C49" s="17" t="s">
        <v>1813</v>
      </c>
      <c r="D49" s="17" t="s">
        <v>1813</v>
      </c>
      <c r="E49" s="17" t="s">
        <v>1899</v>
      </c>
      <c r="F49" s="18" t="s">
        <v>1816</v>
      </c>
      <c r="G49" s="570" t="s">
        <v>1900</v>
      </c>
      <c r="H49" s="18" t="s">
        <v>1818</v>
      </c>
      <c r="I49" s="18" t="s">
        <v>1819</v>
      </c>
      <c r="J49" s="17" t="s">
        <v>1901</v>
      </c>
    </row>
    <row r="50" s="10" customFormat="1" ht="59" customHeight="1" spans="1:10">
      <c r="A50" s="24"/>
      <c r="B50" s="24"/>
      <c r="C50" s="17" t="s">
        <v>1813</v>
      </c>
      <c r="D50" s="17" t="s">
        <v>1813</v>
      </c>
      <c r="E50" s="17" t="s">
        <v>1902</v>
      </c>
      <c r="F50" s="18" t="s">
        <v>1816</v>
      </c>
      <c r="G50" s="570" t="s">
        <v>1903</v>
      </c>
      <c r="H50" s="18" t="s">
        <v>1904</v>
      </c>
      <c r="I50" s="18" t="s">
        <v>1819</v>
      </c>
      <c r="J50" s="17" t="s">
        <v>1901</v>
      </c>
    </row>
    <row r="51" s="10" customFormat="1" ht="35" customHeight="1" spans="1:10">
      <c r="A51" s="24"/>
      <c r="B51" s="24"/>
      <c r="C51" s="17" t="s">
        <v>1813</v>
      </c>
      <c r="D51" s="17" t="s">
        <v>1830</v>
      </c>
      <c r="E51" s="17" t="s">
        <v>1813</v>
      </c>
      <c r="F51" s="18"/>
      <c r="G51" s="18"/>
      <c r="H51" s="18"/>
      <c r="I51" s="18"/>
      <c r="J51" s="17"/>
    </row>
    <row r="52" s="10" customFormat="1" ht="48" customHeight="1" spans="1:10">
      <c r="A52" s="24"/>
      <c r="B52" s="24"/>
      <c r="C52" s="17" t="s">
        <v>1813</v>
      </c>
      <c r="D52" s="17" t="s">
        <v>1813</v>
      </c>
      <c r="E52" s="17" t="s">
        <v>1905</v>
      </c>
      <c r="F52" s="18" t="s">
        <v>1832</v>
      </c>
      <c r="G52" s="570" t="s">
        <v>1833</v>
      </c>
      <c r="H52" s="18" t="s">
        <v>1834</v>
      </c>
      <c r="I52" s="18" t="s">
        <v>1819</v>
      </c>
      <c r="J52" s="17" t="s">
        <v>1906</v>
      </c>
    </row>
    <row r="53" s="10" customFormat="1" ht="46" customHeight="1" spans="1:10">
      <c r="A53" s="24"/>
      <c r="B53" s="24"/>
      <c r="C53" s="17" t="s">
        <v>1813</v>
      </c>
      <c r="D53" s="17" t="s">
        <v>1813</v>
      </c>
      <c r="E53" s="17" t="s">
        <v>1907</v>
      </c>
      <c r="F53" s="18" t="s">
        <v>1832</v>
      </c>
      <c r="G53" s="570" t="s">
        <v>1833</v>
      </c>
      <c r="H53" s="18" t="s">
        <v>1834</v>
      </c>
      <c r="I53" s="18" t="s">
        <v>1819</v>
      </c>
      <c r="J53" s="17" t="s">
        <v>1901</v>
      </c>
    </row>
    <row r="54" s="10" customFormat="1" ht="36" customHeight="1" spans="1:10">
      <c r="A54" s="24"/>
      <c r="B54" s="24"/>
      <c r="C54" s="17" t="s">
        <v>1813</v>
      </c>
      <c r="D54" s="17" t="s">
        <v>1839</v>
      </c>
      <c r="E54" s="17" t="s">
        <v>1813</v>
      </c>
      <c r="F54" s="18"/>
      <c r="G54" s="18"/>
      <c r="H54" s="18"/>
      <c r="I54" s="18"/>
      <c r="J54" s="17"/>
    </row>
    <row r="55" s="10" customFormat="1" ht="43" customHeight="1" spans="1:10">
      <c r="A55" s="24"/>
      <c r="B55" s="24"/>
      <c r="C55" s="17" t="s">
        <v>1813</v>
      </c>
      <c r="D55" s="17" t="s">
        <v>1813</v>
      </c>
      <c r="E55" s="17" t="s">
        <v>1908</v>
      </c>
      <c r="F55" s="18" t="s">
        <v>1832</v>
      </c>
      <c r="G55" s="570" t="s">
        <v>1909</v>
      </c>
      <c r="H55" s="18" t="s">
        <v>1869</v>
      </c>
      <c r="I55" s="18" t="s">
        <v>1819</v>
      </c>
      <c r="J55" s="17" t="s">
        <v>1910</v>
      </c>
    </row>
    <row r="56" s="10" customFormat="1" ht="35" customHeight="1" spans="1:10">
      <c r="A56" s="24"/>
      <c r="B56" s="24"/>
      <c r="C56" s="17" t="s">
        <v>1813</v>
      </c>
      <c r="D56" s="17" t="s">
        <v>1844</v>
      </c>
      <c r="E56" s="17" t="s">
        <v>1813</v>
      </c>
      <c r="F56" s="18"/>
      <c r="G56" s="18"/>
      <c r="H56" s="18"/>
      <c r="I56" s="18"/>
      <c r="J56" s="17"/>
    </row>
    <row r="57" s="10" customFormat="1" ht="45" customHeight="1" spans="1:10">
      <c r="A57" s="24"/>
      <c r="B57" s="24"/>
      <c r="C57" s="17" t="s">
        <v>1813</v>
      </c>
      <c r="D57" s="17" t="s">
        <v>1813</v>
      </c>
      <c r="E57" s="17" t="s">
        <v>1911</v>
      </c>
      <c r="F57" s="18" t="s">
        <v>1832</v>
      </c>
      <c r="G57" s="570" t="s">
        <v>1912</v>
      </c>
      <c r="H57" s="18" t="s">
        <v>1913</v>
      </c>
      <c r="I57" s="18" t="s">
        <v>1819</v>
      </c>
      <c r="J57" s="17" t="s">
        <v>1914</v>
      </c>
    </row>
    <row r="58" s="10" customFormat="1" ht="60" customHeight="1" spans="1:10">
      <c r="A58" s="24" t="s">
        <v>1895</v>
      </c>
      <c r="B58" s="24" t="s">
        <v>1896</v>
      </c>
      <c r="C58" s="17" t="s">
        <v>1813</v>
      </c>
      <c r="D58" s="17" t="s">
        <v>1813</v>
      </c>
      <c r="E58" s="17" t="s">
        <v>1915</v>
      </c>
      <c r="F58" s="18" t="s">
        <v>1832</v>
      </c>
      <c r="G58" s="570" t="s">
        <v>1916</v>
      </c>
      <c r="H58" s="18" t="s">
        <v>1913</v>
      </c>
      <c r="I58" s="18" t="s">
        <v>1819</v>
      </c>
      <c r="J58" s="17" t="s">
        <v>1914</v>
      </c>
    </row>
    <row r="59" s="10" customFormat="1" ht="35" customHeight="1" spans="1:10">
      <c r="A59" s="24"/>
      <c r="B59" s="24"/>
      <c r="C59" s="17" t="s">
        <v>1860</v>
      </c>
      <c r="D59" s="17" t="s">
        <v>1813</v>
      </c>
      <c r="E59" s="17" t="s">
        <v>1813</v>
      </c>
      <c r="F59" s="18"/>
      <c r="G59" s="18"/>
      <c r="H59" s="18"/>
      <c r="I59" s="18"/>
      <c r="J59" s="17"/>
    </row>
    <row r="60" s="10" customFormat="1" ht="35" customHeight="1" spans="1:10">
      <c r="A60" s="24"/>
      <c r="B60" s="24"/>
      <c r="C60" s="17" t="s">
        <v>1813</v>
      </c>
      <c r="D60" s="17" t="s">
        <v>1917</v>
      </c>
      <c r="E60" s="17" t="s">
        <v>1813</v>
      </c>
      <c r="F60" s="18"/>
      <c r="G60" s="18"/>
      <c r="H60" s="18"/>
      <c r="I60" s="18"/>
      <c r="J60" s="17"/>
    </row>
    <row r="61" s="10" customFormat="1" ht="57" customHeight="1" spans="1:10">
      <c r="A61" s="24"/>
      <c r="B61" s="24"/>
      <c r="C61" s="17" t="s">
        <v>1813</v>
      </c>
      <c r="D61" s="17" t="s">
        <v>1813</v>
      </c>
      <c r="E61" s="17" t="s">
        <v>1918</v>
      </c>
      <c r="F61" s="18" t="s">
        <v>1816</v>
      </c>
      <c r="G61" s="570" t="s">
        <v>1919</v>
      </c>
      <c r="H61" s="18" t="s">
        <v>1913</v>
      </c>
      <c r="I61" s="18" t="s">
        <v>1819</v>
      </c>
      <c r="J61" s="17" t="s">
        <v>1920</v>
      </c>
    </row>
    <row r="62" s="10" customFormat="1" ht="35" customHeight="1" spans="1:10">
      <c r="A62" s="24"/>
      <c r="B62" s="24"/>
      <c r="C62" s="17" t="s">
        <v>1813</v>
      </c>
      <c r="D62" s="17" t="s">
        <v>1861</v>
      </c>
      <c r="E62" s="17" t="s">
        <v>1813</v>
      </c>
      <c r="F62" s="18"/>
      <c r="G62" s="18"/>
      <c r="H62" s="18"/>
      <c r="I62" s="18"/>
      <c r="J62" s="17"/>
    </row>
    <row r="63" s="10" customFormat="1" ht="42" customHeight="1" spans="1:10">
      <c r="A63" s="24"/>
      <c r="B63" s="24"/>
      <c r="C63" s="17" t="s">
        <v>1813</v>
      </c>
      <c r="D63" s="17" t="s">
        <v>1813</v>
      </c>
      <c r="E63" s="17" t="s">
        <v>1921</v>
      </c>
      <c r="F63" s="18" t="s">
        <v>1816</v>
      </c>
      <c r="G63" s="570" t="s">
        <v>1922</v>
      </c>
      <c r="H63" s="18" t="s">
        <v>1923</v>
      </c>
      <c r="I63" s="18" t="s">
        <v>1819</v>
      </c>
      <c r="J63" s="17" t="s">
        <v>1924</v>
      </c>
    </row>
    <row r="64" s="10" customFormat="1" ht="35" customHeight="1" spans="1:10">
      <c r="A64" s="24"/>
      <c r="B64" s="24"/>
      <c r="C64" s="17" t="s">
        <v>1813</v>
      </c>
      <c r="D64" s="17" t="s">
        <v>1925</v>
      </c>
      <c r="E64" s="17" t="s">
        <v>1813</v>
      </c>
      <c r="F64" s="18"/>
      <c r="G64" s="18"/>
      <c r="H64" s="18"/>
      <c r="I64" s="18"/>
      <c r="J64" s="17"/>
    </row>
    <row r="65" s="10" customFormat="1" ht="60" customHeight="1" spans="1:10">
      <c r="A65" s="24"/>
      <c r="B65" s="24"/>
      <c r="C65" s="17" t="s">
        <v>1813</v>
      </c>
      <c r="D65" s="17" t="s">
        <v>1813</v>
      </c>
      <c r="E65" s="17" t="s">
        <v>1926</v>
      </c>
      <c r="F65" s="18" t="s">
        <v>1832</v>
      </c>
      <c r="G65" s="570" t="s">
        <v>1833</v>
      </c>
      <c r="H65" s="18" t="s">
        <v>1834</v>
      </c>
      <c r="I65" s="18" t="s">
        <v>1819</v>
      </c>
      <c r="J65" s="17" t="s">
        <v>1927</v>
      </c>
    </row>
    <row r="66" s="10" customFormat="1" ht="57" customHeight="1" spans="1:10">
      <c r="A66" s="24"/>
      <c r="B66" s="24"/>
      <c r="C66" s="17" t="s">
        <v>1813</v>
      </c>
      <c r="D66" s="17" t="s">
        <v>1813</v>
      </c>
      <c r="E66" s="17" t="s">
        <v>1928</v>
      </c>
      <c r="F66" s="18" t="s">
        <v>1832</v>
      </c>
      <c r="G66" s="570" t="s">
        <v>1833</v>
      </c>
      <c r="H66" s="18" t="s">
        <v>1834</v>
      </c>
      <c r="I66" s="18" t="s">
        <v>1819</v>
      </c>
      <c r="J66" s="17" t="s">
        <v>1929</v>
      </c>
    </row>
    <row r="67" s="10" customFormat="1" ht="35" customHeight="1" spans="1:10">
      <c r="A67" s="24"/>
      <c r="B67" s="24"/>
      <c r="C67" s="17" t="s">
        <v>1871</v>
      </c>
      <c r="D67" s="17" t="s">
        <v>1813</v>
      </c>
      <c r="E67" s="17" t="s">
        <v>1813</v>
      </c>
      <c r="F67" s="18"/>
      <c r="G67" s="18"/>
      <c r="H67" s="18"/>
      <c r="I67" s="18"/>
      <c r="J67" s="17"/>
    </row>
    <row r="68" s="10" customFormat="1" ht="44" customHeight="1" spans="1:10">
      <c r="A68" s="24"/>
      <c r="B68" s="24"/>
      <c r="C68" s="17" t="s">
        <v>1813</v>
      </c>
      <c r="D68" s="17" t="s">
        <v>1872</v>
      </c>
      <c r="E68" s="17" t="s">
        <v>1813</v>
      </c>
      <c r="F68" s="18"/>
      <c r="G68" s="18"/>
      <c r="H68" s="18"/>
      <c r="I68" s="18"/>
      <c r="J68" s="17"/>
    </row>
    <row r="69" s="10" customFormat="1" ht="48" customHeight="1" spans="1:10">
      <c r="A69" s="24"/>
      <c r="B69" s="24"/>
      <c r="C69" s="17" t="s">
        <v>1813</v>
      </c>
      <c r="D69" s="17" t="s">
        <v>1813</v>
      </c>
      <c r="E69" s="17" t="s">
        <v>1930</v>
      </c>
      <c r="F69" s="18" t="s">
        <v>1816</v>
      </c>
      <c r="G69" s="570" t="s">
        <v>1874</v>
      </c>
      <c r="H69" s="18" t="s">
        <v>1834</v>
      </c>
      <c r="I69" s="18" t="s">
        <v>1819</v>
      </c>
      <c r="J69" s="17" t="s">
        <v>1930</v>
      </c>
    </row>
    <row r="70" s="10" customFormat="1" ht="30" customHeight="1" spans="1:10">
      <c r="A70" s="24" t="s">
        <v>1931</v>
      </c>
      <c r="B70" s="24" t="s">
        <v>1932</v>
      </c>
      <c r="C70" s="17" t="s">
        <v>1812</v>
      </c>
      <c r="D70" s="17" t="s">
        <v>1813</v>
      </c>
      <c r="E70" s="17" t="s">
        <v>1813</v>
      </c>
      <c r="F70" s="18"/>
      <c r="G70" s="18"/>
      <c r="H70" s="18"/>
      <c r="I70" s="18"/>
      <c r="J70" s="17"/>
    </row>
    <row r="71" s="10" customFormat="1" ht="30" customHeight="1" spans="1:10">
      <c r="A71" s="24"/>
      <c r="B71" s="24"/>
      <c r="C71" s="17" t="s">
        <v>1813</v>
      </c>
      <c r="D71" s="17" t="s">
        <v>1814</v>
      </c>
      <c r="E71" s="17" t="s">
        <v>1813</v>
      </c>
      <c r="F71" s="18"/>
      <c r="G71" s="18"/>
      <c r="H71" s="18"/>
      <c r="I71" s="18"/>
      <c r="J71" s="17"/>
    </row>
    <row r="72" s="10" customFormat="1" ht="35" customHeight="1" spans="1:10">
      <c r="A72" s="24"/>
      <c r="B72" s="24"/>
      <c r="C72" s="17" t="s">
        <v>1813</v>
      </c>
      <c r="D72" s="17" t="s">
        <v>1813</v>
      </c>
      <c r="E72" s="17" t="s">
        <v>1933</v>
      </c>
      <c r="F72" s="18" t="s">
        <v>1832</v>
      </c>
      <c r="G72" s="570" t="s">
        <v>1934</v>
      </c>
      <c r="H72" s="18" t="s">
        <v>1935</v>
      </c>
      <c r="I72" s="18" t="s">
        <v>1819</v>
      </c>
      <c r="J72" s="17" t="s">
        <v>1936</v>
      </c>
    </row>
    <row r="73" s="10" customFormat="1" ht="25" customHeight="1" spans="1:10">
      <c r="A73" s="24"/>
      <c r="B73" s="24"/>
      <c r="C73" s="17" t="s">
        <v>1813</v>
      </c>
      <c r="D73" s="17" t="s">
        <v>1830</v>
      </c>
      <c r="E73" s="17" t="s">
        <v>1813</v>
      </c>
      <c r="F73" s="18"/>
      <c r="G73" s="18"/>
      <c r="H73" s="18"/>
      <c r="I73" s="18"/>
      <c r="J73" s="17"/>
    </row>
    <row r="74" s="10" customFormat="1" ht="69" customHeight="1" spans="1:10">
      <c r="A74" s="24"/>
      <c r="B74" s="24"/>
      <c r="C74" s="17" t="s">
        <v>1813</v>
      </c>
      <c r="D74" s="17" t="s">
        <v>1813</v>
      </c>
      <c r="E74" s="17" t="s">
        <v>1937</v>
      </c>
      <c r="F74" s="18" t="s">
        <v>1832</v>
      </c>
      <c r="G74" s="570" t="s">
        <v>1833</v>
      </c>
      <c r="H74" s="18" t="s">
        <v>1834</v>
      </c>
      <c r="I74" s="18" t="s">
        <v>1819</v>
      </c>
      <c r="J74" s="17" t="s">
        <v>1938</v>
      </c>
    </row>
    <row r="75" s="10" customFormat="1" ht="28" customHeight="1" spans="1:10">
      <c r="A75" s="24"/>
      <c r="B75" s="24"/>
      <c r="C75" s="17" t="s">
        <v>1813</v>
      </c>
      <c r="D75" s="17" t="s">
        <v>1839</v>
      </c>
      <c r="E75" s="17" t="s">
        <v>1813</v>
      </c>
      <c r="F75" s="18"/>
      <c r="G75" s="18"/>
      <c r="H75" s="18"/>
      <c r="I75" s="18"/>
      <c r="J75" s="17"/>
    </row>
    <row r="76" s="10" customFormat="1" ht="35" customHeight="1" spans="1:10">
      <c r="A76" s="24"/>
      <c r="B76" s="24"/>
      <c r="C76" s="17" t="s">
        <v>1813</v>
      </c>
      <c r="D76" s="17" t="s">
        <v>1813</v>
      </c>
      <c r="E76" s="17" t="s">
        <v>1884</v>
      </c>
      <c r="F76" s="18" t="s">
        <v>1846</v>
      </c>
      <c r="G76" s="570" t="s">
        <v>1885</v>
      </c>
      <c r="H76" s="18" t="s">
        <v>1886</v>
      </c>
      <c r="I76" s="18" t="s">
        <v>1819</v>
      </c>
      <c r="J76" s="17" t="s">
        <v>1939</v>
      </c>
    </row>
    <row r="77" s="10" customFormat="1" ht="29" customHeight="1" spans="1:10">
      <c r="A77" s="24"/>
      <c r="B77" s="24"/>
      <c r="C77" s="17" t="s">
        <v>1860</v>
      </c>
      <c r="D77" s="17" t="s">
        <v>1813</v>
      </c>
      <c r="E77" s="17" t="s">
        <v>1813</v>
      </c>
      <c r="F77" s="18"/>
      <c r="G77" s="18"/>
      <c r="H77" s="18"/>
      <c r="I77" s="18"/>
      <c r="J77" s="17"/>
    </row>
    <row r="78" s="10" customFormat="1" ht="35" customHeight="1" spans="1:10">
      <c r="A78" s="24"/>
      <c r="B78" s="24"/>
      <c r="C78" s="17" t="s">
        <v>1813</v>
      </c>
      <c r="D78" s="17" t="s">
        <v>1861</v>
      </c>
      <c r="E78" s="17" t="s">
        <v>1813</v>
      </c>
      <c r="F78" s="18"/>
      <c r="G78" s="18"/>
      <c r="H78" s="18"/>
      <c r="I78" s="18"/>
      <c r="J78" s="17"/>
    </row>
    <row r="79" s="10" customFormat="1" ht="35" customHeight="1" spans="1:10">
      <c r="A79" s="24"/>
      <c r="B79" s="24"/>
      <c r="C79" s="17" t="s">
        <v>1813</v>
      </c>
      <c r="D79" s="17" t="s">
        <v>1813</v>
      </c>
      <c r="E79" s="17" t="s">
        <v>1888</v>
      </c>
      <c r="F79" s="18" t="s">
        <v>1816</v>
      </c>
      <c r="G79" s="570" t="s">
        <v>1837</v>
      </c>
      <c r="H79" s="18" t="s">
        <v>1834</v>
      </c>
      <c r="I79" s="18" t="s">
        <v>1819</v>
      </c>
      <c r="J79" s="17" t="s">
        <v>1940</v>
      </c>
    </row>
    <row r="80" s="10" customFormat="1" ht="35" customHeight="1" spans="1:10">
      <c r="A80" s="24"/>
      <c r="B80" s="24"/>
      <c r="C80" s="17" t="s">
        <v>1813</v>
      </c>
      <c r="D80" s="17" t="s">
        <v>1866</v>
      </c>
      <c r="E80" s="17" t="s">
        <v>1813</v>
      </c>
      <c r="F80" s="18"/>
      <c r="G80" s="18"/>
      <c r="H80" s="18"/>
      <c r="I80" s="18"/>
      <c r="J80" s="17"/>
    </row>
    <row r="81" s="10" customFormat="1" ht="45" customHeight="1" spans="1:10">
      <c r="A81" s="24"/>
      <c r="B81" s="24"/>
      <c r="C81" s="17" t="s">
        <v>1813</v>
      </c>
      <c r="D81" s="17" t="s">
        <v>1813</v>
      </c>
      <c r="E81" s="17" t="s">
        <v>1941</v>
      </c>
      <c r="F81" s="18" t="s">
        <v>1816</v>
      </c>
      <c r="G81" s="570" t="s">
        <v>1942</v>
      </c>
      <c r="H81" s="18" t="s">
        <v>1869</v>
      </c>
      <c r="I81" s="18" t="s">
        <v>1819</v>
      </c>
      <c r="J81" s="17" t="s">
        <v>1943</v>
      </c>
    </row>
    <row r="82" s="10" customFormat="1" ht="39" customHeight="1" spans="1:10">
      <c r="A82" s="24"/>
      <c r="B82" s="24"/>
      <c r="C82" s="17" t="s">
        <v>1871</v>
      </c>
      <c r="D82" s="17" t="s">
        <v>1813</v>
      </c>
      <c r="E82" s="17" t="s">
        <v>1813</v>
      </c>
      <c r="F82" s="18"/>
      <c r="G82" s="18"/>
      <c r="H82" s="18"/>
      <c r="I82" s="18"/>
      <c r="J82" s="17"/>
    </row>
    <row r="83" s="10" customFormat="1" ht="33" customHeight="1" spans="1:10">
      <c r="A83" s="24"/>
      <c r="B83" s="24"/>
      <c r="C83" s="17" t="s">
        <v>1813</v>
      </c>
      <c r="D83" s="17" t="s">
        <v>1872</v>
      </c>
      <c r="E83" s="17" t="s">
        <v>1813</v>
      </c>
      <c r="F83" s="18"/>
      <c r="G83" s="18"/>
      <c r="H83" s="18"/>
      <c r="I83" s="18"/>
      <c r="J83" s="17"/>
    </row>
    <row r="84" s="10" customFormat="1" ht="37" customHeight="1" spans="1:10">
      <c r="A84" s="24"/>
      <c r="B84" s="24"/>
      <c r="C84" s="17" t="s">
        <v>1813</v>
      </c>
      <c r="D84" s="17" t="s">
        <v>1813</v>
      </c>
      <c r="E84" s="17" t="s">
        <v>1930</v>
      </c>
      <c r="F84" s="18" t="s">
        <v>1816</v>
      </c>
      <c r="G84" s="570" t="s">
        <v>1837</v>
      </c>
      <c r="H84" s="18" t="s">
        <v>1834</v>
      </c>
      <c r="I84" s="18" t="s">
        <v>1819</v>
      </c>
      <c r="J84" s="17" t="s">
        <v>1944</v>
      </c>
    </row>
    <row r="85" s="10" customFormat="1" ht="35" customHeight="1" spans="1:10">
      <c r="A85" s="24" t="s">
        <v>1945</v>
      </c>
      <c r="B85" s="24" t="s">
        <v>1946</v>
      </c>
      <c r="C85" s="17" t="s">
        <v>1812</v>
      </c>
      <c r="D85" s="17" t="s">
        <v>1813</v>
      </c>
      <c r="E85" s="17" t="s">
        <v>1813</v>
      </c>
      <c r="F85" s="18"/>
      <c r="G85" s="18"/>
      <c r="H85" s="18"/>
      <c r="I85" s="18"/>
      <c r="J85" s="17"/>
    </row>
    <row r="86" s="10" customFormat="1" ht="35" customHeight="1" spans="1:10">
      <c r="A86" s="24"/>
      <c r="B86" s="24"/>
      <c r="C86" s="17" t="s">
        <v>1813</v>
      </c>
      <c r="D86" s="17" t="s">
        <v>1814</v>
      </c>
      <c r="E86" s="17" t="s">
        <v>1813</v>
      </c>
      <c r="F86" s="18"/>
      <c r="G86" s="18"/>
      <c r="H86" s="18"/>
      <c r="I86" s="18"/>
      <c r="J86" s="17"/>
    </row>
    <row r="87" s="10" customFormat="1" ht="49" customHeight="1" spans="1:10">
      <c r="A87" s="24"/>
      <c r="B87" s="24"/>
      <c r="C87" s="17" t="s">
        <v>1813</v>
      </c>
      <c r="D87" s="17" t="s">
        <v>1813</v>
      </c>
      <c r="E87" s="17" t="s">
        <v>1947</v>
      </c>
      <c r="F87" s="18" t="s">
        <v>1816</v>
      </c>
      <c r="G87" s="570" t="s">
        <v>1948</v>
      </c>
      <c r="H87" s="18" t="s">
        <v>1886</v>
      </c>
      <c r="I87" s="18" t="s">
        <v>1819</v>
      </c>
      <c r="J87" s="17" t="s">
        <v>1949</v>
      </c>
    </row>
    <row r="88" s="10" customFormat="1" ht="29" customHeight="1" spans="1:10">
      <c r="A88" s="24"/>
      <c r="B88" s="24"/>
      <c r="C88" s="17" t="s">
        <v>1813</v>
      </c>
      <c r="D88" s="17" t="s">
        <v>1830</v>
      </c>
      <c r="E88" s="17" t="s">
        <v>1813</v>
      </c>
      <c r="F88" s="18"/>
      <c r="G88" s="18"/>
      <c r="H88" s="18"/>
      <c r="I88" s="18"/>
      <c r="J88" s="17"/>
    </row>
    <row r="89" s="10" customFormat="1" ht="35" customHeight="1" spans="1:10">
      <c r="A89" s="24"/>
      <c r="B89" s="24"/>
      <c r="C89" s="17" t="s">
        <v>1813</v>
      </c>
      <c r="D89" s="17" t="s">
        <v>1813</v>
      </c>
      <c r="E89" s="17" t="s">
        <v>1950</v>
      </c>
      <c r="F89" s="18" t="s">
        <v>1816</v>
      </c>
      <c r="G89" s="570" t="s">
        <v>1833</v>
      </c>
      <c r="H89" s="18" t="s">
        <v>1834</v>
      </c>
      <c r="I89" s="18" t="s">
        <v>1819</v>
      </c>
      <c r="J89" s="17" t="s">
        <v>1951</v>
      </c>
    </row>
    <row r="90" s="10" customFormat="1" ht="35" customHeight="1" spans="1:10">
      <c r="A90" s="24"/>
      <c r="B90" s="24"/>
      <c r="C90" s="17" t="s">
        <v>1813</v>
      </c>
      <c r="D90" s="17" t="s">
        <v>1813</v>
      </c>
      <c r="E90" s="17" t="s">
        <v>1952</v>
      </c>
      <c r="F90" s="18" t="s">
        <v>1816</v>
      </c>
      <c r="G90" s="570" t="s">
        <v>1874</v>
      </c>
      <c r="H90" s="18" t="s">
        <v>1834</v>
      </c>
      <c r="I90" s="18" t="s">
        <v>1819</v>
      </c>
      <c r="J90" s="17" t="s">
        <v>1953</v>
      </c>
    </row>
    <row r="91" s="10" customFormat="1" ht="35" customHeight="1" spans="1:10">
      <c r="A91" s="24"/>
      <c r="B91" s="24"/>
      <c r="C91" s="17" t="s">
        <v>1813</v>
      </c>
      <c r="D91" s="17" t="s">
        <v>1813</v>
      </c>
      <c r="E91" s="17" t="s">
        <v>1954</v>
      </c>
      <c r="F91" s="18" t="s">
        <v>1816</v>
      </c>
      <c r="G91" s="570" t="s">
        <v>1837</v>
      </c>
      <c r="H91" s="18" t="s">
        <v>1834</v>
      </c>
      <c r="I91" s="18" t="s">
        <v>1819</v>
      </c>
      <c r="J91" s="17" t="s">
        <v>1955</v>
      </c>
    </row>
    <row r="92" s="10" customFormat="1" ht="24" customHeight="1" spans="1:10">
      <c r="A92" s="24"/>
      <c r="B92" s="24"/>
      <c r="C92" s="17" t="s">
        <v>1860</v>
      </c>
      <c r="D92" s="17" t="s">
        <v>1813</v>
      </c>
      <c r="E92" s="17" t="s">
        <v>1813</v>
      </c>
      <c r="F92" s="18"/>
      <c r="G92" s="18"/>
      <c r="H92" s="18"/>
      <c r="I92" s="18"/>
      <c r="J92" s="17"/>
    </row>
    <row r="93" s="10" customFormat="1" ht="27" customHeight="1" spans="1:10">
      <c r="A93" s="24"/>
      <c r="B93" s="24"/>
      <c r="C93" s="17" t="s">
        <v>1813</v>
      </c>
      <c r="D93" s="17" t="s">
        <v>1861</v>
      </c>
      <c r="E93" s="17" t="s">
        <v>1813</v>
      </c>
      <c r="F93" s="18"/>
      <c r="G93" s="18"/>
      <c r="H93" s="18"/>
      <c r="I93" s="18"/>
      <c r="J93" s="17"/>
    </row>
    <row r="94" s="10" customFormat="1" ht="48" customHeight="1" spans="1:10">
      <c r="A94" s="24"/>
      <c r="B94" s="24"/>
      <c r="C94" s="17" t="s">
        <v>1813</v>
      </c>
      <c r="D94" s="17" t="s">
        <v>1813</v>
      </c>
      <c r="E94" s="17" t="s">
        <v>1956</v>
      </c>
      <c r="F94" s="18" t="s">
        <v>1816</v>
      </c>
      <c r="G94" s="570" t="s">
        <v>1833</v>
      </c>
      <c r="H94" s="18" t="s">
        <v>1834</v>
      </c>
      <c r="I94" s="18" t="s">
        <v>1819</v>
      </c>
      <c r="J94" s="17" t="s">
        <v>1957</v>
      </c>
    </row>
    <row r="95" s="10" customFormat="1" ht="44" customHeight="1" spans="1:10">
      <c r="A95" s="24"/>
      <c r="B95" s="24"/>
      <c r="C95" s="17" t="s">
        <v>1813</v>
      </c>
      <c r="D95" s="17" t="s">
        <v>1813</v>
      </c>
      <c r="E95" s="17" t="s">
        <v>1958</v>
      </c>
      <c r="F95" s="18" t="s">
        <v>1816</v>
      </c>
      <c r="G95" s="570" t="s">
        <v>1833</v>
      </c>
      <c r="H95" s="18" t="s">
        <v>1834</v>
      </c>
      <c r="I95" s="18" t="s">
        <v>1819</v>
      </c>
      <c r="J95" s="17" t="s">
        <v>1959</v>
      </c>
    </row>
    <row r="96" s="10" customFormat="1" ht="35" customHeight="1" spans="1:10">
      <c r="A96" s="24"/>
      <c r="B96" s="24"/>
      <c r="C96" s="17" t="s">
        <v>1813</v>
      </c>
      <c r="D96" s="17" t="s">
        <v>1813</v>
      </c>
      <c r="E96" s="17" t="s">
        <v>1960</v>
      </c>
      <c r="F96" s="18" t="s">
        <v>1816</v>
      </c>
      <c r="G96" s="570" t="s">
        <v>1874</v>
      </c>
      <c r="H96" s="18" t="s">
        <v>1834</v>
      </c>
      <c r="I96" s="18" t="s">
        <v>1819</v>
      </c>
      <c r="J96" s="17" t="s">
        <v>1961</v>
      </c>
    </row>
    <row r="97" s="10" customFormat="1" ht="24" customHeight="1" spans="1:10">
      <c r="A97" s="24"/>
      <c r="B97" s="24"/>
      <c r="C97" s="17" t="s">
        <v>1871</v>
      </c>
      <c r="D97" s="17" t="s">
        <v>1813</v>
      </c>
      <c r="E97" s="17" t="s">
        <v>1813</v>
      </c>
      <c r="F97" s="18"/>
      <c r="G97" s="18"/>
      <c r="H97" s="18"/>
      <c r="I97" s="18"/>
      <c r="J97" s="17"/>
    </row>
    <row r="98" s="10" customFormat="1" ht="26" customHeight="1" spans="1:10">
      <c r="A98" s="24"/>
      <c r="B98" s="24"/>
      <c r="C98" s="17" t="s">
        <v>1813</v>
      </c>
      <c r="D98" s="17" t="s">
        <v>1872</v>
      </c>
      <c r="E98" s="17" t="s">
        <v>1813</v>
      </c>
      <c r="F98" s="18"/>
      <c r="G98" s="18"/>
      <c r="H98" s="18"/>
      <c r="I98" s="18"/>
      <c r="J98" s="17"/>
    </row>
    <row r="99" s="10" customFormat="1" ht="37" customHeight="1" spans="1:10">
      <c r="A99" s="24"/>
      <c r="B99" s="24"/>
      <c r="C99" s="17" t="s">
        <v>1813</v>
      </c>
      <c r="D99" s="17" t="s">
        <v>1813</v>
      </c>
      <c r="E99" s="17" t="s">
        <v>1962</v>
      </c>
      <c r="F99" s="18" t="s">
        <v>1816</v>
      </c>
      <c r="G99" s="570" t="s">
        <v>1833</v>
      </c>
      <c r="H99" s="18" t="s">
        <v>1834</v>
      </c>
      <c r="I99" s="18" t="s">
        <v>1819</v>
      </c>
      <c r="J99" s="17" t="s">
        <v>1959</v>
      </c>
    </row>
    <row r="100" s="10" customFormat="1" ht="36" customHeight="1" spans="1:10">
      <c r="A100" s="24"/>
      <c r="B100" s="24"/>
      <c r="C100" s="17" t="s">
        <v>1813</v>
      </c>
      <c r="D100" s="17" t="s">
        <v>1813</v>
      </c>
      <c r="E100" s="17" t="s">
        <v>1963</v>
      </c>
      <c r="F100" s="18" t="s">
        <v>1816</v>
      </c>
      <c r="G100" s="570" t="s">
        <v>1874</v>
      </c>
      <c r="H100" s="18" t="s">
        <v>1834</v>
      </c>
      <c r="I100" s="18" t="s">
        <v>1819</v>
      </c>
      <c r="J100" s="17" t="s">
        <v>1964</v>
      </c>
    </row>
    <row r="101" s="10" customFormat="1" ht="35" customHeight="1" spans="1:10">
      <c r="A101" s="16" t="s">
        <v>1965</v>
      </c>
      <c r="B101" s="16" t="s">
        <v>1966</v>
      </c>
      <c r="C101" s="17" t="s">
        <v>1812</v>
      </c>
      <c r="D101" s="17" t="s">
        <v>1813</v>
      </c>
      <c r="E101" s="17" t="s">
        <v>1813</v>
      </c>
      <c r="F101" s="18"/>
      <c r="G101" s="18"/>
      <c r="H101" s="18"/>
      <c r="I101" s="18"/>
      <c r="J101" s="17"/>
    </row>
    <row r="102" s="10" customFormat="1" ht="35" customHeight="1" spans="1:10">
      <c r="A102" s="19"/>
      <c r="B102" s="19"/>
      <c r="C102" s="17" t="s">
        <v>1813</v>
      </c>
      <c r="D102" s="17" t="s">
        <v>1814</v>
      </c>
      <c r="E102" s="17" t="s">
        <v>1813</v>
      </c>
      <c r="F102" s="18"/>
      <c r="G102" s="18"/>
      <c r="H102" s="18"/>
      <c r="I102" s="18"/>
      <c r="J102" s="17"/>
    </row>
    <row r="103" s="10" customFormat="1" ht="72" customHeight="1" spans="1:10">
      <c r="A103" s="19"/>
      <c r="B103" s="19"/>
      <c r="C103" s="17" t="s">
        <v>1813</v>
      </c>
      <c r="D103" s="17" t="s">
        <v>1813</v>
      </c>
      <c r="E103" s="17" t="s">
        <v>1967</v>
      </c>
      <c r="F103" s="18" t="s">
        <v>1832</v>
      </c>
      <c r="G103" s="18" t="s">
        <v>1968</v>
      </c>
      <c r="H103" s="18" t="s">
        <v>1969</v>
      </c>
      <c r="I103" s="18" t="s">
        <v>1819</v>
      </c>
      <c r="J103" s="17" t="s">
        <v>1970</v>
      </c>
    </row>
    <row r="104" s="10" customFormat="1" ht="54" customHeight="1" spans="1:10">
      <c r="A104" s="19"/>
      <c r="B104" s="19"/>
      <c r="C104" s="17" t="s">
        <v>1813</v>
      </c>
      <c r="D104" s="17" t="s">
        <v>1813</v>
      </c>
      <c r="E104" s="17" t="s">
        <v>1971</v>
      </c>
      <c r="F104" s="18" t="s">
        <v>1832</v>
      </c>
      <c r="G104" s="18" t="s">
        <v>1972</v>
      </c>
      <c r="H104" s="18" t="s">
        <v>1969</v>
      </c>
      <c r="I104" s="18" t="s">
        <v>1819</v>
      </c>
      <c r="J104" s="17" t="s">
        <v>1973</v>
      </c>
    </row>
    <row r="105" s="10" customFormat="1" ht="51" customHeight="1" spans="1:10">
      <c r="A105" s="19"/>
      <c r="B105" s="19"/>
      <c r="C105" s="17" t="s">
        <v>1813</v>
      </c>
      <c r="D105" s="17" t="s">
        <v>1813</v>
      </c>
      <c r="E105" s="17" t="s">
        <v>1974</v>
      </c>
      <c r="F105" s="18" t="s">
        <v>1832</v>
      </c>
      <c r="G105" s="18" t="s">
        <v>1975</v>
      </c>
      <c r="H105" s="18" t="s">
        <v>1976</v>
      </c>
      <c r="I105" s="18" t="s">
        <v>1819</v>
      </c>
      <c r="J105" s="17" t="s">
        <v>1977</v>
      </c>
    </row>
    <row r="106" s="10" customFormat="1" ht="43" customHeight="1" spans="1:10">
      <c r="A106" s="19"/>
      <c r="B106" s="19"/>
      <c r="C106" s="17" t="s">
        <v>1813</v>
      </c>
      <c r="D106" s="17" t="s">
        <v>1813</v>
      </c>
      <c r="E106" s="17" t="s">
        <v>1978</v>
      </c>
      <c r="F106" s="18" t="s">
        <v>1832</v>
      </c>
      <c r="G106" s="18" t="s">
        <v>1979</v>
      </c>
      <c r="H106" s="18" t="s">
        <v>1923</v>
      </c>
      <c r="I106" s="18" t="s">
        <v>1819</v>
      </c>
      <c r="J106" s="17" t="s">
        <v>1980</v>
      </c>
    </row>
    <row r="107" s="10" customFormat="1" ht="84" customHeight="1" spans="1:10">
      <c r="A107" s="19"/>
      <c r="B107" s="19"/>
      <c r="C107" s="17" t="s">
        <v>1813</v>
      </c>
      <c r="D107" s="17" t="s">
        <v>1813</v>
      </c>
      <c r="E107" s="17" t="s">
        <v>1981</v>
      </c>
      <c r="F107" s="18" t="s">
        <v>1832</v>
      </c>
      <c r="G107" s="18" t="s">
        <v>1982</v>
      </c>
      <c r="H107" s="18" t="s">
        <v>1923</v>
      </c>
      <c r="I107" s="18" t="s">
        <v>1819</v>
      </c>
      <c r="J107" s="17" t="s">
        <v>1983</v>
      </c>
    </row>
    <row r="108" s="10" customFormat="1" ht="35" customHeight="1" spans="1:10">
      <c r="A108" s="19"/>
      <c r="B108" s="19"/>
      <c r="C108" s="17" t="s">
        <v>1813</v>
      </c>
      <c r="D108" s="17" t="s">
        <v>1830</v>
      </c>
      <c r="E108" s="17" t="s">
        <v>1813</v>
      </c>
      <c r="F108" s="18"/>
      <c r="G108" s="18"/>
      <c r="H108" s="18"/>
      <c r="I108" s="18"/>
      <c r="J108" s="17"/>
    </row>
    <row r="109" s="10" customFormat="1" ht="56" customHeight="1" spans="1:10">
      <c r="A109" s="19"/>
      <c r="B109" s="19"/>
      <c r="C109" s="17" t="s">
        <v>1813</v>
      </c>
      <c r="D109" s="17" t="s">
        <v>1813</v>
      </c>
      <c r="E109" s="17" t="s">
        <v>1984</v>
      </c>
      <c r="F109" s="18" t="s">
        <v>1985</v>
      </c>
      <c r="G109" s="18" t="s">
        <v>1986</v>
      </c>
      <c r="H109" s="18" t="s">
        <v>1834</v>
      </c>
      <c r="I109" s="18" t="s">
        <v>1819</v>
      </c>
      <c r="J109" s="17" t="s">
        <v>1987</v>
      </c>
    </row>
    <row r="110" s="10" customFormat="1" ht="54" customHeight="1" spans="1:10">
      <c r="A110" s="20"/>
      <c r="B110" s="20"/>
      <c r="C110" s="17" t="s">
        <v>1813</v>
      </c>
      <c r="D110" s="17" t="s">
        <v>1813</v>
      </c>
      <c r="E110" s="17" t="s">
        <v>1988</v>
      </c>
      <c r="F110" s="18" t="s">
        <v>1816</v>
      </c>
      <c r="G110" s="18" t="s">
        <v>1989</v>
      </c>
      <c r="H110" s="18" t="s">
        <v>1834</v>
      </c>
      <c r="I110" s="18" t="s">
        <v>1819</v>
      </c>
      <c r="J110" s="17" t="s">
        <v>1990</v>
      </c>
    </row>
    <row r="111" s="10" customFormat="1" ht="53" customHeight="1" spans="1:10">
      <c r="A111" s="16" t="s">
        <v>1965</v>
      </c>
      <c r="B111" s="16" t="s">
        <v>1991</v>
      </c>
      <c r="C111" s="17" t="s">
        <v>1813</v>
      </c>
      <c r="D111" s="17" t="s">
        <v>1813</v>
      </c>
      <c r="E111" s="17" t="s">
        <v>1992</v>
      </c>
      <c r="F111" s="18" t="s">
        <v>1816</v>
      </c>
      <c r="G111" s="18" t="s">
        <v>1889</v>
      </c>
      <c r="H111" s="18" t="s">
        <v>1834</v>
      </c>
      <c r="I111" s="18" t="s">
        <v>1819</v>
      </c>
      <c r="J111" s="17" t="s">
        <v>1993</v>
      </c>
    </row>
    <row r="112" s="10" customFormat="1" ht="42" customHeight="1" spans="1:10">
      <c r="A112" s="19"/>
      <c r="B112" s="19"/>
      <c r="C112" s="17" t="s">
        <v>1813</v>
      </c>
      <c r="D112" s="17" t="s">
        <v>1839</v>
      </c>
      <c r="E112" s="17" t="s">
        <v>1813</v>
      </c>
      <c r="F112" s="18"/>
      <c r="G112" s="18"/>
      <c r="H112" s="18"/>
      <c r="I112" s="18"/>
      <c r="J112" s="17"/>
    </row>
    <row r="113" s="10" customFormat="1" ht="83" customHeight="1" spans="1:10">
      <c r="A113" s="19"/>
      <c r="B113" s="19"/>
      <c r="C113" s="17" t="s">
        <v>1813</v>
      </c>
      <c r="D113" s="17" t="s">
        <v>1813</v>
      </c>
      <c r="E113" s="17" t="s">
        <v>1994</v>
      </c>
      <c r="F113" s="18" t="s">
        <v>1832</v>
      </c>
      <c r="G113" s="18" t="s">
        <v>1995</v>
      </c>
      <c r="H113" s="18" t="s">
        <v>1842</v>
      </c>
      <c r="I113" s="18" t="s">
        <v>1819</v>
      </c>
      <c r="J113" s="17" t="s">
        <v>1996</v>
      </c>
    </row>
    <row r="114" s="10" customFormat="1" ht="35" customHeight="1" spans="1:10">
      <c r="A114" s="19"/>
      <c r="B114" s="19"/>
      <c r="C114" s="17" t="s">
        <v>1860</v>
      </c>
      <c r="D114" s="17" t="s">
        <v>1813</v>
      </c>
      <c r="E114" s="17" t="s">
        <v>1813</v>
      </c>
      <c r="F114" s="18"/>
      <c r="G114" s="18"/>
      <c r="H114" s="18"/>
      <c r="I114" s="18"/>
      <c r="J114" s="17"/>
    </row>
    <row r="115" s="10" customFormat="1" ht="35" customHeight="1" spans="1:10">
      <c r="A115" s="19"/>
      <c r="B115" s="19"/>
      <c r="C115" s="17" t="s">
        <v>1813</v>
      </c>
      <c r="D115" s="17" t="s">
        <v>1861</v>
      </c>
      <c r="E115" s="17" t="s">
        <v>1813</v>
      </c>
      <c r="F115" s="18"/>
      <c r="G115" s="18"/>
      <c r="H115" s="18"/>
      <c r="I115" s="18"/>
      <c r="J115" s="17"/>
    </row>
    <row r="116" s="10" customFormat="1" ht="74" customHeight="1" spans="1:10">
      <c r="A116" s="19"/>
      <c r="B116" s="19"/>
      <c r="C116" s="17" t="s">
        <v>1813</v>
      </c>
      <c r="D116" s="17" t="s">
        <v>1813</v>
      </c>
      <c r="E116" s="17" t="s">
        <v>1997</v>
      </c>
      <c r="F116" s="18" t="s">
        <v>1832</v>
      </c>
      <c r="G116" s="18" t="s">
        <v>1998</v>
      </c>
      <c r="H116" s="18" t="s">
        <v>1834</v>
      </c>
      <c r="I116" s="18" t="s">
        <v>1864</v>
      </c>
      <c r="J116" s="17" t="s">
        <v>1999</v>
      </c>
    </row>
    <row r="117" s="10" customFormat="1" ht="45" customHeight="1" spans="1:10">
      <c r="A117" s="19"/>
      <c r="B117" s="19"/>
      <c r="C117" s="17" t="s">
        <v>1813</v>
      </c>
      <c r="D117" s="17" t="s">
        <v>1925</v>
      </c>
      <c r="E117" s="17" t="s">
        <v>1813</v>
      </c>
      <c r="F117" s="18"/>
      <c r="G117" s="18"/>
      <c r="H117" s="18"/>
      <c r="I117" s="18"/>
      <c r="J117" s="17"/>
    </row>
    <row r="118" s="10" customFormat="1" ht="66" customHeight="1" spans="1:10">
      <c r="A118" s="19"/>
      <c r="B118" s="19"/>
      <c r="C118" s="17" t="s">
        <v>1813</v>
      </c>
      <c r="D118" s="17" t="s">
        <v>1813</v>
      </c>
      <c r="E118" s="17" t="s">
        <v>2000</v>
      </c>
      <c r="F118" s="18" t="s">
        <v>1832</v>
      </c>
      <c r="G118" s="18" t="s">
        <v>2001</v>
      </c>
      <c r="H118" s="18" t="s">
        <v>2002</v>
      </c>
      <c r="I118" s="18" t="s">
        <v>1819</v>
      </c>
      <c r="J118" s="17" t="s">
        <v>2003</v>
      </c>
    </row>
    <row r="119" s="10" customFormat="1" ht="42" customHeight="1" spans="1:10">
      <c r="A119" s="19"/>
      <c r="B119" s="19"/>
      <c r="C119" s="17" t="s">
        <v>1871</v>
      </c>
      <c r="D119" s="17" t="s">
        <v>1813</v>
      </c>
      <c r="E119" s="17" t="s">
        <v>1813</v>
      </c>
      <c r="F119" s="18"/>
      <c r="G119" s="18"/>
      <c r="H119" s="18"/>
      <c r="I119" s="18"/>
      <c r="J119" s="17"/>
    </row>
    <row r="120" s="10" customFormat="1" ht="36" customHeight="1" spans="1:10">
      <c r="A120" s="19"/>
      <c r="B120" s="19"/>
      <c r="C120" s="17" t="s">
        <v>1813</v>
      </c>
      <c r="D120" s="17" t="s">
        <v>1872</v>
      </c>
      <c r="E120" s="17" t="s">
        <v>1813</v>
      </c>
      <c r="F120" s="18"/>
      <c r="G120" s="18"/>
      <c r="H120" s="18"/>
      <c r="I120" s="18"/>
      <c r="J120" s="17"/>
    </row>
    <row r="121" s="10" customFormat="1" ht="39" customHeight="1" spans="1:10">
      <c r="A121" s="20"/>
      <c r="B121" s="20"/>
      <c r="C121" s="17" t="s">
        <v>1813</v>
      </c>
      <c r="D121" s="17" t="s">
        <v>1813</v>
      </c>
      <c r="E121" s="17" t="s">
        <v>2004</v>
      </c>
      <c r="F121" s="18" t="s">
        <v>1816</v>
      </c>
      <c r="G121" s="18" t="s">
        <v>1874</v>
      </c>
      <c r="H121" s="18" t="s">
        <v>1834</v>
      </c>
      <c r="I121" s="18" t="s">
        <v>1819</v>
      </c>
      <c r="J121" s="17" t="s">
        <v>2005</v>
      </c>
    </row>
    <row r="122" s="10" customFormat="1" ht="28" customHeight="1" spans="1:10">
      <c r="A122" s="16" t="s">
        <v>2006</v>
      </c>
      <c r="B122" s="16" t="s">
        <v>2007</v>
      </c>
      <c r="C122" s="17" t="s">
        <v>1812</v>
      </c>
      <c r="D122" s="17" t="s">
        <v>1813</v>
      </c>
      <c r="E122" s="17" t="s">
        <v>1813</v>
      </c>
      <c r="F122" s="18"/>
      <c r="G122" s="18"/>
      <c r="H122" s="18"/>
      <c r="I122" s="18"/>
      <c r="J122" s="17"/>
    </row>
    <row r="123" s="10" customFormat="1" ht="25" customHeight="1" spans="1:10">
      <c r="A123" s="19"/>
      <c r="B123" s="19"/>
      <c r="C123" s="17" t="s">
        <v>1813</v>
      </c>
      <c r="D123" s="17" t="s">
        <v>1814</v>
      </c>
      <c r="E123" s="17" t="s">
        <v>1813</v>
      </c>
      <c r="F123" s="18"/>
      <c r="G123" s="18"/>
      <c r="H123" s="18"/>
      <c r="I123" s="18"/>
      <c r="J123" s="17"/>
    </row>
    <row r="124" s="10" customFormat="1" ht="52" customHeight="1" spans="1:10">
      <c r="A124" s="19"/>
      <c r="B124" s="19"/>
      <c r="C124" s="17" t="s">
        <v>1813</v>
      </c>
      <c r="D124" s="17" t="s">
        <v>1813</v>
      </c>
      <c r="E124" s="17" t="s">
        <v>2008</v>
      </c>
      <c r="F124" s="18" t="s">
        <v>1816</v>
      </c>
      <c r="G124" s="18" t="s">
        <v>2009</v>
      </c>
      <c r="H124" s="18" t="s">
        <v>1818</v>
      </c>
      <c r="I124" s="18" t="s">
        <v>1819</v>
      </c>
      <c r="J124" s="17" t="s">
        <v>2010</v>
      </c>
    </row>
    <row r="125" s="10" customFormat="1" ht="39" customHeight="1" spans="1:10">
      <c r="A125" s="19"/>
      <c r="B125" s="19"/>
      <c r="C125" s="17" t="s">
        <v>1813</v>
      </c>
      <c r="D125" s="17" t="s">
        <v>1813</v>
      </c>
      <c r="E125" s="17" t="s">
        <v>2011</v>
      </c>
      <c r="F125" s="18" t="s">
        <v>1816</v>
      </c>
      <c r="G125" s="18" t="s">
        <v>2012</v>
      </c>
      <c r="H125" s="18" t="s">
        <v>1923</v>
      </c>
      <c r="I125" s="18" t="s">
        <v>1819</v>
      </c>
      <c r="J125" s="17" t="s">
        <v>2013</v>
      </c>
    </row>
    <row r="126" s="10" customFormat="1" ht="44" customHeight="1" spans="1:10">
      <c r="A126" s="19"/>
      <c r="B126" s="19"/>
      <c r="C126" s="17" t="s">
        <v>1813</v>
      </c>
      <c r="D126" s="17" t="s">
        <v>1813</v>
      </c>
      <c r="E126" s="17" t="s">
        <v>2014</v>
      </c>
      <c r="F126" s="18" t="s">
        <v>1816</v>
      </c>
      <c r="G126" s="18" t="s">
        <v>2015</v>
      </c>
      <c r="H126" s="18" t="s">
        <v>2016</v>
      </c>
      <c r="I126" s="18" t="s">
        <v>1819</v>
      </c>
      <c r="J126" s="17" t="s">
        <v>2017</v>
      </c>
    </row>
    <row r="127" s="10" customFormat="1" ht="46" customHeight="1" spans="1:10">
      <c r="A127" s="19"/>
      <c r="B127" s="19"/>
      <c r="C127" s="17" t="s">
        <v>1813</v>
      </c>
      <c r="D127" s="17" t="s">
        <v>1813</v>
      </c>
      <c r="E127" s="17" t="s">
        <v>2018</v>
      </c>
      <c r="F127" s="18" t="s">
        <v>1816</v>
      </c>
      <c r="G127" s="18" t="s">
        <v>1995</v>
      </c>
      <c r="H127" s="18" t="s">
        <v>2019</v>
      </c>
      <c r="I127" s="18" t="s">
        <v>1819</v>
      </c>
      <c r="J127" s="17" t="s">
        <v>2020</v>
      </c>
    </row>
    <row r="128" s="10" customFormat="1" ht="35" customHeight="1" spans="1:10">
      <c r="A128" s="19"/>
      <c r="B128" s="19"/>
      <c r="C128" s="17" t="s">
        <v>1813</v>
      </c>
      <c r="D128" s="17" t="s">
        <v>1813</v>
      </c>
      <c r="E128" s="17" t="s">
        <v>2021</v>
      </c>
      <c r="F128" s="18" t="s">
        <v>1832</v>
      </c>
      <c r="G128" s="18" t="s">
        <v>1909</v>
      </c>
      <c r="H128" s="18" t="s">
        <v>1818</v>
      </c>
      <c r="I128" s="18" t="s">
        <v>1819</v>
      </c>
      <c r="J128" s="17" t="s">
        <v>2022</v>
      </c>
    </row>
    <row r="129" s="10" customFormat="1" ht="35" customHeight="1" spans="1:10">
      <c r="A129" s="19"/>
      <c r="B129" s="19"/>
      <c r="C129" s="17" t="s">
        <v>1813</v>
      </c>
      <c r="D129" s="17" t="s">
        <v>1813</v>
      </c>
      <c r="E129" s="17" t="s">
        <v>2023</v>
      </c>
      <c r="F129" s="18" t="s">
        <v>1816</v>
      </c>
      <c r="G129" s="18" t="s">
        <v>2024</v>
      </c>
      <c r="H129" s="18" t="s">
        <v>2025</v>
      </c>
      <c r="I129" s="18" t="s">
        <v>1819</v>
      </c>
      <c r="J129" s="17" t="s">
        <v>2026</v>
      </c>
    </row>
    <row r="130" s="10" customFormat="1" ht="35" customHeight="1" spans="1:10">
      <c r="A130" s="19"/>
      <c r="B130" s="19"/>
      <c r="C130" s="17" t="s">
        <v>1813</v>
      </c>
      <c r="D130" s="17" t="s">
        <v>1813</v>
      </c>
      <c r="E130" s="17" t="s">
        <v>2027</v>
      </c>
      <c r="F130" s="18" t="s">
        <v>1832</v>
      </c>
      <c r="G130" s="18" t="s">
        <v>2028</v>
      </c>
      <c r="H130" s="18" t="s">
        <v>2019</v>
      </c>
      <c r="I130" s="18" t="s">
        <v>1819</v>
      </c>
      <c r="J130" s="17" t="s">
        <v>2029</v>
      </c>
    </row>
    <row r="131" s="10" customFormat="1" ht="35" customHeight="1" spans="1:10">
      <c r="A131" s="19"/>
      <c r="B131" s="19"/>
      <c r="C131" s="17" t="s">
        <v>1813</v>
      </c>
      <c r="D131" s="17" t="s">
        <v>1813</v>
      </c>
      <c r="E131" s="17" t="s">
        <v>2030</v>
      </c>
      <c r="F131" s="18" t="s">
        <v>1816</v>
      </c>
      <c r="G131" s="18" t="s">
        <v>1979</v>
      </c>
      <c r="H131" s="18" t="s">
        <v>2025</v>
      </c>
      <c r="I131" s="18" t="s">
        <v>1819</v>
      </c>
      <c r="J131" s="17" t="s">
        <v>2031</v>
      </c>
    </row>
    <row r="132" s="10" customFormat="1" ht="48" customHeight="1" spans="1:10">
      <c r="A132" s="19"/>
      <c r="B132" s="19"/>
      <c r="C132" s="17" t="s">
        <v>1813</v>
      </c>
      <c r="D132" s="17" t="s">
        <v>1813</v>
      </c>
      <c r="E132" s="17" t="s">
        <v>2032</v>
      </c>
      <c r="F132" s="18" t="s">
        <v>1816</v>
      </c>
      <c r="G132" s="18" t="s">
        <v>1903</v>
      </c>
      <c r="H132" s="18" t="s">
        <v>2025</v>
      </c>
      <c r="I132" s="18" t="s">
        <v>1819</v>
      </c>
      <c r="J132" s="17" t="s">
        <v>2033</v>
      </c>
    </row>
    <row r="133" s="10" customFormat="1" ht="35" customHeight="1" spans="1:10">
      <c r="A133" s="19"/>
      <c r="B133" s="19"/>
      <c r="C133" s="17" t="s">
        <v>1813</v>
      </c>
      <c r="D133" s="17" t="s">
        <v>1813</v>
      </c>
      <c r="E133" s="17" t="s">
        <v>2034</v>
      </c>
      <c r="F133" s="18" t="s">
        <v>1816</v>
      </c>
      <c r="G133" s="18" t="s">
        <v>1547</v>
      </c>
      <c r="H133" s="18" t="s">
        <v>2025</v>
      </c>
      <c r="I133" s="18" t="s">
        <v>1819</v>
      </c>
      <c r="J133" s="17" t="s">
        <v>2035</v>
      </c>
    </row>
    <row r="134" s="10" customFormat="1" ht="35" customHeight="1" spans="1:10">
      <c r="A134" s="19"/>
      <c r="B134" s="19"/>
      <c r="C134" s="17" t="s">
        <v>1813</v>
      </c>
      <c r="D134" s="17" t="s">
        <v>1813</v>
      </c>
      <c r="E134" s="17" t="s">
        <v>2036</v>
      </c>
      <c r="F134" s="18" t="s">
        <v>1832</v>
      </c>
      <c r="G134" s="18" t="s">
        <v>1868</v>
      </c>
      <c r="H134" s="18" t="s">
        <v>1818</v>
      </c>
      <c r="I134" s="18" t="s">
        <v>1819</v>
      </c>
      <c r="J134" s="17" t="s">
        <v>2037</v>
      </c>
    </row>
    <row r="135" s="10" customFormat="1" ht="52" customHeight="1" spans="1:10">
      <c r="A135" s="20"/>
      <c r="B135" s="20"/>
      <c r="C135" s="17" t="s">
        <v>1813</v>
      </c>
      <c r="D135" s="17" t="s">
        <v>1813</v>
      </c>
      <c r="E135" s="17" t="s">
        <v>2038</v>
      </c>
      <c r="F135" s="18" t="s">
        <v>1816</v>
      </c>
      <c r="G135" s="18" t="s">
        <v>1942</v>
      </c>
      <c r="H135" s="18" t="s">
        <v>2025</v>
      </c>
      <c r="I135" s="18" t="s">
        <v>1819</v>
      </c>
      <c r="J135" s="17" t="s">
        <v>2039</v>
      </c>
    </row>
    <row r="136" s="10" customFormat="1" ht="35" customHeight="1" spans="1:10">
      <c r="A136" s="16" t="s">
        <v>2006</v>
      </c>
      <c r="B136" s="16" t="s">
        <v>2007</v>
      </c>
      <c r="C136" s="17" t="s">
        <v>1813</v>
      </c>
      <c r="D136" s="17" t="s">
        <v>1830</v>
      </c>
      <c r="E136" s="17" t="s">
        <v>1813</v>
      </c>
      <c r="F136" s="18"/>
      <c r="G136" s="18"/>
      <c r="H136" s="18"/>
      <c r="I136" s="18"/>
      <c r="J136" s="17"/>
    </row>
    <row r="137" s="10" customFormat="1" ht="87" customHeight="1" spans="1:10">
      <c r="A137" s="19"/>
      <c r="B137" s="19"/>
      <c r="C137" s="17" t="s">
        <v>1813</v>
      </c>
      <c r="D137" s="17" t="s">
        <v>1813</v>
      </c>
      <c r="E137" s="17" t="s">
        <v>2040</v>
      </c>
      <c r="F137" s="18" t="s">
        <v>1816</v>
      </c>
      <c r="G137" s="18" t="s">
        <v>1989</v>
      </c>
      <c r="H137" s="18" t="s">
        <v>1834</v>
      </c>
      <c r="I137" s="18" t="s">
        <v>1819</v>
      </c>
      <c r="J137" s="17" t="s">
        <v>2041</v>
      </c>
    </row>
    <row r="138" s="10" customFormat="1" ht="35" customHeight="1" spans="1:10">
      <c r="A138" s="19"/>
      <c r="B138" s="19"/>
      <c r="C138" s="17" t="s">
        <v>1813</v>
      </c>
      <c r="D138" s="17" t="s">
        <v>1813</v>
      </c>
      <c r="E138" s="17" t="s">
        <v>2042</v>
      </c>
      <c r="F138" s="18" t="s">
        <v>1816</v>
      </c>
      <c r="G138" s="18" t="s">
        <v>1837</v>
      </c>
      <c r="H138" s="18" t="s">
        <v>1834</v>
      </c>
      <c r="I138" s="18" t="s">
        <v>1819</v>
      </c>
      <c r="J138" s="17" t="s">
        <v>2043</v>
      </c>
    </row>
    <row r="139" s="10" customFormat="1" ht="80" customHeight="1" spans="1:10">
      <c r="A139" s="19"/>
      <c r="B139" s="19"/>
      <c r="C139" s="17" t="s">
        <v>1813</v>
      </c>
      <c r="D139" s="17" t="s">
        <v>1813</v>
      </c>
      <c r="E139" s="17" t="s">
        <v>2044</v>
      </c>
      <c r="F139" s="18" t="s">
        <v>1816</v>
      </c>
      <c r="G139" s="18" t="s">
        <v>1989</v>
      </c>
      <c r="H139" s="18" t="s">
        <v>1834</v>
      </c>
      <c r="I139" s="18" t="s">
        <v>1819</v>
      </c>
      <c r="J139" s="17" t="s">
        <v>2045</v>
      </c>
    </row>
    <row r="140" s="10" customFormat="1" ht="29" customHeight="1" spans="1:10">
      <c r="A140" s="19"/>
      <c r="B140" s="19"/>
      <c r="C140" s="17" t="s">
        <v>1813</v>
      </c>
      <c r="D140" s="17" t="s">
        <v>1839</v>
      </c>
      <c r="E140" s="17" t="s">
        <v>1813</v>
      </c>
      <c r="F140" s="18"/>
      <c r="G140" s="18"/>
      <c r="H140" s="18"/>
      <c r="I140" s="18"/>
      <c r="J140" s="17"/>
    </row>
    <row r="141" s="10" customFormat="1" ht="68" customHeight="1" spans="1:10">
      <c r="A141" s="19"/>
      <c r="B141" s="19"/>
      <c r="C141" s="17" t="s">
        <v>1813</v>
      </c>
      <c r="D141" s="17" t="s">
        <v>1813</v>
      </c>
      <c r="E141" s="17" t="s">
        <v>2046</v>
      </c>
      <c r="F141" s="18" t="s">
        <v>1832</v>
      </c>
      <c r="G141" s="18" t="s">
        <v>1837</v>
      </c>
      <c r="H141" s="18" t="s">
        <v>1834</v>
      </c>
      <c r="I141" s="18" t="s">
        <v>1819</v>
      </c>
      <c r="J141" s="17" t="s">
        <v>2047</v>
      </c>
    </row>
    <row r="142" s="10" customFormat="1" ht="28" customHeight="1" spans="1:10">
      <c r="A142" s="19"/>
      <c r="B142" s="19"/>
      <c r="C142" s="17" t="s">
        <v>1860</v>
      </c>
      <c r="D142" s="17" t="s">
        <v>1813</v>
      </c>
      <c r="E142" s="17" t="s">
        <v>1813</v>
      </c>
      <c r="F142" s="18"/>
      <c r="G142" s="18"/>
      <c r="H142" s="18"/>
      <c r="I142" s="18"/>
      <c r="J142" s="17"/>
    </row>
    <row r="143" s="10" customFormat="1" ht="24" customHeight="1" spans="1:10">
      <c r="A143" s="19"/>
      <c r="B143" s="19"/>
      <c r="C143" s="17" t="s">
        <v>1813</v>
      </c>
      <c r="D143" s="17" t="s">
        <v>1861</v>
      </c>
      <c r="E143" s="17" t="s">
        <v>1813</v>
      </c>
      <c r="F143" s="18"/>
      <c r="G143" s="18"/>
      <c r="H143" s="18"/>
      <c r="I143" s="18"/>
      <c r="J143" s="17"/>
    </row>
    <row r="144" s="10" customFormat="1" ht="49" customHeight="1" spans="1:10">
      <c r="A144" s="19"/>
      <c r="B144" s="19"/>
      <c r="C144" s="17" t="s">
        <v>1813</v>
      </c>
      <c r="D144" s="17" t="s">
        <v>1813</v>
      </c>
      <c r="E144" s="17" t="s">
        <v>2048</v>
      </c>
      <c r="F144" s="18" t="s">
        <v>1816</v>
      </c>
      <c r="G144" s="18" t="s">
        <v>2049</v>
      </c>
      <c r="H144" s="18" t="s">
        <v>1834</v>
      </c>
      <c r="I144" s="18" t="s">
        <v>1819</v>
      </c>
      <c r="J144" s="17" t="s">
        <v>2050</v>
      </c>
    </row>
    <row r="145" s="10" customFormat="1" ht="37" customHeight="1" spans="1:10">
      <c r="A145" s="19"/>
      <c r="B145" s="19"/>
      <c r="C145" s="17" t="s">
        <v>1813</v>
      </c>
      <c r="D145" s="17" t="s">
        <v>1813</v>
      </c>
      <c r="E145" s="17" t="s">
        <v>2051</v>
      </c>
      <c r="F145" s="18" t="s">
        <v>1832</v>
      </c>
      <c r="G145" s="18" t="s">
        <v>2052</v>
      </c>
      <c r="H145" s="18" t="s">
        <v>1834</v>
      </c>
      <c r="I145" s="18" t="s">
        <v>1864</v>
      </c>
      <c r="J145" s="17" t="s">
        <v>2053</v>
      </c>
    </row>
    <row r="146" s="10" customFormat="1" ht="19" customHeight="1" spans="1:10">
      <c r="A146" s="19"/>
      <c r="B146" s="19"/>
      <c r="C146" s="17" t="s">
        <v>1871</v>
      </c>
      <c r="D146" s="17" t="s">
        <v>1813</v>
      </c>
      <c r="E146" s="17" t="s">
        <v>1813</v>
      </c>
      <c r="F146" s="18"/>
      <c r="G146" s="18"/>
      <c r="H146" s="18"/>
      <c r="I146" s="18"/>
      <c r="J146" s="17"/>
    </row>
    <row r="147" s="10" customFormat="1" ht="20" customHeight="1" spans="1:10">
      <c r="A147" s="19"/>
      <c r="B147" s="19"/>
      <c r="C147" s="17" t="s">
        <v>1813</v>
      </c>
      <c r="D147" s="17" t="s">
        <v>1872</v>
      </c>
      <c r="E147" s="17" t="s">
        <v>1813</v>
      </c>
      <c r="F147" s="18"/>
      <c r="G147" s="18"/>
      <c r="H147" s="18"/>
      <c r="I147" s="18"/>
      <c r="J147" s="17"/>
    </row>
    <row r="148" s="10" customFormat="1" ht="35" customHeight="1" spans="1:10">
      <c r="A148" s="20"/>
      <c r="B148" s="20"/>
      <c r="C148" s="17" t="s">
        <v>1813</v>
      </c>
      <c r="D148" s="17" t="s">
        <v>1813</v>
      </c>
      <c r="E148" s="17" t="s">
        <v>1930</v>
      </c>
      <c r="F148" s="18" t="s">
        <v>1816</v>
      </c>
      <c r="G148" s="18" t="s">
        <v>1874</v>
      </c>
      <c r="H148" s="18" t="s">
        <v>1834</v>
      </c>
      <c r="I148" s="18" t="s">
        <v>1819</v>
      </c>
      <c r="J148" s="17" t="s">
        <v>2054</v>
      </c>
    </row>
    <row r="149" s="10" customFormat="1" ht="35" customHeight="1" spans="1:10">
      <c r="A149" s="24" t="s">
        <v>2055</v>
      </c>
      <c r="B149" s="24" t="s">
        <v>2056</v>
      </c>
      <c r="C149" s="17" t="s">
        <v>1812</v>
      </c>
      <c r="D149" s="17" t="s">
        <v>1813</v>
      </c>
      <c r="E149" s="17" t="s">
        <v>1813</v>
      </c>
      <c r="F149" s="18"/>
      <c r="G149" s="18"/>
      <c r="H149" s="18"/>
      <c r="I149" s="18"/>
      <c r="J149" s="17"/>
    </row>
    <row r="150" s="10" customFormat="1" ht="35" customHeight="1" spans="1:10">
      <c r="A150" s="24"/>
      <c r="B150" s="24"/>
      <c r="C150" s="17" t="s">
        <v>1813</v>
      </c>
      <c r="D150" s="17" t="s">
        <v>1814</v>
      </c>
      <c r="E150" s="17" t="s">
        <v>1813</v>
      </c>
      <c r="F150" s="18"/>
      <c r="G150" s="18"/>
      <c r="H150" s="18"/>
      <c r="I150" s="18"/>
      <c r="J150" s="17"/>
    </row>
    <row r="151" s="10" customFormat="1" ht="44" customHeight="1" spans="1:10">
      <c r="A151" s="24"/>
      <c r="B151" s="24"/>
      <c r="C151" s="17" t="s">
        <v>1813</v>
      </c>
      <c r="D151" s="17" t="s">
        <v>1813</v>
      </c>
      <c r="E151" s="17" t="s">
        <v>2057</v>
      </c>
      <c r="F151" s="18" t="s">
        <v>1832</v>
      </c>
      <c r="G151" s="570" t="s">
        <v>2058</v>
      </c>
      <c r="H151" s="18" t="s">
        <v>2059</v>
      </c>
      <c r="I151" s="18" t="s">
        <v>1819</v>
      </c>
      <c r="J151" s="17" t="s">
        <v>2060</v>
      </c>
    </row>
    <row r="152" s="10" customFormat="1" ht="33" customHeight="1" spans="1:10">
      <c r="A152" s="24"/>
      <c r="B152" s="24"/>
      <c r="C152" s="17" t="s">
        <v>1813</v>
      </c>
      <c r="D152" s="17" t="s">
        <v>1813</v>
      </c>
      <c r="E152" s="17" t="s">
        <v>2061</v>
      </c>
      <c r="F152" s="18" t="s">
        <v>1832</v>
      </c>
      <c r="G152" s="570" t="s">
        <v>1919</v>
      </c>
      <c r="H152" s="18" t="s">
        <v>2059</v>
      </c>
      <c r="I152" s="18" t="s">
        <v>1819</v>
      </c>
      <c r="J152" s="17" t="s">
        <v>2062</v>
      </c>
    </row>
    <row r="153" s="10" customFormat="1" ht="48" customHeight="1" spans="1:10">
      <c r="A153" s="24"/>
      <c r="B153" s="24"/>
      <c r="C153" s="17" t="s">
        <v>1813</v>
      </c>
      <c r="D153" s="17" t="s">
        <v>1813</v>
      </c>
      <c r="E153" s="17" t="s">
        <v>2063</v>
      </c>
      <c r="F153" s="18" t="s">
        <v>1832</v>
      </c>
      <c r="G153" s="570" t="s">
        <v>2064</v>
      </c>
      <c r="H153" s="18" t="s">
        <v>2059</v>
      </c>
      <c r="I153" s="18" t="s">
        <v>1819</v>
      </c>
      <c r="J153" s="17" t="s">
        <v>2065</v>
      </c>
    </row>
    <row r="154" s="10" customFormat="1" ht="45" customHeight="1" spans="1:10">
      <c r="A154" s="24"/>
      <c r="B154" s="24"/>
      <c r="C154" s="17" t="s">
        <v>1813</v>
      </c>
      <c r="D154" s="17" t="s">
        <v>1813</v>
      </c>
      <c r="E154" s="17" t="s">
        <v>2066</v>
      </c>
      <c r="F154" s="18" t="s">
        <v>1832</v>
      </c>
      <c r="G154" s="570" t="s">
        <v>2067</v>
      </c>
      <c r="H154" s="18" t="s">
        <v>2059</v>
      </c>
      <c r="I154" s="18" t="s">
        <v>1819</v>
      </c>
      <c r="J154" s="17" t="s">
        <v>2068</v>
      </c>
    </row>
    <row r="155" s="10" customFormat="1" ht="36" customHeight="1" spans="1:10">
      <c r="A155" s="24"/>
      <c r="B155" s="24"/>
      <c r="C155" s="17" t="s">
        <v>1813</v>
      </c>
      <c r="D155" s="17" t="s">
        <v>1813</v>
      </c>
      <c r="E155" s="17" t="s">
        <v>2069</v>
      </c>
      <c r="F155" s="18" t="s">
        <v>1832</v>
      </c>
      <c r="G155" s="570" t="s">
        <v>2070</v>
      </c>
      <c r="H155" s="18" t="s">
        <v>2059</v>
      </c>
      <c r="I155" s="18" t="s">
        <v>1819</v>
      </c>
      <c r="J155" s="17" t="s">
        <v>2071</v>
      </c>
    </row>
    <row r="156" s="10" customFormat="1" ht="35" customHeight="1" spans="1:10">
      <c r="A156" s="24"/>
      <c r="B156" s="24"/>
      <c r="C156" s="17" t="s">
        <v>1813</v>
      </c>
      <c r="D156" s="17" t="s">
        <v>1813</v>
      </c>
      <c r="E156" s="17" t="s">
        <v>2072</v>
      </c>
      <c r="F156" s="18" t="s">
        <v>1832</v>
      </c>
      <c r="G156" s="570" t="s">
        <v>2073</v>
      </c>
      <c r="H156" s="18" t="s">
        <v>2074</v>
      </c>
      <c r="I156" s="18" t="s">
        <v>1819</v>
      </c>
      <c r="J156" s="17" t="s">
        <v>2075</v>
      </c>
    </row>
    <row r="157" s="10" customFormat="1" ht="27" customHeight="1" spans="1:10">
      <c r="A157" s="24"/>
      <c r="B157" s="24"/>
      <c r="C157" s="17" t="s">
        <v>1813</v>
      </c>
      <c r="D157" s="17" t="s">
        <v>1830</v>
      </c>
      <c r="E157" s="17" t="s">
        <v>1813</v>
      </c>
      <c r="F157" s="18"/>
      <c r="G157" s="18"/>
      <c r="H157" s="18"/>
      <c r="I157" s="18"/>
      <c r="J157" s="17"/>
    </row>
    <row r="158" s="10" customFormat="1" ht="42" customHeight="1" spans="1:10">
      <c r="A158" s="24"/>
      <c r="B158" s="24"/>
      <c r="C158" s="17" t="s">
        <v>1813</v>
      </c>
      <c r="D158" s="17" t="s">
        <v>1813</v>
      </c>
      <c r="E158" s="17" t="s">
        <v>2076</v>
      </c>
      <c r="F158" s="18" t="s">
        <v>1832</v>
      </c>
      <c r="G158" s="570" t="s">
        <v>1833</v>
      </c>
      <c r="H158" s="18" t="s">
        <v>1834</v>
      </c>
      <c r="I158" s="18" t="s">
        <v>1819</v>
      </c>
      <c r="J158" s="17" t="s">
        <v>2077</v>
      </c>
    </row>
    <row r="159" s="10" customFormat="1" ht="27" customHeight="1" spans="1:10">
      <c r="A159" s="24"/>
      <c r="B159" s="24"/>
      <c r="C159" s="17" t="s">
        <v>1860</v>
      </c>
      <c r="D159" s="17" t="s">
        <v>1813</v>
      </c>
      <c r="E159" s="17" t="s">
        <v>1813</v>
      </c>
      <c r="F159" s="18"/>
      <c r="G159" s="18"/>
      <c r="H159" s="18"/>
      <c r="I159" s="18"/>
      <c r="J159" s="17"/>
    </row>
    <row r="160" s="10" customFormat="1" ht="26" customHeight="1" spans="1:10">
      <c r="A160" s="24"/>
      <c r="B160" s="24"/>
      <c r="C160" s="17" t="s">
        <v>1813</v>
      </c>
      <c r="D160" s="17" t="s">
        <v>1861</v>
      </c>
      <c r="E160" s="17" t="s">
        <v>1813</v>
      </c>
      <c r="F160" s="18"/>
      <c r="G160" s="18"/>
      <c r="H160" s="18"/>
      <c r="I160" s="18"/>
      <c r="J160" s="17"/>
    </row>
    <row r="161" s="10" customFormat="1" ht="35" customHeight="1" spans="1:10">
      <c r="A161" s="24"/>
      <c r="B161" s="24"/>
      <c r="C161" s="17" t="s">
        <v>1813</v>
      </c>
      <c r="D161" s="17" t="s">
        <v>1813</v>
      </c>
      <c r="E161" s="17" t="s">
        <v>2078</v>
      </c>
      <c r="F161" s="18" t="s">
        <v>1832</v>
      </c>
      <c r="G161" s="570" t="s">
        <v>2079</v>
      </c>
      <c r="H161" s="18" t="s">
        <v>1834</v>
      </c>
      <c r="I161" s="18" t="s">
        <v>1864</v>
      </c>
      <c r="J161" s="17" t="s">
        <v>2080</v>
      </c>
    </row>
    <row r="162" s="10" customFormat="1" ht="30" customHeight="1" spans="1:10">
      <c r="A162" s="24"/>
      <c r="B162" s="24"/>
      <c r="C162" s="17" t="s">
        <v>1871</v>
      </c>
      <c r="D162" s="17" t="s">
        <v>1813</v>
      </c>
      <c r="E162" s="17" t="s">
        <v>1813</v>
      </c>
      <c r="F162" s="18"/>
      <c r="G162" s="18"/>
      <c r="H162" s="18"/>
      <c r="I162" s="18"/>
      <c r="J162" s="17"/>
    </row>
    <row r="163" s="10" customFormat="1" ht="25" customHeight="1" spans="1:10">
      <c r="A163" s="24"/>
      <c r="B163" s="24"/>
      <c r="C163" s="17" t="s">
        <v>1813</v>
      </c>
      <c r="D163" s="17" t="s">
        <v>1872</v>
      </c>
      <c r="E163" s="17" t="s">
        <v>1813</v>
      </c>
      <c r="F163" s="18"/>
      <c r="G163" s="18"/>
      <c r="H163" s="18"/>
      <c r="I163" s="18"/>
      <c r="J163" s="17"/>
    </row>
    <row r="164" s="10" customFormat="1" ht="28" customHeight="1" spans="1:10">
      <c r="A164" s="24"/>
      <c r="B164" s="24"/>
      <c r="C164" s="17" t="s">
        <v>1813</v>
      </c>
      <c r="D164" s="17" t="s">
        <v>1813</v>
      </c>
      <c r="E164" s="17" t="s">
        <v>2081</v>
      </c>
      <c r="F164" s="18" t="s">
        <v>1816</v>
      </c>
      <c r="G164" s="570" t="s">
        <v>1889</v>
      </c>
      <c r="H164" s="18" t="s">
        <v>1834</v>
      </c>
      <c r="I164" s="18" t="s">
        <v>1819</v>
      </c>
      <c r="J164" s="17" t="s">
        <v>2082</v>
      </c>
    </row>
    <row r="165" s="10" customFormat="1" ht="19" customHeight="1" spans="1:10">
      <c r="A165" s="24" t="s">
        <v>2083</v>
      </c>
      <c r="B165" s="24" t="s">
        <v>2084</v>
      </c>
      <c r="C165" s="17" t="s">
        <v>1812</v>
      </c>
      <c r="D165" s="17" t="s">
        <v>1813</v>
      </c>
      <c r="E165" s="17" t="s">
        <v>1813</v>
      </c>
      <c r="F165" s="18"/>
      <c r="G165" s="18"/>
      <c r="H165" s="18"/>
      <c r="I165" s="18"/>
      <c r="J165" s="17"/>
    </row>
    <row r="166" s="10" customFormat="1" ht="18" customHeight="1" spans="1:10">
      <c r="A166" s="24"/>
      <c r="B166" s="24"/>
      <c r="C166" s="17" t="s">
        <v>1813</v>
      </c>
      <c r="D166" s="17" t="s">
        <v>1814</v>
      </c>
      <c r="E166" s="17" t="s">
        <v>1813</v>
      </c>
      <c r="F166" s="18"/>
      <c r="G166" s="18"/>
      <c r="H166" s="18"/>
      <c r="I166" s="18"/>
      <c r="J166" s="17"/>
    </row>
    <row r="167" s="10" customFormat="1" ht="27" customHeight="1" spans="1:10">
      <c r="A167" s="24"/>
      <c r="B167" s="24"/>
      <c r="C167" s="17" t="s">
        <v>1813</v>
      </c>
      <c r="D167" s="17" t="s">
        <v>1813</v>
      </c>
      <c r="E167" s="17" t="s">
        <v>2085</v>
      </c>
      <c r="F167" s="18" t="s">
        <v>1832</v>
      </c>
      <c r="G167" s="570" t="s">
        <v>2086</v>
      </c>
      <c r="H167" s="18" t="s">
        <v>1904</v>
      </c>
      <c r="I167" s="18" t="s">
        <v>1819</v>
      </c>
      <c r="J167" s="17" t="s">
        <v>2087</v>
      </c>
    </row>
    <row r="168" s="10" customFormat="1" ht="24" customHeight="1" spans="1:10">
      <c r="A168" s="24"/>
      <c r="B168" s="24"/>
      <c r="C168" s="17" t="s">
        <v>1813</v>
      </c>
      <c r="D168" s="17" t="s">
        <v>1813</v>
      </c>
      <c r="E168" s="17" t="s">
        <v>2088</v>
      </c>
      <c r="F168" s="18" t="s">
        <v>1832</v>
      </c>
      <c r="G168" s="570" t="s">
        <v>2089</v>
      </c>
      <c r="H168" s="18" t="s">
        <v>2002</v>
      </c>
      <c r="I168" s="18" t="s">
        <v>1819</v>
      </c>
      <c r="J168" s="17" t="s">
        <v>2090</v>
      </c>
    </row>
    <row r="169" s="10" customFormat="1" ht="28" customHeight="1" spans="1:10">
      <c r="A169" s="24"/>
      <c r="B169" s="24"/>
      <c r="C169" s="17" t="s">
        <v>1813</v>
      </c>
      <c r="D169" s="17" t="s">
        <v>1813</v>
      </c>
      <c r="E169" s="17" t="s">
        <v>2091</v>
      </c>
      <c r="F169" s="18" t="s">
        <v>1832</v>
      </c>
      <c r="G169" s="570" t="s">
        <v>2092</v>
      </c>
      <c r="H169" s="18" t="s">
        <v>2059</v>
      </c>
      <c r="I169" s="18" t="s">
        <v>1819</v>
      </c>
      <c r="J169" s="17" t="s">
        <v>2093</v>
      </c>
    </row>
    <row r="170" s="10" customFormat="1" ht="23" customHeight="1" spans="1:10">
      <c r="A170" s="24"/>
      <c r="B170" s="24"/>
      <c r="C170" s="17" t="s">
        <v>1813</v>
      </c>
      <c r="D170" s="17" t="s">
        <v>1830</v>
      </c>
      <c r="E170" s="17" t="s">
        <v>1813</v>
      </c>
      <c r="F170" s="18"/>
      <c r="G170" s="18"/>
      <c r="H170" s="18"/>
      <c r="I170" s="18"/>
      <c r="J170" s="17"/>
    </row>
    <row r="171" s="10" customFormat="1" ht="30" customHeight="1" spans="1:10">
      <c r="A171" s="24"/>
      <c r="B171" s="24"/>
      <c r="C171" s="17" t="s">
        <v>1813</v>
      </c>
      <c r="D171" s="17" t="s">
        <v>1813</v>
      </c>
      <c r="E171" s="17" t="s">
        <v>2094</v>
      </c>
      <c r="F171" s="18" t="s">
        <v>1832</v>
      </c>
      <c r="G171" s="570" t="s">
        <v>2095</v>
      </c>
      <c r="H171" s="18" t="s">
        <v>1834</v>
      </c>
      <c r="I171" s="18" t="s">
        <v>1819</v>
      </c>
      <c r="J171" s="17" t="s">
        <v>2096</v>
      </c>
    </row>
    <row r="172" s="10" customFormat="1" ht="16" customHeight="1" spans="1:10">
      <c r="A172" s="24"/>
      <c r="B172" s="24"/>
      <c r="C172" s="17" t="s">
        <v>1813</v>
      </c>
      <c r="D172" s="17" t="s">
        <v>1839</v>
      </c>
      <c r="E172" s="17" t="s">
        <v>1813</v>
      </c>
      <c r="F172" s="18"/>
      <c r="G172" s="18"/>
      <c r="H172" s="18"/>
      <c r="I172" s="18"/>
      <c r="J172" s="17"/>
    </row>
    <row r="173" s="10" customFormat="1" ht="20" customHeight="1" spans="1:10">
      <c r="A173" s="24"/>
      <c r="B173" s="24"/>
      <c r="C173" s="17" t="s">
        <v>1813</v>
      </c>
      <c r="D173" s="17" t="s">
        <v>1813</v>
      </c>
      <c r="E173" s="17" t="s">
        <v>2097</v>
      </c>
      <c r="F173" s="18" t="s">
        <v>1832</v>
      </c>
      <c r="G173" s="570" t="s">
        <v>1903</v>
      </c>
      <c r="H173" s="18" t="s">
        <v>1886</v>
      </c>
      <c r="I173" s="18" t="s">
        <v>1819</v>
      </c>
      <c r="J173" s="17" t="s">
        <v>2098</v>
      </c>
    </row>
    <row r="174" s="10" customFormat="1" ht="20" customHeight="1" spans="1:10">
      <c r="A174" s="24"/>
      <c r="B174" s="24"/>
      <c r="C174" s="17" t="s">
        <v>1813</v>
      </c>
      <c r="D174" s="17" t="s">
        <v>1844</v>
      </c>
      <c r="E174" s="17" t="s">
        <v>1813</v>
      </c>
      <c r="F174" s="18"/>
      <c r="G174" s="18"/>
      <c r="H174" s="18"/>
      <c r="I174" s="18"/>
      <c r="J174" s="17"/>
    </row>
    <row r="175" s="10" customFormat="1" ht="19" customHeight="1" spans="1:10">
      <c r="A175" s="24"/>
      <c r="B175" s="24"/>
      <c r="C175" s="17" t="s">
        <v>1813</v>
      </c>
      <c r="D175" s="17" t="s">
        <v>1813</v>
      </c>
      <c r="E175" s="17" t="s">
        <v>2099</v>
      </c>
      <c r="F175" s="18" t="s">
        <v>1832</v>
      </c>
      <c r="G175" s="570" t="s">
        <v>2100</v>
      </c>
      <c r="H175" s="18" t="s">
        <v>2101</v>
      </c>
      <c r="I175" s="18" t="s">
        <v>1819</v>
      </c>
      <c r="J175" s="17" t="s">
        <v>2102</v>
      </c>
    </row>
    <row r="176" s="10" customFormat="1" ht="24" customHeight="1" spans="1:10">
      <c r="A176" s="24"/>
      <c r="B176" s="24"/>
      <c r="C176" s="17" t="s">
        <v>1860</v>
      </c>
      <c r="D176" s="17" t="s">
        <v>1813</v>
      </c>
      <c r="E176" s="17" t="s">
        <v>1813</v>
      </c>
      <c r="F176" s="18"/>
      <c r="G176" s="18"/>
      <c r="H176" s="18"/>
      <c r="I176" s="18"/>
      <c r="J176" s="17"/>
    </row>
    <row r="177" s="10" customFormat="1" ht="24" customHeight="1" spans="1:10">
      <c r="A177" s="24"/>
      <c r="B177" s="24"/>
      <c r="C177" s="17" t="s">
        <v>1813</v>
      </c>
      <c r="D177" s="17" t="s">
        <v>1917</v>
      </c>
      <c r="E177" s="17" t="s">
        <v>1813</v>
      </c>
      <c r="F177" s="18"/>
      <c r="G177" s="18"/>
      <c r="H177" s="18"/>
      <c r="I177" s="18"/>
      <c r="J177" s="17"/>
    </row>
    <row r="178" s="10" customFormat="1" ht="35" customHeight="1" spans="1:10">
      <c r="A178" s="24"/>
      <c r="B178" s="24"/>
      <c r="C178" s="17" t="s">
        <v>1813</v>
      </c>
      <c r="D178" s="17" t="s">
        <v>1813</v>
      </c>
      <c r="E178" s="17" t="s">
        <v>2103</v>
      </c>
      <c r="F178" s="18" t="s">
        <v>1816</v>
      </c>
      <c r="G178" s="570" t="s">
        <v>2104</v>
      </c>
      <c r="H178" s="18" t="s">
        <v>2105</v>
      </c>
      <c r="I178" s="18" t="s">
        <v>1819</v>
      </c>
      <c r="J178" s="17" t="s">
        <v>2106</v>
      </c>
    </row>
    <row r="179" s="10" customFormat="1" ht="35" customHeight="1" spans="1:10">
      <c r="A179" s="24"/>
      <c r="B179" s="24"/>
      <c r="C179" s="17" t="s">
        <v>1813</v>
      </c>
      <c r="D179" s="17" t="s">
        <v>1813</v>
      </c>
      <c r="E179" s="17" t="s">
        <v>2107</v>
      </c>
      <c r="F179" s="18" t="s">
        <v>1832</v>
      </c>
      <c r="G179" s="570" t="s">
        <v>2108</v>
      </c>
      <c r="H179" s="18" t="s">
        <v>1913</v>
      </c>
      <c r="I179" s="18" t="s">
        <v>1819</v>
      </c>
      <c r="J179" s="17" t="s">
        <v>2109</v>
      </c>
    </row>
    <row r="180" s="10" customFormat="1" ht="25" customHeight="1" spans="1:10">
      <c r="A180" s="24"/>
      <c r="B180" s="24"/>
      <c r="C180" s="17" t="s">
        <v>1813</v>
      </c>
      <c r="D180" s="17" t="s">
        <v>1861</v>
      </c>
      <c r="E180" s="17" t="s">
        <v>1813</v>
      </c>
      <c r="F180" s="18"/>
      <c r="G180" s="18"/>
      <c r="H180" s="18"/>
      <c r="I180" s="18"/>
      <c r="J180" s="17"/>
    </row>
    <row r="181" s="10" customFormat="1" ht="48" customHeight="1" spans="1:10">
      <c r="A181" s="24"/>
      <c r="B181" s="24"/>
      <c r="C181" s="17" t="s">
        <v>1813</v>
      </c>
      <c r="D181" s="17" t="s">
        <v>1813</v>
      </c>
      <c r="E181" s="17" t="s">
        <v>2110</v>
      </c>
      <c r="F181" s="18" t="s">
        <v>1816</v>
      </c>
      <c r="G181" s="570" t="s">
        <v>1837</v>
      </c>
      <c r="H181" s="18" t="s">
        <v>1834</v>
      </c>
      <c r="I181" s="18" t="s">
        <v>1819</v>
      </c>
      <c r="J181" s="17" t="s">
        <v>2050</v>
      </c>
    </row>
    <row r="182" s="10" customFormat="1" ht="21" customHeight="1" spans="1:10">
      <c r="A182" s="24"/>
      <c r="B182" s="24"/>
      <c r="C182" s="17" t="s">
        <v>1871</v>
      </c>
      <c r="D182" s="17" t="s">
        <v>1813</v>
      </c>
      <c r="E182" s="17" t="s">
        <v>1813</v>
      </c>
      <c r="F182" s="18"/>
      <c r="G182" s="18"/>
      <c r="H182" s="18"/>
      <c r="I182" s="18"/>
      <c r="J182" s="17"/>
    </row>
    <row r="183" s="10" customFormat="1" ht="20" customHeight="1" spans="1:10">
      <c r="A183" s="24"/>
      <c r="B183" s="24"/>
      <c r="C183" s="17" t="s">
        <v>1813</v>
      </c>
      <c r="D183" s="17" t="s">
        <v>1872</v>
      </c>
      <c r="E183" s="17" t="s">
        <v>1813</v>
      </c>
      <c r="F183" s="18"/>
      <c r="G183" s="18"/>
      <c r="H183" s="18"/>
      <c r="I183" s="18"/>
      <c r="J183" s="17"/>
    </row>
    <row r="184" s="10" customFormat="1" ht="69" customHeight="1" spans="1:10">
      <c r="A184" s="24"/>
      <c r="B184" s="24"/>
      <c r="C184" s="17" t="s">
        <v>1813</v>
      </c>
      <c r="D184" s="17" t="s">
        <v>1813</v>
      </c>
      <c r="E184" s="17" t="s">
        <v>2111</v>
      </c>
      <c r="F184" s="18" t="s">
        <v>1816</v>
      </c>
      <c r="G184" s="570" t="s">
        <v>1874</v>
      </c>
      <c r="H184" s="18" t="s">
        <v>1834</v>
      </c>
      <c r="I184" s="18" t="s">
        <v>1819</v>
      </c>
      <c r="J184" s="17" t="s">
        <v>2112</v>
      </c>
    </row>
    <row r="185" s="10" customFormat="1" ht="35" customHeight="1" spans="1:10">
      <c r="A185" s="24" t="s">
        <v>2113</v>
      </c>
      <c r="B185" s="24" t="s">
        <v>2114</v>
      </c>
      <c r="C185" s="17" t="s">
        <v>1812</v>
      </c>
      <c r="D185" s="17" t="s">
        <v>1813</v>
      </c>
      <c r="E185" s="17" t="s">
        <v>1813</v>
      </c>
      <c r="F185" s="18"/>
      <c r="G185" s="18"/>
      <c r="H185" s="18"/>
      <c r="I185" s="18"/>
      <c r="J185" s="17"/>
    </row>
    <row r="186" s="10" customFormat="1" ht="35" customHeight="1" spans="1:10">
      <c r="A186" s="24"/>
      <c r="B186" s="24"/>
      <c r="C186" s="17" t="s">
        <v>1813</v>
      </c>
      <c r="D186" s="17" t="s">
        <v>1814</v>
      </c>
      <c r="E186" s="17" t="s">
        <v>1813</v>
      </c>
      <c r="F186" s="18"/>
      <c r="G186" s="18"/>
      <c r="H186" s="18"/>
      <c r="I186" s="18"/>
      <c r="J186" s="17"/>
    </row>
    <row r="187" s="10" customFormat="1" ht="52" customHeight="1" spans="1:10">
      <c r="A187" s="24"/>
      <c r="B187" s="24"/>
      <c r="C187" s="17" t="s">
        <v>1813</v>
      </c>
      <c r="D187" s="17" t="s">
        <v>1813</v>
      </c>
      <c r="E187" s="17" t="s">
        <v>2115</v>
      </c>
      <c r="F187" s="18" t="s">
        <v>1832</v>
      </c>
      <c r="G187" s="570" t="s">
        <v>2116</v>
      </c>
      <c r="H187" s="18" t="s">
        <v>1923</v>
      </c>
      <c r="I187" s="18" t="s">
        <v>1819</v>
      </c>
      <c r="J187" s="17" t="s">
        <v>2117</v>
      </c>
    </row>
    <row r="188" s="10" customFormat="1" ht="48" customHeight="1" spans="1:10">
      <c r="A188" s="24"/>
      <c r="B188" s="24"/>
      <c r="C188" s="17" t="s">
        <v>1813</v>
      </c>
      <c r="D188" s="17" t="s">
        <v>1813</v>
      </c>
      <c r="E188" s="17" t="s">
        <v>2118</v>
      </c>
      <c r="F188" s="18" t="s">
        <v>1816</v>
      </c>
      <c r="G188" s="570" t="s">
        <v>98</v>
      </c>
      <c r="H188" s="18" t="s">
        <v>1923</v>
      </c>
      <c r="I188" s="18" t="s">
        <v>1819</v>
      </c>
      <c r="J188" s="17" t="s">
        <v>2119</v>
      </c>
    </row>
    <row r="189" s="10" customFormat="1" ht="51" customHeight="1" spans="1:10">
      <c r="A189" s="24"/>
      <c r="B189" s="24"/>
      <c r="C189" s="17" t="s">
        <v>1813</v>
      </c>
      <c r="D189" s="17" t="s">
        <v>1813</v>
      </c>
      <c r="E189" s="17" t="s">
        <v>2120</v>
      </c>
      <c r="F189" s="18" t="s">
        <v>1816</v>
      </c>
      <c r="G189" s="570" t="s">
        <v>104</v>
      </c>
      <c r="H189" s="18" t="s">
        <v>1923</v>
      </c>
      <c r="I189" s="18" t="s">
        <v>1819</v>
      </c>
      <c r="J189" s="17" t="s">
        <v>2121</v>
      </c>
    </row>
    <row r="190" s="10" customFormat="1" ht="48" customHeight="1" spans="1:10">
      <c r="A190" s="24"/>
      <c r="B190" s="24"/>
      <c r="C190" s="17" t="s">
        <v>1813</v>
      </c>
      <c r="D190" s="17" t="s">
        <v>1813</v>
      </c>
      <c r="E190" s="17" t="s">
        <v>2122</v>
      </c>
      <c r="F190" s="18" t="s">
        <v>1816</v>
      </c>
      <c r="G190" s="570" t="s">
        <v>2123</v>
      </c>
      <c r="H190" s="18" t="s">
        <v>1923</v>
      </c>
      <c r="I190" s="18" t="s">
        <v>1819</v>
      </c>
      <c r="J190" s="17" t="s">
        <v>2124</v>
      </c>
    </row>
    <row r="191" s="10" customFormat="1" ht="60" customHeight="1" spans="1:10">
      <c r="A191" s="24"/>
      <c r="B191" s="24"/>
      <c r="C191" s="17" t="s">
        <v>1813</v>
      </c>
      <c r="D191" s="17" t="s">
        <v>1813</v>
      </c>
      <c r="E191" s="17" t="s">
        <v>2125</v>
      </c>
      <c r="F191" s="18" t="s">
        <v>1816</v>
      </c>
      <c r="G191" s="570" t="s">
        <v>2126</v>
      </c>
      <c r="H191" s="18" t="s">
        <v>1923</v>
      </c>
      <c r="I191" s="18" t="s">
        <v>1819</v>
      </c>
      <c r="J191" s="17" t="s">
        <v>2127</v>
      </c>
    </row>
    <row r="192" s="10" customFormat="1" ht="52" customHeight="1" spans="1:10">
      <c r="A192" s="24"/>
      <c r="B192" s="24"/>
      <c r="C192" s="17" t="s">
        <v>1813</v>
      </c>
      <c r="D192" s="17" t="s">
        <v>1813</v>
      </c>
      <c r="E192" s="17" t="s">
        <v>2128</v>
      </c>
      <c r="F192" s="18" t="s">
        <v>1816</v>
      </c>
      <c r="G192" s="570" t="s">
        <v>1995</v>
      </c>
      <c r="H192" s="18" t="s">
        <v>1818</v>
      </c>
      <c r="I192" s="18" t="s">
        <v>1819</v>
      </c>
      <c r="J192" s="17" t="s">
        <v>2129</v>
      </c>
    </row>
    <row r="193" s="10" customFormat="1" ht="35" customHeight="1" spans="1:10">
      <c r="A193" s="24"/>
      <c r="B193" s="24"/>
      <c r="C193" s="17" t="s">
        <v>1813</v>
      </c>
      <c r="D193" s="17" t="s">
        <v>1839</v>
      </c>
      <c r="E193" s="17" t="s">
        <v>1813</v>
      </c>
      <c r="F193" s="18"/>
      <c r="G193" s="18"/>
      <c r="H193" s="18"/>
      <c r="I193" s="18"/>
      <c r="J193" s="17"/>
    </row>
    <row r="194" s="10" customFormat="1" ht="62" customHeight="1" spans="1:10">
      <c r="A194" s="24"/>
      <c r="B194" s="24"/>
      <c r="C194" s="17" t="s">
        <v>1813</v>
      </c>
      <c r="D194" s="17" t="s">
        <v>1813</v>
      </c>
      <c r="E194" s="17" t="s">
        <v>2130</v>
      </c>
      <c r="F194" s="18" t="s">
        <v>1846</v>
      </c>
      <c r="G194" s="570" t="s">
        <v>2009</v>
      </c>
      <c r="H194" s="18" t="s">
        <v>1842</v>
      </c>
      <c r="I194" s="18" t="s">
        <v>1819</v>
      </c>
      <c r="J194" s="17" t="s">
        <v>2131</v>
      </c>
    </row>
    <row r="195" s="10" customFormat="1" ht="35" customHeight="1" spans="1:10">
      <c r="A195" s="24"/>
      <c r="B195" s="24"/>
      <c r="C195" s="17" t="s">
        <v>1813</v>
      </c>
      <c r="D195" s="17" t="s">
        <v>1844</v>
      </c>
      <c r="E195" s="17" t="s">
        <v>1813</v>
      </c>
      <c r="F195" s="18"/>
      <c r="G195" s="18"/>
      <c r="H195" s="18"/>
      <c r="I195" s="18"/>
      <c r="J195" s="17"/>
    </row>
    <row r="196" s="10" customFormat="1" ht="66" customHeight="1" spans="1:10">
      <c r="A196" s="24" t="s">
        <v>2113</v>
      </c>
      <c r="B196" s="24" t="s">
        <v>2114</v>
      </c>
      <c r="C196" s="17" t="s">
        <v>1813</v>
      </c>
      <c r="D196" s="17" t="s">
        <v>1813</v>
      </c>
      <c r="E196" s="17" t="s">
        <v>2132</v>
      </c>
      <c r="F196" s="18" t="s">
        <v>1832</v>
      </c>
      <c r="G196" s="570" t="s">
        <v>1868</v>
      </c>
      <c r="H196" s="18" t="s">
        <v>2133</v>
      </c>
      <c r="I196" s="18" t="s">
        <v>1819</v>
      </c>
      <c r="J196" s="17" t="s">
        <v>2134</v>
      </c>
    </row>
    <row r="197" s="10" customFormat="1" ht="45" customHeight="1" spans="1:10">
      <c r="A197" s="24"/>
      <c r="B197" s="24"/>
      <c r="C197" s="17" t="s">
        <v>1813</v>
      </c>
      <c r="D197" s="17" t="s">
        <v>1813</v>
      </c>
      <c r="E197" s="17" t="s">
        <v>2135</v>
      </c>
      <c r="F197" s="18" t="s">
        <v>1832</v>
      </c>
      <c r="G197" s="570" t="s">
        <v>2136</v>
      </c>
      <c r="H197" s="18" t="s">
        <v>2137</v>
      </c>
      <c r="I197" s="18" t="s">
        <v>1819</v>
      </c>
      <c r="J197" s="17" t="s">
        <v>2138</v>
      </c>
    </row>
    <row r="198" s="10" customFormat="1" ht="45" customHeight="1" spans="1:10">
      <c r="A198" s="24"/>
      <c r="B198" s="24"/>
      <c r="C198" s="17" t="s">
        <v>1813</v>
      </c>
      <c r="D198" s="17" t="s">
        <v>1813</v>
      </c>
      <c r="E198" s="17" t="s">
        <v>2139</v>
      </c>
      <c r="F198" s="18" t="s">
        <v>1832</v>
      </c>
      <c r="G198" s="570" t="s">
        <v>1948</v>
      </c>
      <c r="H198" s="18" t="s">
        <v>2137</v>
      </c>
      <c r="I198" s="18" t="s">
        <v>1819</v>
      </c>
      <c r="J198" s="17" t="s">
        <v>2140</v>
      </c>
    </row>
    <row r="199" s="10" customFormat="1" ht="43" customHeight="1" spans="1:10">
      <c r="A199" s="24"/>
      <c r="B199" s="24"/>
      <c r="C199" s="17" t="s">
        <v>1813</v>
      </c>
      <c r="D199" s="17" t="s">
        <v>1813</v>
      </c>
      <c r="E199" s="17" t="s">
        <v>2141</v>
      </c>
      <c r="F199" s="18" t="s">
        <v>1832</v>
      </c>
      <c r="G199" s="570" t="s">
        <v>1547</v>
      </c>
      <c r="H199" s="18" t="s">
        <v>2137</v>
      </c>
      <c r="I199" s="18" t="s">
        <v>1819</v>
      </c>
      <c r="J199" s="17" t="s">
        <v>2142</v>
      </c>
    </row>
    <row r="200" s="10" customFormat="1" ht="48" customHeight="1" spans="1:10">
      <c r="A200" s="24"/>
      <c r="B200" s="24"/>
      <c r="C200" s="17" t="s">
        <v>1813</v>
      </c>
      <c r="D200" s="17" t="s">
        <v>1813</v>
      </c>
      <c r="E200" s="17" t="s">
        <v>2143</v>
      </c>
      <c r="F200" s="18" t="s">
        <v>1832</v>
      </c>
      <c r="G200" s="570" t="s">
        <v>2144</v>
      </c>
      <c r="H200" s="18" t="s">
        <v>2137</v>
      </c>
      <c r="I200" s="18" t="s">
        <v>1819</v>
      </c>
      <c r="J200" s="17" t="s">
        <v>2145</v>
      </c>
    </row>
    <row r="201" s="10" customFormat="1" ht="30" customHeight="1" spans="1:10">
      <c r="A201" s="24"/>
      <c r="B201" s="24"/>
      <c r="C201" s="17" t="s">
        <v>1860</v>
      </c>
      <c r="D201" s="17" t="s">
        <v>1813</v>
      </c>
      <c r="E201" s="17" t="s">
        <v>1813</v>
      </c>
      <c r="F201" s="18"/>
      <c r="G201" s="18"/>
      <c r="H201" s="18"/>
      <c r="I201" s="18"/>
      <c r="J201" s="17"/>
    </row>
    <row r="202" s="10" customFormat="1" ht="29" customHeight="1" spans="1:10">
      <c r="A202" s="24"/>
      <c r="B202" s="24"/>
      <c r="C202" s="17" t="s">
        <v>1813</v>
      </c>
      <c r="D202" s="17" t="s">
        <v>1861</v>
      </c>
      <c r="E202" s="17" t="s">
        <v>1813</v>
      </c>
      <c r="F202" s="18"/>
      <c r="G202" s="18"/>
      <c r="H202" s="18"/>
      <c r="I202" s="18"/>
      <c r="J202" s="17"/>
    </row>
    <row r="203" s="10" customFormat="1" ht="54" customHeight="1" spans="1:10">
      <c r="A203" s="24"/>
      <c r="B203" s="24"/>
      <c r="C203" s="17" t="s">
        <v>1813</v>
      </c>
      <c r="D203" s="17" t="s">
        <v>1813</v>
      </c>
      <c r="E203" s="17" t="s">
        <v>2146</v>
      </c>
      <c r="F203" s="18" t="s">
        <v>1832</v>
      </c>
      <c r="G203" s="570" t="s">
        <v>1841</v>
      </c>
      <c r="H203" s="18" t="s">
        <v>1818</v>
      </c>
      <c r="I203" s="18" t="s">
        <v>1819</v>
      </c>
      <c r="J203" s="17" t="s">
        <v>2147</v>
      </c>
    </row>
    <row r="204" s="10" customFormat="1" ht="35" customHeight="1" spans="1:10">
      <c r="A204" s="24"/>
      <c r="B204" s="24"/>
      <c r="C204" s="17" t="s">
        <v>1871</v>
      </c>
      <c r="D204" s="17" t="s">
        <v>1813</v>
      </c>
      <c r="E204" s="17" t="s">
        <v>1813</v>
      </c>
      <c r="F204" s="18"/>
      <c r="G204" s="18"/>
      <c r="H204" s="18"/>
      <c r="I204" s="18"/>
      <c r="J204" s="17"/>
    </row>
    <row r="205" s="10" customFormat="1" ht="25" customHeight="1" spans="1:10">
      <c r="A205" s="24"/>
      <c r="B205" s="24"/>
      <c r="C205" s="17" t="s">
        <v>1813</v>
      </c>
      <c r="D205" s="17" t="s">
        <v>1872</v>
      </c>
      <c r="E205" s="17" t="s">
        <v>1813</v>
      </c>
      <c r="F205" s="18"/>
      <c r="G205" s="18"/>
      <c r="H205" s="18"/>
      <c r="I205" s="18"/>
      <c r="J205" s="17"/>
    </row>
    <row r="206" s="10" customFormat="1" ht="53" customHeight="1" spans="1:10">
      <c r="A206" s="24"/>
      <c r="B206" s="24"/>
      <c r="C206" s="17" t="s">
        <v>1813</v>
      </c>
      <c r="D206" s="17" t="s">
        <v>1813</v>
      </c>
      <c r="E206" s="17" t="s">
        <v>2148</v>
      </c>
      <c r="F206" s="18" t="s">
        <v>1816</v>
      </c>
      <c r="G206" s="570" t="s">
        <v>1874</v>
      </c>
      <c r="H206" s="18" t="s">
        <v>1834</v>
      </c>
      <c r="I206" s="18" t="s">
        <v>1819</v>
      </c>
      <c r="J206" s="17" t="s">
        <v>2149</v>
      </c>
    </row>
    <row r="207" s="10" customFormat="1" ht="57" customHeight="1" spans="1:10">
      <c r="A207" s="24"/>
      <c r="B207" s="24"/>
      <c r="C207" s="17" t="s">
        <v>1813</v>
      </c>
      <c r="D207" s="17" t="s">
        <v>1813</v>
      </c>
      <c r="E207" s="17" t="s">
        <v>2150</v>
      </c>
      <c r="F207" s="18" t="s">
        <v>1816</v>
      </c>
      <c r="G207" s="570" t="s">
        <v>1874</v>
      </c>
      <c r="H207" s="18" t="s">
        <v>1834</v>
      </c>
      <c r="I207" s="18" t="s">
        <v>1819</v>
      </c>
      <c r="J207" s="17" t="s">
        <v>2151</v>
      </c>
    </row>
  </sheetData>
  <autoFilter xmlns:etc="http://www.wps.cn/officeDocument/2017/etCustomData" ref="A4:J207" etc:filterBottomFollowUsedRange="0">
    <extLst/>
  </autoFilter>
  <mergeCells count="31">
    <mergeCell ref="A2:J2"/>
    <mergeCell ref="A6:A18"/>
    <mergeCell ref="A19:A29"/>
    <mergeCell ref="A30:A45"/>
    <mergeCell ref="A46:A57"/>
    <mergeCell ref="A58:A69"/>
    <mergeCell ref="A70:A84"/>
    <mergeCell ref="A85:A100"/>
    <mergeCell ref="A101:A110"/>
    <mergeCell ref="A111:A121"/>
    <mergeCell ref="A122:A135"/>
    <mergeCell ref="A136:A148"/>
    <mergeCell ref="A149:A164"/>
    <mergeCell ref="A165:A184"/>
    <mergeCell ref="A185:A195"/>
    <mergeCell ref="A196:A207"/>
    <mergeCell ref="B6:B18"/>
    <mergeCell ref="B19:B29"/>
    <mergeCell ref="B30:B45"/>
    <mergeCell ref="B46:B57"/>
    <mergeCell ref="B58:B69"/>
    <mergeCell ref="B70:B84"/>
    <mergeCell ref="B85:B100"/>
    <mergeCell ref="B101:B110"/>
    <mergeCell ref="B111:B121"/>
    <mergeCell ref="B122:B135"/>
    <mergeCell ref="B136:B148"/>
    <mergeCell ref="B149:B164"/>
    <mergeCell ref="B165:B184"/>
    <mergeCell ref="B185:B195"/>
    <mergeCell ref="B196:B207"/>
  </mergeCells>
  <pageMargins left="0.751388888888889" right="0.751388888888889" top="1" bottom="1" header="0.507638888888889" footer="0.507638888888889"/>
  <pageSetup paperSize="9" scale="66" firstPageNumber="64" fitToHeight="0" orientation="landscape" useFirstPageNumber="1" horizontalDpi="600"/>
  <headerFooter>
    <oddFooter>&amp;C第 &amp;P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pageSetUpPr fitToPage="1"/>
  </sheetPr>
  <dimension ref="A1:B8"/>
  <sheetViews>
    <sheetView tabSelected="1" workbookViewId="0">
      <selection activeCell="J4" sqref="J4"/>
    </sheetView>
  </sheetViews>
  <sheetFormatPr defaultColWidth="9" defaultRowHeight="13.5" outlineLevelRow="7" outlineLevelCol="1"/>
  <cols>
    <col min="1" max="1" width="24.875" style="1" customWidth="1"/>
    <col min="2" max="2" width="64" style="1" customWidth="1"/>
    <col min="3" max="16384" width="9" style="1"/>
  </cols>
  <sheetData>
    <row r="1" ht="32" customHeight="1" spans="1:2">
      <c r="A1" s="2" t="s">
        <v>2152</v>
      </c>
      <c r="B1" s="2"/>
    </row>
    <row r="3" ht="40" customHeight="1" spans="1:2">
      <c r="A3" s="3" t="s">
        <v>2153</v>
      </c>
      <c r="B3" s="4" t="s">
        <v>2154</v>
      </c>
    </row>
    <row r="4" ht="131" customHeight="1" spans="1:2">
      <c r="A4" s="5" t="s">
        <v>2155</v>
      </c>
      <c r="B4" s="6" t="s">
        <v>2156</v>
      </c>
    </row>
    <row r="5" ht="286" customHeight="1" spans="1:2">
      <c r="A5" s="7" t="s">
        <v>2157</v>
      </c>
      <c r="B5" s="8" t="s">
        <v>2158</v>
      </c>
    </row>
    <row r="6" ht="136" customHeight="1" spans="1:2">
      <c r="A6" s="7" t="s">
        <v>2159</v>
      </c>
      <c r="B6" s="8" t="s">
        <v>2160</v>
      </c>
    </row>
    <row r="7" ht="322" customHeight="1" spans="1:2">
      <c r="A7" s="7" t="s">
        <v>2161</v>
      </c>
      <c r="B7" s="9" t="s">
        <v>2162</v>
      </c>
    </row>
    <row r="8" ht="211" customHeight="1" spans="1:2">
      <c r="A8" s="7" t="s">
        <v>2163</v>
      </c>
      <c r="B8" s="9" t="s">
        <v>2164</v>
      </c>
    </row>
  </sheetData>
  <mergeCells count="1">
    <mergeCell ref="A1:B1"/>
  </mergeCells>
  <conditionalFormatting sqref="A4">
    <cfRule type="expression" dxfId="1" priority="2" stopIfTrue="1">
      <formula>"len($A:$A)=3"</formula>
    </cfRule>
  </conditionalFormatting>
  <pageMargins left="0.751388888888889" right="0.751388888888889" top="1" bottom="1" header="0.507638888888889" footer="0.507638888888889"/>
  <pageSetup paperSize="9" scale="99" firstPageNumber="79" fitToHeight="0" orientation="portrait" useFirstPageNumber="1"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tabColor rgb="FF00B0F0"/>
  </sheetPr>
  <dimension ref="A1:G1368"/>
  <sheetViews>
    <sheetView showGridLines="0" showZeros="0" tabSelected="1" view="pageBreakPreview" zoomScaleNormal="100" workbookViewId="0">
      <pane xSplit="1" ySplit="3" topLeftCell="B721" activePane="bottomRight" state="frozen"/>
      <selection/>
      <selection pane="topRight"/>
      <selection pane="bottomLeft"/>
      <selection pane="bottomRight" activeCell="J4" sqref="J4"/>
    </sheetView>
  </sheetViews>
  <sheetFormatPr defaultColWidth="9" defaultRowHeight="14.25" outlineLevelCol="6"/>
  <cols>
    <col min="1" max="1" width="19.1333333333333" style="160" customWidth="1"/>
    <col min="2" max="2" width="50.6333333333333" style="160" customWidth="1"/>
    <col min="3" max="4" width="20.6333333333333" style="160" customWidth="1"/>
    <col min="5" max="5" width="20.6333333333333" style="366" customWidth="1"/>
    <col min="6" max="6" width="4" style="160" hidden="1" customWidth="1"/>
    <col min="7" max="7" width="9" style="160" hidden="1" customWidth="1"/>
    <col min="8" max="16384" width="9" style="160"/>
  </cols>
  <sheetData>
    <row r="1" s="238" customFormat="1" ht="45" customHeight="1" spans="2:5">
      <c r="B1" s="465" t="s">
        <v>134</v>
      </c>
      <c r="C1" s="465"/>
      <c r="D1" s="465"/>
      <c r="E1" s="465"/>
    </row>
    <row r="2" s="238" customFormat="1" ht="20.1" customHeight="1" spans="1:5">
      <c r="A2" s="466"/>
      <c r="B2" s="467"/>
      <c r="C2" s="468"/>
      <c r="D2" s="469"/>
      <c r="E2" s="469" t="s">
        <v>2</v>
      </c>
    </row>
    <row r="3" s="161" customFormat="1" ht="45" customHeight="1" spans="1:7">
      <c r="A3" s="470" t="s">
        <v>3</v>
      </c>
      <c r="B3" s="471" t="s">
        <v>4</v>
      </c>
      <c r="C3" s="470" t="s">
        <v>5</v>
      </c>
      <c r="D3" s="470" t="s">
        <v>6</v>
      </c>
      <c r="E3" s="470" t="s">
        <v>130</v>
      </c>
      <c r="F3" s="441" t="s">
        <v>8</v>
      </c>
      <c r="G3" s="161" t="s">
        <v>135</v>
      </c>
    </row>
    <row r="4" ht="36" customHeight="1" spans="1:7">
      <c r="A4" s="472">
        <v>201</v>
      </c>
      <c r="B4" s="323" t="s">
        <v>71</v>
      </c>
      <c r="C4" s="473">
        <f>VLOOKUP(A4,'[3]23'!$A:$C,3,FALSE)</f>
        <v>34960</v>
      </c>
      <c r="D4" s="473">
        <f>VLOOKUP(A4,'[3]23'!$A:$F,6,FALSE)</f>
        <v>21374</v>
      </c>
      <c r="E4" s="333">
        <f t="shared" ref="E4:E67" si="0">IFERROR(D4/C4-1,"")</f>
        <v>-0.3886</v>
      </c>
      <c r="F4" s="295" t="str">
        <f t="shared" ref="F4:F67" si="1">IF(LEN(A4)=3,"是",IF(B4&lt;&gt;"",IF(SUM(C4:D4)&lt;&gt;0,"是","否"),"是"))</f>
        <v>是</v>
      </c>
      <c r="G4" s="160" t="str">
        <f t="shared" ref="G4:G67" si="2">IF(LEN(A4)=3,"类",IF(LEN(A4)=5,"款","项"))</f>
        <v>类</v>
      </c>
    </row>
    <row r="5" ht="36" customHeight="1" spans="1:7">
      <c r="A5" s="472">
        <v>20101</v>
      </c>
      <c r="B5" s="323" t="s">
        <v>136</v>
      </c>
      <c r="C5" s="473">
        <f>VLOOKUP(A5,'[3]23'!$A:$C,3,FALSE)</f>
        <v>781</v>
      </c>
      <c r="D5" s="473">
        <f>VLOOKUP(A5,'[3]23'!$A:$F,6,FALSE)</f>
        <v>755</v>
      </c>
      <c r="E5" s="333">
        <f t="shared" si="0"/>
        <v>-0.0333</v>
      </c>
      <c r="F5" s="295" t="str">
        <f t="shared" si="1"/>
        <v>是</v>
      </c>
      <c r="G5" s="160" t="str">
        <f t="shared" si="2"/>
        <v>款</v>
      </c>
    </row>
    <row r="6" ht="36" customHeight="1" spans="1:7">
      <c r="A6" s="474">
        <v>2010101</v>
      </c>
      <c r="B6" s="327" t="s">
        <v>137</v>
      </c>
      <c r="C6" s="473">
        <f>VLOOKUP(A6,'[3]23'!$A:$C,3,FALSE)</f>
        <v>467</v>
      </c>
      <c r="D6" s="473">
        <f>VLOOKUP(A6,'[3]23'!$A:$F,6,FALSE)</f>
        <v>445</v>
      </c>
      <c r="E6" s="333">
        <f t="shared" si="0"/>
        <v>-0.0471</v>
      </c>
      <c r="F6" s="295" t="str">
        <f t="shared" si="1"/>
        <v>是</v>
      </c>
      <c r="G6" s="160" t="str">
        <f t="shared" si="2"/>
        <v>项</v>
      </c>
    </row>
    <row r="7" ht="36" customHeight="1" spans="1:7">
      <c r="A7" s="474">
        <v>2010102</v>
      </c>
      <c r="B7" s="327" t="s">
        <v>138</v>
      </c>
      <c r="C7" s="473">
        <f>VLOOKUP(A7,'[3]23'!$A:$C,3,FALSE)</f>
        <v>10</v>
      </c>
      <c r="D7" s="473">
        <f>VLOOKUP(A7,'[3]23'!$A:$F,6,FALSE)</f>
        <v>10</v>
      </c>
      <c r="E7" s="333">
        <f t="shared" si="0"/>
        <v>0</v>
      </c>
      <c r="F7" s="295" t="str">
        <f t="shared" si="1"/>
        <v>是</v>
      </c>
      <c r="G7" s="160" t="str">
        <f t="shared" si="2"/>
        <v>项</v>
      </c>
    </row>
    <row r="8" ht="36" hidden="1" customHeight="1" spans="1:7">
      <c r="A8" s="474">
        <v>2010103</v>
      </c>
      <c r="B8" s="327" t="s">
        <v>139</v>
      </c>
      <c r="C8" s="395">
        <f>VLOOKUP(A8,'[3]23'!$A:$C,3,FALSE)</f>
        <v>0</v>
      </c>
      <c r="D8" s="395">
        <f>VLOOKUP(A8,'[3]23'!$A:$F,6,FALSE)</f>
        <v>0</v>
      </c>
      <c r="E8" s="332" t="str">
        <f t="shared" si="0"/>
        <v/>
      </c>
      <c r="F8" s="295" t="str">
        <f t="shared" si="1"/>
        <v>否</v>
      </c>
      <c r="G8" s="160" t="str">
        <f t="shared" si="2"/>
        <v>项</v>
      </c>
    </row>
    <row r="9" ht="36" customHeight="1" spans="1:7">
      <c r="A9" s="474">
        <v>2010104</v>
      </c>
      <c r="B9" s="327" t="s">
        <v>140</v>
      </c>
      <c r="C9" s="473">
        <f>VLOOKUP(A9,'[3]23'!$A:$C,3,FALSE)</f>
        <v>48</v>
      </c>
      <c r="D9" s="473">
        <f>VLOOKUP(A9,'[3]23'!$A:$F,6,FALSE)</f>
        <v>48</v>
      </c>
      <c r="E9" s="333">
        <f t="shared" si="0"/>
        <v>0</v>
      </c>
      <c r="F9" s="295" t="str">
        <f t="shared" si="1"/>
        <v>是</v>
      </c>
      <c r="G9" s="160" t="str">
        <f t="shared" si="2"/>
        <v>项</v>
      </c>
    </row>
    <row r="10" ht="36" hidden="1" customHeight="1" spans="1:7">
      <c r="A10" s="474">
        <v>2010105</v>
      </c>
      <c r="B10" s="327" t="s">
        <v>141</v>
      </c>
      <c r="C10" s="395">
        <f>VLOOKUP(A10,'[3]23'!$A:$C,3,FALSE)</f>
        <v>0</v>
      </c>
      <c r="D10" s="395">
        <f>VLOOKUP(A10,'[3]23'!$A:$F,6,FALSE)</f>
        <v>0</v>
      </c>
      <c r="E10" s="332" t="str">
        <f t="shared" si="0"/>
        <v/>
      </c>
      <c r="F10" s="295" t="str">
        <f t="shared" si="1"/>
        <v>否</v>
      </c>
      <c r="G10" s="160" t="str">
        <f t="shared" si="2"/>
        <v>项</v>
      </c>
    </row>
    <row r="11" ht="36" hidden="1" customHeight="1" spans="1:7">
      <c r="A11" s="474">
        <v>2010106</v>
      </c>
      <c r="B11" s="327" t="s">
        <v>142</v>
      </c>
      <c r="C11" s="395">
        <f>VLOOKUP(A11,'[3]23'!$A:$C,3,FALSE)</f>
        <v>0</v>
      </c>
      <c r="D11" s="395">
        <f>VLOOKUP(A11,'[3]23'!$A:$F,6,FALSE)</f>
        <v>0</v>
      </c>
      <c r="E11" s="332" t="str">
        <f t="shared" si="0"/>
        <v/>
      </c>
      <c r="F11" s="295" t="str">
        <f t="shared" si="1"/>
        <v>否</v>
      </c>
      <c r="G11" s="160" t="str">
        <f t="shared" si="2"/>
        <v>项</v>
      </c>
    </row>
    <row r="12" ht="36" customHeight="1" spans="1:7">
      <c r="A12" s="474">
        <v>2010107</v>
      </c>
      <c r="B12" s="327" t="s">
        <v>143</v>
      </c>
      <c r="C12" s="473">
        <f>VLOOKUP(A12,'[3]23'!$A:$C,3,FALSE)</f>
        <v>30</v>
      </c>
      <c r="D12" s="473">
        <f>VLOOKUP(A12,'[3]23'!$A:$F,6,FALSE)</f>
        <v>30</v>
      </c>
      <c r="E12" s="333">
        <f t="shared" si="0"/>
        <v>0</v>
      </c>
      <c r="F12" s="295" t="str">
        <f t="shared" si="1"/>
        <v>是</v>
      </c>
      <c r="G12" s="160" t="str">
        <f t="shared" si="2"/>
        <v>项</v>
      </c>
    </row>
    <row r="13" ht="36" customHeight="1" spans="1:7">
      <c r="A13" s="474">
        <v>2010108</v>
      </c>
      <c r="B13" s="327" t="s">
        <v>144</v>
      </c>
      <c r="C13" s="473">
        <f>VLOOKUP(A13,'[3]23'!$A:$C,3,FALSE)</f>
        <v>133</v>
      </c>
      <c r="D13" s="473">
        <f>VLOOKUP(A13,'[3]23'!$A:$F,6,FALSE)</f>
        <v>129</v>
      </c>
      <c r="E13" s="333">
        <f t="shared" si="0"/>
        <v>-0.0301</v>
      </c>
      <c r="F13" s="295" t="str">
        <f t="shared" si="1"/>
        <v>是</v>
      </c>
      <c r="G13" s="160" t="str">
        <f t="shared" si="2"/>
        <v>项</v>
      </c>
    </row>
    <row r="14" ht="36" hidden="1" customHeight="1" spans="1:7">
      <c r="A14" s="474">
        <v>2010109</v>
      </c>
      <c r="B14" s="327" t="s">
        <v>145</v>
      </c>
      <c r="C14" s="395">
        <f>VLOOKUP(A14,'[3]23'!$A:$C,3,FALSE)</f>
        <v>0</v>
      </c>
      <c r="D14" s="395">
        <f>VLOOKUP(A14,'[3]23'!$A:$F,6,FALSE)</f>
        <v>0</v>
      </c>
      <c r="E14" s="332" t="str">
        <f t="shared" si="0"/>
        <v/>
      </c>
      <c r="F14" s="295" t="str">
        <f t="shared" si="1"/>
        <v>否</v>
      </c>
      <c r="G14" s="160" t="str">
        <f t="shared" si="2"/>
        <v>项</v>
      </c>
    </row>
    <row r="15" ht="36" hidden="1" customHeight="1" spans="1:7">
      <c r="A15" s="474">
        <v>2010150</v>
      </c>
      <c r="B15" s="327" t="s">
        <v>146</v>
      </c>
      <c r="C15" s="395">
        <f>VLOOKUP(A15,'[3]23'!$A:$C,3,FALSE)</f>
        <v>0</v>
      </c>
      <c r="D15" s="395">
        <f>VLOOKUP(A15,'[3]23'!$A:$F,6,FALSE)</f>
        <v>0</v>
      </c>
      <c r="E15" s="332" t="str">
        <f t="shared" si="0"/>
        <v/>
      </c>
      <c r="F15" s="295" t="str">
        <f t="shared" si="1"/>
        <v>否</v>
      </c>
      <c r="G15" s="160" t="str">
        <f t="shared" si="2"/>
        <v>项</v>
      </c>
    </row>
    <row r="16" ht="36" customHeight="1" spans="1:7">
      <c r="A16" s="474">
        <v>2010199</v>
      </c>
      <c r="B16" s="327" t="s">
        <v>147</v>
      </c>
      <c r="C16" s="473">
        <f>VLOOKUP(A16,'[3]23'!$A:$C,3,FALSE)</f>
        <v>93</v>
      </c>
      <c r="D16" s="473">
        <f>VLOOKUP(A16,'[3]23'!$A:$F,6,FALSE)</f>
        <v>93</v>
      </c>
      <c r="E16" s="333">
        <f t="shared" si="0"/>
        <v>0</v>
      </c>
      <c r="F16" s="295" t="str">
        <f t="shared" si="1"/>
        <v>是</v>
      </c>
      <c r="G16" s="160" t="str">
        <f t="shared" si="2"/>
        <v>项</v>
      </c>
    </row>
    <row r="17" ht="36" customHeight="1" spans="1:7">
      <c r="A17" s="472">
        <v>20102</v>
      </c>
      <c r="B17" s="323" t="s">
        <v>148</v>
      </c>
      <c r="C17" s="473">
        <f>VLOOKUP(A17,'[3]23'!$A:$C,3,FALSE)</f>
        <v>597</v>
      </c>
      <c r="D17" s="473">
        <f>VLOOKUP(A17,'[3]23'!$A:$F,6,FALSE)</f>
        <v>479</v>
      </c>
      <c r="E17" s="333">
        <f t="shared" si="0"/>
        <v>-0.1977</v>
      </c>
      <c r="F17" s="295" t="str">
        <f t="shared" si="1"/>
        <v>是</v>
      </c>
      <c r="G17" s="160" t="str">
        <f t="shared" si="2"/>
        <v>款</v>
      </c>
    </row>
    <row r="18" ht="36" customHeight="1" spans="1:7">
      <c r="A18" s="474">
        <v>2010201</v>
      </c>
      <c r="B18" s="327" t="s">
        <v>137</v>
      </c>
      <c r="C18" s="473">
        <f>VLOOKUP(A18,'[3]23'!$A:$C,3,FALSE)</f>
        <v>438</v>
      </c>
      <c r="D18" s="473">
        <f>VLOOKUP(A18,'[3]23'!$A:$F,6,FALSE)</f>
        <v>327</v>
      </c>
      <c r="E18" s="333">
        <f t="shared" si="0"/>
        <v>-0.2534</v>
      </c>
      <c r="F18" s="295" t="str">
        <f t="shared" si="1"/>
        <v>是</v>
      </c>
      <c r="G18" s="160" t="str">
        <f t="shared" si="2"/>
        <v>项</v>
      </c>
    </row>
    <row r="19" ht="36" customHeight="1" spans="1:7">
      <c r="A19" s="474">
        <v>2010202</v>
      </c>
      <c r="B19" s="327" t="s">
        <v>138</v>
      </c>
      <c r="C19" s="473">
        <f>VLOOKUP(A19,'[3]23'!$A:$C,3,FALSE)</f>
        <v>24</v>
      </c>
      <c r="D19" s="473">
        <f>VLOOKUP(A19,'[3]23'!$A:$F,6,FALSE)</f>
        <v>24</v>
      </c>
      <c r="E19" s="333">
        <f t="shared" si="0"/>
        <v>0</v>
      </c>
      <c r="F19" s="295" t="str">
        <f t="shared" si="1"/>
        <v>是</v>
      </c>
      <c r="G19" s="160" t="str">
        <f t="shared" si="2"/>
        <v>项</v>
      </c>
    </row>
    <row r="20" ht="36" hidden="1" customHeight="1" spans="1:7">
      <c r="A20" s="474">
        <v>2010203</v>
      </c>
      <c r="B20" s="327" t="s">
        <v>139</v>
      </c>
      <c r="C20" s="395">
        <f>VLOOKUP(A20,'[3]23'!$A:$C,3,FALSE)</f>
        <v>0</v>
      </c>
      <c r="D20" s="395">
        <f>VLOOKUP(A20,'[3]23'!$A:$F,6,FALSE)</f>
        <v>0</v>
      </c>
      <c r="E20" s="332" t="str">
        <f t="shared" si="0"/>
        <v/>
      </c>
      <c r="F20" s="295" t="str">
        <f t="shared" si="1"/>
        <v>否</v>
      </c>
      <c r="G20" s="160" t="str">
        <f t="shared" si="2"/>
        <v>项</v>
      </c>
    </row>
    <row r="21" ht="36" customHeight="1" spans="1:7">
      <c r="A21" s="474">
        <v>2010204</v>
      </c>
      <c r="B21" s="327" t="s">
        <v>149</v>
      </c>
      <c r="C21" s="473">
        <f>VLOOKUP(A21,'[3]23'!$A:$C,3,FALSE)</f>
        <v>34</v>
      </c>
      <c r="D21" s="473">
        <f>VLOOKUP(A21,'[3]23'!$A:$F,6,FALSE)</f>
        <v>34</v>
      </c>
      <c r="E21" s="333">
        <f t="shared" si="0"/>
        <v>0</v>
      </c>
      <c r="F21" s="295" t="str">
        <f t="shared" si="1"/>
        <v>是</v>
      </c>
      <c r="G21" s="160" t="str">
        <f t="shared" si="2"/>
        <v>项</v>
      </c>
    </row>
    <row r="22" ht="36" hidden="1" customHeight="1" spans="1:7">
      <c r="A22" s="474">
        <v>2010205</v>
      </c>
      <c r="B22" s="327" t="s">
        <v>150</v>
      </c>
      <c r="C22" s="395">
        <f>VLOOKUP(A22,'[3]23'!$A:$C,3,FALSE)</f>
        <v>0</v>
      </c>
      <c r="D22" s="395">
        <f>VLOOKUP(A22,'[3]23'!$A:$F,6,FALSE)</f>
        <v>0</v>
      </c>
      <c r="E22" s="332" t="str">
        <f t="shared" si="0"/>
        <v/>
      </c>
      <c r="F22" s="295" t="str">
        <f t="shared" si="1"/>
        <v>否</v>
      </c>
      <c r="G22" s="160" t="str">
        <f t="shared" si="2"/>
        <v>项</v>
      </c>
    </row>
    <row r="23" ht="36" customHeight="1" spans="1:7">
      <c r="A23" s="474">
        <v>2010206</v>
      </c>
      <c r="B23" s="327" t="s">
        <v>151</v>
      </c>
      <c r="C23" s="473">
        <f>VLOOKUP(A23,'[3]23'!$A:$C,3,FALSE)</f>
        <v>8</v>
      </c>
      <c r="D23" s="473">
        <f>VLOOKUP(A23,'[3]23'!$A:$F,6,FALSE)</f>
        <v>1</v>
      </c>
      <c r="E23" s="333">
        <f t="shared" si="0"/>
        <v>-0.875</v>
      </c>
      <c r="F23" s="295" t="str">
        <f t="shared" si="1"/>
        <v>是</v>
      </c>
      <c r="G23" s="160" t="str">
        <f t="shared" si="2"/>
        <v>项</v>
      </c>
    </row>
    <row r="24" ht="36" hidden="1" customHeight="1" spans="1:7">
      <c r="A24" s="474">
        <v>2010250</v>
      </c>
      <c r="B24" s="327" t="s">
        <v>146</v>
      </c>
      <c r="C24" s="395">
        <f>VLOOKUP(A24,'[3]23'!$A:$C,3,FALSE)</f>
        <v>0</v>
      </c>
      <c r="D24" s="395">
        <f>VLOOKUP(A24,'[3]23'!$A:$F,6,FALSE)</f>
        <v>0</v>
      </c>
      <c r="E24" s="332" t="str">
        <f t="shared" si="0"/>
        <v/>
      </c>
      <c r="F24" s="295" t="str">
        <f t="shared" si="1"/>
        <v>否</v>
      </c>
      <c r="G24" s="160" t="str">
        <f t="shared" si="2"/>
        <v>项</v>
      </c>
    </row>
    <row r="25" ht="36" customHeight="1" spans="1:7">
      <c r="A25" s="474">
        <v>2010299</v>
      </c>
      <c r="B25" s="327" t="s">
        <v>152</v>
      </c>
      <c r="C25" s="473">
        <f>VLOOKUP(A25,'[3]23'!$A:$C,3,FALSE)</f>
        <v>93</v>
      </c>
      <c r="D25" s="473">
        <f>VLOOKUP(A25,'[3]23'!$A:$F,6,FALSE)</f>
        <v>93</v>
      </c>
      <c r="E25" s="333">
        <f t="shared" si="0"/>
        <v>0</v>
      </c>
      <c r="F25" s="295" t="str">
        <f t="shared" si="1"/>
        <v>是</v>
      </c>
      <c r="G25" s="160" t="str">
        <f t="shared" si="2"/>
        <v>项</v>
      </c>
    </row>
    <row r="26" ht="36" customHeight="1" spans="1:7">
      <c r="A26" s="472">
        <v>20103</v>
      </c>
      <c r="B26" s="323" t="s">
        <v>153</v>
      </c>
      <c r="C26" s="473">
        <f>VLOOKUP(A26,'[3]23'!$A:$C,3,FALSE)</f>
        <v>13324</v>
      </c>
      <c r="D26" s="473">
        <f>VLOOKUP(A26,'[3]23'!$A:$F,6,FALSE)</f>
        <v>7827</v>
      </c>
      <c r="E26" s="333">
        <f t="shared" si="0"/>
        <v>-0.4126</v>
      </c>
      <c r="F26" s="295" t="str">
        <f t="shared" si="1"/>
        <v>是</v>
      </c>
      <c r="G26" s="160" t="str">
        <f t="shared" si="2"/>
        <v>款</v>
      </c>
    </row>
    <row r="27" ht="36" customHeight="1" spans="1:7">
      <c r="A27" s="474">
        <v>2010301</v>
      </c>
      <c r="B27" s="327" t="s">
        <v>137</v>
      </c>
      <c r="C27" s="473">
        <f>VLOOKUP(A27,'[3]23'!$A:$C,3,FALSE)</f>
        <v>6253</v>
      </c>
      <c r="D27" s="473">
        <f>VLOOKUP(A27,'[3]23'!$A:$F,6,FALSE)</f>
        <v>3568</v>
      </c>
      <c r="E27" s="333">
        <f t="shared" si="0"/>
        <v>-0.4294</v>
      </c>
      <c r="F27" s="295" t="str">
        <f t="shared" si="1"/>
        <v>是</v>
      </c>
      <c r="G27" s="160" t="str">
        <f t="shared" si="2"/>
        <v>项</v>
      </c>
    </row>
    <row r="28" ht="36" customHeight="1" spans="1:7">
      <c r="A28" s="474">
        <v>2010302</v>
      </c>
      <c r="B28" s="327" t="s">
        <v>138</v>
      </c>
      <c r="C28" s="473">
        <f>VLOOKUP(A28,'[3]23'!$A:$C,3,FALSE)</f>
        <v>162</v>
      </c>
      <c r="D28" s="473">
        <f>VLOOKUP(A28,'[3]23'!$A:$F,6,FALSE)</f>
        <v>162</v>
      </c>
      <c r="E28" s="333">
        <f t="shared" si="0"/>
        <v>0</v>
      </c>
      <c r="F28" s="295" t="str">
        <f t="shared" si="1"/>
        <v>是</v>
      </c>
      <c r="G28" s="160" t="str">
        <f t="shared" si="2"/>
        <v>项</v>
      </c>
    </row>
    <row r="29" ht="36" hidden="1" customHeight="1" spans="1:7">
      <c r="A29" s="474">
        <v>2010303</v>
      </c>
      <c r="B29" s="327" t="s">
        <v>139</v>
      </c>
      <c r="C29" s="395">
        <f>VLOOKUP(A29,'[3]23'!$A:$C,3,FALSE)</f>
        <v>0</v>
      </c>
      <c r="D29" s="395">
        <f>VLOOKUP(A29,'[3]23'!$A:$F,6,FALSE)</f>
        <v>0</v>
      </c>
      <c r="E29" s="332" t="str">
        <f t="shared" si="0"/>
        <v/>
      </c>
      <c r="F29" s="295" t="str">
        <f t="shared" si="1"/>
        <v>否</v>
      </c>
      <c r="G29" s="160" t="str">
        <f t="shared" si="2"/>
        <v>项</v>
      </c>
    </row>
    <row r="30" ht="36" hidden="1" customHeight="1" spans="1:7">
      <c r="A30" s="474">
        <v>2010304</v>
      </c>
      <c r="B30" s="327" t="s">
        <v>154</v>
      </c>
      <c r="C30" s="395">
        <f>VLOOKUP(A30,'[3]23'!$A:$C,3,FALSE)</f>
        <v>0</v>
      </c>
      <c r="D30" s="395">
        <f>VLOOKUP(A30,'[3]23'!$A:$F,6,FALSE)</f>
        <v>0</v>
      </c>
      <c r="E30" s="332" t="str">
        <f t="shared" si="0"/>
        <v/>
      </c>
      <c r="F30" s="295" t="str">
        <f t="shared" si="1"/>
        <v>否</v>
      </c>
      <c r="G30" s="160" t="str">
        <f t="shared" si="2"/>
        <v>项</v>
      </c>
    </row>
    <row r="31" ht="36" customHeight="1" spans="1:7">
      <c r="A31" s="474">
        <v>2010305</v>
      </c>
      <c r="B31" s="327" t="s">
        <v>155</v>
      </c>
      <c r="C31" s="473">
        <f>VLOOKUP(A31,'[3]23'!$A:$C,3,FALSE)</f>
        <v>0</v>
      </c>
      <c r="D31" s="473">
        <f>VLOOKUP(A31,'[3]23'!$A:$F,6,FALSE)</f>
        <v>298</v>
      </c>
      <c r="E31" s="333" t="str">
        <f t="shared" si="0"/>
        <v/>
      </c>
      <c r="F31" s="295" t="str">
        <f t="shared" si="1"/>
        <v>是</v>
      </c>
      <c r="G31" s="160" t="str">
        <f t="shared" si="2"/>
        <v>项</v>
      </c>
    </row>
    <row r="32" ht="36" hidden="1" customHeight="1" spans="1:7">
      <c r="A32" s="474">
        <v>2010306</v>
      </c>
      <c r="B32" s="327" t="s">
        <v>156</v>
      </c>
      <c r="C32" s="395">
        <f>VLOOKUP(A32,'[3]23'!$A:$C,3,FALSE)</f>
        <v>0</v>
      </c>
      <c r="D32" s="395">
        <f>VLOOKUP(A32,'[3]23'!$A:$F,6,FALSE)</f>
        <v>0</v>
      </c>
      <c r="E32" s="332" t="str">
        <f t="shared" si="0"/>
        <v/>
      </c>
      <c r="F32" s="295" t="str">
        <f t="shared" si="1"/>
        <v>否</v>
      </c>
      <c r="G32" s="160" t="str">
        <f t="shared" si="2"/>
        <v>项</v>
      </c>
    </row>
    <row r="33" ht="36" customHeight="1" spans="1:7">
      <c r="A33" s="474">
        <v>2010308</v>
      </c>
      <c r="B33" s="327" t="s">
        <v>157</v>
      </c>
      <c r="C33" s="473">
        <f>VLOOKUP(A33,'[3]23'!$A:$C,3,FALSE)</f>
        <v>146</v>
      </c>
      <c r="D33" s="473">
        <f>VLOOKUP(A33,'[3]23'!$A:$F,6,FALSE)</f>
        <v>120</v>
      </c>
      <c r="E33" s="333">
        <f t="shared" si="0"/>
        <v>-0.1781</v>
      </c>
      <c r="F33" s="295" t="str">
        <f t="shared" si="1"/>
        <v>是</v>
      </c>
      <c r="G33" s="160" t="str">
        <f t="shared" si="2"/>
        <v>项</v>
      </c>
    </row>
    <row r="34" ht="36" hidden="1" customHeight="1" spans="1:7">
      <c r="A34" s="474">
        <v>2010309</v>
      </c>
      <c r="B34" s="327" t="s">
        <v>158</v>
      </c>
      <c r="C34" s="395">
        <f>VLOOKUP(A34,'[3]23'!$A:$C,3,FALSE)</f>
        <v>0</v>
      </c>
      <c r="D34" s="395">
        <f>VLOOKUP(A34,'[3]23'!$A:$F,6,FALSE)</f>
        <v>0</v>
      </c>
      <c r="E34" s="332" t="str">
        <f t="shared" si="0"/>
        <v/>
      </c>
      <c r="F34" s="295" t="str">
        <f t="shared" si="1"/>
        <v>否</v>
      </c>
      <c r="G34" s="160" t="str">
        <f t="shared" si="2"/>
        <v>项</v>
      </c>
    </row>
    <row r="35" ht="36" customHeight="1" spans="1:7">
      <c r="A35" s="474">
        <v>2010350</v>
      </c>
      <c r="B35" s="327" t="s">
        <v>146</v>
      </c>
      <c r="C35" s="473">
        <f>VLOOKUP(A35,'[3]23'!$A:$C,3,FALSE)</f>
        <v>6222</v>
      </c>
      <c r="D35" s="473">
        <f>VLOOKUP(A35,'[3]23'!$A:$F,6,FALSE)</f>
        <v>3104</v>
      </c>
      <c r="E35" s="333">
        <f t="shared" si="0"/>
        <v>-0.5011</v>
      </c>
      <c r="F35" s="295" t="str">
        <f t="shared" si="1"/>
        <v>是</v>
      </c>
      <c r="G35" s="160" t="str">
        <f t="shared" si="2"/>
        <v>项</v>
      </c>
    </row>
    <row r="36" ht="36" customHeight="1" spans="1:7">
      <c r="A36" s="475">
        <v>2010399</v>
      </c>
      <c r="B36" s="327" t="s">
        <v>159</v>
      </c>
      <c r="C36" s="473">
        <f>VLOOKUP(A36,'[3]23'!$A:$C,3,FALSE)</f>
        <v>541</v>
      </c>
      <c r="D36" s="473">
        <f>VLOOKUP(A36,'[3]23'!$A:$F,6,FALSE)</f>
        <v>575</v>
      </c>
      <c r="E36" s="333">
        <f t="shared" si="0"/>
        <v>0.0628</v>
      </c>
      <c r="F36" s="295" t="str">
        <f t="shared" si="1"/>
        <v>是</v>
      </c>
      <c r="G36" s="160" t="str">
        <f t="shared" si="2"/>
        <v>项</v>
      </c>
    </row>
    <row r="37" ht="36" customHeight="1" spans="1:7">
      <c r="A37" s="472">
        <v>20104</v>
      </c>
      <c r="B37" s="323" t="s">
        <v>160</v>
      </c>
      <c r="C37" s="473">
        <f>VLOOKUP(A37,'[3]23'!$A:$C,3,FALSE)</f>
        <v>4361</v>
      </c>
      <c r="D37" s="473">
        <f>VLOOKUP(A37,'[3]23'!$A:$F,6,FALSE)</f>
        <v>2320</v>
      </c>
      <c r="E37" s="333">
        <f t="shared" si="0"/>
        <v>-0.468</v>
      </c>
      <c r="F37" s="295" t="str">
        <f t="shared" si="1"/>
        <v>是</v>
      </c>
      <c r="G37" s="160" t="str">
        <f t="shared" si="2"/>
        <v>款</v>
      </c>
    </row>
    <row r="38" ht="36" customHeight="1" spans="1:7">
      <c r="A38" s="474">
        <v>2010401</v>
      </c>
      <c r="B38" s="327" t="s">
        <v>137</v>
      </c>
      <c r="C38" s="473">
        <f>VLOOKUP(A38,'[3]23'!$A:$C,3,FALSE)</f>
        <v>445</v>
      </c>
      <c r="D38" s="473">
        <f>VLOOKUP(A38,'[3]23'!$A:$F,6,FALSE)</f>
        <v>410</v>
      </c>
      <c r="E38" s="333">
        <f t="shared" si="0"/>
        <v>-0.0787</v>
      </c>
      <c r="F38" s="295" t="str">
        <f t="shared" si="1"/>
        <v>是</v>
      </c>
      <c r="G38" s="160" t="str">
        <f t="shared" si="2"/>
        <v>项</v>
      </c>
    </row>
    <row r="39" ht="36" hidden="1" customHeight="1" spans="1:7">
      <c r="A39" s="474">
        <v>2010402</v>
      </c>
      <c r="B39" s="327" t="s">
        <v>138</v>
      </c>
      <c r="C39" s="395">
        <f>VLOOKUP(A39,'[3]23'!$A:$C,3,FALSE)</f>
        <v>0</v>
      </c>
      <c r="D39" s="395">
        <f>VLOOKUP(A39,'[3]23'!$A:$F,6,FALSE)</f>
        <v>0</v>
      </c>
      <c r="E39" s="332" t="str">
        <f t="shared" si="0"/>
        <v/>
      </c>
      <c r="F39" s="295" t="str">
        <f t="shared" si="1"/>
        <v>否</v>
      </c>
      <c r="G39" s="160" t="str">
        <f t="shared" si="2"/>
        <v>项</v>
      </c>
    </row>
    <row r="40" ht="36" hidden="1" customHeight="1" spans="1:7">
      <c r="A40" s="474">
        <v>2010403</v>
      </c>
      <c r="B40" s="327" t="s">
        <v>139</v>
      </c>
      <c r="C40" s="395">
        <f>VLOOKUP(A40,'[3]23'!$A:$C,3,FALSE)</f>
        <v>0</v>
      </c>
      <c r="D40" s="395">
        <f>VLOOKUP(A40,'[3]23'!$A:$F,6,FALSE)</f>
        <v>0</v>
      </c>
      <c r="E40" s="332" t="str">
        <f t="shared" si="0"/>
        <v/>
      </c>
      <c r="F40" s="295" t="str">
        <f t="shared" si="1"/>
        <v>否</v>
      </c>
      <c r="G40" s="160" t="str">
        <f t="shared" si="2"/>
        <v>项</v>
      </c>
    </row>
    <row r="41" ht="36" customHeight="1" spans="1:7">
      <c r="A41" s="474">
        <v>2010404</v>
      </c>
      <c r="B41" s="327" t="s">
        <v>161</v>
      </c>
      <c r="C41" s="473">
        <f>VLOOKUP(A41,'[3]23'!$A:$C,3,FALSE)</f>
        <v>3906</v>
      </c>
      <c r="D41" s="473">
        <f>VLOOKUP(A41,'[3]23'!$A:$F,6,FALSE)</f>
        <v>1900</v>
      </c>
      <c r="E41" s="333">
        <f t="shared" si="0"/>
        <v>-0.5136</v>
      </c>
      <c r="F41" s="295" t="str">
        <f t="shared" si="1"/>
        <v>是</v>
      </c>
      <c r="G41" s="160" t="str">
        <f t="shared" si="2"/>
        <v>项</v>
      </c>
    </row>
    <row r="42" ht="36" hidden="1" customHeight="1" spans="1:7">
      <c r="A42" s="474">
        <v>2010405</v>
      </c>
      <c r="B42" s="327" t="s">
        <v>162</v>
      </c>
      <c r="C42" s="395">
        <f>VLOOKUP(A42,'[3]23'!$A:$C,3,FALSE)</f>
        <v>0</v>
      </c>
      <c r="D42" s="395">
        <f>VLOOKUP(A42,'[3]23'!$A:$F,6,FALSE)</f>
        <v>0</v>
      </c>
      <c r="E42" s="332" t="str">
        <f t="shared" si="0"/>
        <v/>
      </c>
      <c r="F42" s="295" t="str">
        <f t="shared" si="1"/>
        <v>否</v>
      </c>
      <c r="G42" s="160" t="str">
        <f t="shared" si="2"/>
        <v>项</v>
      </c>
    </row>
    <row r="43" ht="36" hidden="1" customHeight="1" spans="1:7">
      <c r="A43" s="474">
        <v>2010406</v>
      </c>
      <c r="B43" s="327" t="s">
        <v>163</v>
      </c>
      <c r="C43" s="395">
        <f>VLOOKUP(A43,'[3]23'!$A:$C,3,FALSE)</f>
        <v>0</v>
      </c>
      <c r="D43" s="395">
        <f>VLOOKUP(A43,'[3]23'!$A:$F,6,FALSE)</f>
        <v>0</v>
      </c>
      <c r="E43" s="332" t="str">
        <f t="shared" si="0"/>
        <v/>
      </c>
      <c r="F43" s="295" t="str">
        <f t="shared" si="1"/>
        <v>否</v>
      </c>
      <c r="G43" s="160" t="str">
        <f t="shared" si="2"/>
        <v>项</v>
      </c>
    </row>
    <row r="44" ht="36" hidden="1" customHeight="1" spans="1:7">
      <c r="A44" s="474">
        <v>2010407</v>
      </c>
      <c r="B44" s="327" t="s">
        <v>164</v>
      </c>
      <c r="C44" s="395">
        <f>VLOOKUP(A44,'[3]23'!$A:$C,3,FALSE)</f>
        <v>0</v>
      </c>
      <c r="D44" s="395">
        <f>VLOOKUP(A44,'[3]23'!$A:$F,6,FALSE)</f>
        <v>0</v>
      </c>
      <c r="E44" s="332" t="str">
        <f t="shared" si="0"/>
        <v/>
      </c>
      <c r="F44" s="295" t="str">
        <f t="shared" si="1"/>
        <v>否</v>
      </c>
      <c r="G44" s="160" t="str">
        <f t="shared" si="2"/>
        <v>项</v>
      </c>
    </row>
    <row r="45" ht="36" customHeight="1" spans="1:7">
      <c r="A45" s="474">
        <v>2010408</v>
      </c>
      <c r="B45" s="327" t="s">
        <v>165</v>
      </c>
      <c r="C45" s="473">
        <f>VLOOKUP(A45,'[3]23'!$A:$C,3,FALSE)</f>
        <v>10</v>
      </c>
      <c r="D45" s="473">
        <f>VLOOKUP(A45,'[3]23'!$A:$F,6,FALSE)</f>
        <v>10</v>
      </c>
      <c r="E45" s="333">
        <f t="shared" si="0"/>
        <v>0</v>
      </c>
      <c r="F45" s="295" t="str">
        <f t="shared" si="1"/>
        <v>是</v>
      </c>
      <c r="G45" s="160" t="str">
        <f t="shared" si="2"/>
        <v>项</v>
      </c>
    </row>
    <row r="46" ht="36" hidden="1" customHeight="1" spans="1:7">
      <c r="A46" s="474">
        <v>2010450</v>
      </c>
      <c r="B46" s="327" t="s">
        <v>146</v>
      </c>
      <c r="C46" s="395">
        <f>VLOOKUP(A46,'[3]23'!$A:$C,3,FALSE)</f>
        <v>0</v>
      </c>
      <c r="D46" s="395">
        <f>VLOOKUP(A46,'[3]23'!$A:$F,6,FALSE)</f>
        <v>0</v>
      </c>
      <c r="E46" s="332" t="str">
        <f t="shared" si="0"/>
        <v/>
      </c>
      <c r="F46" s="295" t="str">
        <f t="shared" si="1"/>
        <v>否</v>
      </c>
      <c r="G46" s="160" t="str">
        <f t="shared" si="2"/>
        <v>项</v>
      </c>
    </row>
    <row r="47" ht="36" hidden="1" customHeight="1" spans="1:7">
      <c r="A47" s="474">
        <v>2010499</v>
      </c>
      <c r="B47" s="327" t="s">
        <v>166</v>
      </c>
      <c r="C47" s="395">
        <f>VLOOKUP(A47,'[3]23'!$A:$C,3,FALSE)</f>
        <v>0</v>
      </c>
      <c r="D47" s="395">
        <f>VLOOKUP(A47,'[3]23'!$A:$F,6,FALSE)</f>
        <v>0</v>
      </c>
      <c r="E47" s="332" t="str">
        <f t="shared" si="0"/>
        <v/>
      </c>
      <c r="F47" s="295" t="str">
        <f t="shared" si="1"/>
        <v>否</v>
      </c>
      <c r="G47" s="160" t="str">
        <f t="shared" si="2"/>
        <v>项</v>
      </c>
    </row>
    <row r="48" ht="36" customHeight="1" spans="1:7">
      <c r="A48" s="472">
        <v>20105</v>
      </c>
      <c r="B48" s="323" t="s">
        <v>167</v>
      </c>
      <c r="C48" s="473">
        <f>VLOOKUP(A48,'[3]23'!$A:$C,3,FALSE)</f>
        <v>616</v>
      </c>
      <c r="D48" s="473">
        <f>VLOOKUP(A48,'[3]23'!$A:$F,6,FALSE)</f>
        <v>626</v>
      </c>
      <c r="E48" s="333">
        <f t="shared" si="0"/>
        <v>0.0162</v>
      </c>
      <c r="F48" s="295" t="str">
        <f t="shared" si="1"/>
        <v>是</v>
      </c>
      <c r="G48" s="160" t="str">
        <f t="shared" si="2"/>
        <v>款</v>
      </c>
    </row>
    <row r="49" ht="36" customHeight="1" spans="1:7">
      <c r="A49" s="474">
        <v>2010501</v>
      </c>
      <c r="B49" s="327" t="s">
        <v>137</v>
      </c>
      <c r="C49" s="473">
        <f>VLOOKUP(A49,'[3]23'!$A:$C,3,FALSE)</f>
        <v>544</v>
      </c>
      <c r="D49" s="473">
        <f>VLOOKUP(A49,'[3]23'!$A:$F,6,FALSE)</f>
        <v>554</v>
      </c>
      <c r="E49" s="333">
        <f t="shared" si="0"/>
        <v>0.0184</v>
      </c>
      <c r="F49" s="295" t="str">
        <f t="shared" si="1"/>
        <v>是</v>
      </c>
      <c r="G49" s="160" t="str">
        <f t="shared" si="2"/>
        <v>项</v>
      </c>
    </row>
    <row r="50" ht="36" hidden="1" customHeight="1" spans="1:7">
      <c r="A50" s="474">
        <v>2010502</v>
      </c>
      <c r="B50" s="327" t="s">
        <v>138</v>
      </c>
      <c r="C50" s="395">
        <f>VLOOKUP(A50,'[3]23'!$A:$C,3,FALSE)</f>
        <v>0</v>
      </c>
      <c r="D50" s="395">
        <f>VLOOKUP(A50,'[3]23'!$A:$F,6,FALSE)</f>
        <v>0</v>
      </c>
      <c r="E50" s="332" t="str">
        <f t="shared" si="0"/>
        <v/>
      </c>
      <c r="F50" s="295" t="str">
        <f t="shared" si="1"/>
        <v>否</v>
      </c>
      <c r="G50" s="160" t="str">
        <f t="shared" si="2"/>
        <v>项</v>
      </c>
    </row>
    <row r="51" ht="36" hidden="1" customHeight="1" spans="1:7">
      <c r="A51" s="474">
        <v>2010503</v>
      </c>
      <c r="B51" s="327" t="s">
        <v>139</v>
      </c>
      <c r="C51" s="395">
        <f>VLOOKUP(A51,'[3]23'!$A:$C,3,FALSE)</f>
        <v>0</v>
      </c>
      <c r="D51" s="395">
        <f>VLOOKUP(A51,'[3]23'!$A:$F,6,FALSE)</f>
        <v>0</v>
      </c>
      <c r="E51" s="332" t="str">
        <f t="shared" si="0"/>
        <v/>
      </c>
      <c r="F51" s="295" t="str">
        <f t="shared" si="1"/>
        <v>否</v>
      </c>
      <c r="G51" s="160" t="str">
        <f t="shared" si="2"/>
        <v>项</v>
      </c>
    </row>
    <row r="52" ht="36" hidden="1" customHeight="1" spans="1:7">
      <c r="A52" s="474">
        <v>2010504</v>
      </c>
      <c r="B52" s="327" t="s">
        <v>168</v>
      </c>
      <c r="C52" s="395">
        <f>VLOOKUP(A52,'[3]23'!$A:$C,3,FALSE)</f>
        <v>0</v>
      </c>
      <c r="D52" s="395">
        <f>VLOOKUP(A52,'[3]23'!$A:$F,6,FALSE)</f>
        <v>0</v>
      </c>
      <c r="E52" s="332" t="str">
        <f t="shared" si="0"/>
        <v/>
      </c>
      <c r="F52" s="295" t="str">
        <f t="shared" si="1"/>
        <v>否</v>
      </c>
      <c r="G52" s="160" t="str">
        <f t="shared" si="2"/>
        <v>项</v>
      </c>
    </row>
    <row r="53" ht="36" customHeight="1" spans="1:7">
      <c r="A53" s="474">
        <v>2010505</v>
      </c>
      <c r="B53" s="327" t="s">
        <v>169</v>
      </c>
      <c r="C53" s="473">
        <f>VLOOKUP(A53,'[3]23'!$A:$C,3,FALSE)</f>
        <v>3</v>
      </c>
      <c r="D53" s="473">
        <f>VLOOKUP(A53,'[3]23'!$A:$F,6,FALSE)</f>
        <v>3</v>
      </c>
      <c r="E53" s="333">
        <f t="shared" si="0"/>
        <v>0</v>
      </c>
      <c r="F53" s="295" t="str">
        <f t="shared" si="1"/>
        <v>是</v>
      </c>
      <c r="G53" s="160" t="str">
        <f t="shared" si="2"/>
        <v>项</v>
      </c>
    </row>
    <row r="54" ht="36" hidden="1" customHeight="1" spans="1:7">
      <c r="A54" s="474">
        <v>2010506</v>
      </c>
      <c r="B54" s="327" t="s">
        <v>170</v>
      </c>
      <c r="C54" s="395">
        <f>VLOOKUP(A54,'[3]23'!$A:$C,3,FALSE)</f>
        <v>0</v>
      </c>
      <c r="D54" s="395">
        <f>VLOOKUP(A54,'[3]23'!$A:$F,6,FALSE)</f>
        <v>0</v>
      </c>
      <c r="E54" s="332" t="str">
        <f t="shared" si="0"/>
        <v/>
      </c>
      <c r="F54" s="295" t="str">
        <f t="shared" si="1"/>
        <v>否</v>
      </c>
      <c r="G54" s="160" t="str">
        <f t="shared" si="2"/>
        <v>项</v>
      </c>
    </row>
    <row r="55" ht="36" customHeight="1" spans="1:7">
      <c r="A55" s="474">
        <v>2010507</v>
      </c>
      <c r="B55" s="327" t="s">
        <v>171</v>
      </c>
      <c r="C55" s="473">
        <f>VLOOKUP(A55,'[3]23'!$A:$C,3,FALSE)</f>
        <v>14</v>
      </c>
      <c r="D55" s="473">
        <f>VLOOKUP(A55,'[3]23'!$A:$F,6,FALSE)</f>
        <v>14</v>
      </c>
      <c r="E55" s="333">
        <f t="shared" si="0"/>
        <v>0</v>
      </c>
      <c r="F55" s="295" t="str">
        <f t="shared" si="1"/>
        <v>是</v>
      </c>
      <c r="G55" s="160" t="str">
        <f t="shared" si="2"/>
        <v>项</v>
      </c>
    </row>
    <row r="56" ht="36" customHeight="1" spans="1:7">
      <c r="A56" s="474">
        <v>2010508</v>
      </c>
      <c r="B56" s="327" t="s">
        <v>172</v>
      </c>
      <c r="C56" s="473">
        <f>VLOOKUP(A56,'[3]23'!$A:$C,3,FALSE)</f>
        <v>53</v>
      </c>
      <c r="D56" s="473">
        <f>VLOOKUP(A56,'[3]23'!$A:$F,6,FALSE)</f>
        <v>53</v>
      </c>
      <c r="E56" s="333">
        <f t="shared" si="0"/>
        <v>0</v>
      </c>
      <c r="F56" s="295" t="str">
        <f t="shared" si="1"/>
        <v>是</v>
      </c>
      <c r="G56" s="160" t="str">
        <f t="shared" si="2"/>
        <v>项</v>
      </c>
    </row>
    <row r="57" ht="36" hidden="1" customHeight="1" spans="1:7">
      <c r="A57" s="474">
        <v>2010550</v>
      </c>
      <c r="B57" s="327" t="s">
        <v>146</v>
      </c>
      <c r="C57" s="395">
        <f>VLOOKUP(A57,'[3]23'!$A:$C,3,FALSE)</f>
        <v>0</v>
      </c>
      <c r="D57" s="395">
        <f>VLOOKUP(A57,'[3]23'!$A:$F,6,FALSE)</f>
        <v>0</v>
      </c>
      <c r="E57" s="332" t="str">
        <f t="shared" si="0"/>
        <v/>
      </c>
      <c r="F57" s="295" t="str">
        <f t="shared" si="1"/>
        <v>否</v>
      </c>
      <c r="G57" s="160" t="str">
        <f t="shared" si="2"/>
        <v>项</v>
      </c>
    </row>
    <row r="58" ht="36" customHeight="1" spans="1:7">
      <c r="A58" s="474">
        <v>2010599</v>
      </c>
      <c r="B58" s="327" t="s">
        <v>173</v>
      </c>
      <c r="C58" s="473">
        <f>VLOOKUP(A58,'[3]23'!$A:$C,3,FALSE)</f>
        <v>2</v>
      </c>
      <c r="D58" s="473">
        <f>VLOOKUP(A58,'[3]23'!$A:$F,6,FALSE)</f>
        <v>2</v>
      </c>
      <c r="E58" s="333">
        <f t="shared" si="0"/>
        <v>0</v>
      </c>
      <c r="F58" s="295" t="str">
        <f t="shared" si="1"/>
        <v>是</v>
      </c>
      <c r="G58" s="160" t="str">
        <f t="shared" si="2"/>
        <v>项</v>
      </c>
    </row>
    <row r="59" ht="36" customHeight="1" spans="1:7">
      <c r="A59" s="472">
        <v>20106</v>
      </c>
      <c r="B59" s="323" t="s">
        <v>174</v>
      </c>
      <c r="C59" s="473">
        <f>VLOOKUP(A59,'[3]23'!$A:$C,3,FALSE)</f>
        <v>862</v>
      </c>
      <c r="D59" s="473">
        <f>VLOOKUP(A59,'[3]23'!$A:$F,6,FALSE)</f>
        <v>874</v>
      </c>
      <c r="E59" s="333">
        <f t="shared" si="0"/>
        <v>0.0139</v>
      </c>
      <c r="F59" s="295" t="str">
        <f t="shared" si="1"/>
        <v>是</v>
      </c>
      <c r="G59" s="160" t="str">
        <f t="shared" si="2"/>
        <v>款</v>
      </c>
    </row>
    <row r="60" ht="36" customHeight="1" spans="1:7">
      <c r="A60" s="474">
        <v>2010601</v>
      </c>
      <c r="B60" s="327" t="s">
        <v>137</v>
      </c>
      <c r="C60" s="473">
        <f>VLOOKUP(A60,'[3]23'!$A:$C,3,FALSE)</f>
        <v>778</v>
      </c>
      <c r="D60" s="473">
        <f>VLOOKUP(A60,'[3]23'!$A:$F,6,FALSE)</f>
        <v>790</v>
      </c>
      <c r="E60" s="333">
        <f t="shared" si="0"/>
        <v>0.0154</v>
      </c>
      <c r="F60" s="295" t="str">
        <f t="shared" si="1"/>
        <v>是</v>
      </c>
      <c r="G60" s="160" t="str">
        <f t="shared" si="2"/>
        <v>项</v>
      </c>
    </row>
    <row r="61" ht="36" hidden="1" customHeight="1" spans="1:7">
      <c r="A61" s="474">
        <v>2010602</v>
      </c>
      <c r="B61" s="327" t="s">
        <v>138</v>
      </c>
      <c r="C61" s="395">
        <f>VLOOKUP(A61,'[3]23'!$A:$C,3,FALSE)</f>
        <v>0</v>
      </c>
      <c r="D61" s="395">
        <f>VLOOKUP(A61,'[3]23'!$A:$F,6,FALSE)</f>
        <v>0</v>
      </c>
      <c r="E61" s="332" t="str">
        <f t="shared" si="0"/>
        <v/>
      </c>
      <c r="F61" s="295" t="str">
        <f t="shared" si="1"/>
        <v>否</v>
      </c>
      <c r="G61" s="160" t="str">
        <f t="shared" si="2"/>
        <v>项</v>
      </c>
    </row>
    <row r="62" ht="36" hidden="1" customHeight="1" spans="1:7">
      <c r="A62" s="474">
        <v>2010603</v>
      </c>
      <c r="B62" s="327" t="s">
        <v>139</v>
      </c>
      <c r="C62" s="395">
        <f>VLOOKUP(A62,'[3]23'!$A:$C,3,FALSE)</f>
        <v>0</v>
      </c>
      <c r="D62" s="395">
        <f>VLOOKUP(A62,'[3]23'!$A:$F,6,FALSE)</f>
        <v>0</v>
      </c>
      <c r="E62" s="332" t="str">
        <f t="shared" si="0"/>
        <v/>
      </c>
      <c r="F62" s="295" t="str">
        <f t="shared" si="1"/>
        <v>否</v>
      </c>
      <c r="G62" s="160" t="str">
        <f t="shared" si="2"/>
        <v>项</v>
      </c>
    </row>
    <row r="63" ht="36" customHeight="1" spans="1:7">
      <c r="A63" s="474">
        <v>2010604</v>
      </c>
      <c r="B63" s="327" t="s">
        <v>175</v>
      </c>
      <c r="C63" s="473">
        <f>VLOOKUP(A63,'[3]23'!$A:$C,3,FALSE)</f>
        <v>22</v>
      </c>
      <c r="D63" s="473">
        <f>VLOOKUP(A63,'[3]23'!$A:$F,6,FALSE)</f>
        <v>22</v>
      </c>
      <c r="E63" s="333">
        <f t="shared" si="0"/>
        <v>0</v>
      </c>
      <c r="F63" s="295" t="str">
        <f t="shared" si="1"/>
        <v>是</v>
      </c>
      <c r="G63" s="160" t="str">
        <f t="shared" si="2"/>
        <v>项</v>
      </c>
    </row>
    <row r="64" ht="36" customHeight="1" spans="1:7">
      <c r="A64" s="474">
        <v>2010605</v>
      </c>
      <c r="B64" s="327" t="s">
        <v>176</v>
      </c>
      <c r="C64" s="473">
        <f>VLOOKUP(A64,'[3]23'!$A:$C,3,FALSE)</f>
        <v>8</v>
      </c>
      <c r="D64" s="473">
        <f>VLOOKUP(A64,'[3]23'!$A:$F,6,FALSE)</f>
        <v>8</v>
      </c>
      <c r="E64" s="333">
        <f t="shared" si="0"/>
        <v>0</v>
      </c>
      <c r="F64" s="295" t="str">
        <f t="shared" si="1"/>
        <v>是</v>
      </c>
      <c r="G64" s="160" t="str">
        <f t="shared" si="2"/>
        <v>项</v>
      </c>
    </row>
    <row r="65" ht="36" hidden="1" customHeight="1" spans="1:7">
      <c r="A65" s="474">
        <v>2010606</v>
      </c>
      <c r="B65" s="327" t="s">
        <v>177</v>
      </c>
      <c r="C65" s="395">
        <f>VLOOKUP(A65,'[3]23'!$A:$C,3,FALSE)</f>
        <v>0</v>
      </c>
      <c r="D65" s="395">
        <f>VLOOKUP(A65,'[3]23'!$A:$F,6,FALSE)</f>
        <v>0</v>
      </c>
      <c r="E65" s="332" t="str">
        <f t="shared" si="0"/>
        <v/>
      </c>
      <c r="F65" s="295" t="str">
        <f t="shared" si="1"/>
        <v>否</v>
      </c>
      <c r="G65" s="160" t="str">
        <f t="shared" si="2"/>
        <v>项</v>
      </c>
    </row>
    <row r="66" ht="36" customHeight="1" spans="1:7">
      <c r="A66" s="474">
        <v>2010607</v>
      </c>
      <c r="B66" s="327" t="s">
        <v>178</v>
      </c>
      <c r="C66" s="473">
        <f>VLOOKUP(A66,'[3]23'!$A:$C,3,FALSE)</f>
        <v>20</v>
      </c>
      <c r="D66" s="473">
        <f>VLOOKUP(A66,'[3]23'!$A:$F,6,FALSE)</f>
        <v>20</v>
      </c>
      <c r="E66" s="333">
        <f t="shared" si="0"/>
        <v>0</v>
      </c>
      <c r="F66" s="295" t="str">
        <f t="shared" si="1"/>
        <v>是</v>
      </c>
      <c r="G66" s="160" t="str">
        <f t="shared" si="2"/>
        <v>项</v>
      </c>
    </row>
    <row r="67" ht="36" customHeight="1" spans="1:7">
      <c r="A67" s="474">
        <v>2010608</v>
      </c>
      <c r="B67" s="327" t="s">
        <v>179</v>
      </c>
      <c r="C67" s="473">
        <f>VLOOKUP(A67,'[3]23'!$A:$C,3,FALSE)</f>
        <v>1</v>
      </c>
      <c r="D67" s="473">
        <f>VLOOKUP(A67,'[3]23'!$A:$F,6,FALSE)</f>
        <v>1</v>
      </c>
      <c r="E67" s="333">
        <f t="shared" si="0"/>
        <v>0</v>
      </c>
      <c r="F67" s="295" t="str">
        <f t="shared" si="1"/>
        <v>是</v>
      </c>
      <c r="G67" s="160" t="str">
        <f t="shared" si="2"/>
        <v>项</v>
      </c>
    </row>
    <row r="68" ht="36" hidden="1" customHeight="1" spans="1:7">
      <c r="A68" s="474">
        <v>2010650</v>
      </c>
      <c r="B68" s="327" t="s">
        <v>146</v>
      </c>
      <c r="C68" s="395">
        <f>VLOOKUP(A68,'[3]23'!$A:$C,3,FALSE)</f>
        <v>0</v>
      </c>
      <c r="D68" s="395">
        <f>VLOOKUP(A68,'[3]23'!$A:$F,6,FALSE)</f>
        <v>0</v>
      </c>
      <c r="E68" s="332" t="str">
        <f t="shared" ref="E68:E131" si="3">IFERROR(D68/C68-1,"")</f>
        <v/>
      </c>
      <c r="F68" s="295" t="str">
        <f t="shared" ref="F68:F131" si="4">IF(LEN(A68)=3,"是",IF(B68&lt;&gt;"",IF(SUM(C68:D68)&lt;&gt;0,"是","否"),"是"))</f>
        <v>否</v>
      </c>
      <c r="G68" s="160" t="str">
        <f t="shared" ref="G68:G131" si="5">IF(LEN(A68)=3,"类",IF(LEN(A68)=5,"款","项"))</f>
        <v>项</v>
      </c>
    </row>
    <row r="69" ht="36" customHeight="1" spans="1:7">
      <c r="A69" s="474">
        <v>2010699</v>
      </c>
      <c r="B69" s="327" t="s">
        <v>180</v>
      </c>
      <c r="C69" s="473">
        <f>VLOOKUP(A69,'[3]23'!$A:$C,3,FALSE)</f>
        <v>33</v>
      </c>
      <c r="D69" s="473">
        <f>VLOOKUP(A69,'[3]23'!$A:$F,6,FALSE)</f>
        <v>33</v>
      </c>
      <c r="E69" s="333">
        <f t="shared" si="3"/>
        <v>0</v>
      </c>
      <c r="F69" s="295" t="str">
        <f t="shared" si="4"/>
        <v>是</v>
      </c>
      <c r="G69" s="160" t="str">
        <f t="shared" si="5"/>
        <v>项</v>
      </c>
    </row>
    <row r="70" ht="36" customHeight="1" spans="1:7">
      <c r="A70" s="472">
        <v>20107</v>
      </c>
      <c r="B70" s="323" t="s">
        <v>181</v>
      </c>
      <c r="C70" s="473">
        <f>VLOOKUP(A70,'[3]23'!$A:$C,3,FALSE)</f>
        <v>272</v>
      </c>
      <c r="D70" s="473">
        <f>VLOOKUP(A70,'[3]23'!$A:$F,6,FALSE)</f>
        <v>265</v>
      </c>
      <c r="E70" s="333">
        <f t="shared" si="3"/>
        <v>-0.0257</v>
      </c>
      <c r="F70" s="295" t="str">
        <f t="shared" si="4"/>
        <v>是</v>
      </c>
      <c r="G70" s="160" t="str">
        <f t="shared" si="5"/>
        <v>款</v>
      </c>
    </row>
    <row r="71" ht="36" customHeight="1" spans="1:7">
      <c r="A71" s="474">
        <v>2010701</v>
      </c>
      <c r="B71" s="327" t="s">
        <v>137</v>
      </c>
      <c r="C71" s="473">
        <f>VLOOKUP(A71,'[3]23'!$A:$C,3,FALSE)</f>
        <v>114</v>
      </c>
      <c r="D71" s="473">
        <f>VLOOKUP(A71,'[3]23'!$A:$F,6,FALSE)</f>
        <v>107</v>
      </c>
      <c r="E71" s="333">
        <f t="shared" si="3"/>
        <v>-0.0614</v>
      </c>
      <c r="F71" s="295" t="str">
        <f t="shared" si="4"/>
        <v>是</v>
      </c>
      <c r="G71" s="160" t="str">
        <f t="shared" si="5"/>
        <v>项</v>
      </c>
    </row>
    <row r="72" ht="36" customHeight="1" spans="1:7">
      <c r="A72" s="474">
        <v>2010702</v>
      </c>
      <c r="B72" s="327" t="s">
        <v>138</v>
      </c>
      <c r="C72" s="473">
        <f>VLOOKUP(A72,'[3]23'!$A:$C,3,FALSE)</f>
        <v>20</v>
      </c>
      <c r="D72" s="473">
        <f>VLOOKUP(A72,'[3]23'!$A:$F,6,FALSE)</f>
        <v>20</v>
      </c>
      <c r="E72" s="333">
        <f t="shared" si="3"/>
        <v>0</v>
      </c>
      <c r="F72" s="295" t="str">
        <f t="shared" si="4"/>
        <v>是</v>
      </c>
      <c r="G72" s="160" t="str">
        <f t="shared" si="5"/>
        <v>项</v>
      </c>
    </row>
    <row r="73" ht="36" hidden="1" customHeight="1" spans="1:7">
      <c r="A73" s="474">
        <v>2010703</v>
      </c>
      <c r="B73" s="327" t="s">
        <v>139</v>
      </c>
      <c r="C73" s="395">
        <f>VLOOKUP(A73,'[3]23'!$A:$C,3,FALSE)</f>
        <v>0</v>
      </c>
      <c r="D73" s="395">
        <f>VLOOKUP(A73,'[3]23'!$A:$F,6,FALSE)</f>
        <v>0</v>
      </c>
      <c r="E73" s="332" t="str">
        <f t="shared" si="3"/>
        <v/>
      </c>
      <c r="F73" s="295" t="str">
        <f t="shared" si="4"/>
        <v>否</v>
      </c>
      <c r="G73" s="160" t="str">
        <f t="shared" si="5"/>
        <v>项</v>
      </c>
    </row>
    <row r="74" ht="36" hidden="1" customHeight="1" spans="1:7">
      <c r="A74" s="474">
        <v>2010704</v>
      </c>
      <c r="B74" s="327" t="s">
        <v>182</v>
      </c>
      <c r="C74" s="395">
        <f>VLOOKUP(A74,'[3]23'!$A:$C,3,FALSE)</f>
        <v>0</v>
      </c>
      <c r="D74" s="395">
        <f>VLOOKUP(A74,'[3]23'!$A:$F,6,FALSE)</f>
        <v>0</v>
      </c>
      <c r="E74" s="332" t="str">
        <f t="shared" si="3"/>
        <v/>
      </c>
      <c r="F74" s="295" t="str">
        <f t="shared" si="4"/>
        <v>否</v>
      </c>
      <c r="G74" s="160" t="str">
        <f t="shared" si="5"/>
        <v>项</v>
      </c>
    </row>
    <row r="75" ht="36" hidden="1" customHeight="1" spans="1:7">
      <c r="A75" s="474">
        <v>2010705</v>
      </c>
      <c r="B75" s="327" t="s">
        <v>183</v>
      </c>
      <c r="C75" s="395">
        <f>VLOOKUP(A75,'[3]23'!$A:$C,3,FALSE)</f>
        <v>0</v>
      </c>
      <c r="D75" s="395">
        <f>VLOOKUP(A75,'[3]23'!$A:$F,6,FALSE)</f>
        <v>0</v>
      </c>
      <c r="E75" s="332" t="str">
        <f t="shared" si="3"/>
        <v/>
      </c>
      <c r="F75" s="295" t="str">
        <f t="shared" si="4"/>
        <v>否</v>
      </c>
      <c r="G75" s="160" t="str">
        <f t="shared" si="5"/>
        <v>项</v>
      </c>
    </row>
    <row r="76" ht="36" hidden="1" customHeight="1" spans="1:7">
      <c r="A76" s="474">
        <v>2010706</v>
      </c>
      <c r="B76" s="327" t="s">
        <v>184</v>
      </c>
      <c r="C76" s="395">
        <f>VLOOKUP(A76,'[3]23'!$A:$C,3,FALSE)</f>
        <v>0</v>
      </c>
      <c r="D76" s="395">
        <f>VLOOKUP(A76,'[3]23'!$A:$F,6,FALSE)</f>
        <v>0</v>
      </c>
      <c r="E76" s="332" t="str">
        <f t="shared" si="3"/>
        <v/>
      </c>
      <c r="F76" s="295" t="str">
        <f t="shared" si="4"/>
        <v>否</v>
      </c>
      <c r="G76" s="160" t="str">
        <f t="shared" si="5"/>
        <v>项</v>
      </c>
    </row>
    <row r="77" ht="36" hidden="1" customHeight="1" spans="1:7">
      <c r="A77" s="474">
        <v>2010707</v>
      </c>
      <c r="B77" s="327" t="s">
        <v>185</v>
      </c>
      <c r="C77" s="395">
        <f>VLOOKUP(A77,'[3]23'!$A:$C,3,FALSE)</f>
        <v>0</v>
      </c>
      <c r="D77" s="395">
        <f>VLOOKUP(A77,'[3]23'!$A:$F,6,FALSE)</f>
        <v>0</v>
      </c>
      <c r="E77" s="332" t="str">
        <f t="shared" si="3"/>
        <v/>
      </c>
      <c r="F77" s="295" t="str">
        <f t="shared" si="4"/>
        <v>否</v>
      </c>
      <c r="G77" s="160" t="str">
        <f t="shared" si="5"/>
        <v>项</v>
      </c>
    </row>
    <row r="78" ht="36" hidden="1" customHeight="1" spans="1:7">
      <c r="A78" s="474">
        <v>2010708</v>
      </c>
      <c r="B78" s="327" t="s">
        <v>186</v>
      </c>
      <c r="C78" s="395">
        <f>VLOOKUP(A78,'[3]23'!$A:$C,3,FALSE)</f>
        <v>0</v>
      </c>
      <c r="D78" s="395">
        <f>VLOOKUP(A78,'[3]23'!$A:$F,6,FALSE)</f>
        <v>0</v>
      </c>
      <c r="E78" s="332" t="str">
        <f t="shared" si="3"/>
        <v/>
      </c>
      <c r="F78" s="295" t="str">
        <f t="shared" si="4"/>
        <v>否</v>
      </c>
      <c r="G78" s="160" t="str">
        <f t="shared" si="5"/>
        <v>项</v>
      </c>
    </row>
    <row r="79" ht="36" hidden="1" customHeight="1" spans="1:7">
      <c r="A79" s="474">
        <v>2010709</v>
      </c>
      <c r="B79" s="327" t="s">
        <v>178</v>
      </c>
      <c r="C79" s="395">
        <f>VLOOKUP(A79,'[3]23'!$A:$C,3,FALSE)</f>
        <v>0</v>
      </c>
      <c r="D79" s="395">
        <f>VLOOKUP(A79,'[3]23'!$A:$F,6,FALSE)</f>
        <v>0</v>
      </c>
      <c r="E79" s="332" t="str">
        <f t="shared" si="3"/>
        <v/>
      </c>
      <c r="F79" s="295" t="str">
        <f t="shared" si="4"/>
        <v>否</v>
      </c>
      <c r="G79" s="160" t="str">
        <f t="shared" si="5"/>
        <v>项</v>
      </c>
    </row>
    <row r="80" ht="36" customHeight="1" spans="1:7">
      <c r="A80" s="476">
        <v>2010710</v>
      </c>
      <c r="B80" s="327" t="s">
        <v>187</v>
      </c>
      <c r="C80" s="473">
        <f>VLOOKUP(A80,'[3]23'!$A:$C,3,FALSE)</f>
        <v>138</v>
      </c>
      <c r="D80" s="473">
        <f>VLOOKUP(A80,'[3]23'!$A:$F,6,FALSE)</f>
        <v>138</v>
      </c>
      <c r="E80" s="333">
        <f t="shared" si="3"/>
        <v>0</v>
      </c>
      <c r="F80" s="295" t="str">
        <f t="shared" si="4"/>
        <v>是</v>
      </c>
      <c r="G80" s="160" t="str">
        <f t="shared" si="5"/>
        <v>项</v>
      </c>
    </row>
    <row r="81" ht="36" hidden="1" customHeight="1" spans="1:7">
      <c r="A81" s="474">
        <v>2010750</v>
      </c>
      <c r="B81" s="327" t="s">
        <v>146</v>
      </c>
      <c r="C81" s="395">
        <f>VLOOKUP(A81,'[3]23'!$A:$C,3,FALSE)</f>
        <v>0</v>
      </c>
      <c r="D81" s="395">
        <f>VLOOKUP(A81,'[3]23'!$A:$F,6,FALSE)</f>
        <v>0</v>
      </c>
      <c r="E81" s="332" t="str">
        <f t="shared" si="3"/>
        <v/>
      </c>
      <c r="F81" s="295" t="str">
        <f t="shared" si="4"/>
        <v>否</v>
      </c>
      <c r="G81" s="160" t="str">
        <f t="shared" si="5"/>
        <v>项</v>
      </c>
    </row>
    <row r="82" ht="36" hidden="1" customHeight="1" spans="1:7">
      <c r="A82" s="474">
        <v>2010799</v>
      </c>
      <c r="B82" s="327" t="s">
        <v>188</v>
      </c>
      <c r="C82" s="395">
        <f>VLOOKUP(A82,'[3]23'!$A:$C,3,FALSE)</f>
        <v>0</v>
      </c>
      <c r="D82" s="395">
        <f>VLOOKUP(A82,'[3]23'!$A:$F,6,FALSE)</f>
        <v>0</v>
      </c>
      <c r="E82" s="332" t="str">
        <f t="shared" si="3"/>
        <v/>
      </c>
      <c r="F82" s="295" t="str">
        <f t="shared" si="4"/>
        <v>否</v>
      </c>
      <c r="G82" s="160" t="str">
        <f t="shared" si="5"/>
        <v>项</v>
      </c>
    </row>
    <row r="83" ht="36" customHeight="1" spans="1:7">
      <c r="A83" s="472">
        <v>20108</v>
      </c>
      <c r="B83" s="323" t="s">
        <v>189</v>
      </c>
      <c r="C83" s="473">
        <f>VLOOKUP(A83,'[3]23'!$A:$C,3,FALSE)</f>
        <v>131</v>
      </c>
      <c r="D83" s="473">
        <f>VLOOKUP(A83,'[3]23'!$A:$F,6,FALSE)</f>
        <v>113</v>
      </c>
      <c r="E83" s="333">
        <f t="shared" si="3"/>
        <v>-0.1374</v>
      </c>
      <c r="F83" s="295" t="str">
        <f t="shared" si="4"/>
        <v>是</v>
      </c>
      <c r="G83" s="160" t="str">
        <f t="shared" si="5"/>
        <v>款</v>
      </c>
    </row>
    <row r="84" ht="36" customHeight="1" spans="1:7">
      <c r="A84" s="474">
        <v>2010801</v>
      </c>
      <c r="B84" s="327" t="s">
        <v>137</v>
      </c>
      <c r="C84" s="473">
        <f>VLOOKUP(A84,'[3]23'!$A:$C,3,FALSE)</f>
        <v>42</v>
      </c>
      <c r="D84" s="473">
        <f>VLOOKUP(A84,'[3]23'!$A:$F,6,FALSE)</f>
        <v>24</v>
      </c>
      <c r="E84" s="333">
        <f t="shared" si="3"/>
        <v>-0.4286</v>
      </c>
      <c r="F84" s="295" t="str">
        <f t="shared" si="4"/>
        <v>是</v>
      </c>
      <c r="G84" s="160" t="str">
        <f t="shared" si="5"/>
        <v>项</v>
      </c>
    </row>
    <row r="85" ht="36" hidden="1" customHeight="1" spans="1:7">
      <c r="A85" s="474">
        <v>2010802</v>
      </c>
      <c r="B85" s="327" t="s">
        <v>138</v>
      </c>
      <c r="C85" s="395">
        <f>VLOOKUP(A85,'[3]23'!$A:$C,3,FALSE)</f>
        <v>0</v>
      </c>
      <c r="D85" s="395">
        <f>VLOOKUP(A85,'[3]23'!$A:$F,6,FALSE)</f>
        <v>0</v>
      </c>
      <c r="E85" s="332" t="str">
        <f t="shared" si="3"/>
        <v/>
      </c>
      <c r="F85" s="295" t="str">
        <f t="shared" si="4"/>
        <v>否</v>
      </c>
      <c r="G85" s="160" t="str">
        <f t="shared" si="5"/>
        <v>项</v>
      </c>
    </row>
    <row r="86" ht="36" hidden="1" customHeight="1" spans="1:7">
      <c r="A86" s="474">
        <v>2010803</v>
      </c>
      <c r="B86" s="327" t="s">
        <v>139</v>
      </c>
      <c r="C86" s="395">
        <f>VLOOKUP(A86,'[3]23'!$A:$C,3,FALSE)</f>
        <v>0</v>
      </c>
      <c r="D86" s="395">
        <f>VLOOKUP(A86,'[3]23'!$A:$F,6,FALSE)</f>
        <v>0</v>
      </c>
      <c r="E86" s="332" t="str">
        <f t="shared" si="3"/>
        <v/>
      </c>
      <c r="F86" s="295" t="str">
        <f t="shared" si="4"/>
        <v>否</v>
      </c>
      <c r="G86" s="160" t="str">
        <f t="shared" si="5"/>
        <v>项</v>
      </c>
    </row>
    <row r="87" ht="36" customHeight="1" spans="1:7">
      <c r="A87" s="474">
        <v>2010804</v>
      </c>
      <c r="B87" s="327" t="s">
        <v>190</v>
      </c>
      <c r="C87" s="473">
        <f>VLOOKUP(A87,'[3]23'!$A:$C,3,FALSE)</f>
        <v>89</v>
      </c>
      <c r="D87" s="473">
        <f>VLOOKUP(A87,'[3]23'!$A:$F,6,FALSE)</f>
        <v>89</v>
      </c>
      <c r="E87" s="333">
        <f t="shared" si="3"/>
        <v>0</v>
      </c>
      <c r="F87" s="295" t="str">
        <f t="shared" si="4"/>
        <v>是</v>
      </c>
      <c r="G87" s="160" t="str">
        <f t="shared" si="5"/>
        <v>项</v>
      </c>
    </row>
    <row r="88" ht="36" hidden="1" customHeight="1" spans="1:7">
      <c r="A88" s="474">
        <v>2010805</v>
      </c>
      <c r="B88" s="327" t="s">
        <v>191</v>
      </c>
      <c r="C88" s="395">
        <f>VLOOKUP(A88,'[3]23'!$A:$C,3,FALSE)</f>
        <v>0</v>
      </c>
      <c r="D88" s="395">
        <f>VLOOKUP(A88,'[3]23'!$A:$F,6,FALSE)</f>
        <v>0</v>
      </c>
      <c r="E88" s="332" t="str">
        <f t="shared" si="3"/>
        <v/>
      </c>
      <c r="F88" s="295" t="str">
        <f t="shared" si="4"/>
        <v>否</v>
      </c>
      <c r="G88" s="160" t="str">
        <f t="shared" si="5"/>
        <v>项</v>
      </c>
    </row>
    <row r="89" ht="36" hidden="1" customHeight="1" spans="1:7">
      <c r="A89" s="474">
        <v>2010806</v>
      </c>
      <c r="B89" s="327" t="s">
        <v>178</v>
      </c>
      <c r="C89" s="395">
        <f>VLOOKUP(A89,'[3]23'!$A:$C,3,FALSE)</f>
        <v>0</v>
      </c>
      <c r="D89" s="395">
        <f>VLOOKUP(A89,'[3]23'!$A:$F,6,FALSE)</f>
        <v>0</v>
      </c>
      <c r="E89" s="332" t="str">
        <f t="shared" si="3"/>
        <v/>
      </c>
      <c r="F89" s="295" t="str">
        <f t="shared" si="4"/>
        <v>否</v>
      </c>
      <c r="G89" s="160" t="str">
        <f t="shared" si="5"/>
        <v>项</v>
      </c>
    </row>
    <row r="90" ht="36" hidden="1" customHeight="1" spans="1:7">
      <c r="A90" s="474">
        <v>2010850</v>
      </c>
      <c r="B90" s="327" t="s">
        <v>146</v>
      </c>
      <c r="C90" s="395">
        <f>VLOOKUP(A90,'[3]23'!$A:$C,3,FALSE)</f>
        <v>0</v>
      </c>
      <c r="D90" s="395">
        <f>VLOOKUP(A90,'[3]23'!$A:$F,6,FALSE)</f>
        <v>0</v>
      </c>
      <c r="E90" s="332" t="str">
        <f t="shared" si="3"/>
        <v/>
      </c>
      <c r="F90" s="295" t="str">
        <f t="shared" si="4"/>
        <v>否</v>
      </c>
      <c r="G90" s="160" t="str">
        <f t="shared" si="5"/>
        <v>项</v>
      </c>
    </row>
    <row r="91" ht="36" hidden="1" customHeight="1" spans="1:7">
      <c r="A91" s="474">
        <v>2010899</v>
      </c>
      <c r="B91" s="327" t="s">
        <v>192</v>
      </c>
      <c r="C91" s="395">
        <f>VLOOKUP(A91,'[3]23'!$A:$C,3,FALSE)</f>
        <v>0</v>
      </c>
      <c r="D91" s="395">
        <f>VLOOKUP(A91,'[3]23'!$A:$F,6,FALSE)</f>
        <v>0</v>
      </c>
      <c r="E91" s="332" t="str">
        <f t="shared" si="3"/>
        <v/>
      </c>
      <c r="F91" s="295" t="str">
        <f t="shared" si="4"/>
        <v>否</v>
      </c>
      <c r="G91" s="160" t="str">
        <f t="shared" si="5"/>
        <v>项</v>
      </c>
    </row>
    <row r="92" ht="36" hidden="1" customHeight="1" spans="1:7">
      <c r="A92" s="472">
        <v>20109</v>
      </c>
      <c r="B92" s="323" t="s">
        <v>193</v>
      </c>
      <c r="C92" s="395">
        <f>VLOOKUP(A92,'[3]23'!$A:$C,3,FALSE)</f>
        <v>0</v>
      </c>
      <c r="D92" s="395">
        <f>VLOOKUP(A92,'[3]23'!$A:$F,6,FALSE)</f>
        <v>0</v>
      </c>
      <c r="E92" s="332" t="str">
        <f t="shared" si="3"/>
        <v/>
      </c>
      <c r="F92" s="295" t="str">
        <f t="shared" si="4"/>
        <v>否</v>
      </c>
      <c r="G92" s="160" t="str">
        <f t="shared" si="5"/>
        <v>款</v>
      </c>
    </row>
    <row r="93" ht="36" hidden="1" customHeight="1" spans="1:7">
      <c r="A93" s="474">
        <v>2010901</v>
      </c>
      <c r="B93" s="327" t="s">
        <v>137</v>
      </c>
      <c r="C93" s="395">
        <f>VLOOKUP(A93,'[3]23'!$A:$C,3,FALSE)</f>
        <v>0</v>
      </c>
      <c r="D93" s="395">
        <f>VLOOKUP(A93,'[3]23'!$A:$F,6,FALSE)</f>
        <v>0</v>
      </c>
      <c r="E93" s="332" t="str">
        <f t="shared" si="3"/>
        <v/>
      </c>
      <c r="F93" s="295" t="str">
        <f t="shared" si="4"/>
        <v>否</v>
      </c>
      <c r="G93" s="160" t="str">
        <f t="shared" si="5"/>
        <v>项</v>
      </c>
    </row>
    <row r="94" ht="36" hidden="1" customHeight="1" spans="1:7">
      <c r="A94" s="474">
        <v>2010902</v>
      </c>
      <c r="B94" s="327" t="s">
        <v>138</v>
      </c>
      <c r="C94" s="395">
        <f>VLOOKUP(A94,'[3]23'!$A:$C,3,FALSE)</f>
        <v>0</v>
      </c>
      <c r="D94" s="395">
        <f>VLOOKUP(A94,'[3]23'!$A:$F,6,FALSE)</f>
        <v>0</v>
      </c>
      <c r="E94" s="332" t="str">
        <f t="shared" si="3"/>
        <v/>
      </c>
      <c r="F94" s="295" t="str">
        <f t="shared" si="4"/>
        <v>否</v>
      </c>
      <c r="G94" s="160" t="str">
        <f t="shared" si="5"/>
        <v>项</v>
      </c>
    </row>
    <row r="95" ht="36" hidden="1" customHeight="1" spans="1:7">
      <c r="A95" s="474">
        <v>2010903</v>
      </c>
      <c r="B95" s="327" t="s">
        <v>139</v>
      </c>
      <c r="C95" s="395">
        <f>VLOOKUP(A95,'[3]23'!$A:$C,3,FALSE)</f>
        <v>0</v>
      </c>
      <c r="D95" s="395">
        <f>VLOOKUP(A95,'[3]23'!$A:$F,6,FALSE)</f>
        <v>0</v>
      </c>
      <c r="E95" s="332" t="str">
        <f t="shared" si="3"/>
        <v/>
      </c>
      <c r="F95" s="295" t="str">
        <f t="shared" si="4"/>
        <v>否</v>
      </c>
      <c r="G95" s="160" t="str">
        <f t="shared" si="5"/>
        <v>项</v>
      </c>
    </row>
    <row r="96" ht="36" hidden="1" customHeight="1" spans="1:7">
      <c r="A96" s="474">
        <v>2010905</v>
      </c>
      <c r="B96" s="327" t="s">
        <v>194</v>
      </c>
      <c r="C96" s="395">
        <f>VLOOKUP(A96,'[3]23'!$A:$C,3,FALSE)</f>
        <v>0</v>
      </c>
      <c r="D96" s="395">
        <f>VLOOKUP(A96,'[3]23'!$A:$F,6,FALSE)</f>
        <v>0</v>
      </c>
      <c r="E96" s="332" t="str">
        <f t="shared" si="3"/>
        <v/>
      </c>
      <c r="F96" s="295" t="str">
        <f t="shared" si="4"/>
        <v>否</v>
      </c>
      <c r="G96" s="160" t="str">
        <f t="shared" si="5"/>
        <v>项</v>
      </c>
    </row>
    <row r="97" ht="36" hidden="1" customHeight="1" spans="1:7">
      <c r="A97" s="474">
        <v>2010907</v>
      </c>
      <c r="B97" s="327" t="s">
        <v>195</v>
      </c>
      <c r="C97" s="395">
        <f>VLOOKUP(A97,'[3]23'!$A:$C,3,FALSE)</f>
        <v>0</v>
      </c>
      <c r="D97" s="395">
        <f>VLOOKUP(A97,'[3]23'!$A:$F,6,FALSE)</f>
        <v>0</v>
      </c>
      <c r="E97" s="332" t="str">
        <f t="shared" si="3"/>
        <v/>
      </c>
      <c r="F97" s="295" t="str">
        <f t="shared" si="4"/>
        <v>否</v>
      </c>
      <c r="G97" s="160" t="str">
        <f t="shared" si="5"/>
        <v>项</v>
      </c>
    </row>
    <row r="98" ht="36" hidden="1" customHeight="1" spans="1:7">
      <c r="A98" s="474">
        <v>2010908</v>
      </c>
      <c r="B98" s="327" t="s">
        <v>178</v>
      </c>
      <c r="C98" s="395">
        <f>VLOOKUP(A98,'[3]23'!$A:$C,3,FALSE)</f>
        <v>0</v>
      </c>
      <c r="D98" s="395">
        <f>VLOOKUP(A98,'[3]23'!$A:$F,6,FALSE)</f>
        <v>0</v>
      </c>
      <c r="E98" s="332" t="str">
        <f t="shared" si="3"/>
        <v/>
      </c>
      <c r="F98" s="295" t="str">
        <f t="shared" si="4"/>
        <v>否</v>
      </c>
      <c r="G98" s="160" t="str">
        <f t="shared" si="5"/>
        <v>项</v>
      </c>
    </row>
    <row r="99" ht="36" hidden="1" customHeight="1" spans="1:7">
      <c r="A99" s="474">
        <v>2010909</v>
      </c>
      <c r="B99" s="327" t="s">
        <v>196</v>
      </c>
      <c r="C99" s="395">
        <f>VLOOKUP(A99,'[3]23'!$A:$C,3,FALSE)</f>
        <v>0</v>
      </c>
      <c r="D99" s="395">
        <f>VLOOKUP(A99,'[3]23'!$A:$F,6,FALSE)</f>
        <v>0</v>
      </c>
      <c r="E99" s="332" t="str">
        <f t="shared" si="3"/>
        <v/>
      </c>
      <c r="F99" s="295" t="str">
        <f t="shared" si="4"/>
        <v>否</v>
      </c>
      <c r="G99" s="160" t="str">
        <f t="shared" si="5"/>
        <v>项</v>
      </c>
    </row>
    <row r="100" ht="36" hidden="1" customHeight="1" spans="1:7">
      <c r="A100" s="474">
        <v>2010910</v>
      </c>
      <c r="B100" s="327" t="s">
        <v>197</v>
      </c>
      <c r="C100" s="395">
        <f>VLOOKUP(A100,'[3]23'!$A:$C,3,FALSE)</f>
        <v>0</v>
      </c>
      <c r="D100" s="395">
        <f>VLOOKUP(A100,'[3]23'!$A:$F,6,FALSE)</f>
        <v>0</v>
      </c>
      <c r="E100" s="332" t="str">
        <f t="shared" si="3"/>
        <v/>
      </c>
      <c r="F100" s="295" t="str">
        <f t="shared" si="4"/>
        <v>否</v>
      </c>
      <c r="G100" s="160" t="str">
        <f t="shared" si="5"/>
        <v>项</v>
      </c>
    </row>
    <row r="101" ht="36" hidden="1" customHeight="1" spans="1:7">
      <c r="A101" s="474">
        <v>2010911</v>
      </c>
      <c r="B101" s="327" t="s">
        <v>198</v>
      </c>
      <c r="C101" s="395">
        <f>VLOOKUP(A101,'[3]23'!$A:$C,3,FALSE)</f>
        <v>0</v>
      </c>
      <c r="D101" s="395">
        <f>VLOOKUP(A101,'[3]23'!$A:$F,6,FALSE)</f>
        <v>0</v>
      </c>
      <c r="E101" s="332" t="str">
        <f t="shared" si="3"/>
        <v/>
      </c>
      <c r="F101" s="295" t="str">
        <f t="shared" si="4"/>
        <v>否</v>
      </c>
      <c r="G101" s="160" t="str">
        <f t="shared" si="5"/>
        <v>项</v>
      </c>
    </row>
    <row r="102" ht="36" hidden="1" customHeight="1" spans="1:7">
      <c r="A102" s="474">
        <v>2010912</v>
      </c>
      <c r="B102" s="327" t="s">
        <v>199</v>
      </c>
      <c r="C102" s="395">
        <f>VLOOKUP(A102,'[3]23'!$A:$C,3,FALSE)</f>
        <v>0</v>
      </c>
      <c r="D102" s="395">
        <f>VLOOKUP(A102,'[3]23'!$A:$F,6,FALSE)</f>
        <v>0</v>
      </c>
      <c r="E102" s="332" t="str">
        <f t="shared" si="3"/>
        <v/>
      </c>
      <c r="F102" s="295" t="str">
        <f t="shared" si="4"/>
        <v>否</v>
      </c>
      <c r="G102" s="160" t="str">
        <f t="shared" si="5"/>
        <v>项</v>
      </c>
    </row>
    <row r="103" ht="36" hidden="1" customHeight="1" spans="1:7">
      <c r="A103" s="474">
        <v>2010950</v>
      </c>
      <c r="B103" s="327" t="s">
        <v>146</v>
      </c>
      <c r="C103" s="395">
        <f>VLOOKUP(A103,'[3]23'!$A:$C,3,FALSE)</f>
        <v>0</v>
      </c>
      <c r="D103" s="395">
        <f>VLOOKUP(A103,'[3]23'!$A:$F,6,FALSE)</f>
        <v>0</v>
      </c>
      <c r="E103" s="332" t="str">
        <f t="shared" si="3"/>
        <v/>
      </c>
      <c r="F103" s="295" t="str">
        <f t="shared" si="4"/>
        <v>否</v>
      </c>
      <c r="G103" s="160" t="str">
        <f t="shared" si="5"/>
        <v>项</v>
      </c>
    </row>
    <row r="104" ht="36" hidden="1" customHeight="1" spans="1:7">
      <c r="A104" s="474">
        <v>2010999</v>
      </c>
      <c r="B104" s="327" t="s">
        <v>200</v>
      </c>
      <c r="C104" s="395">
        <f>VLOOKUP(A104,'[3]23'!$A:$C,3,FALSE)</f>
        <v>0</v>
      </c>
      <c r="D104" s="395">
        <f>VLOOKUP(A104,'[3]23'!$A:$F,6,FALSE)</f>
        <v>0</v>
      </c>
      <c r="E104" s="332" t="str">
        <f t="shared" si="3"/>
        <v/>
      </c>
      <c r="F104" s="295" t="str">
        <f t="shared" si="4"/>
        <v>否</v>
      </c>
      <c r="G104" s="160" t="str">
        <f t="shared" si="5"/>
        <v>项</v>
      </c>
    </row>
    <row r="105" ht="36" hidden="1" customHeight="1" spans="1:7">
      <c r="A105" s="472">
        <v>20110</v>
      </c>
      <c r="B105" s="323" t="s">
        <v>201</v>
      </c>
      <c r="C105" s="395">
        <f>VLOOKUP(A105,'[3]23'!$A:$C,3,FALSE)</f>
        <v>0</v>
      </c>
      <c r="D105" s="395">
        <f>VLOOKUP(A105,'[3]23'!$A:$F,6,FALSE)</f>
        <v>0</v>
      </c>
      <c r="E105" s="332" t="str">
        <f t="shared" si="3"/>
        <v/>
      </c>
      <c r="F105" s="295" t="str">
        <f t="shared" si="4"/>
        <v>否</v>
      </c>
      <c r="G105" s="160" t="str">
        <f t="shared" si="5"/>
        <v>款</v>
      </c>
    </row>
    <row r="106" ht="36" hidden="1" customHeight="1" spans="1:7">
      <c r="A106" s="474">
        <v>2011001</v>
      </c>
      <c r="B106" s="327" t="s">
        <v>137</v>
      </c>
      <c r="C106" s="395">
        <f>VLOOKUP(A106,'[3]23'!$A:$C,3,FALSE)</f>
        <v>0</v>
      </c>
      <c r="D106" s="395">
        <f>VLOOKUP(A106,'[3]23'!$A:$F,6,FALSE)</f>
        <v>0</v>
      </c>
      <c r="E106" s="332" t="str">
        <f t="shared" si="3"/>
        <v/>
      </c>
      <c r="F106" s="295" t="str">
        <f t="shared" si="4"/>
        <v>否</v>
      </c>
      <c r="G106" s="160" t="str">
        <f t="shared" si="5"/>
        <v>项</v>
      </c>
    </row>
    <row r="107" ht="36" hidden="1" customHeight="1" spans="1:7">
      <c r="A107" s="474">
        <v>2011002</v>
      </c>
      <c r="B107" s="327" t="s">
        <v>138</v>
      </c>
      <c r="C107" s="395">
        <f>VLOOKUP(A107,'[3]23'!$A:$C,3,FALSE)</f>
        <v>0</v>
      </c>
      <c r="D107" s="395">
        <f>VLOOKUP(A107,'[3]23'!$A:$F,6,FALSE)</f>
        <v>0</v>
      </c>
      <c r="E107" s="332" t="str">
        <f t="shared" si="3"/>
        <v/>
      </c>
      <c r="F107" s="295" t="str">
        <f t="shared" si="4"/>
        <v>否</v>
      </c>
      <c r="G107" s="160" t="str">
        <f t="shared" si="5"/>
        <v>项</v>
      </c>
    </row>
    <row r="108" ht="36" hidden="1" customHeight="1" spans="1:7">
      <c r="A108" s="474">
        <v>2011003</v>
      </c>
      <c r="B108" s="327" t="s">
        <v>139</v>
      </c>
      <c r="C108" s="395">
        <f>VLOOKUP(A108,'[3]23'!$A:$C,3,FALSE)</f>
        <v>0</v>
      </c>
      <c r="D108" s="395">
        <f>VLOOKUP(A108,'[3]23'!$A:$F,6,FALSE)</f>
        <v>0</v>
      </c>
      <c r="E108" s="332" t="str">
        <f t="shared" si="3"/>
        <v/>
      </c>
      <c r="F108" s="295" t="str">
        <f t="shared" si="4"/>
        <v>否</v>
      </c>
      <c r="G108" s="160" t="str">
        <f t="shared" si="5"/>
        <v>项</v>
      </c>
    </row>
    <row r="109" ht="36" hidden="1" customHeight="1" spans="1:7">
      <c r="A109" s="474">
        <v>2011004</v>
      </c>
      <c r="B109" s="327" t="s">
        <v>202</v>
      </c>
      <c r="C109" s="395">
        <f>VLOOKUP(A109,'[3]23'!$A:$C,3,FALSE)</f>
        <v>0</v>
      </c>
      <c r="D109" s="395">
        <f>VLOOKUP(A109,'[3]23'!$A:$F,6,FALSE)</f>
        <v>0</v>
      </c>
      <c r="E109" s="332" t="str">
        <f t="shared" si="3"/>
        <v/>
      </c>
      <c r="F109" s="295" t="str">
        <f t="shared" si="4"/>
        <v>否</v>
      </c>
      <c r="G109" s="160" t="str">
        <f t="shared" si="5"/>
        <v>项</v>
      </c>
    </row>
    <row r="110" ht="36" hidden="1" customHeight="1" spans="1:7">
      <c r="A110" s="474">
        <v>2011005</v>
      </c>
      <c r="B110" s="327" t="s">
        <v>203</v>
      </c>
      <c r="C110" s="395">
        <f>VLOOKUP(A110,'[3]23'!$A:$C,3,FALSE)</f>
        <v>0</v>
      </c>
      <c r="D110" s="395">
        <f>VLOOKUP(A110,'[3]23'!$A:$F,6,FALSE)</f>
        <v>0</v>
      </c>
      <c r="E110" s="332" t="str">
        <f t="shared" si="3"/>
        <v/>
      </c>
      <c r="F110" s="295" t="str">
        <f t="shared" si="4"/>
        <v>否</v>
      </c>
      <c r="G110" s="160" t="str">
        <f t="shared" si="5"/>
        <v>项</v>
      </c>
    </row>
    <row r="111" ht="36" hidden="1" customHeight="1" spans="1:7">
      <c r="A111" s="474">
        <v>2011007</v>
      </c>
      <c r="B111" s="327" t="s">
        <v>204</v>
      </c>
      <c r="C111" s="395">
        <f>VLOOKUP(A111,'[3]23'!$A:$C,3,FALSE)</f>
        <v>0</v>
      </c>
      <c r="D111" s="395">
        <f>VLOOKUP(A111,'[3]23'!$A:$F,6,FALSE)</f>
        <v>0</v>
      </c>
      <c r="E111" s="332" t="str">
        <f t="shared" si="3"/>
        <v/>
      </c>
      <c r="F111" s="295" t="str">
        <f t="shared" si="4"/>
        <v>否</v>
      </c>
      <c r="G111" s="160" t="str">
        <f t="shared" si="5"/>
        <v>项</v>
      </c>
    </row>
    <row r="112" ht="36" hidden="1" customHeight="1" spans="1:7">
      <c r="A112" s="474">
        <v>2011008</v>
      </c>
      <c r="B112" s="327" t="s">
        <v>205</v>
      </c>
      <c r="C112" s="395">
        <f>VLOOKUP(A112,'[3]23'!$A:$C,3,FALSE)</f>
        <v>0</v>
      </c>
      <c r="D112" s="395">
        <f>VLOOKUP(A112,'[3]23'!$A:$F,6,FALSE)</f>
        <v>0</v>
      </c>
      <c r="E112" s="332" t="str">
        <f t="shared" si="3"/>
        <v/>
      </c>
      <c r="F112" s="295" t="str">
        <f t="shared" si="4"/>
        <v>否</v>
      </c>
      <c r="G112" s="160" t="str">
        <f t="shared" si="5"/>
        <v>项</v>
      </c>
    </row>
    <row r="113" ht="36" hidden="1" customHeight="1" spans="1:7">
      <c r="A113" s="474">
        <v>2011050</v>
      </c>
      <c r="B113" s="327" t="s">
        <v>146</v>
      </c>
      <c r="C113" s="395">
        <f>VLOOKUP(A113,'[3]23'!$A:$C,3,FALSE)</f>
        <v>0</v>
      </c>
      <c r="D113" s="395">
        <f>VLOOKUP(A113,'[3]23'!$A:$F,6,FALSE)</f>
        <v>0</v>
      </c>
      <c r="E113" s="332" t="str">
        <f t="shared" si="3"/>
        <v/>
      </c>
      <c r="F113" s="295" t="str">
        <f t="shared" si="4"/>
        <v>否</v>
      </c>
      <c r="G113" s="160" t="str">
        <f t="shared" si="5"/>
        <v>项</v>
      </c>
    </row>
    <row r="114" ht="36" hidden="1" customHeight="1" spans="1:7">
      <c r="A114" s="474">
        <v>2011099</v>
      </c>
      <c r="B114" s="327" t="s">
        <v>206</v>
      </c>
      <c r="C114" s="395">
        <f>VLOOKUP(A114,'[3]23'!$A:$C,3,FALSE)</f>
        <v>0</v>
      </c>
      <c r="D114" s="395">
        <f>VLOOKUP(A114,'[3]23'!$A:$F,6,FALSE)</f>
        <v>0</v>
      </c>
      <c r="E114" s="332" t="str">
        <f t="shared" si="3"/>
        <v/>
      </c>
      <c r="F114" s="295" t="str">
        <f t="shared" si="4"/>
        <v>否</v>
      </c>
      <c r="G114" s="160" t="str">
        <f t="shared" si="5"/>
        <v>项</v>
      </c>
    </row>
    <row r="115" ht="36" customHeight="1" spans="1:7">
      <c r="A115" s="472">
        <v>20111</v>
      </c>
      <c r="B115" s="323" t="s">
        <v>207</v>
      </c>
      <c r="C115" s="473">
        <f>VLOOKUP(A115,'[3]23'!$A:$C,3,FALSE)</f>
        <v>1581</v>
      </c>
      <c r="D115" s="473">
        <f>VLOOKUP(A115,'[3]23'!$A:$F,6,FALSE)</f>
        <v>1783</v>
      </c>
      <c r="E115" s="333">
        <f t="shared" si="3"/>
        <v>0.1278</v>
      </c>
      <c r="F115" s="295" t="str">
        <f t="shared" si="4"/>
        <v>是</v>
      </c>
      <c r="G115" s="160" t="str">
        <f t="shared" si="5"/>
        <v>款</v>
      </c>
    </row>
    <row r="116" ht="36" customHeight="1" spans="1:7">
      <c r="A116" s="474">
        <v>2011101</v>
      </c>
      <c r="B116" s="327" t="s">
        <v>137</v>
      </c>
      <c r="C116" s="473">
        <f>VLOOKUP(A116,'[3]23'!$A:$C,3,FALSE)</f>
        <v>1402</v>
      </c>
      <c r="D116" s="473">
        <f>VLOOKUP(A116,'[3]23'!$A:$F,6,FALSE)</f>
        <v>1604</v>
      </c>
      <c r="E116" s="333">
        <f t="shared" si="3"/>
        <v>0.1441</v>
      </c>
      <c r="F116" s="295" t="str">
        <f t="shared" si="4"/>
        <v>是</v>
      </c>
      <c r="G116" s="160" t="str">
        <f t="shared" si="5"/>
        <v>项</v>
      </c>
    </row>
    <row r="117" ht="36" customHeight="1" spans="1:7">
      <c r="A117" s="474">
        <v>2011102</v>
      </c>
      <c r="B117" s="327" t="s">
        <v>138</v>
      </c>
      <c r="C117" s="473">
        <f>VLOOKUP(A117,'[3]23'!$A:$C,3,FALSE)</f>
        <v>87</v>
      </c>
      <c r="D117" s="473">
        <f>VLOOKUP(A117,'[3]23'!$A:$F,6,FALSE)</f>
        <v>87</v>
      </c>
      <c r="E117" s="333">
        <f t="shared" si="3"/>
        <v>0</v>
      </c>
      <c r="F117" s="295" t="str">
        <f t="shared" si="4"/>
        <v>是</v>
      </c>
      <c r="G117" s="160" t="str">
        <f t="shared" si="5"/>
        <v>项</v>
      </c>
    </row>
    <row r="118" ht="36" hidden="1" customHeight="1" spans="1:7">
      <c r="A118" s="474">
        <v>2011103</v>
      </c>
      <c r="B118" s="327" t="s">
        <v>139</v>
      </c>
      <c r="C118" s="395">
        <f>VLOOKUP(A118,'[3]23'!$A:$C,3,FALSE)</f>
        <v>0</v>
      </c>
      <c r="D118" s="395">
        <f>VLOOKUP(A118,'[3]23'!$A:$F,6,FALSE)</f>
        <v>0</v>
      </c>
      <c r="E118" s="332" t="str">
        <f t="shared" si="3"/>
        <v/>
      </c>
      <c r="F118" s="295" t="str">
        <f t="shared" si="4"/>
        <v>否</v>
      </c>
      <c r="G118" s="160" t="str">
        <f t="shared" si="5"/>
        <v>项</v>
      </c>
    </row>
    <row r="119" ht="36" customHeight="1" spans="1:7">
      <c r="A119" s="474">
        <v>2011104</v>
      </c>
      <c r="B119" s="327" t="s">
        <v>208</v>
      </c>
      <c r="C119" s="473">
        <f>VLOOKUP(A119,'[3]23'!$A:$C,3,FALSE)</f>
        <v>15</v>
      </c>
      <c r="D119" s="473">
        <f>VLOOKUP(A119,'[3]23'!$A:$F,6,FALSE)</f>
        <v>15</v>
      </c>
      <c r="E119" s="333">
        <f t="shared" si="3"/>
        <v>0</v>
      </c>
      <c r="F119" s="295" t="str">
        <f t="shared" si="4"/>
        <v>是</v>
      </c>
      <c r="G119" s="160" t="str">
        <f t="shared" si="5"/>
        <v>项</v>
      </c>
    </row>
    <row r="120" ht="36" hidden="1" customHeight="1" spans="1:7">
      <c r="A120" s="474">
        <v>2011105</v>
      </c>
      <c r="B120" s="327" t="s">
        <v>209</v>
      </c>
      <c r="C120" s="395">
        <f>VLOOKUP(A120,'[3]23'!$A:$C,3,FALSE)</f>
        <v>0</v>
      </c>
      <c r="D120" s="395">
        <f>VLOOKUP(A120,'[3]23'!$A:$F,6,FALSE)</f>
        <v>0</v>
      </c>
      <c r="E120" s="332" t="str">
        <f t="shared" si="3"/>
        <v/>
      </c>
      <c r="F120" s="295" t="str">
        <f t="shared" si="4"/>
        <v>否</v>
      </c>
      <c r="G120" s="160" t="str">
        <f t="shared" si="5"/>
        <v>项</v>
      </c>
    </row>
    <row r="121" ht="36" hidden="1" customHeight="1" spans="1:7">
      <c r="A121" s="474">
        <v>2011106</v>
      </c>
      <c r="B121" s="327" t="s">
        <v>210</v>
      </c>
      <c r="C121" s="395">
        <f>VLOOKUP(A121,'[3]23'!$A:$C,3,FALSE)</f>
        <v>0</v>
      </c>
      <c r="D121" s="395">
        <f>VLOOKUP(A121,'[3]23'!$A:$F,6,FALSE)</f>
        <v>0</v>
      </c>
      <c r="E121" s="332" t="str">
        <f t="shared" si="3"/>
        <v/>
      </c>
      <c r="F121" s="295" t="str">
        <f t="shared" si="4"/>
        <v>否</v>
      </c>
      <c r="G121" s="160" t="str">
        <f t="shared" si="5"/>
        <v>项</v>
      </c>
    </row>
    <row r="122" ht="36" customHeight="1" spans="1:7">
      <c r="A122" s="474">
        <v>2011150</v>
      </c>
      <c r="B122" s="327" t="s">
        <v>146</v>
      </c>
      <c r="C122" s="473">
        <f>VLOOKUP(A122,'[3]23'!$A:$C,3,FALSE)</f>
        <v>53</v>
      </c>
      <c r="D122" s="473">
        <f>VLOOKUP(A122,'[3]23'!$A:$F,6,FALSE)</f>
        <v>53</v>
      </c>
      <c r="E122" s="333">
        <f t="shared" si="3"/>
        <v>0</v>
      </c>
      <c r="F122" s="295" t="str">
        <f t="shared" si="4"/>
        <v>是</v>
      </c>
      <c r="G122" s="160" t="str">
        <f t="shared" si="5"/>
        <v>项</v>
      </c>
    </row>
    <row r="123" ht="36" customHeight="1" spans="1:7">
      <c r="A123" s="474">
        <v>2011199</v>
      </c>
      <c r="B123" s="327" t="s">
        <v>211</v>
      </c>
      <c r="C123" s="473">
        <f>VLOOKUP(A123,'[3]23'!$A:$C,3,FALSE)</f>
        <v>24</v>
      </c>
      <c r="D123" s="473">
        <f>VLOOKUP(A123,'[3]23'!$A:$F,6,FALSE)</f>
        <v>24</v>
      </c>
      <c r="E123" s="333">
        <f t="shared" si="3"/>
        <v>0</v>
      </c>
      <c r="F123" s="295" t="str">
        <f t="shared" si="4"/>
        <v>是</v>
      </c>
      <c r="G123" s="160" t="str">
        <f t="shared" si="5"/>
        <v>项</v>
      </c>
    </row>
    <row r="124" ht="36" customHeight="1" spans="1:7">
      <c r="A124" s="472">
        <v>20113</v>
      </c>
      <c r="B124" s="323" t="s">
        <v>212</v>
      </c>
      <c r="C124" s="473">
        <f>VLOOKUP(A124,'[3]23'!$A:$C,3,FALSE)</f>
        <v>232</v>
      </c>
      <c r="D124" s="473">
        <f>VLOOKUP(A124,'[3]23'!$A:$F,6,FALSE)</f>
        <v>232</v>
      </c>
      <c r="E124" s="333">
        <f t="shared" si="3"/>
        <v>0</v>
      </c>
      <c r="F124" s="295" t="str">
        <f t="shared" si="4"/>
        <v>是</v>
      </c>
      <c r="G124" s="160" t="str">
        <f t="shared" si="5"/>
        <v>款</v>
      </c>
    </row>
    <row r="125" ht="36" customHeight="1" spans="1:7">
      <c r="A125" s="474">
        <v>2011301</v>
      </c>
      <c r="B125" s="327" t="s">
        <v>137</v>
      </c>
      <c r="C125" s="473">
        <f>VLOOKUP(A125,'[3]23'!$A:$C,3,FALSE)</f>
        <v>204</v>
      </c>
      <c r="D125" s="473">
        <f>VLOOKUP(A125,'[3]23'!$A:$F,6,FALSE)</f>
        <v>204</v>
      </c>
      <c r="E125" s="333">
        <f t="shared" si="3"/>
        <v>0</v>
      </c>
      <c r="F125" s="295" t="str">
        <f t="shared" si="4"/>
        <v>是</v>
      </c>
      <c r="G125" s="160" t="str">
        <f t="shared" si="5"/>
        <v>项</v>
      </c>
    </row>
    <row r="126" ht="36" hidden="1" customHeight="1" spans="1:7">
      <c r="A126" s="474">
        <v>2011302</v>
      </c>
      <c r="B126" s="327" t="s">
        <v>138</v>
      </c>
      <c r="C126" s="395">
        <f>VLOOKUP(A126,'[3]23'!$A:$C,3,FALSE)</f>
        <v>0</v>
      </c>
      <c r="D126" s="395">
        <f>VLOOKUP(A126,'[3]23'!$A:$F,6,FALSE)</f>
        <v>0</v>
      </c>
      <c r="E126" s="332" t="str">
        <f t="shared" si="3"/>
        <v/>
      </c>
      <c r="F126" s="295" t="str">
        <f t="shared" si="4"/>
        <v>否</v>
      </c>
      <c r="G126" s="160" t="str">
        <f t="shared" si="5"/>
        <v>项</v>
      </c>
    </row>
    <row r="127" ht="36" hidden="1" customHeight="1" spans="1:7">
      <c r="A127" s="474">
        <v>2011303</v>
      </c>
      <c r="B127" s="327" t="s">
        <v>139</v>
      </c>
      <c r="C127" s="395">
        <f>VLOOKUP(A127,'[3]23'!$A:$C,3,FALSE)</f>
        <v>0</v>
      </c>
      <c r="D127" s="395">
        <f>VLOOKUP(A127,'[3]23'!$A:$F,6,FALSE)</f>
        <v>0</v>
      </c>
      <c r="E127" s="332" t="str">
        <f t="shared" si="3"/>
        <v/>
      </c>
      <c r="F127" s="295" t="str">
        <f t="shared" si="4"/>
        <v>否</v>
      </c>
      <c r="G127" s="160" t="str">
        <f t="shared" si="5"/>
        <v>项</v>
      </c>
    </row>
    <row r="128" ht="36" hidden="1" customHeight="1" spans="1:7">
      <c r="A128" s="474">
        <v>2011304</v>
      </c>
      <c r="B128" s="327" t="s">
        <v>213</v>
      </c>
      <c r="C128" s="395">
        <f>VLOOKUP(A128,'[3]23'!$A:$C,3,FALSE)</f>
        <v>0</v>
      </c>
      <c r="D128" s="395">
        <f>VLOOKUP(A128,'[3]23'!$A:$F,6,FALSE)</f>
        <v>0</v>
      </c>
      <c r="E128" s="332" t="str">
        <f t="shared" si="3"/>
        <v/>
      </c>
      <c r="F128" s="295" t="str">
        <f t="shared" si="4"/>
        <v>否</v>
      </c>
      <c r="G128" s="160" t="str">
        <f t="shared" si="5"/>
        <v>项</v>
      </c>
    </row>
    <row r="129" ht="36" hidden="1" customHeight="1" spans="1:7">
      <c r="A129" s="474">
        <v>2011305</v>
      </c>
      <c r="B129" s="327" t="s">
        <v>214</v>
      </c>
      <c r="C129" s="395">
        <f>VLOOKUP(A129,'[3]23'!$A:$C,3,FALSE)</f>
        <v>0</v>
      </c>
      <c r="D129" s="395">
        <f>VLOOKUP(A129,'[3]23'!$A:$F,6,FALSE)</f>
        <v>0</v>
      </c>
      <c r="E129" s="332" t="str">
        <f t="shared" si="3"/>
        <v/>
      </c>
      <c r="F129" s="295" t="str">
        <f t="shared" si="4"/>
        <v>否</v>
      </c>
      <c r="G129" s="160" t="str">
        <f t="shared" si="5"/>
        <v>项</v>
      </c>
    </row>
    <row r="130" ht="36" hidden="1" customHeight="1" spans="1:7">
      <c r="A130" s="474">
        <v>2011306</v>
      </c>
      <c r="B130" s="327" t="s">
        <v>215</v>
      </c>
      <c r="C130" s="395">
        <f>VLOOKUP(A130,'[3]23'!$A:$C,3,FALSE)</f>
        <v>0</v>
      </c>
      <c r="D130" s="395">
        <f>VLOOKUP(A130,'[3]23'!$A:$F,6,FALSE)</f>
        <v>0</v>
      </c>
      <c r="E130" s="332" t="str">
        <f t="shared" si="3"/>
        <v/>
      </c>
      <c r="F130" s="295" t="str">
        <f t="shared" si="4"/>
        <v>否</v>
      </c>
      <c r="G130" s="160" t="str">
        <f t="shared" si="5"/>
        <v>项</v>
      </c>
    </row>
    <row r="131" ht="36" hidden="1" customHeight="1" spans="1:7">
      <c r="A131" s="474">
        <v>2011307</v>
      </c>
      <c r="B131" s="327" t="s">
        <v>216</v>
      </c>
      <c r="C131" s="395">
        <f>VLOOKUP(A131,'[3]23'!$A:$C,3,FALSE)</f>
        <v>0</v>
      </c>
      <c r="D131" s="395">
        <f>VLOOKUP(A131,'[3]23'!$A:$F,6,FALSE)</f>
        <v>0</v>
      </c>
      <c r="E131" s="332" t="str">
        <f t="shared" si="3"/>
        <v/>
      </c>
      <c r="F131" s="295" t="str">
        <f t="shared" si="4"/>
        <v>否</v>
      </c>
      <c r="G131" s="160" t="str">
        <f t="shared" si="5"/>
        <v>项</v>
      </c>
    </row>
    <row r="132" ht="36" customHeight="1" spans="1:7">
      <c r="A132" s="474">
        <v>2011308</v>
      </c>
      <c r="B132" s="327" t="s">
        <v>217</v>
      </c>
      <c r="C132" s="473">
        <f>VLOOKUP(A132,'[3]23'!$A:$C,3,FALSE)</f>
        <v>28</v>
      </c>
      <c r="D132" s="473">
        <f>VLOOKUP(A132,'[3]23'!$A:$F,6,FALSE)</f>
        <v>28</v>
      </c>
      <c r="E132" s="333">
        <f t="shared" ref="E132:E195" si="6">IFERROR(D132/C132-1,"")</f>
        <v>0</v>
      </c>
      <c r="F132" s="295" t="str">
        <f t="shared" ref="F132:F195" si="7">IF(LEN(A132)=3,"是",IF(B132&lt;&gt;"",IF(SUM(C132:D132)&lt;&gt;0,"是","否"),"是"))</f>
        <v>是</v>
      </c>
      <c r="G132" s="160" t="str">
        <f t="shared" ref="G132:G195" si="8">IF(LEN(A132)=3,"类",IF(LEN(A132)=5,"款","项"))</f>
        <v>项</v>
      </c>
    </row>
    <row r="133" ht="36" hidden="1" customHeight="1" spans="1:7">
      <c r="A133" s="474">
        <v>2011350</v>
      </c>
      <c r="B133" s="327" t="s">
        <v>146</v>
      </c>
      <c r="C133" s="395">
        <f>VLOOKUP(A133,'[3]23'!$A:$C,3,FALSE)</f>
        <v>0</v>
      </c>
      <c r="D133" s="395">
        <f>VLOOKUP(A133,'[3]23'!$A:$F,6,FALSE)</f>
        <v>0</v>
      </c>
      <c r="E133" s="332" t="str">
        <f t="shared" si="6"/>
        <v/>
      </c>
      <c r="F133" s="295" t="str">
        <f t="shared" si="7"/>
        <v>否</v>
      </c>
      <c r="G133" s="160" t="str">
        <f t="shared" si="8"/>
        <v>项</v>
      </c>
    </row>
    <row r="134" ht="36" hidden="1" customHeight="1" spans="1:7">
      <c r="A134" s="474">
        <v>2011399</v>
      </c>
      <c r="B134" s="327" t="s">
        <v>218</v>
      </c>
      <c r="C134" s="395">
        <f>VLOOKUP(A134,'[3]23'!$A:$C,3,FALSE)</f>
        <v>0</v>
      </c>
      <c r="D134" s="395">
        <f>VLOOKUP(A134,'[3]23'!$A:$F,6,FALSE)</f>
        <v>0</v>
      </c>
      <c r="E134" s="332" t="str">
        <f t="shared" si="6"/>
        <v/>
      </c>
      <c r="F134" s="295" t="str">
        <f t="shared" si="7"/>
        <v>否</v>
      </c>
      <c r="G134" s="160" t="str">
        <f t="shared" si="8"/>
        <v>项</v>
      </c>
    </row>
    <row r="135" ht="36" hidden="1" customHeight="1" spans="1:7">
      <c r="A135" s="472">
        <v>20114</v>
      </c>
      <c r="B135" s="323" t="s">
        <v>219</v>
      </c>
      <c r="C135" s="395">
        <f>VLOOKUP(A135,'[3]23'!$A:$C,3,FALSE)</f>
        <v>0</v>
      </c>
      <c r="D135" s="395">
        <f>VLOOKUP(A135,'[3]23'!$A:$F,6,FALSE)</f>
        <v>0</v>
      </c>
      <c r="E135" s="332" t="str">
        <f t="shared" si="6"/>
        <v/>
      </c>
      <c r="F135" s="295" t="str">
        <f t="shared" si="7"/>
        <v>否</v>
      </c>
      <c r="G135" s="160" t="str">
        <f t="shared" si="8"/>
        <v>款</v>
      </c>
    </row>
    <row r="136" ht="36" hidden="1" customHeight="1" spans="1:7">
      <c r="A136" s="474">
        <v>2011401</v>
      </c>
      <c r="B136" s="327" t="s">
        <v>137</v>
      </c>
      <c r="C136" s="395">
        <f>VLOOKUP(A136,'[3]23'!$A:$C,3,FALSE)</f>
        <v>0</v>
      </c>
      <c r="D136" s="395">
        <f>VLOOKUP(A136,'[3]23'!$A:$F,6,FALSE)</f>
        <v>0</v>
      </c>
      <c r="E136" s="332" t="str">
        <f t="shared" si="6"/>
        <v/>
      </c>
      <c r="F136" s="295" t="str">
        <f t="shared" si="7"/>
        <v>否</v>
      </c>
      <c r="G136" s="160" t="str">
        <f t="shared" si="8"/>
        <v>项</v>
      </c>
    </row>
    <row r="137" ht="36" hidden="1" customHeight="1" spans="1:7">
      <c r="A137" s="474">
        <v>2011402</v>
      </c>
      <c r="B137" s="327" t="s">
        <v>138</v>
      </c>
      <c r="C137" s="395">
        <f>VLOOKUP(A137,'[3]23'!$A:$C,3,FALSE)</f>
        <v>0</v>
      </c>
      <c r="D137" s="395">
        <f>VLOOKUP(A137,'[3]23'!$A:$F,6,FALSE)</f>
        <v>0</v>
      </c>
      <c r="E137" s="332" t="str">
        <f t="shared" si="6"/>
        <v/>
      </c>
      <c r="F137" s="295" t="str">
        <f t="shared" si="7"/>
        <v>否</v>
      </c>
      <c r="G137" s="160" t="str">
        <f t="shared" si="8"/>
        <v>项</v>
      </c>
    </row>
    <row r="138" ht="36" hidden="1" customHeight="1" spans="1:7">
      <c r="A138" s="474">
        <v>2011403</v>
      </c>
      <c r="B138" s="327" t="s">
        <v>139</v>
      </c>
      <c r="C138" s="395">
        <f>VLOOKUP(A138,'[3]23'!$A:$C,3,FALSE)</f>
        <v>0</v>
      </c>
      <c r="D138" s="395">
        <f>VLOOKUP(A138,'[3]23'!$A:$F,6,FALSE)</f>
        <v>0</v>
      </c>
      <c r="E138" s="332" t="str">
        <f t="shared" si="6"/>
        <v/>
      </c>
      <c r="F138" s="295" t="str">
        <f t="shared" si="7"/>
        <v>否</v>
      </c>
      <c r="G138" s="160" t="str">
        <f t="shared" si="8"/>
        <v>项</v>
      </c>
    </row>
    <row r="139" ht="36" hidden="1" customHeight="1" spans="1:7">
      <c r="A139" s="474">
        <v>2011404</v>
      </c>
      <c r="B139" s="327" t="s">
        <v>220</v>
      </c>
      <c r="C139" s="395">
        <f>VLOOKUP(A139,'[3]23'!$A:$C,3,FALSE)</f>
        <v>0</v>
      </c>
      <c r="D139" s="395">
        <f>VLOOKUP(A139,'[3]23'!$A:$F,6,FALSE)</f>
        <v>0</v>
      </c>
      <c r="E139" s="332" t="str">
        <f t="shared" si="6"/>
        <v/>
      </c>
      <c r="F139" s="295" t="str">
        <f t="shared" si="7"/>
        <v>否</v>
      </c>
      <c r="G139" s="160" t="str">
        <f t="shared" si="8"/>
        <v>项</v>
      </c>
    </row>
    <row r="140" ht="36" hidden="1" customHeight="1" spans="1:7">
      <c r="A140" s="474">
        <v>2011405</v>
      </c>
      <c r="B140" s="327" t="s">
        <v>221</v>
      </c>
      <c r="C140" s="395">
        <f>VLOOKUP(A140,'[3]23'!$A:$C,3,FALSE)</f>
        <v>0</v>
      </c>
      <c r="D140" s="395">
        <f>VLOOKUP(A140,'[3]23'!$A:$F,6,FALSE)</f>
        <v>0</v>
      </c>
      <c r="E140" s="332" t="str">
        <f t="shared" si="6"/>
        <v/>
      </c>
      <c r="F140" s="295" t="str">
        <f t="shared" si="7"/>
        <v>否</v>
      </c>
      <c r="G140" s="160" t="str">
        <f t="shared" si="8"/>
        <v>项</v>
      </c>
    </row>
    <row r="141" ht="36" hidden="1" customHeight="1" spans="1:7">
      <c r="A141" s="474">
        <v>2011406</v>
      </c>
      <c r="B141" s="327" t="s">
        <v>222</v>
      </c>
      <c r="C141" s="395">
        <f>VLOOKUP(A141,'[3]23'!$A:$C,3,FALSE)</f>
        <v>0</v>
      </c>
      <c r="D141" s="395">
        <f>VLOOKUP(A141,'[3]23'!$A:$F,6,FALSE)</f>
        <v>0</v>
      </c>
      <c r="E141" s="332" t="str">
        <f t="shared" si="6"/>
        <v/>
      </c>
      <c r="F141" s="295" t="str">
        <f t="shared" si="7"/>
        <v>否</v>
      </c>
      <c r="G141" s="160" t="str">
        <f t="shared" si="8"/>
        <v>项</v>
      </c>
    </row>
    <row r="142" ht="36" hidden="1" customHeight="1" spans="1:7">
      <c r="A142" s="474">
        <v>2011408</v>
      </c>
      <c r="B142" s="327" t="s">
        <v>223</v>
      </c>
      <c r="C142" s="395">
        <f>VLOOKUP(A142,'[3]23'!$A:$C,3,FALSE)</f>
        <v>0</v>
      </c>
      <c r="D142" s="395">
        <f>VLOOKUP(A142,'[3]23'!$A:$F,6,FALSE)</f>
        <v>0</v>
      </c>
      <c r="E142" s="332" t="str">
        <f t="shared" si="6"/>
        <v/>
      </c>
      <c r="F142" s="295" t="str">
        <f t="shared" si="7"/>
        <v>否</v>
      </c>
      <c r="G142" s="160" t="str">
        <f t="shared" si="8"/>
        <v>项</v>
      </c>
    </row>
    <row r="143" ht="36" hidden="1" customHeight="1" spans="1:7">
      <c r="A143" s="474">
        <v>2011409</v>
      </c>
      <c r="B143" s="327" t="s">
        <v>224</v>
      </c>
      <c r="C143" s="395">
        <f>VLOOKUP(A143,'[3]23'!$A:$C,3,FALSE)</f>
        <v>0</v>
      </c>
      <c r="D143" s="395">
        <f>VLOOKUP(A143,'[3]23'!$A:$F,6,FALSE)</f>
        <v>0</v>
      </c>
      <c r="E143" s="332" t="str">
        <f t="shared" si="6"/>
        <v/>
      </c>
      <c r="F143" s="295" t="str">
        <f t="shared" si="7"/>
        <v>否</v>
      </c>
      <c r="G143" s="160" t="str">
        <f t="shared" si="8"/>
        <v>项</v>
      </c>
    </row>
    <row r="144" ht="36" hidden="1" customHeight="1" spans="1:7">
      <c r="A144" s="474">
        <v>2011410</v>
      </c>
      <c r="B144" s="327" t="s">
        <v>225</v>
      </c>
      <c r="C144" s="395">
        <f>VLOOKUP(A144,'[3]23'!$A:$C,3,FALSE)</f>
        <v>0</v>
      </c>
      <c r="D144" s="395">
        <f>VLOOKUP(A144,'[3]23'!$A:$F,6,FALSE)</f>
        <v>0</v>
      </c>
      <c r="E144" s="332" t="str">
        <f t="shared" si="6"/>
        <v/>
      </c>
      <c r="F144" s="295" t="str">
        <f t="shared" si="7"/>
        <v>否</v>
      </c>
      <c r="G144" s="160" t="str">
        <f t="shared" si="8"/>
        <v>项</v>
      </c>
    </row>
    <row r="145" ht="36" hidden="1" customHeight="1" spans="1:7">
      <c r="A145" s="474">
        <v>2011411</v>
      </c>
      <c r="B145" s="327" t="s">
        <v>226</v>
      </c>
      <c r="C145" s="395">
        <f>VLOOKUP(A145,'[3]23'!$A:$C,3,FALSE)</f>
        <v>0</v>
      </c>
      <c r="D145" s="395">
        <f>VLOOKUP(A145,'[3]23'!$A:$F,6,FALSE)</f>
        <v>0</v>
      </c>
      <c r="E145" s="332" t="str">
        <f t="shared" si="6"/>
        <v/>
      </c>
      <c r="F145" s="295" t="str">
        <f t="shared" si="7"/>
        <v>否</v>
      </c>
      <c r="G145" s="160" t="str">
        <f t="shared" si="8"/>
        <v>项</v>
      </c>
    </row>
    <row r="146" ht="36" hidden="1" customHeight="1" spans="1:7">
      <c r="A146" s="474">
        <v>2011450</v>
      </c>
      <c r="B146" s="327" t="s">
        <v>146</v>
      </c>
      <c r="C146" s="395">
        <f>VLOOKUP(A146,'[3]23'!$A:$C,3,FALSE)</f>
        <v>0</v>
      </c>
      <c r="D146" s="395">
        <f>VLOOKUP(A146,'[3]23'!$A:$F,6,FALSE)</f>
        <v>0</v>
      </c>
      <c r="E146" s="332" t="str">
        <f t="shared" si="6"/>
        <v/>
      </c>
      <c r="F146" s="295" t="str">
        <f t="shared" si="7"/>
        <v>否</v>
      </c>
      <c r="G146" s="160" t="str">
        <f t="shared" si="8"/>
        <v>项</v>
      </c>
    </row>
    <row r="147" ht="36" hidden="1" customHeight="1" spans="1:7">
      <c r="A147" s="474">
        <v>2011499</v>
      </c>
      <c r="B147" s="327" t="s">
        <v>227</v>
      </c>
      <c r="C147" s="395">
        <f>VLOOKUP(A147,'[3]23'!$A:$C,3,FALSE)</f>
        <v>0</v>
      </c>
      <c r="D147" s="395">
        <f>VLOOKUP(A147,'[3]23'!$A:$F,6,FALSE)</f>
        <v>0</v>
      </c>
      <c r="E147" s="332" t="str">
        <f t="shared" si="6"/>
        <v/>
      </c>
      <c r="F147" s="295" t="str">
        <f t="shared" si="7"/>
        <v>否</v>
      </c>
      <c r="G147" s="160" t="str">
        <f t="shared" si="8"/>
        <v>项</v>
      </c>
    </row>
    <row r="148" ht="36" customHeight="1" spans="1:7">
      <c r="A148" s="472">
        <v>20123</v>
      </c>
      <c r="B148" s="323" t="s">
        <v>228</v>
      </c>
      <c r="C148" s="473">
        <f>VLOOKUP(A148,'[3]23'!$A:$C,3,FALSE)</f>
        <v>200</v>
      </c>
      <c r="D148" s="473">
        <f>VLOOKUP(A148,'[3]23'!$A:$F,6,FALSE)</f>
        <v>174</v>
      </c>
      <c r="E148" s="333">
        <f t="shared" si="6"/>
        <v>-0.13</v>
      </c>
      <c r="F148" s="295" t="str">
        <f t="shared" si="7"/>
        <v>是</v>
      </c>
      <c r="G148" s="160" t="str">
        <f t="shared" si="8"/>
        <v>款</v>
      </c>
    </row>
    <row r="149" ht="36" customHeight="1" spans="1:7">
      <c r="A149" s="474">
        <v>2012301</v>
      </c>
      <c r="B149" s="327" t="s">
        <v>137</v>
      </c>
      <c r="C149" s="473">
        <f>VLOOKUP(A149,'[3]23'!$A:$C,3,FALSE)</f>
        <v>155</v>
      </c>
      <c r="D149" s="473">
        <f>VLOOKUP(A149,'[3]23'!$A:$F,6,FALSE)</f>
        <v>129</v>
      </c>
      <c r="E149" s="333">
        <f t="shared" si="6"/>
        <v>-0.1677</v>
      </c>
      <c r="F149" s="295" t="str">
        <f t="shared" si="7"/>
        <v>是</v>
      </c>
      <c r="G149" s="160" t="str">
        <f t="shared" si="8"/>
        <v>项</v>
      </c>
    </row>
    <row r="150" ht="36" hidden="1" customHeight="1" spans="1:7">
      <c r="A150" s="474">
        <v>2012302</v>
      </c>
      <c r="B150" s="327" t="s">
        <v>138</v>
      </c>
      <c r="C150" s="395">
        <f>VLOOKUP(A150,'[3]23'!$A:$C,3,FALSE)</f>
        <v>0</v>
      </c>
      <c r="D150" s="395">
        <f>VLOOKUP(A150,'[3]23'!$A:$F,6,FALSE)</f>
        <v>0</v>
      </c>
      <c r="E150" s="332" t="str">
        <f t="shared" si="6"/>
        <v/>
      </c>
      <c r="F150" s="295" t="str">
        <f t="shared" si="7"/>
        <v>否</v>
      </c>
      <c r="G150" s="160" t="str">
        <f t="shared" si="8"/>
        <v>项</v>
      </c>
    </row>
    <row r="151" ht="36" hidden="1" customHeight="1" spans="1:7">
      <c r="A151" s="474">
        <v>2012303</v>
      </c>
      <c r="B151" s="327" t="s">
        <v>139</v>
      </c>
      <c r="C151" s="395">
        <f>VLOOKUP(A151,'[3]23'!$A:$C,3,FALSE)</f>
        <v>0</v>
      </c>
      <c r="D151" s="395">
        <f>VLOOKUP(A151,'[3]23'!$A:$F,6,FALSE)</f>
        <v>0</v>
      </c>
      <c r="E151" s="332" t="str">
        <f t="shared" si="6"/>
        <v/>
      </c>
      <c r="F151" s="295" t="str">
        <f t="shared" si="7"/>
        <v>否</v>
      </c>
      <c r="G151" s="160" t="str">
        <f t="shared" si="8"/>
        <v>项</v>
      </c>
    </row>
    <row r="152" ht="36" customHeight="1" spans="1:7">
      <c r="A152" s="474">
        <v>2012304</v>
      </c>
      <c r="B152" s="327" t="s">
        <v>229</v>
      </c>
      <c r="C152" s="473">
        <f>VLOOKUP(A152,'[3]23'!$A:$C,3,FALSE)</f>
        <v>13</v>
      </c>
      <c r="D152" s="473">
        <f>VLOOKUP(A152,'[3]23'!$A:$F,6,FALSE)</f>
        <v>13</v>
      </c>
      <c r="E152" s="333">
        <f t="shared" si="6"/>
        <v>0</v>
      </c>
      <c r="F152" s="295" t="str">
        <f t="shared" si="7"/>
        <v>是</v>
      </c>
      <c r="G152" s="160" t="str">
        <f t="shared" si="8"/>
        <v>项</v>
      </c>
    </row>
    <row r="153" ht="36" hidden="1" customHeight="1" spans="1:7">
      <c r="A153" s="474">
        <v>2012350</v>
      </c>
      <c r="B153" s="327" t="s">
        <v>146</v>
      </c>
      <c r="C153" s="395">
        <f>VLOOKUP(A153,'[3]23'!$A:$C,3,FALSE)</f>
        <v>0</v>
      </c>
      <c r="D153" s="395">
        <f>VLOOKUP(A153,'[3]23'!$A:$F,6,FALSE)</f>
        <v>0</v>
      </c>
      <c r="E153" s="332" t="str">
        <f t="shared" si="6"/>
        <v/>
      </c>
      <c r="F153" s="295" t="str">
        <f t="shared" si="7"/>
        <v>否</v>
      </c>
      <c r="G153" s="160" t="str">
        <f t="shared" si="8"/>
        <v>项</v>
      </c>
    </row>
    <row r="154" ht="36" customHeight="1" spans="1:7">
      <c r="A154" s="474">
        <v>2012399</v>
      </c>
      <c r="B154" s="327" t="s">
        <v>230</v>
      </c>
      <c r="C154" s="473">
        <f>VLOOKUP(A154,'[3]23'!$A:$C,3,FALSE)</f>
        <v>32</v>
      </c>
      <c r="D154" s="473">
        <f>VLOOKUP(A154,'[3]23'!$A:$F,6,FALSE)</f>
        <v>32</v>
      </c>
      <c r="E154" s="333">
        <f t="shared" si="6"/>
        <v>0</v>
      </c>
      <c r="F154" s="295" t="str">
        <f t="shared" si="7"/>
        <v>是</v>
      </c>
      <c r="G154" s="160" t="str">
        <f t="shared" si="8"/>
        <v>项</v>
      </c>
    </row>
    <row r="155" ht="36" hidden="1" customHeight="1" spans="1:7">
      <c r="A155" s="472">
        <v>20125</v>
      </c>
      <c r="B155" s="323" t="s">
        <v>231</v>
      </c>
      <c r="C155" s="395">
        <f>VLOOKUP(A155,'[3]23'!$A:$C,3,FALSE)</f>
        <v>0</v>
      </c>
      <c r="D155" s="395">
        <f>VLOOKUP(A155,'[3]23'!$A:$F,6,FALSE)</f>
        <v>0</v>
      </c>
      <c r="E155" s="332" t="str">
        <f t="shared" si="6"/>
        <v/>
      </c>
      <c r="F155" s="295" t="str">
        <f t="shared" si="7"/>
        <v>否</v>
      </c>
      <c r="G155" s="160" t="str">
        <f t="shared" si="8"/>
        <v>款</v>
      </c>
    </row>
    <row r="156" ht="36" hidden="1" customHeight="1" spans="1:7">
      <c r="A156" s="474">
        <v>2012501</v>
      </c>
      <c r="B156" s="327" t="s">
        <v>137</v>
      </c>
      <c r="C156" s="395">
        <f>VLOOKUP(A156,'[3]23'!$A:$C,3,FALSE)</f>
        <v>0</v>
      </c>
      <c r="D156" s="395">
        <f>VLOOKUP(A156,'[3]23'!$A:$F,6,FALSE)</f>
        <v>0</v>
      </c>
      <c r="E156" s="332" t="str">
        <f t="shared" si="6"/>
        <v/>
      </c>
      <c r="F156" s="295" t="str">
        <f t="shared" si="7"/>
        <v>否</v>
      </c>
      <c r="G156" s="160" t="str">
        <f t="shared" si="8"/>
        <v>项</v>
      </c>
    </row>
    <row r="157" ht="36" hidden="1" customHeight="1" spans="1:7">
      <c r="A157" s="474">
        <v>2012502</v>
      </c>
      <c r="B157" s="327" t="s">
        <v>138</v>
      </c>
      <c r="C157" s="395">
        <f>VLOOKUP(A157,'[3]23'!$A:$C,3,FALSE)</f>
        <v>0</v>
      </c>
      <c r="D157" s="395">
        <f>VLOOKUP(A157,'[3]23'!$A:$F,6,FALSE)</f>
        <v>0</v>
      </c>
      <c r="E157" s="332" t="str">
        <f t="shared" si="6"/>
        <v/>
      </c>
      <c r="F157" s="295" t="str">
        <f t="shared" si="7"/>
        <v>否</v>
      </c>
      <c r="G157" s="160" t="str">
        <f t="shared" si="8"/>
        <v>项</v>
      </c>
    </row>
    <row r="158" ht="36" hidden="1" customHeight="1" spans="1:7">
      <c r="A158" s="474">
        <v>2012503</v>
      </c>
      <c r="B158" s="327" t="s">
        <v>139</v>
      </c>
      <c r="C158" s="395">
        <f>VLOOKUP(A158,'[3]23'!$A:$C,3,FALSE)</f>
        <v>0</v>
      </c>
      <c r="D158" s="395">
        <f>VLOOKUP(A158,'[3]23'!$A:$F,6,FALSE)</f>
        <v>0</v>
      </c>
      <c r="E158" s="332" t="str">
        <f t="shared" si="6"/>
        <v/>
      </c>
      <c r="F158" s="295" t="str">
        <f t="shared" si="7"/>
        <v>否</v>
      </c>
      <c r="G158" s="160" t="str">
        <f t="shared" si="8"/>
        <v>项</v>
      </c>
    </row>
    <row r="159" ht="36" hidden="1" customHeight="1" spans="1:7">
      <c r="A159" s="474">
        <v>2012504</v>
      </c>
      <c r="B159" s="327" t="s">
        <v>232</v>
      </c>
      <c r="C159" s="395">
        <f>VLOOKUP(A159,'[3]23'!$A:$C,3,FALSE)</f>
        <v>0</v>
      </c>
      <c r="D159" s="395">
        <f>VLOOKUP(A159,'[3]23'!$A:$F,6,FALSE)</f>
        <v>0</v>
      </c>
      <c r="E159" s="332" t="str">
        <f t="shared" si="6"/>
        <v/>
      </c>
      <c r="F159" s="295" t="str">
        <f t="shared" si="7"/>
        <v>否</v>
      </c>
      <c r="G159" s="160" t="str">
        <f t="shared" si="8"/>
        <v>项</v>
      </c>
    </row>
    <row r="160" ht="36" hidden="1" customHeight="1" spans="1:7">
      <c r="A160" s="474">
        <v>2012505</v>
      </c>
      <c r="B160" s="327" t="s">
        <v>233</v>
      </c>
      <c r="C160" s="395">
        <f>VLOOKUP(A160,'[3]23'!$A:$C,3,FALSE)</f>
        <v>0</v>
      </c>
      <c r="D160" s="395">
        <f>VLOOKUP(A160,'[3]23'!$A:$F,6,FALSE)</f>
        <v>0</v>
      </c>
      <c r="E160" s="332" t="str">
        <f t="shared" si="6"/>
        <v/>
      </c>
      <c r="F160" s="295" t="str">
        <f t="shared" si="7"/>
        <v>否</v>
      </c>
      <c r="G160" s="160" t="str">
        <f t="shared" si="8"/>
        <v>项</v>
      </c>
    </row>
    <row r="161" ht="36" hidden="1" customHeight="1" spans="1:7">
      <c r="A161" s="474">
        <v>2012550</v>
      </c>
      <c r="B161" s="327" t="s">
        <v>146</v>
      </c>
      <c r="C161" s="395">
        <f>VLOOKUP(A161,'[3]23'!$A:$C,3,FALSE)</f>
        <v>0</v>
      </c>
      <c r="D161" s="395">
        <f>VLOOKUP(A161,'[3]23'!$A:$F,6,FALSE)</f>
        <v>0</v>
      </c>
      <c r="E161" s="332" t="str">
        <f t="shared" si="6"/>
        <v/>
      </c>
      <c r="F161" s="295" t="str">
        <f t="shared" si="7"/>
        <v>否</v>
      </c>
      <c r="G161" s="160" t="str">
        <f t="shared" si="8"/>
        <v>项</v>
      </c>
    </row>
    <row r="162" ht="36" hidden="1" customHeight="1" spans="1:7">
      <c r="A162" s="474">
        <v>2012599</v>
      </c>
      <c r="B162" s="327" t="s">
        <v>234</v>
      </c>
      <c r="C162" s="395">
        <f>VLOOKUP(A162,'[3]23'!$A:$C,3,FALSE)</f>
        <v>0</v>
      </c>
      <c r="D162" s="395">
        <f>VLOOKUP(A162,'[3]23'!$A:$F,6,FALSE)</f>
        <v>0</v>
      </c>
      <c r="E162" s="332" t="str">
        <f t="shared" si="6"/>
        <v/>
      </c>
      <c r="F162" s="295" t="str">
        <f t="shared" si="7"/>
        <v>否</v>
      </c>
      <c r="G162" s="160" t="str">
        <f t="shared" si="8"/>
        <v>项</v>
      </c>
    </row>
    <row r="163" ht="36" customHeight="1" spans="1:7">
      <c r="A163" s="472">
        <v>20126</v>
      </c>
      <c r="B163" s="323" t="s">
        <v>235</v>
      </c>
      <c r="C163" s="473">
        <f>VLOOKUP(A163,'[3]23'!$A:$C,3,FALSE)</f>
        <v>282</v>
      </c>
      <c r="D163" s="473">
        <f>VLOOKUP(A163,'[3]23'!$A:$F,6,FALSE)</f>
        <v>97</v>
      </c>
      <c r="E163" s="333">
        <f t="shared" si="6"/>
        <v>-0.656</v>
      </c>
      <c r="F163" s="295" t="str">
        <f t="shared" si="7"/>
        <v>是</v>
      </c>
      <c r="G163" s="160" t="str">
        <f t="shared" si="8"/>
        <v>款</v>
      </c>
    </row>
    <row r="164" ht="36" customHeight="1" spans="1:7">
      <c r="A164" s="474">
        <v>2012601</v>
      </c>
      <c r="B164" s="327" t="s">
        <v>137</v>
      </c>
      <c r="C164" s="473">
        <f>VLOOKUP(A164,'[3]23'!$A:$C,3,FALSE)</f>
        <v>1</v>
      </c>
      <c r="D164" s="473">
        <f>VLOOKUP(A164,'[3]23'!$A:$F,6,FALSE)</f>
        <v>1</v>
      </c>
      <c r="E164" s="333">
        <f t="shared" si="6"/>
        <v>0</v>
      </c>
      <c r="F164" s="295" t="str">
        <f t="shared" si="7"/>
        <v>是</v>
      </c>
      <c r="G164" s="160" t="str">
        <f t="shared" si="8"/>
        <v>项</v>
      </c>
    </row>
    <row r="165" ht="36" hidden="1" customHeight="1" spans="1:7">
      <c r="A165" s="474">
        <v>2012602</v>
      </c>
      <c r="B165" s="327" t="s">
        <v>138</v>
      </c>
      <c r="C165" s="395">
        <f>VLOOKUP(A165,'[3]23'!$A:$C,3,FALSE)</f>
        <v>0</v>
      </c>
      <c r="D165" s="395">
        <f>VLOOKUP(A165,'[3]23'!$A:$F,6,FALSE)</f>
        <v>0</v>
      </c>
      <c r="E165" s="332" t="str">
        <f t="shared" si="6"/>
        <v/>
      </c>
      <c r="F165" s="295" t="str">
        <f t="shared" si="7"/>
        <v>否</v>
      </c>
      <c r="G165" s="160" t="str">
        <f t="shared" si="8"/>
        <v>项</v>
      </c>
    </row>
    <row r="166" ht="36" hidden="1" customHeight="1" spans="1:7">
      <c r="A166" s="474">
        <v>2012603</v>
      </c>
      <c r="B166" s="327" t="s">
        <v>139</v>
      </c>
      <c r="C166" s="395">
        <f>VLOOKUP(A166,'[3]23'!$A:$C,3,FALSE)</f>
        <v>0</v>
      </c>
      <c r="D166" s="395">
        <f>VLOOKUP(A166,'[3]23'!$A:$F,6,FALSE)</f>
        <v>0</v>
      </c>
      <c r="E166" s="332" t="str">
        <f t="shared" si="6"/>
        <v/>
      </c>
      <c r="F166" s="295" t="str">
        <f t="shared" si="7"/>
        <v>否</v>
      </c>
      <c r="G166" s="160" t="str">
        <f t="shared" si="8"/>
        <v>项</v>
      </c>
    </row>
    <row r="167" ht="36" customHeight="1" spans="1:7">
      <c r="A167" s="474">
        <v>2012604</v>
      </c>
      <c r="B167" s="327" t="s">
        <v>236</v>
      </c>
      <c r="C167" s="473">
        <f>VLOOKUP(A167,'[3]23'!$A:$C,3,FALSE)</f>
        <v>281</v>
      </c>
      <c r="D167" s="473">
        <f>VLOOKUP(A167,'[3]23'!$A:$F,6,FALSE)</f>
        <v>96</v>
      </c>
      <c r="E167" s="333">
        <f t="shared" si="6"/>
        <v>-0.6584</v>
      </c>
      <c r="F167" s="295" t="str">
        <f t="shared" si="7"/>
        <v>是</v>
      </c>
      <c r="G167" s="160" t="str">
        <f t="shared" si="8"/>
        <v>项</v>
      </c>
    </row>
    <row r="168" ht="36" hidden="1" customHeight="1" spans="1:7">
      <c r="A168" s="474">
        <v>2012699</v>
      </c>
      <c r="B168" s="327" t="s">
        <v>237</v>
      </c>
      <c r="C168" s="395">
        <f>VLOOKUP(A168,'[3]23'!$A:$C,3,FALSE)</f>
        <v>0</v>
      </c>
      <c r="D168" s="395">
        <f>VLOOKUP(A168,'[3]23'!$A:$F,6,FALSE)</f>
        <v>0</v>
      </c>
      <c r="E168" s="332" t="str">
        <f t="shared" si="6"/>
        <v/>
      </c>
      <c r="F168" s="295" t="str">
        <f t="shared" si="7"/>
        <v>否</v>
      </c>
      <c r="G168" s="160" t="str">
        <f t="shared" si="8"/>
        <v>项</v>
      </c>
    </row>
    <row r="169" ht="36" customHeight="1" spans="1:7">
      <c r="A169" s="472">
        <v>20128</v>
      </c>
      <c r="B169" s="323" t="s">
        <v>238</v>
      </c>
      <c r="C169" s="473">
        <f>VLOOKUP(A169,'[3]23'!$A:$C,3,FALSE)</f>
        <v>107</v>
      </c>
      <c r="D169" s="473">
        <f>VLOOKUP(A169,'[3]23'!$A:$F,6,FALSE)</f>
        <v>82</v>
      </c>
      <c r="E169" s="333">
        <f t="shared" si="6"/>
        <v>-0.2336</v>
      </c>
      <c r="F169" s="295" t="str">
        <f t="shared" si="7"/>
        <v>是</v>
      </c>
      <c r="G169" s="160" t="str">
        <f t="shared" si="8"/>
        <v>款</v>
      </c>
    </row>
    <row r="170" ht="36" customHeight="1" spans="1:7">
      <c r="A170" s="474">
        <v>2012801</v>
      </c>
      <c r="B170" s="327" t="s">
        <v>137</v>
      </c>
      <c r="C170" s="473">
        <f>VLOOKUP(A170,'[3]23'!$A:$C,3,FALSE)</f>
        <v>100</v>
      </c>
      <c r="D170" s="473">
        <f>VLOOKUP(A170,'[3]23'!$A:$F,6,FALSE)</f>
        <v>75</v>
      </c>
      <c r="E170" s="333">
        <f t="shared" si="6"/>
        <v>-0.25</v>
      </c>
      <c r="F170" s="295" t="str">
        <f t="shared" si="7"/>
        <v>是</v>
      </c>
      <c r="G170" s="160" t="str">
        <f t="shared" si="8"/>
        <v>项</v>
      </c>
    </row>
    <row r="171" ht="36" hidden="1" customHeight="1" spans="1:7">
      <c r="A171" s="474">
        <v>2012802</v>
      </c>
      <c r="B171" s="327" t="s">
        <v>138</v>
      </c>
      <c r="C171" s="395">
        <f>VLOOKUP(A171,'[3]23'!$A:$C,3,FALSE)</f>
        <v>0</v>
      </c>
      <c r="D171" s="395">
        <f>VLOOKUP(A171,'[3]23'!$A:$F,6,FALSE)</f>
        <v>0</v>
      </c>
      <c r="E171" s="332" t="str">
        <f t="shared" si="6"/>
        <v/>
      </c>
      <c r="F171" s="295" t="str">
        <f t="shared" si="7"/>
        <v>否</v>
      </c>
      <c r="G171" s="160" t="str">
        <f t="shared" si="8"/>
        <v>项</v>
      </c>
    </row>
    <row r="172" ht="36" hidden="1" customHeight="1" spans="1:7">
      <c r="A172" s="474">
        <v>2012803</v>
      </c>
      <c r="B172" s="327" t="s">
        <v>139</v>
      </c>
      <c r="C172" s="395">
        <f>VLOOKUP(A172,'[3]23'!$A:$C,3,FALSE)</f>
        <v>0</v>
      </c>
      <c r="D172" s="395">
        <f>VLOOKUP(A172,'[3]23'!$A:$F,6,FALSE)</f>
        <v>0</v>
      </c>
      <c r="E172" s="332" t="str">
        <f t="shared" si="6"/>
        <v/>
      </c>
      <c r="F172" s="295" t="str">
        <f t="shared" si="7"/>
        <v>否</v>
      </c>
      <c r="G172" s="160" t="str">
        <f t="shared" si="8"/>
        <v>项</v>
      </c>
    </row>
    <row r="173" ht="36" hidden="1" customHeight="1" spans="1:7">
      <c r="A173" s="474">
        <v>2012804</v>
      </c>
      <c r="B173" s="327" t="s">
        <v>151</v>
      </c>
      <c r="C173" s="395">
        <f>VLOOKUP(A173,'[3]23'!$A:$C,3,FALSE)</f>
        <v>0</v>
      </c>
      <c r="D173" s="395">
        <f>VLOOKUP(A173,'[3]23'!$A:$F,6,FALSE)</f>
        <v>0</v>
      </c>
      <c r="E173" s="332" t="str">
        <f t="shared" si="6"/>
        <v/>
      </c>
      <c r="F173" s="295" t="str">
        <f t="shared" si="7"/>
        <v>否</v>
      </c>
      <c r="G173" s="160" t="str">
        <f t="shared" si="8"/>
        <v>项</v>
      </c>
    </row>
    <row r="174" ht="36" hidden="1" customHeight="1" spans="1:7">
      <c r="A174" s="474">
        <v>2012850</v>
      </c>
      <c r="B174" s="327" t="s">
        <v>146</v>
      </c>
      <c r="C174" s="395">
        <f>VLOOKUP(A174,'[3]23'!$A:$C,3,FALSE)</f>
        <v>0</v>
      </c>
      <c r="D174" s="395">
        <f>VLOOKUP(A174,'[3]23'!$A:$F,6,FALSE)</f>
        <v>0</v>
      </c>
      <c r="E174" s="332" t="str">
        <f t="shared" si="6"/>
        <v/>
      </c>
      <c r="F174" s="295" t="str">
        <f t="shared" si="7"/>
        <v>否</v>
      </c>
      <c r="G174" s="160" t="str">
        <f t="shared" si="8"/>
        <v>项</v>
      </c>
    </row>
    <row r="175" ht="36" customHeight="1" spans="1:7">
      <c r="A175" s="474">
        <v>2012899</v>
      </c>
      <c r="B175" s="327" t="s">
        <v>239</v>
      </c>
      <c r="C175" s="473">
        <f>VLOOKUP(A175,'[3]23'!$A:$C,3,FALSE)</f>
        <v>7</v>
      </c>
      <c r="D175" s="473">
        <f>VLOOKUP(A175,'[3]23'!$A:$F,6,FALSE)</f>
        <v>7</v>
      </c>
      <c r="E175" s="333">
        <f t="shared" si="6"/>
        <v>0</v>
      </c>
      <c r="F175" s="295" t="str">
        <f t="shared" si="7"/>
        <v>是</v>
      </c>
      <c r="G175" s="160" t="str">
        <f t="shared" si="8"/>
        <v>项</v>
      </c>
    </row>
    <row r="176" ht="36" customHeight="1" spans="1:7">
      <c r="A176" s="472">
        <v>20129</v>
      </c>
      <c r="B176" s="323" t="s">
        <v>240</v>
      </c>
      <c r="C176" s="473">
        <f>VLOOKUP(A176,'[3]23'!$A:$C,3,FALSE)</f>
        <v>421</v>
      </c>
      <c r="D176" s="473">
        <f>VLOOKUP(A176,'[3]23'!$A:$F,6,FALSE)</f>
        <v>405</v>
      </c>
      <c r="E176" s="333">
        <f t="shared" si="6"/>
        <v>-0.038</v>
      </c>
      <c r="F176" s="295" t="str">
        <f t="shared" si="7"/>
        <v>是</v>
      </c>
      <c r="G176" s="160" t="str">
        <f t="shared" si="8"/>
        <v>款</v>
      </c>
    </row>
    <row r="177" ht="36" customHeight="1" spans="1:7">
      <c r="A177" s="474">
        <v>2012901</v>
      </c>
      <c r="B177" s="327" t="s">
        <v>137</v>
      </c>
      <c r="C177" s="473">
        <f>VLOOKUP(A177,'[3]23'!$A:$C,3,FALSE)</f>
        <v>328</v>
      </c>
      <c r="D177" s="473">
        <f>VLOOKUP(A177,'[3]23'!$A:$F,6,FALSE)</f>
        <v>332</v>
      </c>
      <c r="E177" s="333">
        <f t="shared" si="6"/>
        <v>0.0122</v>
      </c>
      <c r="F177" s="295" t="str">
        <f t="shared" si="7"/>
        <v>是</v>
      </c>
      <c r="G177" s="160" t="str">
        <f t="shared" si="8"/>
        <v>项</v>
      </c>
    </row>
    <row r="178" ht="36" customHeight="1" spans="1:7">
      <c r="A178" s="474">
        <v>2012902</v>
      </c>
      <c r="B178" s="327" t="s">
        <v>138</v>
      </c>
      <c r="C178" s="473">
        <f>VLOOKUP(A178,'[3]23'!$A:$C,3,FALSE)</f>
        <v>33</v>
      </c>
      <c r="D178" s="473">
        <f>VLOOKUP(A178,'[3]23'!$A:$F,6,FALSE)</f>
        <v>13</v>
      </c>
      <c r="E178" s="333">
        <f t="shared" si="6"/>
        <v>-0.6061</v>
      </c>
      <c r="F178" s="295" t="str">
        <f t="shared" si="7"/>
        <v>是</v>
      </c>
      <c r="G178" s="160" t="str">
        <f t="shared" si="8"/>
        <v>项</v>
      </c>
    </row>
    <row r="179" ht="36" hidden="1" customHeight="1" spans="1:7">
      <c r="A179" s="474">
        <v>2012903</v>
      </c>
      <c r="B179" s="327" t="s">
        <v>139</v>
      </c>
      <c r="C179" s="395">
        <f>VLOOKUP(A179,'[3]23'!$A:$C,3,FALSE)</f>
        <v>0</v>
      </c>
      <c r="D179" s="395">
        <f>VLOOKUP(A179,'[3]23'!$A:$F,6,FALSE)</f>
        <v>0</v>
      </c>
      <c r="E179" s="332" t="str">
        <f t="shared" si="6"/>
        <v/>
      </c>
      <c r="F179" s="295" t="str">
        <f t="shared" si="7"/>
        <v>否</v>
      </c>
      <c r="G179" s="160" t="str">
        <f t="shared" si="8"/>
        <v>项</v>
      </c>
    </row>
    <row r="180" ht="36" hidden="1" customHeight="1" spans="1:7">
      <c r="A180" s="477">
        <v>2012906</v>
      </c>
      <c r="B180" s="327" t="s">
        <v>241</v>
      </c>
      <c r="C180" s="395">
        <f>VLOOKUP(A180,'[3]23'!$A:$C,3,FALSE)</f>
        <v>0</v>
      </c>
      <c r="D180" s="395">
        <f>VLOOKUP(A180,'[3]23'!$A:$F,6,FALSE)</f>
        <v>0</v>
      </c>
      <c r="E180" s="332" t="str">
        <f t="shared" si="6"/>
        <v/>
      </c>
      <c r="F180" s="295" t="str">
        <f t="shared" si="7"/>
        <v>否</v>
      </c>
      <c r="G180" s="160" t="str">
        <f t="shared" si="8"/>
        <v>项</v>
      </c>
    </row>
    <row r="181" ht="36" hidden="1" customHeight="1" spans="1:7">
      <c r="A181" s="474">
        <v>2012950</v>
      </c>
      <c r="B181" s="327" t="s">
        <v>146</v>
      </c>
      <c r="C181" s="395">
        <f>VLOOKUP(A181,'[3]23'!$A:$C,3,FALSE)</f>
        <v>0</v>
      </c>
      <c r="D181" s="395">
        <f>VLOOKUP(A181,'[3]23'!$A:$F,6,FALSE)</f>
        <v>0</v>
      </c>
      <c r="E181" s="332" t="str">
        <f t="shared" si="6"/>
        <v/>
      </c>
      <c r="F181" s="295" t="str">
        <f t="shared" si="7"/>
        <v>否</v>
      </c>
      <c r="G181" s="160" t="str">
        <f t="shared" si="8"/>
        <v>项</v>
      </c>
    </row>
    <row r="182" ht="36" customHeight="1" spans="1:7">
      <c r="A182" s="474">
        <v>2012999</v>
      </c>
      <c r="B182" s="327" t="s">
        <v>242</v>
      </c>
      <c r="C182" s="473">
        <f>VLOOKUP(A182,'[3]23'!$A:$C,3,FALSE)</f>
        <v>60</v>
      </c>
      <c r="D182" s="473">
        <f>VLOOKUP(A182,'[3]23'!$A:$F,6,FALSE)</f>
        <v>60</v>
      </c>
      <c r="E182" s="333">
        <f t="shared" si="6"/>
        <v>0</v>
      </c>
      <c r="F182" s="295" t="str">
        <f t="shared" si="7"/>
        <v>是</v>
      </c>
      <c r="G182" s="160" t="str">
        <f t="shared" si="8"/>
        <v>项</v>
      </c>
    </row>
    <row r="183" ht="36" customHeight="1" spans="1:7">
      <c r="A183" s="472">
        <v>20131</v>
      </c>
      <c r="B183" s="323" t="s">
        <v>243</v>
      </c>
      <c r="C183" s="473">
        <f>VLOOKUP(A183,'[3]23'!$A:$C,3,FALSE)</f>
        <v>840</v>
      </c>
      <c r="D183" s="473">
        <f>VLOOKUP(A183,'[3]23'!$A:$F,6,FALSE)</f>
        <v>786</v>
      </c>
      <c r="E183" s="333">
        <f t="shared" si="6"/>
        <v>-0.0643</v>
      </c>
      <c r="F183" s="295" t="str">
        <f t="shared" si="7"/>
        <v>是</v>
      </c>
      <c r="G183" s="160" t="str">
        <f t="shared" si="8"/>
        <v>款</v>
      </c>
    </row>
    <row r="184" ht="36" customHeight="1" spans="1:7">
      <c r="A184" s="474">
        <v>2013101</v>
      </c>
      <c r="B184" s="327" t="s">
        <v>137</v>
      </c>
      <c r="C184" s="473">
        <f>VLOOKUP(A184,'[3]23'!$A:$C,3,FALSE)</f>
        <v>620</v>
      </c>
      <c r="D184" s="473">
        <f>VLOOKUP(A184,'[3]23'!$A:$F,6,FALSE)</f>
        <v>592</v>
      </c>
      <c r="E184" s="333">
        <f t="shared" si="6"/>
        <v>-0.0452</v>
      </c>
      <c r="F184" s="295" t="str">
        <f t="shared" si="7"/>
        <v>是</v>
      </c>
      <c r="G184" s="160" t="str">
        <f t="shared" si="8"/>
        <v>项</v>
      </c>
    </row>
    <row r="185" ht="36" customHeight="1" spans="1:7">
      <c r="A185" s="474">
        <v>2013102</v>
      </c>
      <c r="B185" s="327" t="s">
        <v>138</v>
      </c>
      <c r="C185" s="473">
        <f>VLOOKUP(A185,'[3]23'!$A:$C,3,FALSE)</f>
        <v>137</v>
      </c>
      <c r="D185" s="473">
        <f>VLOOKUP(A185,'[3]23'!$A:$F,6,FALSE)</f>
        <v>137</v>
      </c>
      <c r="E185" s="333">
        <f t="shared" si="6"/>
        <v>0</v>
      </c>
      <c r="F185" s="295" t="str">
        <f t="shared" si="7"/>
        <v>是</v>
      </c>
      <c r="G185" s="160" t="str">
        <f t="shared" si="8"/>
        <v>项</v>
      </c>
    </row>
    <row r="186" ht="36" customHeight="1" spans="1:7">
      <c r="A186" s="474">
        <v>2013103</v>
      </c>
      <c r="B186" s="327" t="s">
        <v>139</v>
      </c>
      <c r="C186" s="473">
        <f>VLOOKUP(A186,'[3]23'!$A:$C,3,FALSE)</f>
        <v>0</v>
      </c>
      <c r="D186" s="473">
        <f>VLOOKUP(A186,'[3]23'!$A:$F,6,FALSE)</f>
        <v>52</v>
      </c>
      <c r="E186" s="333" t="str">
        <f t="shared" si="6"/>
        <v/>
      </c>
      <c r="F186" s="295" t="str">
        <f t="shared" si="7"/>
        <v>是</v>
      </c>
      <c r="G186" s="160" t="str">
        <f t="shared" si="8"/>
        <v>项</v>
      </c>
    </row>
    <row r="187" ht="36" hidden="1" customHeight="1" spans="1:7">
      <c r="A187" s="474">
        <v>2013105</v>
      </c>
      <c r="B187" s="327" t="s">
        <v>244</v>
      </c>
      <c r="C187" s="395">
        <f>VLOOKUP(A187,'[3]23'!$A:$C,3,FALSE)</f>
        <v>0</v>
      </c>
      <c r="D187" s="395">
        <f>VLOOKUP(A187,'[3]23'!$A:$F,6,FALSE)</f>
        <v>0</v>
      </c>
      <c r="E187" s="332" t="str">
        <f t="shared" si="6"/>
        <v/>
      </c>
      <c r="F187" s="295" t="str">
        <f t="shared" si="7"/>
        <v>否</v>
      </c>
      <c r="G187" s="160" t="str">
        <f t="shared" si="8"/>
        <v>项</v>
      </c>
    </row>
    <row r="188" ht="36" customHeight="1" spans="1:7">
      <c r="A188" s="474">
        <v>2013150</v>
      </c>
      <c r="B188" s="327" t="s">
        <v>146</v>
      </c>
      <c r="C188" s="473">
        <f>VLOOKUP(A188,'[3]23'!$A:$C,3,FALSE)</f>
        <v>78</v>
      </c>
      <c r="D188" s="473">
        <f>VLOOKUP(A188,'[3]23'!$A:$F,6,FALSE)</f>
        <v>0</v>
      </c>
      <c r="E188" s="333">
        <f t="shared" si="6"/>
        <v>-1</v>
      </c>
      <c r="F188" s="295" t="str">
        <f t="shared" si="7"/>
        <v>是</v>
      </c>
      <c r="G188" s="160" t="str">
        <f t="shared" si="8"/>
        <v>项</v>
      </c>
    </row>
    <row r="189" ht="36" customHeight="1" spans="1:7">
      <c r="A189" s="474">
        <v>2013199</v>
      </c>
      <c r="B189" s="327" t="s">
        <v>245</v>
      </c>
      <c r="C189" s="473">
        <f>VLOOKUP(A189,'[3]23'!$A:$C,3,FALSE)</f>
        <v>5</v>
      </c>
      <c r="D189" s="473">
        <f>VLOOKUP(A189,'[3]23'!$A:$F,6,FALSE)</f>
        <v>5</v>
      </c>
      <c r="E189" s="333">
        <f t="shared" si="6"/>
        <v>0</v>
      </c>
      <c r="F189" s="295" t="str">
        <f t="shared" si="7"/>
        <v>是</v>
      </c>
      <c r="G189" s="160" t="str">
        <f t="shared" si="8"/>
        <v>项</v>
      </c>
    </row>
    <row r="190" ht="36" customHeight="1" spans="1:7">
      <c r="A190" s="472">
        <v>20132</v>
      </c>
      <c r="B190" s="323" t="s">
        <v>246</v>
      </c>
      <c r="C190" s="473">
        <f>VLOOKUP(A190,'[3]23'!$A:$C,3,FALSE)</f>
        <v>1182</v>
      </c>
      <c r="D190" s="473">
        <f>VLOOKUP(A190,'[3]23'!$A:$F,6,FALSE)</f>
        <v>1147</v>
      </c>
      <c r="E190" s="333">
        <f t="shared" si="6"/>
        <v>-0.0296</v>
      </c>
      <c r="F190" s="295" t="str">
        <f t="shared" si="7"/>
        <v>是</v>
      </c>
      <c r="G190" s="160" t="str">
        <f t="shared" si="8"/>
        <v>款</v>
      </c>
    </row>
    <row r="191" ht="36" customHeight="1" spans="1:7">
      <c r="A191" s="474">
        <v>2013201</v>
      </c>
      <c r="B191" s="327" t="s">
        <v>137</v>
      </c>
      <c r="C191" s="473">
        <f>VLOOKUP(A191,'[3]23'!$A:$C,3,FALSE)</f>
        <v>688</v>
      </c>
      <c r="D191" s="473">
        <f>VLOOKUP(A191,'[3]23'!$A:$F,6,FALSE)</f>
        <v>653</v>
      </c>
      <c r="E191" s="333">
        <f t="shared" si="6"/>
        <v>-0.0509</v>
      </c>
      <c r="F191" s="295" t="str">
        <f t="shared" si="7"/>
        <v>是</v>
      </c>
      <c r="G191" s="160" t="str">
        <f t="shared" si="8"/>
        <v>项</v>
      </c>
    </row>
    <row r="192" ht="36" customHeight="1" spans="1:7">
      <c r="A192" s="474">
        <v>2013202</v>
      </c>
      <c r="B192" s="327" t="s">
        <v>138</v>
      </c>
      <c r="C192" s="473">
        <f>VLOOKUP(A192,'[3]23'!$A:$C,3,FALSE)</f>
        <v>154</v>
      </c>
      <c r="D192" s="473">
        <f>VLOOKUP(A192,'[3]23'!$A:$F,6,FALSE)</f>
        <v>154</v>
      </c>
      <c r="E192" s="333">
        <f t="shared" si="6"/>
        <v>0</v>
      </c>
      <c r="F192" s="295" t="str">
        <f t="shared" si="7"/>
        <v>是</v>
      </c>
      <c r="G192" s="160" t="str">
        <f t="shared" si="8"/>
        <v>项</v>
      </c>
    </row>
    <row r="193" ht="36" hidden="1" customHeight="1" spans="1:7">
      <c r="A193" s="474">
        <v>2013203</v>
      </c>
      <c r="B193" s="327" t="s">
        <v>139</v>
      </c>
      <c r="C193" s="395">
        <f>VLOOKUP(A193,'[3]23'!$A:$C,3,FALSE)</f>
        <v>0</v>
      </c>
      <c r="D193" s="395">
        <f>VLOOKUP(A193,'[3]23'!$A:$F,6,FALSE)</f>
        <v>0</v>
      </c>
      <c r="E193" s="332" t="str">
        <f t="shared" si="6"/>
        <v/>
      </c>
      <c r="F193" s="295" t="str">
        <f t="shared" si="7"/>
        <v>否</v>
      </c>
      <c r="G193" s="160" t="str">
        <f t="shared" si="8"/>
        <v>项</v>
      </c>
    </row>
    <row r="194" ht="36" customHeight="1" spans="1:7">
      <c r="A194" s="474">
        <v>2013204</v>
      </c>
      <c r="B194" s="327" t="s">
        <v>247</v>
      </c>
      <c r="C194" s="473">
        <f>VLOOKUP(A194,'[3]23'!$A:$C,3,FALSE)</f>
        <v>5</v>
      </c>
      <c r="D194" s="473">
        <f>VLOOKUP(A194,'[3]23'!$A:$F,6,FALSE)</f>
        <v>5</v>
      </c>
      <c r="E194" s="333">
        <f t="shared" si="6"/>
        <v>0</v>
      </c>
      <c r="F194" s="295" t="str">
        <f t="shared" si="7"/>
        <v>是</v>
      </c>
      <c r="G194" s="160" t="str">
        <f t="shared" si="8"/>
        <v>项</v>
      </c>
    </row>
    <row r="195" ht="36" hidden="1" customHeight="1" spans="1:7">
      <c r="A195" s="474">
        <v>2013250</v>
      </c>
      <c r="B195" s="327" t="s">
        <v>146</v>
      </c>
      <c r="C195" s="395">
        <f>VLOOKUP(A195,'[3]23'!$A:$C,3,FALSE)</f>
        <v>0</v>
      </c>
      <c r="D195" s="395">
        <f>VLOOKUP(A195,'[3]23'!$A:$F,6,FALSE)</f>
        <v>0</v>
      </c>
      <c r="E195" s="332" t="str">
        <f t="shared" si="6"/>
        <v/>
      </c>
      <c r="F195" s="295" t="str">
        <f t="shared" si="7"/>
        <v>否</v>
      </c>
      <c r="G195" s="160" t="str">
        <f t="shared" si="8"/>
        <v>项</v>
      </c>
    </row>
    <row r="196" ht="36" customHeight="1" spans="1:7">
      <c r="A196" s="474">
        <v>2013299</v>
      </c>
      <c r="B196" s="327" t="s">
        <v>248</v>
      </c>
      <c r="C196" s="473">
        <f>VLOOKUP(A196,'[3]23'!$A:$C,3,FALSE)</f>
        <v>335</v>
      </c>
      <c r="D196" s="473">
        <f>VLOOKUP(A196,'[3]23'!$A:$F,6,FALSE)</f>
        <v>335</v>
      </c>
      <c r="E196" s="333">
        <f t="shared" ref="E196:E259" si="9">IFERROR(D196/C196-1,"")</f>
        <v>0</v>
      </c>
      <c r="F196" s="295" t="str">
        <f t="shared" ref="F196:F259" si="10">IF(LEN(A196)=3,"是",IF(B196&lt;&gt;"",IF(SUM(C196:D196)&lt;&gt;0,"是","否"),"是"))</f>
        <v>是</v>
      </c>
      <c r="G196" s="160" t="str">
        <f t="shared" ref="G196:G259" si="11">IF(LEN(A196)=3,"类",IF(LEN(A196)=5,"款","项"))</f>
        <v>项</v>
      </c>
    </row>
    <row r="197" ht="36" customHeight="1" spans="1:7">
      <c r="A197" s="472">
        <v>20133</v>
      </c>
      <c r="B197" s="323" t="s">
        <v>249</v>
      </c>
      <c r="C197" s="473">
        <f>VLOOKUP(A197,'[3]23'!$A:$C,3,FALSE)</f>
        <v>999</v>
      </c>
      <c r="D197" s="473">
        <f>VLOOKUP(A197,'[3]23'!$A:$F,6,FALSE)</f>
        <v>963</v>
      </c>
      <c r="E197" s="333">
        <f t="shared" si="9"/>
        <v>-0.036</v>
      </c>
      <c r="F197" s="295" t="str">
        <f t="shared" si="10"/>
        <v>是</v>
      </c>
      <c r="G197" s="160" t="str">
        <f t="shared" si="11"/>
        <v>款</v>
      </c>
    </row>
    <row r="198" ht="36" customHeight="1" spans="1:7">
      <c r="A198" s="474">
        <v>2013301</v>
      </c>
      <c r="B198" s="327" t="s">
        <v>137</v>
      </c>
      <c r="C198" s="473">
        <f>VLOOKUP(A198,'[3]23'!$A:$C,3,FALSE)</f>
        <v>560</v>
      </c>
      <c r="D198" s="473">
        <f>VLOOKUP(A198,'[3]23'!$A:$F,6,FALSE)</f>
        <v>562</v>
      </c>
      <c r="E198" s="333">
        <f t="shared" si="9"/>
        <v>0.0036</v>
      </c>
      <c r="F198" s="295" t="str">
        <f t="shared" si="10"/>
        <v>是</v>
      </c>
      <c r="G198" s="160" t="str">
        <f t="shared" si="11"/>
        <v>项</v>
      </c>
    </row>
    <row r="199" ht="36" hidden="1" customHeight="1" spans="1:7">
      <c r="A199" s="474">
        <v>2013302</v>
      </c>
      <c r="B199" s="327" t="s">
        <v>138</v>
      </c>
      <c r="C199" s="395">
        <f>VLOOKUP(A199,'[3]23'!$A:$C,3,FALSE)</f>
        <v>0</v>
      </c>
      <c r="D199" s="395">
        <f>VLOOKUP(A199,'[3]23'!$A:$F,6,FALSE)</f>
        <v>0</v>
      </c>
      <c r="E199" s="332" t="str">
        <f t="shared" si="9"/>
        <v/>
      </c>
      <c r="F199" s="295" t="str">
        <f t="shared" si="10"/>
        <v>否</v>
      </c>
      <c r="G199" s="160" t="str">
        <f t="shared" si="11"/>
        <v>项</v>
      </c>
    </row>
    <row r="200" ht="36" hidden="1" customHeight="1" spans="1:7">
      <c r="A200" s="474">
        <v>2013303</v>
      </c>
      <c r="B200" s="327" t="s">
        <v>139</v>
      </c>
      <c r="C200" s="395">
        <f>VLOOKUP(A200,'[3]23'!$A:$C,3,FALSE)</f>
        <v>0</v>
      </c>
      <c r="D200" s="395">
        <f>VLOOKUP(A200,'[3]23'!$A:$F,6,FALSE)</f>
        <v>0</v>
      </c>
      <c r="E200" s="332" t="str">
        <f t="shared" si="9"/>
        <v/>
      </c>
      <c r="F200" s="295" t="str">
        <f t="shared" si="10"/>
        <v>否</v>
      </c>
      <c r="G200" s="160" t="str">
        <f t="shared" si="11"/>
        <v>项</v>
      </c>
    </row>
    <row r="201" ht="36" customHeight="1" spans="1:7">
      <c r="A201" s="474">
        <v>2013304</v>
      </c>
      <c r="B201" s="327" t="s">
        <v>250</v>
      </c>
      <c r="C201" s="473">
        <f>VLOOKUP(A201,'[3]23'!$A:$C,3,FALSE)</f>
        <v>390</v>
      </c>
      <c r="D201" s="473">
        <f>VLOOKUP(A201,'[3]23'!$A:$F,6,FALSE)</f>
        <v>390</v>
      </c>
      <c r="E201" s="333">
        <f t="shared" si="9"/>
        <v>0</v>
      </c>
      <c r="F201" s="295" t="str">
        <f t="shared" si="10"/>
        <v>是</v>
      </c>
      <c r="G201" s="160" t="str">
        <f t="shared" si="11"/>
        <v>项</v>
      </c>
    </row>
    <row r="202" ht="36" hidden="1" customHeight="1" spans="1:7">
      <c r="A202" s="474">
        <v>2013350</v>
      </c>
      <c r="B202" s="327" t="s">
        <v>146</v>
      </c>
      <c r="C202" s="395">
        <f>VLOOKUP(A202,'[3]23'!$A:$C,3,FALSE)</f>
        <v>0</v>
      </c>
      <c r="D202" s="395">
        <f>VLOOKUP(A202,'[3]23'!$A:$F,6,FALSE)</f>
        <v>0</v>
      </c>
      <c r="E202" s="332" t="str">
        <f t="shared" si="9"/>
        <v/>
      </c>
      <c r="F202" s="295" t="str">
        <f t="shared" si="10"/>
        <v>否</v>
      </c>
      <c r="G202" s="160" t="str">
        <f t="shared" si="11"/>
        <v>项</v>
      </c>
    </row>
    <row r="203" ht="36" customHeight="1" spans="1:7">
      <c r="A203" s="474">
        <v>2013399</v>
      </c>
      <c r="B203" s="327" t="s">
        <v>251</v>
      </c>
      <c r="C203" s="473">
        <f>VLOOKUP(A203,'[3]23'!$A:$C,3,FALSE)</f>
        <v>49</v>
      </c>
      <c r="D203" s="473">
        <f>VLOOKUP(A203,'[3]23'!$A:$F,6,FALSE)</f>
        <v>11</v>
      </c>
      <c r="E203" s="333">
        <f t="shared" si="9"/>
        <v>-0.7755</v>
      </c>
      <c r="F203" s="295" t="str">
        <f t="shared" si="10"/>
        <v>是</v>
      </c>
      <c r="G203" s="160" t="str">
        <f t="shared" si="11"/>
        <v>项</v>
      </c>
    </row>
    <row r="204" ht="36" customHeight="1" spans="1:7">
      <c r="A204" s="472">
        <v>20134</v>
      </c>
      <c r="B204" s="323" t="s">
        <v>252</v>
      </c>
      <c r="C204" s="473">
        <f>VLOOKUP(A204,'[3]23'!$A:$C,3,FALSE)</f>
        <v>232</v>
      </c>
      <c r="D204" s="473">
        <f>VLOOKUP(A204,'[3]23'!$A:$F,6,FALSE)</f>
        <v>236</v>
      </c>
      <c r="E204" s="333">
        <f t="shared" si="9"/>
        <v>0.0172</v>
      </c>
      <c r="F204" s="295" t="str">
        <f t="shared" si="10"/>
        <v>是</v>
      </c>
      <c r="G204" s="160" t="str">
        <f t="shared" si="11"/>
        <v>款</v>
      </c>
    </row>
    <row r="205" ht="36" customHeight="1" spans="1:7">
      <c r="A205" s="474">
        <v>2013401</v>
      </c>
      <c r="B205" s="327" t="s">
        <v>137</v>
      </c>
      <c r="C205" s="473">
        <f>VLOOKUP(A205,'[3]23'!$A:$C,3,FALSE)</f>
        <v>153</v>
      </c>
      <c r="D205" s="473">
        <f>VLOOKUP(A205,'[3]23'!$A:$F,6,FALSE)</f>
        <v>157</v>
      </c>
      <c r="E205" s="333">
        <f t="shared" si="9"/>
        <v>0.0261</v>
      </c>
      <c r="F205" s="295" t="str">
        <f t="shared" si="10"/>
        <v>是</v>
      </c>
      <c r="G205" s="160" t="str">
        <f t="shared" si="11"/>
        <v>项</v>
      </c>
    </row>
    <row r="206" ht="36" customHeight="1" spans="1:7">
      <c r="A206" s="474">
        <v>2013402</v>
      </c>
      <c r="B206" s="327" t="s">
        <v>138</v>
      </c>
      <c r="C206" s="473">
        <f>VLOOKUP(A206,'[3]23'!$A:$C,3,FALSE)</f>
        <v>9</v>
      </c>
      <c r="D206" s="473">
        <f>VLOOKUP(A206,'[3]23'!$A:$F,6,FALSE)</f>
        <v>9</v>
      </c>
      <c r="E206" s="333">
        <f t="shared" si="9"/>
        <v>0</v>
      </c>
      <c r="F206" s="295" t="str">
        <f t="shared" si="10"/>
        <v>是</v>
      </c>
      <c r="G206" s="160" t="str">
        <f t="shared" si="11"/>
        <v>项</v>
      </c>
    </row>
    <row r="207" ht="36" hidden="1" customHeight="1" spans="1:7">
      <c r="A207" s="474">
        <v>2013403</v>
      </c>
      <c r="B207" s="327" t="s">
        <v>139</v>
      </c>
      <c r="C207" s="395">
        <f>VLOOKUP(A207,'[3]23'!$A:$C,3,FALSE)</f>
        <v>0</v>
      </c>
      <c r="D207" s="395">
        <f>VLOOKUP(A207,'[3]23'!$A:$F,6,FALSE)</f>
        <v>0</v>
      </c>
      <c r="E207" s="332" t="str">
        <f t="shared" si="9"/>
        <v/>
      </c>
      <c r="F207" s="295" t="str">
        <f t="shared" si="10"/>
        <v>否</v>
      </c>
      <c r="G207" s="160" t="str">
        <f t="shared" si="11"/>
        <v>项</v>
      </c>
    </row>
    <row r="208" ht="36" customHeight="1" spans="1:7">
      <c r="A208" s="474">
        <v>2013404</v>
      </c>
      <c r="B208" s="327" t="s">
        <v>253</v>
      </c>
      <c r="C208" s="473">
        <f>VLOOKUP(A208,'[3]23'!$A:$C,3,FALSE)</f>
        <v>63</v>
      </c>
      <c r="D208" s="473">
        <f>VLOOKUP(A208,'[3]23'!$A:$F,6,FALSE)</f>
        <v>63</v>
      </c>
      <c r="E208" s="333">
        <f t="shared" si="9"/>
        <v>0</v>
      </c>
      <c r="F208" s="295" t="str">
        <f t="shared" si="10"/>
        <v>是</v>
      </c>
      <c r="G208" s="160" t="str">
        <f t="shared" si="11"/>
        <v>项</v>
      </c>
    </row>
    <row r="209" ht="36" hidden="1" customHeight="1" spans="1:7">
      <c r="A209" s="474">
        <v>2013405</v>
      </c>
      <c r="B209" s="327" t="s">
        <v>254</v>
      </c>
      <c r="C209" s="395">
        <f>VLOOKUP(A209,'[3]23'!$A:$C,3,FALSE)</f>
        <v>0</v>
      </c>
      <c r="D209" s="395">
        <f>VLOOKUP(A209,'[3]23'!$A:$F,6,FALSE)</f>
        <v>0</v>
      </c>
      <c r="E209" s="332" t="str">
        <f t="shared" si="9"/>
        <v/>
      </c>
      <c r="F209" s="295" t="str">
        <f t="shared" si="10"/>
        <v>否</v>
      </c>
      <c r="G209" s="160" t="str">
        <f t="shared" si="11"/>
        <v>项</v>
      </c>
    </row>
    <row r="210" ht="36" hidden="1" customHeight="1" spans="1:7">
      <c r="A210" s="474">
        <v>2013450</v>
      </c>
      <c r="B210" s="327" t="s">
        <v>146</v>
      </c>
      <c r="C210" s="395">
        <f>VLOOKUP(A210,'[3]23'!$A:$C,3,FALSE)</f>
        <v>0</v>
      </c>
      <c r="D210" s="395">
        <f>VLOOKUP(A210,'[3]23'!$A:$F,6,FALSE)</f>
        <v>0</v>
      </c>
      <c r="E210" s="332" t="str">
        <f t="shared" si="9"/>
        <v/>
      </c>
      <c r="F210" s="295" t="str">
        <f t="shared" si="10"/>
        <v>否</v>
      </c>
      <c r="G210" s="160" t="str">
        <f t="shared" si="11"/>
        <v>项</v>
      </c>
    </row>
    <row r="211" ht="36" customHeight="1" spans="1:7">
      <c r="A211" s="474">
        <v>2013499</v>
      </c>
      <c r="B211" s="327" t="s">
        <v>255</v>
      </c>
      <c r="C211" s="473">
        <f>VLOOKUP(A211,'[3]23'!$A:$C,3,FALSE)</f>
        <v>7</v>
      </c>
      <c r="D211" s="473">
        <f>VLOOKUP(A211,'[3]23'!$A:$F,6,FALSE)</f>
        <v>7</v>
      </c>
      <c r="E211" s="333">
        <f t="shared" si="9"/>
        <v>0</v>
      </c>
      <c r="F211" s="295" t="str">
        <f t="shared" si="10"/>
        <v>是</v>
      </c>
      <c r="G211" s="160" t="str">
        <f t="shared" si="11"/>
        <v>项</v>
      </c>
    </row>
    <row r="212" ht="36" hidden="1" customHeight="1" spans="1:7">
      <c r="A212" s="472">
        <v>20135</v>
      </c>
      <c r="B212" s="323" t="s">
        <v>256</v>
      </c>
      <c r="C212" s="395">
        <f>VLOOKUP(A212,'[3]23'!$A:$C,3,FALSE)</f>
        <v>0</v>
      </c>
      <c r="D212" s="395">
        <f>VLOOKUP(A212,'[3]23'!$A:$F,6,FALSE)</f>
        <v>0</v>
      </c>
      <c r="E212" s="332" t="str">
        <f t="shared" si="9"/>
        <v/>
      </c>
      <c r="F212" s="295" t="str">
        <f t="shared" si="10"/>
        <v>否</v>
      </c>
      <c r="G212" s="160" t="str">
        <f t="shared" si="11"/>
        <v>款</v>
      </c>
    </row>
    <row r="213" ht="36" hidden="1" customHeight="1" spans="1:7">
      <c r="A213" s="474">
        <v>2013501</v>
      </c>
      <c r="B213" s="327" t="s">
        <v>137</v>
      </c>
      <c r="C213" s="395">
        <f>VLOOKUP(A213,'[3]23'!$A:$C,3,FALSE)</f>
        <v>0</v>
      </c>
      <c r="D213" s="395">
        <f>VLOOKUP(A213,'[3]23'!$A:$F,6,FALSE)</f>
        <v>0</v>
      </c>
      <c r="E213" s="332" t="str">
        <f t="shared" si="9"/>
        <v/>
      </c>
      <c r="F213" s="295" t="str">
        <f t="shared" si="10"/>
        <v>否</v>
      </c>
      <c r="G213" s="160" t="str">
        <f t="shared" si="11"/>
        <v>项</v>
      </c>
    </row>
    <row r="214" ht="36" hidden="1" customHeight="1" spans="1:7">
      <c r="A214" s="474">
        <v>2013502</v>
      </c>
      <c r="B214" s="327" t="s">
        <v>138</v>
      </c>
      <c r="C214" s="395">
        <f>VLOOKUP(A214,'[3]23'!$A:$C,3,FALSE)</f>
        <v>0</v>
      </c>
      <c r="D214" s="395">
        <f>VLOOKUP(A214,'[3]23'!$A:$F,6,FALSE)</f>
        <v>0</v>
      </c>
      <c r="E214" s="332" t="str">
        <f t="shared" si="9"/>
        <v/>
      </c>
      <c r="F214" s="295" t="str">
        <f t="shared" si="10"/>
        <v>否</v>
      </c>
      <c r="G214" s="160" t="str">
        <f t="shared" si="11"/>
        <v>项</v>
      </c>
    </row>
    <row r="215" ht="36" hidden="1" customHeight="1" spans="1:7">
      <c r="A215" s="474">
        <v>2013503</v>
      </c>
      <c r="B215" s="327" t="s">
        <v>139</v>
      </c>
      <c r="C215" s="395">
        <f>VLOOKUP(A215,'[3]23'!$A:$C,3,FALSE)</f>
        <v>0</v>
      </c>
      <c r="D215" s="395">
        <f>VLOOKUP(A215,'[3]23'!$A:$F,6,FALSE)</f>
        <v>0</v>
      </c>
      <c r="E215" s="332" t="str">
        <f t="shared" si="9"/>
        <v/>
      </c>
      <c r="F215" s="295" t="str">
        <f t="shared" si="10"/>
        <v>否</v>
      </c>
      <c r="G215" s="160" t="str">
        <f t="shared" si="11"/>
        <v>项</v>
      </c>
    </row>
    <row r="216" ht="36" hidden="1" customHeight="1" spans="1:7">
      <c r="A216" s="474">
        <v>2013550</v>
      </c>
      <c r="B216" s="327" t="s">
        <v>146</v>
      </c>
      <c r="C216" s="395">
        <f>VLOOKUP(A216,'[3]23'!$A:$C,3,FALSE)</f>
        <v>0</v>
      </c>
      <c r="D216" s="395">
        <f>VLOOKUP(A216,'[3]23'!$A:$F,6,FALSE)</f>
        <v>0</v>
      </c>
      <c r="E216" s="332" t="str">
        <f t="shared" si="9"/>
        <v/>
      </c>
      <c r="F216" s="295" t="str">
        <f t="shared" si="10"/>
        <v>否</v>
      </c>
      <c r="G216" s="160" t="str">
        <f t="shared" si="11"/>
        <v>项</v>
      </c>
    </row>
    <row r="217" ht="36" hidden="1" customHeight="1" spans="1:7">
      <c r="A217" s="474">
        <v>2013599</v>
      </c>
      <c r="B217" s="327" t="s">
        <v>257</v>
      </c>
      <c r="C217" s="395">
        <f>VLOOKUP(A217,'[3]23'!$A:$C,3,FALSE)</f>
        <v>0</v>
      </c>
      <c r="D217" s="395">
        <f>VLOOKUP(A217,'[3]23'!$A:$F,6,FALSE)</f>
        <v>0</v>
      </c>
      <c r="E217" s="332" t="str">
        <f t="shared" si="9"/>
        <v/>
      </c>
      <c r="F217" s="295" t="str">
        <f t="shared" si="10"/>
        <v>否</v>
      </c>
      <c r="G217" s="160" t="str">
        <f t="shared" si="11"/>
        <v>项</v>
      </c>
    </row>
    <row r="218" ht="36" customHeight="1" spans="1:7">
      <c r="A218" s="472">
        <v>20136</v>
      </c>
      <c r="B218" s="323" t="s">
        <v>258</v>
      </c>
      <c r="C218" s="473">
        <f>VLOOKUP(A218,'[3]23'!$A:$C,3,FALSE)</f>
        <v>584</v>
      </c>
      <c r="D218" s="473">
        <f>VLOOKUP(A218,'[3]23'!$A:$F,6,FALSE)</f>
        <v>490</v>
      </c>
      <c r="E218" s="333">
        <f t="shared" si="9"/>
        <v>-0.161</v>
      </c>
      <c r="F218" s="295" t="str">
        <f t="shared" si="10"/>
        <v>是</v>
      </c>
      <c r="G218" s="160" t="str">
        <f t="shared" si="11"/>
        <v>款</v>
      </c>
    </row>
    <row r="219" ht="36" customHeight="1" spans="1:7">
      <c r="A219" s="474">
        <v>2013601</v>
      </c>
      <c r="B219" s="327" t="s">
        <v>137</v>
      </c>
      <c r="C219" s="473">
        <f>VLOOKUP(A219,'[3]23'!$A:$C,3,FALSE)</f>
        <v>469</v>
      </c>
      <c r="D219" s="473">
        <f>VLOOKUP(A219,'[3]23'!$A:$F,6,FALSE)</f>
        <v>485</v>
      </c>
      <c r="E219" s="333">
        <f t="shared" si="9"/>
        <v>0.0341</v>
      </c>
      <c r="F219" s="295" t="str">
        <f t="shared" si="10"/>
        <v>是</v>
      </c>
      <c r="G219" s="160" t="str">
        <f t="shared" si="11"/>
        <v>项</v>
      </c>
    </row>
    <row r="220" ht="36" hidden="1" customHeight="1" spans="1:7">
      <c r="A220" s="474">
        <v>2013602</v>
      </c>
      <c r="B220" s="327" t="s">
        <v>138</v>
      </c>
      <c r="C220" s="395">
        <f>VLOOKUP(A220,'[3]23'!$A:$C,3,FALSE)</f>
        <v>0</v>
      </c>
      <c r="D220" s="395">
        <f>VLOOKUP(A220,'[3]23'!$A:$F,6,FALSE)</f>
        <v>0</v>
      </c>
      <c r="E220" s="332" t="str">
        <f t="shared" si="9"/>
        <v/>
      </c>
      <c r="F220" s="295" t="str">
        <f t="shared" si="10"/>
        <v>否</v>
      </c>
      <c r="G220" s="160" t="str">
        <f t="shared" si="11"/>
        <v>项</v>
      </c>
    </row>
    <row r="221" ht="36" hidden="1" customHeight="1" spans="1:7">
      <c r="A221" s="474">
        <v>2013603</v>
      </c>
      <c r="B221" s="327" t="s">
        <v>139</v>
      </c>
      <c r="C221" s="395">
        <f>VLOOKUP(A221,'[3]23'!$A:$C,3,FALSE)</f>
        <v>0</v>
      </c>
      <c r="D221" s="395">
        <f>VLOOKUP(A221,'[3]23'!$A:$F,6,FALSE)</f>
        <v>0</v>
      </c>
      <c r="E221" s="332" t="str">
        <f t="shared" si="9"/>
        <v/>
      </c>
      <c r="F221" s="295" t="str">
        <f t="shared" si="10"/>
        <v>否</v>
      </c>
      <c r="G221" s="160" t="str">
        <f t="shared" si="11"/>
        <v>项</v>
      </c>
    </row>
    <row r="222" ht="36" hidden="1" customHeight="1" spans="1:7">
      <c r="A222" s="474">
        <v>2013650</v>
      </c>
      <c r="B222" s="327" t="s">
        <v>146</v>
      </c>
      <c r="C222" s="395">
        <f>VLOOKUP(A222,'[3]23'!$A:$C,3,FALSE)</f>
        <v>0</v>
      </c>
      <c r="D222" s="395">
        <f>VLOOKUP(A222,'[3]23'!$A:$F,6,FALSE)</f>
        <v>0</v>
      </c>
      <c r="E222" s="332" t="str">
        <f t="shared" si="9"/>
        <v/>
      </c>
      <c r="F222" s="295" t="str">
        <f t="shared" si="10"/>
        <v>否</v>
      </c>
      <c r="G222" s="160" t="str">
        <f t="shared" si="11"/>
        <v>项</v>
      </c>
    </row>
    <row r="223" ht="36" customHeight="1" spans="1:7">
      <c r="A223" s="474">
        <v>2013699</v>
      </c>
      <c r="B223" s="327" t="s">
        <v>259</v>
      </c>
      <c r="C223" s="473">
        <f>VLOOKUP(A223,'[3]23'!$A:$C,3,FALSE)</f>
        <v>115</v>
      </c>
      <c r="D223" s="473">
        <f>VLOOKUP(A223,'[3]23'!$A:$F,6,FALSE)</f>
        <v>5</v>
      </c>
      <c r="E223" s="333">
        <f t="shared" si="9"/>
        <v>-0.9565</v>
      </c>
      <c r="F223" s="295" t="str">
        <f t="shared" si="10"/>
        <v>是</v>
      </c>
      <c r="G223" s="160" t="str">
        <f t="shared" si="11"/>
        <v>项</v>
      </c>
    </row>
    <row r="224" ht="36" hidden="1" customHeight="1" spans="1:7">
      <c r="A224" s="472">
        <v>20137</v>
      </c>
      <c r="B224" s="323" t="s">
        <v>260</v>
      </c>
      <c r="C224" s="395">
        <f>VLOOKUP(A224,'[3]23'!$A:$C,3,FALSE)</f>
        <v>0</v>
      </c>
      <c r="D224" s="395">
        <f>VLOOKUP(A224,'[3]23'!$A:$F,6,FALSE)</f>
        <v>0</v>
      </c>
      <c r="E224" s="332" t="str">
        <f t="shared" si="9"/>
        <v/>
      </c>
      <c r="F224" s="295" t="str">
        <f t="shared" si="10"/>
        <v>否</v>
      </c>
      <c r="G224" s="160" t="str">
        <f t="shared" si="11"/>
        <v>款</v>
      </c>
    </row>
    <row r="225" ht="36" hidden="1" customHeight="1" spans="1:7">
      <c r="A225" s="474">
        <v>2013701</v>
      </c>
      <c r="B225" s="327" t="s">
        <v>137</v>
      </c>
      <c r="C225" s="395">
        <f>VLOOKUP(A225,'[3]23'!$A:$C,3,FALSE)</f>
        <v>0</v>
      </c>
      <c r="D225" s="395">
        <f>VLOOKUP(A225,'[3]23'!$A:$F,6,FALSE)</f>
        <v>0</v>
      </c>
      <c r="E225" s="332" t="str">
        <f t="shared" si="9"/>
        <v/>
      </c>
      <c r="F225" s="295" t="str">
        <f t="shared" si="10"/>
        <v>否</v>
      </c>
      <c r="G225" s="160" t="str">
        <f t="shared" si="11"/>
        <v>项</v>
      </c>
    </row>
    <row r="226" ht="36" hidden="1" customHeight="1" spans="1:7">
      <c r="A226" s="474">
        <v>2013702</v>
      </c>
      <c r="B226" s="327" t="s">
        <v>138</v>
      </c>
      <c r="C226" s="395">
        <f>VLOOKUP(A226,'[3]23'!$A:$C,3,FALSE)</f>
        <v>0</v>
      </c>
      <c r="D226" s="395">
        <f>VLOOKUP(A226,'[3]23'!$A:$F,6,FALSE)</f>
        <v>0</v>
      </c>
      <c r="E226" s="332" t="str">
        <f t="shared" si="9"/>
        <v/>
      </c>
      <c r="F226" s="295" t="str">
        <f t="shared" si="10"/>
        <v>否</v>
      </c>
      <c r="G226" s="160" t="str">
        <f t="shared" si="11"/>
        <v>项</v>
      </c>
    </row>
    <row r="227" ht="36" hidden="1" customHeight="1" spans="1:7">
      <c r="A227" s="474">
        <v>2013703</v>
      </c>
      <c r="B227" s="327" t="s">
        <v>139</v>
      </c>
      <c r="C227" s="395">
        <f>VLOOKUP(A227,'[3]23'!$A:$C,3,FALSE)</f>
        <v>0</v>
      </c>
      <c r="D227" s="395">
        <f>VLOOKUP(A227,'[3]23'!$A:$F,6,FALSE)</f>
        <v>0</v>
      </c>
      <c r="E227" s="332" t="str">
        <f t="shared" si="9"/>
        <v/>
      </c>
      <c r="F227" s="295" t="str">
        <f t="shared" si="10"/>
        <v>否</v>
      </c>
      <c r="G227" s="160" t="str">
        <f t="shared" si="11"/>
        <v>项</v>
      </c>
    </row>
    <row r="228" ht="36" hidden="1" customHeight="1" spans="1:7">
      <c r="A228" s="474">
        <v>2013704</v>
      </c>
      <c r="B228" s="327" t="s">
        <v>261</v>
      </c>
      <c r="C228" s="395">
        <f>VLOOKUP(A228,'[3]23'!$A:$C,3,FALSE)</f>
        <v>0</v>
      </c>
      <c r="D228" s="395">
        <f>VLOOKUP(A228,'[3]23'!$A:$F,6,FALSE)</f>
        <v>0</v>
      </c>
      <c r="E228" s="332" t="str">
        <f t="shared" si="9"/>
        <v/>
      </c>
      <c r="F228" s="295" t="str">
        <f t="shared" si="10"/>
        <v>否</v>
      </c>
      <c r="G228" s="160" t="str">
        <f t="shared" si="11"/>
        <v>项</v>
      </c>
    </row>
    <row r="229" ht="36" hidden="1" customHeight="1" spans="1:7">
      <c r="A229" s="474">
        <v>2013750</v>
      </c>
      <c r="B229" s="327" t="s">
        <v>146</v>
      </c>
      <c r="C229" s="395">
        <f>VLOOKUP(A229,'[3]23'!$A:$C,3,FALSE)</f>
        <v>0</v>
      </c>
      <c r="D229" s="395">
        <f>VLOOKUP(A229,'[3]23'!$A:$F,6,FALSE)</f>
        <v>0</v>
      </c>
      <c r="E229" s="332" t="str">
        <f t="shared" si="9"/>
        <v/>
      </c>
      <c r="F229" s="295" t="str">
        <f t="shared" si="10"/>
        <v>否</v>
      </c>
      <c r="G229" s="160" t="str">
        <f t="shared" si="11"/>
        <v>项</v>
      </c>
    </row>
    <row r="230" ht="36" hidden="1" customHeight="1" spans="1:7">
      <c r="A230" s="474">
        <v>2013799</v>
      </c>
      <c r="B230" s="327" t="s">
        <v>262</v>
      </c>
      <c r="C230" s="395">
        <f>VLOOKUP(A230,'[3]23'!$A:$C,3,FALSE)</f>
        <v>0</v>
      </c>
      <c r="D230" s="395">
        <f>VLOOKUP(A230,'[3]23'!$A:$F,6,FALSE)</f>
        <v>0</v>
      </c>
      <c r="E230" s="332" t="str">
        <f t="shared" si="9"/>
        <v/>
      </c>
      <c r="F230" s="295" t="str">
        <f t="shared" si="10"/>
        <v>否</v>
      </c>
      <c r="G230" s="160" t="str">
        <f t="shared" si="11"/>
        <v>项</v>
      </c>
    </row>
    <row r="231" ht="36" customHeight="1" spans="1:7">
      <c r="A231" s="472">
        <v>20138</v>
      </c>
      <c r="B231" s="323" t="s">
        <v>263</v>
      </c>
      <c r="C231" s="473">
        <f>VLOOKUP(A231,'[3]23'!$A:$C,3,FALSE)</f>
        <v>1059</v>
      </c>
      <c r="D231" s="473">
        <f>VLOOKUP(A231,'[3]23'!$A:$F,6,FALSE)</f>
        <v>1220</v>
      </c>
      <c r="E231" s="333">
        <f t="shared" si="9"/>
        <v>0.152</v>
      </c>
      <c r="F231" s="295" t="str">
        <f t="shared" si="10"/>
        <v>是</v>
      </c>
      <c r="G231" s="160" t="str">
        <f t="shared" si="11"/>
        <v>款</v>
      </c>
    </row>
    <row r="232" ht="36" customHeight="1" spans="1:7">
      <c r="A232" s="474">
        <v>2013801</v>
      </c>
      <c r="B232" s="327" t="s">
        <v>137</v>
      </c>
      <c r="C232" s="473">
        <f>VLOOKUP(A232,'[3]23'!$A:$C,3,FALSE)</f>
        <v>1024</v>
      </c>
      <c r="D232" s="473">
        <f>VLOOKUP(A232,'[3]23'!$A:$F,6,FALSE)</f>
        <v>1185</v>
      </c>
      <c r="E232" s="333">
        <f t="shared" si="9"/>
        <v>0.1572</v>
      </c>
      <c r="F232" s="295" t="str">
        <f t="shared" si="10"/>
        <v>是</v>
      </c>
      <c r="G232" s="160" t="str">
        <f t="shared" si="11"/>
        <v>项</v>
      </c>
    </row>
    <row r="233" ht="36" hidden="1" customHeight="1" spans="1:7">
      <c r="A233" s="474">
        <v>2013802</v>
      </c>
      <c r="B233" s="327" t="s">
        <v>138</v>
      </c>
      <c r="C233" s="395">
        <f>VLOOKUP(A233,'[3]23'!$A:$C,3,FALSE)</f>
        <v>0</v>
      </c>
      <c r="D233" s="395">
        <f>VLOOKUP(A233,'[3]23'!$A:$F,6,FALSE)</f>
        <v>0</v>
      </c>
      <c r="E233" s="332" t="str">
        <f t="shared" si="9"/>
        <v/>
      </c>
      <c r="F233" s="295" t="str">
        <f t="shared" si="10"/>
        <v>否</v>
      </c>
      <c r="G233" s="160" t="str">
        <f t="shared" si="11"/>
        <v>项</v>
      </c>
    </row>
    <row r="234" ht="36" hidden="1" customHeight="1" spans="1:7">
      <c r="A234" s="474">
        <v>2013803</v>
      </c>
      <c r="B234" s="327" t="s">
        <v>139</v>
      </c>
      <c r="C234" s="395">
        <f>VLOOKUP(A234,'[3]23'!$A:$C,3,FALSE)</f>
        <v>0</v>
      </c>
      <c r="D234" s="395">
        <f>VLOOKUP(A234,'[3]23'!$A:$F,6,FALSE)</f>
        <v>0</v>
      </c>
      <c r="E234" s="332" t="str">
        <f t="shared" si="9"/>
        <v/>
      </c>
      <c r="F234" s="295" t="str">
        <f t="shared" si="10"/>
        <v>否</v>
      </c>
      <c r="G234" s="160" t="str">
        <f t="shared" si="11"/>
        <v>项</v>
      </c>
    </row>
    <row r="235" ht="36" customHeight="1" spans="1:7">
      <c r="A235" s="474">
        <v>2013804</v>
      </c>
      <c r="B235" s="327" t="s">
        <v>264</v>
      </c>
      <c r="C235" s="473">
        <f>VLOOKUP(A235,'[3]23'!$A:$C,3,FALSE)</f>
        <v>33</v>
      </c>
      <c r="D235" s="473">
        <f>VLOOKUP(A235,'[3]23'!$A:$F,6,FALSE)</f>
        <v>33</v>
      </c>
      <c r="E235" s="333">
        <f t="shared" si="9"/>
        <v>0</v>
      </c>
      <c r="F235" s="295" t="str">
        <f t="shared" si="10"/>
        <v>是</v>
      </c>
      <c r="G235" s="160" t="str">
        <f t="shared" si="11"/>
        <v>项</v>
      </c>
    </row>
    <row r="236" ht="36" hidden="1" customHeight="1" spans="1:7">
      <c r="A236" s="474">
        <v>2013805</v>
      </c>
      <c r="B236" s="327" t="s">
        <v>265</v>
      </c>
      <c r="C236" s="395">
        <f>VLOOKUP(A236,'[3]23'!$A:$C,3,FALSE)</f>
        <v>0</v>
      </c>
      <c r="D236" s="395">
        <f>VLOOKUP(A236,'[3]23'!$A:$F,6,FALSE)</f>
        <v>0</v>
      </c>
      <c r="E236" s="332" t="str">
        <f t="shared" si="9"/>
        <v/>
      </c>
      <c r="F236" s="295" t="str">
        <f t="shared" si="10"/>
        <v>否</v>
      </c>
      <c r="G236" s="160" t="str">
        <f t="shared" si="11"/>
        <v>项</v>
      </c>
    </row>
    <row r="237" ht="36" hidden="1" customHeight="1" spans="1:7">
      <c r="A237" s="474">
        <v>2013808</v>
      </c>
      <c r="B237" s="327" t="s">
        <v>178</v>
      </c>
      <c r="C237" s="395">
        <f>VLOOKUP(A237,'[3]23'!$A:$C,3,FALSE)</f>
        <v>0</v>
      </c>
      <c r="D237" s="395">
        <f>VLOOKUP(A237,'[3]23'!$A:$F,6,FALSE)</f>
        <v>0</v>
      </c>
      <c r="E237" s="332" t="str">
        <f t="shared" si="9"/>
        <v/>
      </c>
      <c r="F237" s="295" t="str">
        <f t="shared" si="10"/>
        <v>否</v>
      </c>
      <c r="G237" s="160" t="str">
        <f t="shared" si="11"/>
        <v>项</v>
      </c>
    </row>
    <row r="238" ht="36" hidden="1" customHeight="1" spans="1:7">
      <c r="A238" s="474">
        <v>2013810</v>
      </c>
      <c r="B238" s="327" t="s">
        <v>266</v>
      </c>
      <c r="C238" s="395">
        <f>VLOOKUP(A238,'[3]23'!$A:$C,3,FALSE)</f>
        <v>0</v>
      </c>
      <c r="D238" s="395">
        <f>VLOOKUP(A238,'[3]23'!$A:$F,6,FALSE)</f>
        <v>0</v>
      </c>
      <c r="E238" s="332" t="str">
        <f t="shared" si="9"/>
        <v/>
      </c>
      <c r="F238" s="295" t="str">
        <f t="shared" si="10"/>
        <v>否</v>
      </c>
      <c r="G238" s="160" t="str">
        <f t="shared" si="11"/>
        <v>项</v>
      </c>
    </row>
    <row r="239" ht="36" hidden="1" customHeight="1" spans="1:7">
      <c r="A239" s="474">
        <v>2013812</v>
      </c>
      <c r="B239" s="327" t="s">
        <v>267</v>
      </c>
      <c r="C239" s="395">
        <f>VLOOKUP(A239,'[3]23'!$A:$C,3,FALSE)</f>
        <v>0</v>
      </c>
      <c r="D239" s="395">
        <f>VLOOKUP(A239,'[3]23'!$A:$F,6,FALSE)</f>
        <v>0</v>
      </c>
      <c r="E239" s="332" t="str">
        <f t="shared" si="9"/>
        <v/>
      </c>
      <c r="F239" s="295" t="str">
        <f t="shared" si="10"/>
        <v>否</v>
      </c>
      <c r="G239" s="160" t="str">
        <f t="shared" si="11"/>
        <v>项</v>
      </c>
    </row>
    <row r="240" ht="36" hidden="1" customHeight="1" spans="1:7">
      <c r="A240" s="474">
        <v>2013813</v>
      </c>
      <c r="B240" s="327" t="s">
        <v>268</v>
      </c>
      <c r="C240" s="395">
        <f>VLOOKUP(A240,'[3]23'!$A:$C,3,FALSE)</f>
        <v>0</v>
      </c>
      <c r="D240" s="395">
        <f>VLOOKUP(A240,'[3]23'!$A:$F,6,FALSE)</f>
        <v>0</v>
      </c>
      <c r="E240" s="332" t="str">
        <f t="shared" si="9"/>
        <v/>
      </c>
      <c r="F240" s="295" t="str">
        <f t="shared" si="10"/>
        <v>否</v>
      </c>
      <c r="G240" s="160" t="str">
        <f t="shared" si="11"/>
        <v>项</v>
      </c>
    </row>
    <row r="241" ht="36" hidden="1" customHeight="1" spans="1:7">
      <c r="A241" s="474">
        <v>2013814</v>
      </c>
      <c r="B241" s="327" t="s">
        <v>269</v>
      </c>
      <c r="C241" s="395">
        <f>VLOOKUP(A241,'[3]23'!$A:$C,3,FALSE)</f>
        <v>0</v>
      </c>
      <c r="D241" s="395">
        <f>VLOOKUP(A241,'[3]23'!$A:$F,6,FALSE)</f>
        <v>0</v>
      </c>
      <c r="E241" s="332" t="str">
        <f t="shared" si="9"/>
        <v/>
      </c>
      <c r="F241" s="295" t="str">
        <f t="shared" si="10"/>
        <v>否</v>
      </c>
      <c r="G241" s="160" t="str">
        <f t="shared" si="11"/>
        <v>项</v>
      </c>
    </row>
    <row r="242" ht="36" hidden="1" customHeight="1" spans="1:7">
      <c r="A242" s="474">
        <v>2013815</v>
      </c>
      <c r="B242" s="327" t="s">
        <v>270</v>
      </c>
      <c r="C242" s="395">
        <f>VLOOKUP(A242,'[3]23'!$A:$C,3,FALSE)</f>
        <v>0</v>
      </c>
      <c r="D242" s="395">
        <f>VLOOKUP(A242,'[3]23'!$A:$F,6,FALSE)</f>
        <v>0</v>
      </c>
      <c r="E242" s="332" t="str">
        <f t="shared" si="9"/>
        <v/>
      </c>
      <c r="F242" s="295" t="str">
        <f t="shared" si="10"/>
        <v>否</v>
      </c>
      <c r="G242" s="160" t="str">
        <f t="shared" si="11"/>
        <v>项</v>
      </c>
    </row>
    <row r="243" ht="36" customHeight="1" spans="1:7">
      <c r="A243" s="474">
        <v>2013816</v>
      </c>
      <c r="B243" s="327" t="s">
        <v>271</v>
      </c>
      <c r="C243" s="473">
        <f>VLOOKUP(A243,'[3]23'!$A:$C,3,FALSE)</f>
        <v>2</v>
      </c>
      <c r="D243" s="473">
        <f>VLOOKUP(A243,'[3]23'!$A:$F,6,FALSE)</f>
        <v>2</v>
      </c>
      <c r="E243" s="333">
        <f t="shared" si="9"/>
        <v>0</v>
      </c>
      <c r="F243" s="295" t="str">
        <f t="shared" si="10"/>
        <v>是</v>
      </c>
      <c r="G243" s="160" t="str">
        <f t="shared" si="11"/>
        <v>项</v>
      </c>
    </row>
    <row r="244" ht="36" hidden="1" customHeight="1" spans="1:7">
      <c r="A244" s="474">
        <v>2013850</v>
      </c>
      <c r="B244" s="327" t="s">
        <v>146</v>
      </c>
      <c r="C244" s="395">
        <f>VLOOKUP(A244,'[3]23'!$A:$C,3,FALSE)</f>
        <v>0</v>
      </c>
      <c r="D244" s="395">
        <f>VLOOKUP(A244,'[3]23'!$A:$F,6,FALSE)</f>
        <v>0</v>
      </c>
      <c r="E244" s="332" t="str">
        <f t="shared" si="9"/>
        <v/>
      </c>
      <c r="F244" s="295" t="str">
        <f t="shared" si="10"/>
        <v>否</v>
      </c>
      <c r="G244" s="160" t="str">
        <f t="shared" si="11"/>
        <v>项</v>
      </c>
    </row>
    <row r="245" ht="36" hidden="1" customHeight="1" spans="1:7">
      <c r="A245" s="474">
        <v>2013899</v>
      </c>
      <c r="B245" s="327" t="s">
        <v>272</v>
      </c>
      <c r="C245" s="395">
        <f>VLOOKUP(A245,'[3]23'!$A:$C,3,FALSE)</f>
        <v>0</v>
      </c>
      <c r="D245" s="395">
        <f>VLOOKUP(A245,'[3]23'!$A:$F,6,FALSE)</f>
        <v>0</v>
      </c>
      <c r="E245" s="332" t="str">
        <f t="shared" si="9"/>
        <v/>
      </c>
      <c r="F245" s="295" t="str">
        <f t="shared" si="10"/>
        <v>否</v>
      </c>
      <c r="G245" s="160" t="str">
        <f t="shared" si="11"/>
        <v>项</v>
      </c>
    </row>
    <row r="246" ht="36" customHeight="1" spans="1:7">
      <c r="A246" s="472">
        <v>20199</v>
      </c>
      <c r="B246" s="323" t="s">
        <v>273</v>
      </c>
      <c r="C246" s="473">
        <f>VLOOKUP(A246,'[3]23'!$A:$C,3,FALSE)</f>
        <v>6297</v>
      </c>
      <c r="D246" s="473">
        <f>VLOOKUP(A246,'[3]23'!$A:$F,6,FALSE)</f>
        <v>500</v>
      </c>
      <c r="E246" s="333">
        <f t="shared" si="9"/>
        <v>-0.9206</v>
      </c>
      <c r="F246" s="295" t="str">
        <f t="shared" si="10"/>
        <v>是</v>
      </c>
      <c r="G246" s="160" t="str">
        <f t="shared" si="11"/>
        <v>款</v>
      </c>
    </row>
    <row r="247" ht="36" hidden="1" customHeight="1" spans="1:7">
      <c r="A247" s="474">
        <v>2019901</v>
      </c>
      <c r="B247" s="327" t="s">
        <v>274</v>
      </c>
      <c r="C247" s="395">
        <f>VLOOKUP(A247,'[3]23'!$A:$C,3,FALSE)</f>
        <v>0</v>
      </c>
      <c r="D247" s="395">
        <f>VLOOKUP(A247,'[3]23'!$A:$F,6,FALSE)</f>
        <v>0</v>
      </c>
      <c r="E247" s="332" t="str">
        <f t="shared" si="9"/>
        <v/>
      </c>
      <c r="F247" s="295" t="str">
        <f t="shared" si="10"/>
        <v>否</v>
      </c>
      <c r="G247" s="160" t="str">
        <f t="shared" si="11"/>
        <v>项</v>
      </c>
    </row>
    <row r="248" ht="36" customHeight="1" spans="1:7">
      <c r="A248" s="474">
        <v>2019999</v>
      </c>
      <c r="B248" s="327" t="s">
        <v>275</v>
      </c>
      <c r="C248" s="473">
        <f>VLOOKUP(A248,'[3]23'!$A:$C,3,FALSE)</f>
        <v>6297</v>
      </c>
      <c r="D248" s="473">
        <f>VLOOKUP(A248,'[3]23'!$A:$F,6,FALSE)</f>
        <v>500</v>
      </c>
      <c r="E248" s="333">
        <f t="shared" si="9"/>
        <v>-0.9206</v>
      </c>
      <c r="F248" s="295" t="str">
        <f t="shared" si="10"/>
        <v>是</v>
      </c>
      <c r="G248" s="160" t="str">
        <f t="shared" si="11"/>
        <v>项</v>
      </c>
    </row>
    <row r="249" ht="36" hidden="1" customHeight="1" spans="1:7">
      <c r="A249" s="478" t="s">
        <v>276</v>
      </c>
      <c r="B249" s="479" t="s">
        <v>277</v>
      </c>
      <c r="C249" s="395">
        <f>VLOOKUP(A249,'[3]23'!$A:$C,3,FALSE)</f>
        <v>0</v>
      </c>
      <c r="D249" s="395">
        <f>VLOOKUP(A249,'[3]23'!$A:$F,6,FALSE)</f>
        <v>0</v>
      </c>
      <c r="E249" s="332" t="str">
        <f t="shared" si="9"/>
        <v/>
      </c>
      <c r="F249" s="295" t="str">
        <f t="shared" si="10"/>
        <v>否</v>
      </c>
      <c r="G249" s="160" t="str">
        <f t="shared" si="11"/>
        <v>项</v>
      </c>
    </row>
    <row r="250" ht="36" customHeight="1" spans="1:7">
      <c r="A250" s="472">
        <v>202</v>
      </c>
      <c r="B250" s="323" t="s">
        <v>73</v>
      </c>
      <c r="C250" s="473">
        <f>VLOOKUP(A250,'[3]23'!$A:$C,3,FALSE)</f>
        <v>0</v>
      </c>
      <c r="D250" s="473">
        <f>VLOOKUP(A250,'[3]23'!$A:$F,6,FALSE)</f>
        <v>0</v>
      </c>
      <c r="E250" s="333" t="str">
        <f t="shared" si="9"/>
        <v/>
      </c>
      <c r="F250" s="295" t="str">
        <f t="shared" si="10"/>
        <v>是</v>
      </c>
      <c r="G250" s="160" t="str">
        <f t="shared" si="11"/>
        <v>类</v>
      </c>
    </row>
    <row r="251" ht="36" hidden="1" customHeight="1" spans="1:7">
      <c r="A251" s="472">
        <v>20205</v>
      </c>
      <c r="B251" s="323" t="s">
        <v>278</v>
      </c>
      <c r="C251" s="395">
        <f>VLOOKUP(A251,'[3]23'!$A:$C,3,FALSE)</f>
        <v>0</v>
      </c>
      <c r="D251" s="395">
        <f>VLOOKUP(A251,'[3]23'!$A:$F,6,FALSE)</f>
        <v>0</v>
      </c>
      <c r="E251" s="332" t="str">
        <f t="shared" si="9"/>
        <v/>
      </c>
      <c r="F251" s="295" t="str">
        <f t="shared" si="10"/>
        <v>否</v>
      </c>
      <c r="G251" s="160" t="str">
        <f t="shared" si="11"/>
        <v>款</v>
      </c>
    </row>
    <row r="252" ht="36" hidden="1" customHeight="1" spans="1:7">
      <c r="A252" s="472">
        <v>20299</v>
      </c>
      <c r="B252" s="323" t="s">
        <v>279</v>
      </c>
      <c r="C252" s="395">
        <f>VLOOKUP(A252,'[3]23'!$A:$C,3,FALSE)</f>
        <v>0</v>
      </c>
      <c r="D252" s="395">
        <f>VLOOKUP(A252,'[3]23'!$A:$F,6,FALSE)</f>
        <v>0</v>
      </c>
      <c r="E252" s="332" t="str">
        <f t="shared" si="9"/>
        <v/>
      </c>
      <c r="F252" s="295" t="str">
        <f t="shared" si="10"/>
        <v>否</v>
      </c>
      <c r="G252" s="160" t="str">
        <f t="shared" si="11"/>
        <v>款</v>
      </c>
    </row>
    <row r="253" ht="36" customHeight="1" spans="1:7">
      <c r="A253" s="472">
        <v>203</v>
      </c>
      <c r="B253" s="323" t="s">
        <v>75</v>
      </c>
      <c r="C253" s="473">
        <f>VLOOKUP(A253,'[3]23'!$A:$C,3,FALSE)</f>
        <v>91</v>
      </c>
      <c r="D253" s="473">
        <f>VLOOKUP(A253,'[3]23'!$A:$F,6,FALSE)</f>
        <v>91</v>
      </c>
      <c r="E253" s="333">
        <f t="shared" si="9"/>
        <v>0</v>
      </c>
      <c r="F253" s="295" t="str">
        <f t="shared" si="10"/>
        <v>是</v>
      </c>
      <c r="G253" s="160" t="str">
        <f t="shared" si="11"/>
        <v>类</v>
      </c>
    </row>
    <row r="254" ht="36" hidden="1" customHeight="1" spans="1:7">
      <c r="A254" s="480">
        <v>20301</v>
      </c>
      <c r="B254" s="323" t="s">
        <v>280</v>
      </c>
      <c r="C254" s="395">
        <f>VLOOKUP(A254,'[3]23'!$A:$C,3,FALSE)</f>
        <v>0</v>
      </c>
      <c r="D254" s="395">
        <f>VLOOKUP(A254,'[3]23'!$A:$F,6,FALSE)</f>
        <v>0</v>
      </c>
      <c r="E254" s="332" t="str">
        <f t="shared" si="9"/>
        <v/>
      </c>
      <c r="F254" s="295" t="str">
        <f t="shared" si="10"/>
        <v>否</v>
      </c>
      <c r="G254" s="160" t="str">
        <f t="shared" si="11"/>
        <v>款</v>
      </c>
    </row>
    <row r="255" ht="36" hidden="1" customHeight="1" spans="1:7">
      <c r="A255" s="481">
        <v>2030101</v>
      </c>
      <c r="B255" s="327" t="s">
        <v>281</v>
      </c>
      <c r="C255" s="395">
        <f>VLOOKUP(A255,'[3]23'!$A:$C,3,FALSE)</f>
        <v>0</v>
      </c>
      <c r="D255" s="395">
        <f>VLOOKUP(A255,'[3]23'!$A:$F,6,FALSE)</f>
        <v>0</v>
      </c>
      <c r="E255" s="332" t="str">
        <f t="shared" si="9"/>
        <v/>
      </c>
      <c r="F255" s="295" t="str">
        <f t="shared" si="10"/>
        <v>否</v>
      </c>
      <c r="G255" s="160" t="str">
        <f t="shared" si="11"/>
        <v>项</v>
      </c>
    </row>
    <row r="256" ht="36" hidden="1" customHeight="1" spans="1:7">
      <c r="A256" s="480">
        <v>20304</v>
      </c>
      <c r="B256" s="323" t="s">
        <v>282</v>
      </c>
      <c r="C256" s="395">
        <f>VLOOKUP(A256,'[3]23'!$A:$C,3,FALSE)</f>
        <v>0</v>
      </c>
      <c r="D256" s="395">
        <f>VLOOKUP(A256,'[3]23'!$A:$F,6,FALSE)</f>
        <v>0</v>
      </c>
      <c r="E256" s="332" t="str">
        <f t="shared" si="9"/>
        <v/>
      </c>
      <c r="F256" s="295" t="str">
        <f t="shared" si="10"/>
        <v>否</v>
      </c>
      <c r="G256" s="160" t="str">
        <f t="shared" si="11"/>
        <v>款</v>
      </c>
    </row>
    <row r="257" ht="36" hidden="1" customHeight="1" spans="1:7">
      <c r="A257" s="481">
        <v>2030401</v>
      </c>
      <c r="B257" s="327" t="s">
        <v>283</v>
      </c>
      <c r="C257" s="395">
        <f>VLOOKUP(A257,'[3]23'!$A:$C,3,FALSE)</f>
        <v>0</v>
      </c>
      <c r="D257" s="395">
        <f>VLOOKUP(A257,'[3]23'!$A:$F,6,FALSE)</f>
        <v>0</v>
      </c>
      <c r="E257" s="332" t="str">
        <f t="shared" si="9"/>
        <v/>
      </c>
      <c r="F257" s="295" t="str">
        <f t="shared" si="10"/>
        <v>否</v>
      </c>
      <c r="G257" s="160" t="str">
        <f t="shared" si="11"/>
        <v>项</v>
      </c>
    </row>
    <row r="258" ht="36" hidden="1" customHeight="1" spans="1:7">
      <c r="A258" s="480">
        <v>20305</v>
      </c>
      <c r="B258" s="323" t="s">
        <v>284</v>
      </c>
      <c r="C258" s="395">
        <f>VLOOKUP(A258,'[3]23'!$A:$C,3,FALSE)</f>
        <v>0</v>
      </c>
      <c r="D258" s="395">
        <f>VLOOKUP(A258,'[3]23'!$A:$F,6,FALSE)</f>
        <v>0</v>
      </c>
      <c r="E258" s="332" t="str">
        <f t="shared" si="9"/>
        <v/>
      </c>
      <c r="F258" s="295" t="str">
        <f t="shared" si="10"/>
        <v>否</v>
      </c>
      <c r="G258" s="160" t="str">
        <f t="shared" si="11"/>
        <v>款</v>
      </c>
    </row>
    <row r="259" ht="36" hidden="1" customHeight="1" spans="1:7">
      <c r="A259" s="481">
        <v>2030501</v>
      </c>
      <c r="B259" s="327" t="s">
        <v>285</v>
      </c>
      <c r="C259" s="395">
        <f>VLOOKUP(A259,'[3]23'!$A:$C,3,FALSE)</f>
        <v>0</v>
      </c>
      <c r="D259" s="395">
        <f>VLOOKUP(A259,'[3]23'!$A:$F,6,FALSE)</f>
        <v>0</v>
      </c>
      <c r="E259" s="332" t="str">
        <f t="shared" si="9"/>
        <v/>
      </c>
      <c r="F259" s="295" t="str">
        <f t="shared" si="10"/>
        <v>否</v>
      </c>
      <c r="G259" s="160" t="str">
        <f t="shared" si="11"/>
        <v>项</v>
      </c>
    </row>
    <row r="260" ht="36" customHeight="1" spans="1:7">
      <c r="A260" s="472">
        <v>20306</v>
      </c>
      <c r="B260" s="323" t="s">
        <v>286</v>
      </c>
      <c r="C260" s="473">
        <f>VLOOKUP(A260,'[3]23'!$A:$C,3,FALSE)</f>
        <v>91</v>
      </c>
      <c r="D260" s="473">
        <f>VLOOKUP(A260,'[3]23'!$A:$F,6,FALSE)</f>
        <v>91</v>
      </c>
      <c r="E260" s="333">
        <f t="shared" ref="E260:E323" si="12">IFERROR(D260/C260-1,"")</f>
        <v>0</v>
      </c>
      <c r="F260" s="295" t="str">
        <f t="shared" ref="F260:F323" si="13">IF(LEN(A260)=3,"是",IF(B260&lt;&gt;"",IF(SUM(C260:D260)&lt;&gt;0,"是","否"),"是"))</f>
        <v>是</v>
      </c>
      <c r="G260" s="160" t="str">
        <f t="shared" ref="G260:G323" si="14">IF(LEN(A260)=3,"类",IF(LEN(A260)=5,"款","项"))</f>
        <v>款</v>
      </c>
    </row>
    <row r="261" ht="36" customHeight="1" spans="1:7">
      <c r="A261" s="474">
        <v>2030601</v>
      </c>
      <c r="B261" s="327" t="s">
        <v>287</v>
      </c>
      <c r="C261" s="473">
        <f>VLOOKUP(A261,'[3]23'!$A:$C,3,FALSE)</f>
        <v>43</v>
      </c>
      <c r="D261" s="473">
        <f>VLOOKUP(A261,'[3]23'!$A:$F,6,FALSE)</f>
        <v>43</v>
      </c>
      <c r="E261" s="333">
        <f t="shared" si="12"/>
        <v>0</v>
      </c>
      <c r="F261" s="295" t="str">
        <f t="shared" si="13"/>
        <v>是</v>
      </c>
      <c r="G261" s="160" t="str">
        <f t="shared" si="14"/>
        <v>项</v>
      </c>
    </row>
    <row r="262" ht="36" hidden="1" customHeight="1" spans="1:7">
      <c r="A262" s="474">
        <v>2030602</v>
      </c>
      <c r="B262" s="327" t="s">
        <v>288</v>
      </c>
      <c r="C262" s="395">
        <f>VLOOKUP(A262,'[3]23'!$A:$C,3,FALSE)</f>
        <v>0</v>
      </c>
      <c r="D262" s="395">
        <f>VLOOKUP(A262,'[3]23'!$A:$F,6,FALSE)</f>
        <v>0</v>
      </c>
      <c r="E262" s="332" t="str">
        <f t="shared" si="12"/>
        <v/>
      </c>
      <c r="F262" s="295" t="str">
        <f t="shared" si="13"/>
        <v>否</v>
      </c>
      <c r="G262" s="160" t="str">
        <f t="shared" si="14"/>
        <v>项</v>
      </c>
    </row>
    <row r="263" ht="36" hidden="1" customHeight="1" spans="1:7">
      <c r="A263" s="474">
        <v>2030603</v>
      </c>
      <c r="B263" s="327" t="s">
        <v>289</v>
      </c>
      <c r="C263" s="395">
        <f>VLOOKUP(A263,'[3]23'!$A:$C,3,FALSE)</f>
        <v>0</v>
      </c>
      <c r="D263" s="395">
        <f>VLOOKUP(A263,'[3]23'!$A:$F,6,FALSE)</f>
        <v>0</v>
      </c>
      <c r="E263" s="332" t="str">
        <f t="shared" si="12"/>
        <v/>
      </c>
      <c r="F263" s="295" t="str">
        <f t="shared" si="13"/>
        <v>否</v>
      </c>
      <c r="G263" s="160" t="str">
        <f t="shared" si="14"/>
        <v>项</v>
      </c>
    </row>
    <row r="264" ht="36" hidden="1" customHeight="1" spans="1:7">
      <c r="A264" s="474">
        <v>2030604</v>
      </c>
      <c r="B264" s="327" t="s">
        <v>290</v>
      </c>
      <c r="C264" s="395">
        <f>VLOOKUP(A264,'[3]23'!$A:$C,3,FALSE)</f>
        <v>0</v>
      </c>
      <c r="D264" s="395">
        <f>VLOOKUP(A264,'[3]23'!$A:$F,6,FALSE)</f>
        <v>0</v>
      </c>
      <c r="E264" s="332" t="str">
        <f t="shared" si="12"/>
        <v/>
      </c>
      <c r="F264" s="295" t="str">
        <f t="shared" si="13"/>
        <v>否</v>
      </c>
      <c r="G264" s="160" t="str">
        <f t="shared" si="14"/>
        <v>项</v>
      </c>
    </row>
    <row r="265" ht="36" hidden="1" customHeight="1" spans="1:7">
      <c r="A265" s="474">
        <v>2030605</v>
      </c>
      <c r="B265" s="327" t="s">
        <v>291</v>
      </c>
      <c r="C265" s="395">
        <f>VLOOKUP(A265,'[3]23'!$A:$C,3,FALSE)</f>
        <v>0</v>
      </c>
      <c r="D265" s="395">
        <f>VLOOKUP(A265,'[3]23'!$A:$F,6,FALSE)</f>
        <v>0</v>
      </c>
      <c r="E265" s="332" t="str">
        <f t="shared" si="12"/>
        <v/>
      </c>
      <c r="F265" s="295" t="str">
        <f t="shared" si="13"/>
        <v>否</v>
      </c>
      <c r="G265" s="160" t="str">
        <f t="shared" si="14"/>
        <v>项</v>
      </c>
    </row>
    <row r="266" ht="36" hidden="1" customHeight="1" spans="1:7">
      <c r="A266" s="474">
        <v>2030606</v>
      </c>
      <c r="B266" s="327" t="s">
        <v>292</v>
      </c>
      <c r="C266" s="395">
        <f>VLOOKUP(A266,'[3]23'!$A:$C,3,FALSE)</f>
        <v>0</v>
      </c>
      <c r="D266" s="395">
        <f>VLOOKUP(A266,'[3]23'!$A:$F,6,FALSE)</f>
        <v>0</v>
      </c>
      <c r="E266" s="332" t="str">
        <f t="shared" si="12"/>
        <v/>
      </c>
      <c r="F266" s="295" t="str">
        <f t="shared" si="13"/>
        <v>否</v>
      </c>
      <c r="G266" s="160" t="str">
        <f t="shared" si="14"/>
        <v>项</v>
      </c>
    </row>
    <row r="267" ht="36" customHeight="1" spans="1:7">
      <c r="A267" s="474">
        <v>2030607</v>
      </c>
      <c r="B267" s="327" t="s">
        <v>293</v>
      </c>
      <c r="C267" s="473">
        <f>VLOOKUP(A267,'[3]23'!$A:$C,3,FALSE)</f>
        <v>48</v>
      </c>
      <c r="D267" s="473">
        <f>VLOOKUP(A267,'[3]23'!$A:$F,6,FALSE)</f>
        <v>48</v>
      </c>
      <c r="E267" s="333">
        <f t="shared" si="12"/>
        <v>0</v>
      </c>
      <c r="F267" s="295" t="str">
        <f t="shared" si="13"/>
        <v>是</v>
      </c>
      <c r="G267" s="160" t="str">
        <f t="shared" si="14"/>
        <v>项</v>
      </c>
    </row>
    <row r="268" ht="36" hidden="1" customHeight="1" spans="1:7">
      <c r="A268" s="474">
        <v>2030608</v>
      </c>
      <c r="B268" s="327" t="s">
        <v>294</v>
      </c>
      <c r="C268" s="395">
        <f>VLOOKUP(A268,'[3]23'!$A:$C,3,FALSE)</f>
        <v>0</v>
      </c>
      <c r="D268" s="395">
        <f>VLOOKUP(A268,'[3]23'!$A:$F,6,FALSE)</f>
        <v>0</v>
      </c>
      <c r="E268" s="332" t="str">
        <f t="shared" si="12"/>
        <v/>
      </c>
      <c r="F268" s="295" t="str">
        <f t="shared" si="13"/>
        <v>否</v>
      </c>
      <c r="G268" s="160" t="str">
        <f t="shared" si="14"/>
        <v>项</v>
      </c>
    </row>
    <row r="269" ht="36" hidden="1" customHeight="1" spans="1:7">
      <c r="A269" s="474">
        <v>2030699</v>
      </c>
      <c r="B269" s="327" t="s">
        <v>295</v>
      </c>
      <c r="C269" s="395">
        <f>VLOOKUP(A269,'[3]23'!$A:$C,3,FALSE)</f>
        <v>0</v>
      </c>
      <c r="D269" s="395">
        <f>VLOOKUP(A269,'[3]23'!$A:$F,6,FALSE)</f>
        <v>0</v>
      </c>
      <c r="E269" s="332" t="str">
        <f t="shared" si="12"/>
        <v/>
      </c>
      <c r="F269" s="295" t="str">
        <f t="shared" si="13"/>
        <v>否</v>
      </c>
      <c r="G269" s="160" t="str">
        <f t="shared" si="14"/>
        <v>项</v>
      </c>
    </row>
    <row r="270" ht="36" hidden="1" customHeight="1" spans="1:7">
      <c r="A270" s="472">
        <v>20399</v>
      </c>
      <c r="B270" s="323" t="s">
        <v>296</v>
      </c>
      <c r="C270" s="395">
        <f>VLOOKUP(A270,'[3]23'!$A:$C,3,FALSE)</f>
        <v>0</v>
      </c>
      <c r="D270" s="395">
        <f>VLOOKUP(A270,'[3]23'!$A:$F,6,FALSE)</f>
        <v>0</v>
      </c>
      <c r="E270" s="332" t="str">
        <f t="shared" si="12"/>
        <v/>
      </c>
      <c r="F270" s="295" t="str">
        <f t="shared" si="13"/>
        <v>否</v>
      </c>
      <c r="G270" s="160" t="str">
        <f t="shared" si="14"/>
        <v>款</v>
      </c>
    </row>
    <row r="271" ht="36" hidden="1" customHeight="1" spans="1:7">
      <c r="A271" s="481">
        <v>2039999</v>
      </c>
      <c r="B271" s="327" t="s">
        <v>297</v>
      </c>
      <c r="C271" s="395">
        <f>VLOOKUP(A271,'[3]23'!$A:$C,3,FALSE)</f>
        <v>0</v>
      </c>
      <c r="D271" s="395">
        <f>VLOOKUP(A271,'[3]23'!$A:$F,6,FALSE)</f>
        <v>0</v>
      </c>
      <c r="E271" s="332" t="str">
        <f t="shared" si="12"/>
        <v/>
      </c>
      <c r="F271" s="295" t="str">
        <f t="shared" si="13"/>
        <v>否</v>
      </c>
      <c r="G271" s="160" t="str">
        <f t="shared" si="14"/>
        <v>项</v>
      </c>
    </row>
    <row r="272" ht="36" hidden="1" customHeight="1" spans="1:7">
      <c r="A272" s="478" t="s">
        <v>298</v>
      </c>
      <c r="B272" s="479" t="s">
        <v>277</v>
      </c>
      <c r="C272" s="395">
        <f>VLOOKUP(A272,'[3]23'!$A:$C,3,FALSE)</f>
        <v>0</v>
      </c>
      <c r="D272" s="395">
        <f>VLOOKUP(A272,'[3]23'!$A:$F,6,FALSE)</f>
        <v>0</v>
      </c>
      <c r="E272" s="332" t="str">
        <f t="shared" si="12"/>
        <v/>
      </c>
      <c r="F272" s="295" t="str">
        <f t="shared" si="13"/>
        <v>否</v>
      </c>
      <c r="G272" s="160" t="str">
        <f t="shared" si="14"/>
        <v>项</v>
      </c>
    </row>
    <row r="273" ht="36" customHeight="1" spans="1:7">
      <c r="A273" s="472">
        <v>204</v>
      </c>
      <c r="B273" s="323" t="s">
        <v>77</v>
      </c>
      <c r="C273" s="473">
        <f>VLOOKUP(A273,'[3]23'!$A:$C,3,FALSE)</f>
        <v>9123</v>
      </c>
      <c r="D273" s="473">
        <f>VLOOKUP(A273,'[3]23'!$A:$F,6,FALSE)</f>
        <v>9155</v>
      </c>
      <c r="E273" s="333">
        <f t="shared" si="12"/>
        <v>0.0035</v>
      </c>
      <c r="F273" s="295" t="str">
        <f t="shared" si="13"/>
        <v>是</v>
      </c>
      <c r="G273" s="160" t="str">
        <f t="shared" si="14"/>
        <v>类</v>
      </c>
    </row>
    <row r="274" ht="36" hidden="1" customHeight="1" spans="1:7">
      <c r="A274" s="472">
        <v>20401</v>
      </c>
      <c r="B274" s="323" t="s">
        <v>299</v>
      </c>
      <c r="C274" s="395">
        <f>VLOOKUP(A274,'[3]23'!$A:$C,3,FALSE)</f>
        <v>0</v>
      </c>
      <c r="D274" s="395">
        <f>VLOOKUP(A274,'[3]23'!$A:$F,6,FALSE)</f>
        <v>0</v>
      </c>
      <c r="E274" s="332" t="str">
        <f t="shared" si="12"/>
        <v/>
      </c>
      <c r="F274" s="295" t="str">
        <f t="shared" si="13"/>
        <v>否</v>
      </c>
      <c r="G274" s="160" t="str">
        <f t="shared" si="14"/>
        <v>款</v>
      </c>
    </row>
    <row r="275" ht="36" hidden="1" customHeight="1" spans="1:7">
      <c r="A275" s="474">
        <v>2040101</v>
      </c>
      <c r="B275" s="327" t="s">
        <v>300</v>
      </c>
      <c r="C275" s="395">
        <f>VLOOKUP(A275,'[3]23'!$A:$C,3,FALSE)</f>
        <v>0</v>
      </c>
      <c r="D275" s="395">
        <f>VLOOKUP(A275,'[3]23'!$A:$F,6,FALSE)</f>
        <v>0</v>
      </c>
      <c r="E275" s="332" t="str">
        <f t="shared" si="12"/>
        <v/>
      </c>
      <c r="F275" s="295" t="str">
        <f t="shared" si="13"/>
        <v>否</v>
      </c>
      <c r="G275" s="160" t="str">
        <f t="shared" si="14"/>
        <v>项</v>
      </c>
    </row>
    <row r="276" ht="36" hidden="1" customHeight="1" spans="1:7">
      <c r="A276" s="474">
        <v>2040199</v>
      </c>
      <c r="B276" s="327" t="s">
        <v>301</v>
      </c>
      <c r="C276" s="395">
        <f>VLOOKUP(A276,'[3]23'!$A:$C,3,FALSE)</f>
        <v>0</v>
      </c>
      <c r="D276" s="395">
        <f>VLOOKUP(A276,'[3]23'!$A:$F,6,FALSE)</f>
        <v>0</v>
      </c>
      <c r="E276" s="332" t="str">
        <f t="shared" si="12"/>
        <v/>
      </c>
      <c r="F276" s="295" t="str">
        <f t="shared" si="13"/>
        <v>否</v>
      </c>
      <c r="G276" s="160" t="str">
        <f t="shared" si="14"/>
        <v>项</v>
      </c>
    </row>
    <row r="277" ht="36" customHeight="1" spans="1:7">
      <c r="A277" s="472">
        <v>20402</v>
      </c>
      <c r="B277" s="323" t="s">
        <v>302</v>
      </c>
      <c r="C277" s="473">
        <f>VLOOKUP(A277,'[3]23'!$A:$C,3,FALSE)</f>
        <v>8165</v>
      </c>
      <c r="D277" s="473">
        <f>VLOOKUP(A277,'[3]23'!$A:$F,6,FALSE)</f>
        <v>8111</v>
      </c>
      <c r="E277" s="333">
        <f t="shared" si="12"/>
        <v>-0.0066</v>
      </c>
      <c r="F277" s="295" t="str">
        <f t="shared" si="13"/>
        <v>是</v>
      </c>
      <c r="G277" s="160" t="str">
        <f t="shared" si="14"/>
        <v>款</v>
      </c>
    </row>
    <row r="278" ht="36" customHeight="1" spans="1:7">
      <c r="A278" s="474">
        <v>2040201</v>
      </c>
      <c r="B278" s="327" t="s">
        <v>137</v>
      </c>
      <c r="C278" s="473">
        <f>VLOOKUP(A278,'[3]23'!$A:$C,3,FALSE)</f>
        <v>6400</v>
      </c>
      <c r="D278" s="473">
        <f>VLOOKUP(A278,'[3]23'!$A:$F,6,FALSE)</f>
        <v>6483</v>
      </c>
      <c r="E278" s="333">
        <f t="shared" si="12"/>
        <v>0.013</v>
      </c>
      <c r="F278" s="295" t="str">
        <f t="shared" si="13"/>
        <v>是</v>
      </c>
      <c r="G278" s="160" t="str">
        <f t="shared" si="14"/>
        <v>项</v>
      </c>
    </row>
    <row r="279" ht="36" customHeight="1" spans="1:7">
      <c r="A279" s="474">
        <v>2040202</v>
      </c>
      <c r="B279" s="327" t="s">
        <v>138</v>
      </c>
      <c r="C279" s="473">
        <f>VLOOKUP(A279,'[3]23'!$A:$C,3,FALSE)</f>
        <v>9</v>
      </c>
      <c r="D279" s="473">
        <f>VLOOKUP(A279,'[3]23'!$A:$F,6,FALSE)</f>
        <v>9</v>
      </c>
      <c r="E279" s="333">
        <f t="shared" si="12"/>
        <v>0</v>
      </c>
      <c r="F279" s="295" t="str">
        <f t="shared" si="13"/>
        <v>是</v>
      </c>
      <c r="G279" s="160" t="str">
        <f t="shared" si="14"/>
        <v>项</v>
      </c>
    </row>
    <row r="280" ht="36" hidden="1" customHeight="1" spans="1:7">
      <c r="A280" s="474">
        <v>2040203</v>
      </c>
      <c r="B280" s="327" t="s">
        <v>139</v>
      </c>
      <c r="C280" s="395">
        <f>VLOOKUP(A280,'[3]23'!$A:$C,3,FALSE)</f>
        <v>0</v>
      </c>
      <c r="D280" s="395">
        <f>VLOOKUP(A280,'[3]23'!$A:$F,6,FALSE)</f>
        <v>0</v>
      </c>
      <c r="E280" s="332" t="str">
        <f t="shared" si="12"/>
        <v/>
      </c>
      <c r="F280" s="295" t="str">
        <f t="shared" si="13"/>
        <v>否</v>
      </c>
      <c r="G280" s="160" t="str">
        <f t="shared" si="14"/>
        <v>项</v>
      </c>
    </row>
    <row r="281" ht="36" customHeight="1" spans="1:7">
      <c r="A281" s="474">
        <v>2040219</v>
      </c>
      <c r="B281" s="327" t="s">
        <v>178</v>
      </c>
      <c r="C281" s="473">
        <f>VLOOKUP(A281,'[3]23'!$A:$C,3,FALSE)</f>
        <v>92</v>
      </c>
      <c r="D281" s="473">
        <f>VLOOKUP(A281,'[3]23'!$A:$F,6,FALSE)</f>
        <v>92</v>
      </c>
      <c r="E281" s="333">
        <f t="shared" si="12"/>
        <v>0</v>
      </c>
      <c r="F281" s="295" t="str">
        <f t="shared" si="13"/>
        <v>是</v>
      </c>
      <c r="G281" s="160" t="str">
        <f t="shared" si="14"/>
        <v>项</v>
      </c>
    </row>
    <row r="282" ht="36" customHeight="1" spans="1:7">
      <c r="A282" s="474">
        <v>2040220</v>
      </c>
      <c r="B282" s="327" t="s">
        <v>303</v>
      </c>
      <c r="C282" s="473">
        <f>VLOOKUP(A282,'[3]23'!$A:$C,3,FALSE)</f>
        <v>526</v>
      </c>
      <c r="D282" s="473">
        <f>VLOOKUP(A282,'[3]23'!$A:$F,6,FALSE)</f>
        <v>1027</v>
      </c>
      <c r="E282" s="333">
        <f t="shared" si="12"/>
        <v>0.9525</v>
      </c>
      <c r="F282" s="295" t="str">
        <f t="shared" si="13"/>
        <v>是</v>
      </c>
      <c r="G282" s="160" t="str">
        <f t="shared" si="14"/>
        <v>项</v>
      </c>
    </row>
    <row r="283" ht="36" hidden="1" customHeight="1" spans="1:7">
      <c r="A283" s="474">
        <v>2040221</v>
      </c>
      <c r="B283" s="327" t="s">
        <v>304</v>
      </c>
      <c r="C283" s="395">
        <f>VLOOKUP(A283,'[3]23'!$A:$C,3,FALSE)</f>
        <v>0</v>
      </c>
      <c r="D283" s="395">
        <f>VLOOKUP(A283,'[3]23'!$A:$F,6,FALSE)</f>
        <v>0</v>
      </c>
      <c r="E283" s="332" t="str">
        <f t="shared" si="12"/>
        <v/>
      </c>
      <c r="F283" s="295" t="str">
        <f t="shared" si="13"/>
        <v>否</v>
      </c>
      <c r="G283" s="160" t="str">
        <f t="shared" si="14"/>
        <v>项</v>
      </c>
    </row>
    <row r="284" ht="36" hidden="1" customHeight="1" spans="1:7">
      <c r="A284" s="474">
        <v>2040222</v>
      </c>
      <c r="B284" s="327" t="s">
        <v>305</v>
      </c>
      <c r="C284" s="395">
        <f>VLOOKUP(A284,'[3]23'!$A:$C,3,FALSE)</f>
        <v>0</v>
      </c>
      <c r="D284" s="395">
        <f>VLOOKUP(A284,'[3]23'!$A:$F,6,FALSE)</f>
        <v>0</v>
      </c>
      <c r="E284" s="332" t="str">
        <f t="shared" si="12"/>
        <v/>
      </c>
      <c r="F284" s="295" t="str">
        <f t="shared" si="13"/>
        <v>否</v>
      </c>
      <c r="G284" s="160" t="str">
        <f t="shared" si="14"/>
        <v>项</v>
      </c>
    </row>
    <row r="285" ht="36" hidden="1" customHeight="1" spans="1:7">
      <c r="A285" s="474">
        <v>2040223</v>
      </c>
      <c r="B285" s="327" t="s">
        <v>306</v>
      </c>
      <c r="C285" s="395">
        <f>VLOOKUP(A285,'[3]23'!$A:$C,3,FALSE)</f>
        <v>0</v>
      </c>
      <c r="D285" s="395">
        <f>VLOOKUP(A285,'[3]23'!$A:$F,6,FALSE)</f>
        <v>0</v>
      </c>
      <c r="E285" s="332" t="str">
        <f t="shared" si="12"/>
        <v/>
      </c>
      <c r="F285" s="295" t="str">
        <f t="shared" si="13"/>
        <v>否</v>
      </c>
      <c r="G285" s="160" t="str">
        <f t="shared" si="14"/>
        <v>项</v>
      </c>
    </row>
    <row r="286" ht="36" hidden="1" customHeight="1" spans="1:7">
      <c r="A286" s="474">
        <v>2040250</v>
      </c>
      <c r="B286" s="327" t="s">
        <v>146</v>
      </c>
      <c r="C286" s="395">
        <f>VLOOKUP(A286,'[3]23'!$A:$C,3,FALSE)</f>
        <v>0</v>
      </c>
      <c r="D286" s="395">
        <f>VLOOKUP(A286,'[3]23'!$A:$F,6,FALSE)</f>
        <v>0</v>
      </c>
      <c r="E286" s="332" t="str">
        <f t="shared" si="12"/>
        <v/>
      </c>
      <c r="F286" s="295" t="str">
        <f t="shared" si="13"/>
        <v>否</v>
      </c>
      <c r="G286" s="160" t="str">
        <f t="shared" si="14"/>
        <v>项</v>
      </c>
    </row>
    <row r="287" ht="36" customHeight="1" spans="1:7">
      <c r="A287" s="474">
        <v>2040299</v>
      </c>
      <c r="B287" s="327" t="s">
        <v>307</v>
      </c>
      <c r="C287" s="473">
        <f>VLOOKUP(A287,'[3]23'!$A:$C,3,FALSE)</f>
        <v>1138</v>
      </c>
      <c r="D287" s="473">
        <f>VLOOKUP(A287,'[3]23'!$A:$F,6,FALSE)</f>
        <v>500</v>
      </c>
      <c r="E287" s="333">
        <f t="shared" si="12"/>
        <v>-0.5606</v>
      </c>
      <c r="F287" s="295" t="str">
        <f t="shared" si="13"/>
        <v>是</v>
      </c>
      <c r="G287" s="160" t="str">
        <f t="shared" si="14"/>
        <v>项</v>
      </c>
    </row>
    <row r="288" ht="36" hidden="1" customHeight="1" spans="1:7">
      <c r="A288" s="472">
        <v>20403</v>
      </c>
      <c r="B288" s="323" t="s">
        <v>308</v>
      </c>
      <c r="C288" s="395">
        <f>VLOOKUP(A288,'[3]23'!$A:$C,3,FALSE)</f>
        <v>0</v>
      </c>
      <c r="D288" s="395">
        <f>VLOOKUP(A288,'[3]23'!$A:$F,6,FALSE)</f>
        <v>0</v>
      </c>
      <c r="E288" s="332" t="str">
        <f t="shared" si="12"/>
        <v/>
      </c>
      <c r="F288" s="295" t="str">
        <f t="shared" si="13"/>
        <v>否</v>
      </c>
      <c r="G288" s="160" t="str">
        <f t="shared" si="14"/>
        <v>款</v>
      </c>
    </row>
    <row r="289" ht="36" hidden="1" customHeight="1" spans="1:7">
      <c r="A289" s="474">
        <v>2040301</v>
      </c>
      <c r="B289" s="327" t="s">
        <v>137</v>
      </c>
      <c r="C289" s="395">
        <f>VLOOKUP(A289,'[3]23'!$A:$C,3,FALSE)</f>
        <v>0</v>
      </c>
      <c r="D289" s="395">
        <f>VLOOKUP(A289,'[3]23'!$A:$F,6,FALSE)</f>
        <v>0</v>
      </c>
      <c r="E289" s="332" t="str">
        <f t="shared" si="12"/>
        <v/>
      </c>
      <c r="F289" s="295" t="str">
        <f t="shared" si="13"/>
        <v>否</v>
      </c>
      <c r="G289" s="160" t="str">
        <f t="shared" si="14"/>
        <v>项</v>
      </c>
    </row>
    <row r="290" ht="36" hidden="1" customHeight="1" spans="1:7">
      <c r="A290" s="474">
        <v>2040302</v>
      </c>
      <c r="B290" s="327" t="s">
        <v>138</v>
      </c>
      <c r="C290" s="395">
        <f>VLOOKUP(A290,'[3]23'!$A:$C,3,FALSE)</f>
        <v>0</v>
      </c>
      <c r="D290" s="395">
        <f>VLOOKUP(A290,'[3]23'!$A:$F,6,FALSE)</f>
        <v>0</v>
      </c>
      <c r="E290" s="332" t="str">
        <f t="shared" si="12"/>
        <v/>
      </c>
      <c r="F290" s="295" t="str">
        <f t="shared" si="13"/>
        <v>否</v>
      </c>
      <c r="G290" s="160" t="str">
        <f t="shared" si="14"/>
        <v>项</v>
      </c>
    </row>
    <row r="291" ht="36" hidden="1" customHeight="1" spans="1:7">
      <c r="A291" s="474">
        <v>2040303</v>
      </c>
      <c r="B291" s="327" t="s">
        <v>139</v>
      </c>
      <c r="C291" s="395">
        <f>VLOOKUP(A291,'[3]23'!$A:$C,3,FALSE)</f>
        <v>0</v>
      </c>
      <c r="D291" s="395">
        <f>VLOOKUP(A291,'[3]23'!$A:$F,6,FALSE)</f>
        <v>0</v>
      </c>
      <c r="E291" s="332" t="str">
        <f t="shared" si="12"/>
        <v/>
      </c>
      <c r="F291" s="295" t="str">
        <f t="shared" si="13"/>
        <v>否</v>
      </c>
      <c r="G291" s="160" t="str">
        <f t="shared" si="14"/>
        <v>项</v>
      </c>
    </row>
    <row r="292" ht="36" hidden="1" customHeight="1" spans="1:7">
      <c r="A292" s="474">
        <v>2040304</v>
      </c>
      <c r="B292" s="327" t="s">
        <v>309</v>
      </c>
      <c r="C292" s="395">
        <f>VLOOKUP(A292,'[3]23'!$A:$C,3,FALSE)</f>
        <v>0</v>
      </c>
      <c r="D292" s="395">
        <f>VLOOKUP(A292,'[3]23'!$A:$F,6,FALSE)</f>
        <v>0</v>
      </c>
      <c r="E292" s="332" t="str">
        <f t="shared" si="12"/>
        <v/>
      </c>
      <c r="F292" s="295" t="str">
        <f t="shared" si="13"/>
        <v>否</v>
      </c>
      <c r="G292" s="160" t="str">
        <f t="shared" si="14"/>
        <v>项</v>
      </c>
    </row>
    <row r="293" ht="36" hidden="1" customHeight="1" spans="1:7">
      <c r="A293" s="474">
        <v>2040350</v>
      </c>
      <c r="B293" s="327" t="s">
        <v>146</v>
      </c>
      <c r="C293" s="395">
        <f>VLOOKUP(A293,'[3]23'!$A:$C,3,FALSE)</f>
        <v>0</v>
      </c>
      <c r="D293" s="395">
        <f>VLOOKUP(A293,'[3]23'!$A:$F,6,FALSE)</f>
        <v>0</v>
      </c>
      <c r="E293" s="332" t="str">
        <f t="shared" si="12"/>
        <v/>
      </c>
      <c r="F293" s="295" t="str">
        <f t="shared" si="13"/>
        <v>否</v>
      </c>
      <c r="G293" s="160" t="str">
        <f t="shared" si="14"/>
        <v>项</v>
      </c>
    </row>
    <row r="294" ht="36" hidden="1" customHeight="1" spans="1:7">
      <c r="A294" s="474">
        <v>2040399</v>
      </c>
      <c r="B294" s="327" t="s">
        <v>310</v>
      </c>
      <c r="C294" s="395">
        <f>VLOOKUP(A294,'[3]23'!$A:$C,3,FALSE)</f>
        <v>0</v>
      </c>
      <c r="D294" s="395">
        <f>VLOOKUP(A294,'[3]23'!$A:$F,6,FALSE)</f>
        <v>0</v>
      </c>
      <c r="E294" s="332" t="str">
        <f t="shared" si="12"/>
        <v/>
      </c>
      <c r="F294" s="295" t="str">
        <f t="shared" si="13"/>
        <v>否</v>
      </c>
      <c r="G294" s="160" t="str">
        <f t="shared" si="14"/>
        <v>项</v>
      </c>
    </row>
    <row r="295" ht="36" customHeight="1" spans="1:7">
      <c r="A295" s="472">
        <v>20404</v>
      </c>
      <c r="B295" s="323" t="s">
        <v>311</v>
      </c>
      <c r="C295" s="473">
        <f>VLOOKUP(A295,'[3]23'!$A:$C,3,FALSE)</f>
        <v>29</v>
      </c>
      <c r="D295" s="473">
        <f>VLOOKUP(A295,'[3]23'!$A:$F,6,FALSE)</f>
        <v>24</v>
      </c>
      <c r="E295" s="333">
        <f t="shared" si="12"/>
        <v>-0.1724</v>
      </c>
      <c r="F295" s="295" t="str">
        <f t="shared" si="13"/>
        <v>是</v>
      </c>
      <c r="G295" s="160" t="str">
        <f t="shared" si="14"/>
        <v>款</v>
      </c>
    </row>
    <row r="296" ht="36" customHeight="1" spans="1:7">
      <c r="A296" s="474">
        <v>2040401</v>
      </c>
      <c r="B296" s="327" t="s">
        <v>137</v>
      </c>
      <c r="C296" s="473">
        <f>VLOOKUP(A296,'[3]23'!$A:$C,3,FALSE)</f>
        <v>29</v>
      </c>
      <c r="D296" s="473">
        <f>VLOOKUP(A296,'[3]23'!$A:$F,6,FALSE)</f>
        <v>24</v>
      </c>
      <c r="E296" s="333">
        <f t="shared" si="12"/>
        <v>-0.1724</v>
      </c>
      <c r="F296" s="295" t="str">
        <f t="shared" si="13"/>
        <v>是</v>
      </c>
      <c r="G296" s="160" t="str">
        <f t="shared" si="14"/>
        <v>项</v>
      </c>
    </row>
    <row r="297" ht="36" hidden="1" customHeight="1" spans="1:7">
      <c r="A297" s="474">
        <v>2040402</v>
      </c>
      <c r="B297" s="327" t="s">
        <v>138</v>
      </c>
      <c r="C297" s="395">
        <f>VLOOKUP(A297,'[3]23'!$A:$C,3,FALSE)</f>
        <v>0</v>
      </c>
      <c r="D297" s="395">
        <f>VLOOKUP(A297,'[3]23'!$A:$F,6,FALSE)</f>
        <v>0</v>
      </c>
      <c r="E297" s="332" t="str">
        <f t="shared" si="12"/>
        <v/>
      </c>
      <c r="F297" s="295" t="str">
        <f t="shared" si="13"/>
        <v>否</v>
      </c>
      <c r="G297" s="160" t="str">
        <f t="shared" si="14"/>
        <v>项</v>
      </c>
    </row>
    <row r="298" ht="36" hidden="1" customHeight="1" spans="1:7">
      <c r="A298" s="474">
        <v>2040403</v>
      </c>
      <c r="B298" s="327" t="s">
        <v>139</v>
      </c>
      <c r="C298" s="395">
        <f>VLOOKUP(A298,'[3]23'!$A:$C,3,FALSE)</f>
        <v>0</v>
      </c>
      <c r="D298" s="395">
        <f>VLOOKUP(A298,'[3]23'!$A:$F,6,FALSE)</f>
        <v>0</v>
      </c>
      <c r="E298" s="332" t="str">
        <f t="shared" si="12"/>
        <v/>
      </c>
      <c r="F298" s="295" t="str">
        <f t="shared" si="13"/>
        <v>否</v>
      </c>
      <c r="G298" s="160" t="str">
        <f t="shared" si="14"/>
        <v>项</v>
      </c>
    </row>
    <row r="299" ht="36" hidden="1" customHeight="1" spans="1:7">
      <c r="A299" s="474">
        <v>2040409</v>
      </c>
      <c r="B299" s="327" t="s">
        <v>312</v>
      </c>
      <c r="C299" s="395">
        <f>VLOOKUP(A299,'[3]23'!$A:$C,3,FALSE)</f>
        <v>0</v>
      </c>
      <c r="D299" s="395">
        <f>VLOOKUP(A299,'[3]23'!$A:$F,6,FALSE)</f>
        <v>0</v>
      </c>
      <c r="E299" s="332" t="str">
        <f t="shared" si="12"/>
        <v/>
      </c>
      <c r="F299" s="295" t="str">
        <f t="shared" si="13"/>
        <v>否</v>
      </c>
      <c r="G299" s="160" t="str">
        <f t="shared" si="14"/>
        <v>项</v>
      </c>
    </row>
    <row r="300" ht="36" hidden="1" customHeight="1" spans="1:7">
      <c r="A300" s="474">
        <v>2040410</v>
      </c>
      <c r="B300" s="327" t="s">
        <v>313</v>
      </c>
      <c r="C300" s="395">
        <f>VLOOKUP(A300,'[3]23'!$A:$C,3,FALSE)</f>
        <v>0</v>
      </c>
      <c r="D300" s="395">
        <f>VLOOKUP(A300,'[3]23'!$A:$F,6,FALSE)</f>
        <v>0</v>
      </c>
      <c r="E300" s="332" t="str">
        <f t="shared" si="12"/>
        <v/>
      </c>
      <c r="F300" s="295" t="str">
        <f t="shared" si="13"/>
        <v>否</v>
      </c>
      <c r="G300" s="160" t="str">
        <f t="shared" si="14"/>
        <v>项</v>
      </c>
    </row>
    <row r="301" ht="36" hidden="1" customHeight="1" spans="1:7">
      <c r="A301" s="474">
        <v>2040450</v>
      </c>
      <c r="B301" s="327" t="s">
        <v>146</v>
      </c>
      <c r="C301" s="395">
        <f>VLOOKUP(A301,'[3]23'!$A:$C,3,FALSE)</f>
        <v>0</v>
      </c>
      <c r="D301" s="395">
        <f>VLOOKUP(A301,'[3]23'!$A:$F,6,FALSE)</f>
        <v>0</v>
      </c>
      <c r="E301" s="332" t="str">
        <f t="shared" si="12"/>
        <v/>
      </c>
      <c r="F301" s="295" t="str">
        <f t="shared" si="13"/>
        <v>否</v>
      </c>
      <c r="G301" s="160" t="str">
        <f t="shared" si="14"/>
        <v>项</v>
      </c>
    </row>
    <row r="302" ht="36" hidden="1" customHeight="1" spans="1:7">
      <c r="A302" s="474">
        <v>2040499</v>
      </c>
      <c r="B302" s="327" t="s">
        <v>314</v>
      </c>
      <c r="C302" s="395">
        <f>VLOOKUP(A302,'[3]23'!$A:$C,3,FALSE)</f>
        <v>0</v>
      </c>
      <c r="D302" s="395">
        <f>VLOOKUP(A302,'[3]23'!$A:$F,6,FALSE)</f>
        <v>0</v>
      </c>
      <c r="E302" s="332" t="str">
        <f t="shared" si="12"/>
        <v/>
      </c>
      <c r="F302" s="295" t="str">
        <f t="shared" si="13"/>
        <v>否</v>
      </c>
      <c r="G302" s="160" t="str">
        <f t="shared" si="14"/>
        <v>项</v>
      </c>
    </row>
    <row r="303" ht="36" customHeight="1" spans="1:7">
      <c r="A303" s="472">
        <v>20405</v>
      </c>
      <c r="B303" s="323" t="s">
        <v>315</v>
      </c>
      <c r="C303" s="473">
        <f>VLOOKUP(A303,'[3]23'!$A:$C,3,FALSE)</f>
        <v>71</v>
      </c>
      <c r="D303" s="473">
        <f>VLOOKUP(A303,'[3]23'!$A:$F,6,FALSE)</f>
        <v>72</v>
      </c>
      <c r="E303" s="333">
        <f t="shared" si="12"/>
        <v>0.0141</v>
      </c>
      <c r="F303" s="295" t="str">
        <f t="shared" si="13"/>
        <v>是</v>
      </c>
      <c r="G303" s="160" t="str">
        <f t="shared" si="14"/>
        <v>款</v>
      </c>
    </row>
    <row r="304" ht="36" customHeight="1" spans="1:7">
      <c r="A304" s="474">
        <v>2040501</v>
      </c>
      <c r="B304" s="327" t="s">
        <v>137</v>
      </c>
      <c r="C304" s="473">
        <f>VLOOKUP(A304,'[3]23'!$A:$C,3,FALSE)</f>
        <v>51</v>
      </c>
      <c r="D304" s="473">
        <f>VLOOKUP(A304,'[3]23'!$A:$F,6,FALSE)</f>
        <v>52</v>
      </c>
      <c r="E304" s="333">
        <f t="shared" si="12"/>
        <v>0.0196</v>
      </c>
      <c r="F304" s="295" t="str">
        <f t="shared" si="13"/>
        <v>是</v>
      </c>
      <c r="G304" s="160" t="str">
        <f t="shared" si="14"/>
        <v>项</v>
      </c>
    </row>
    <row r="305" ht="36" hidden="1" customHeight="1" spans="1:7">
      <c r="A305" s="474">
        <v>2040502</v>
      </c>
      <c r="B305" s="327" t="s">
        <v>138</v>
      </c>
      <c r="C305" s="395">
        <f>VLOOKUP(A305,'[3]23'!$A:$C,3,FALSE)</f>
        <v>0</v>
      </c>
      <c r="D305" s="395">
        <f>VLOOKUP(A305,'[3]23'!$A:$F,6,FALSE)</f>
        <v>0</v>
      </c>
      <c r="E305" s="332" t="str">
        <f t="shared" si="12"/>
        <v/>
      </c>
      <c r="F305" s="295" t="str">
        <f t="shared" si="13"/>
        <v>否</v>
      </c>
      <c r="G305" s="160" t="str">
        <f t="shared" si="14"/>
        <v>项</v>
      </c>
    </row>
    <row r="306" ht="36" hidden="1" customHeight="1" spans="1:7">
      <c r="A306" s="474">
        <v>2040503</v>
      </c>
      <c r="B306" s="327" t="s">
        <v>139</v>
      </c>
      <c r="C306" s="395">
        <f>VLOOKUP(A306,'[3]23'!$A:$C,3,FALSE)</f>
        <v>0</v>
      </c>
      <c r="D306" s="395">
        <f>VLOOKUP(A306,'[3]23'!$A:$F,6,FALSE)</f>
        <v>0</v>
      </c>
      <c r="E306" s="332" t="str">
        <f t="shared" si="12"/>
        <v/>
      </c>
      <c r="F306" s="295" t="str">
        <f t="shared" si="13"/>
        <v>否</v>
      </c>
      <c r="G306" s="160" t="str">
        <f t="shared" si="14"/>
        <v>项</v>
      </c>
    </row>
    <row r="307" ht="36" hidden="1" customHeight="1" spans="1:7">
      <c r="A307" s="474">
        <v>2040504</v>
      </c>
      <c r="B307" s="327" t="s">
        <v>316</v>
      </c>
      <c r="C307" s="395">
        <f>VLOOKUP(A307,'[3]23'!$A:$C,3,FALSE)</f>
        <v>0</v>
      </c>
      <c r="D307" s="395">
        <f>VLOOKUP(A307,'[3]23'!$A:$F,6,FALSE)</f>
        <v>0</v>
      </c>
      <c r="E307" s="332" t="str">
        <f t="shared" si="12"/>
        <v/>
      </c>
      <c r="F307" s="295" t="str">
        <f t="shared" si="13"/>
        <v>否</v>
      </c>
      <c r="G307" s="160" t="str">
        <f t="shared" si="14"/>
        <v>项</v>
      </c>
    </row>
    <row r="308" ht="36" hidden="1" customHeight="1" spans="1:7">
      <c r="A308" s="474">
        <v>2040505</v>
      </c>
      <c r="B308" s="327" t="s">
        <v>317</v>
      </c>
      <c r="C308" s="395">
        <f>VLOOKUP(A308,'[3]23'!$A:$C,3,FALSE)</f>
        <v>0</v>
      </c>
      <c r="D308" s="395">
        <f>VLOOKUP(A308,'[3]23'!$A:$F,6,FALSE)</f>
        <v>0</v>
      </c>
      <c r="E308" s="332" t="str">
        <f t="shared" si="12"/>
        <v/>
      </c>
      <c r="F308" s="295" t="str">
        <f t="shared" si="13"/>
        <v>否</v>
      </c>
      <c r="G308" s="160" t="str">
        <f t="shared" si="14"/>
        <v>项</v>
      </c>
    </row>
    <row r="309" ht="36" hidden="1" customHeight="1" spans="1:7">
      <c r="A309" s="474">
        <v>2040506</v>
      </c>
      <c r="B309" s="327" t="s">
        <v>318</v>
      </c>
      <c r="C309" s="395">
        <f>VLOOKUP(A309,'[3]23'!$A:$C,3,FALSE)</f>
        <v>0</v>
      </c>
      <c r="D309" s="395">
        <f>VLOOKUP(A309,'[3]23'!$A:$F,6,FALSE)</f>
        <v>0</v>
      </c>
      <c r="E309" s="332" t="str">
        <f t="shared" si="12"/>
        <v/>
      </c>
      <c r="F309" s="295" t="str">
        <f t="shared" si="13"/>
        <v>否</v>
      </c>
      <c r="G309" s="160" t="str">
        <f t="shared" si="14"/>
        <v>项</v>
      </c>
    </row>
    <row r="310" ht="36" hidden="1" customHeight="1" spans="1:7">
      <c r="A310" s="474">
        <v>2040550</v>
      </c>
      <c r="B310" s="327" t="s">
        <v>146</v>
      </c>
      <c r="C310" s="395">
        <f>VLOOKUP(A310,'[3]23'!$A:$C,3,FALSE)</f>
        <v>0</v>
      </c>
      <c r="D310" s="395">
        <f>VLOOKUP(A310,'[3]23'!$A:$F,6,FALSE)</f>
        <v>0</v>
      </c>
      <c r="E310" s="332" t="str">
        <f t="shared" si="12"/>
        <v/>
      </c>
      <c r="F310" s="295" t="str">
        <f t="shared" si="13"/>
        <v>否</v>
      </c>
      <c r="G310" s="160" t="str">
        <f t="shared" si="14"/>
        <v>项</v>
      </c>
    </row>
    <row r="311" ht="36" customHeight="1" spans="1:7">
      <c r="A311" s="474">
        <v>2040599</v>
      </c>
      <c r="B311" s="327" t="s">
        <v>319</v>
      </c>
      <c r="C311" s="473">
        <f>VLOOKUP(A311,'[3]23'!$A:$C,3,FALSE)</f>
        <v>20</v>
      </c>
      <c r="D311" s="473">
        <f>VLOOKUP(A311,'[3]23'!$A:$F,6,FALSE)</f>
        <v>20</v>
      </c>
      <c r="E311" s="333">
        <f t="shared" si="12"/>
        <v>0</v>
      </c>
      <c r="F311" s="295" t="str">
        <f t="shared" si="13"/>
        <v>是</v>
      </c>
      <c r="G311" s="160" t="str">
        <f t="shared" si="14"/>
        <v>项</v>
      </c>
    </row>
    <row r="312" ht="36" customHeight="1" spans="1:7">
      <c r="A312" s="472">
        <v>20406</v>
      </c>
      <c r="B312" s="323" t="s">
        <v>320</v>
      </c>
      <c r="C312" s="473">
        <f>VLOOKUP(A312,'[3]23'!$A:$C,3,FALSE)</f>
        <v>845</v>
      </c>
      <c r="D312" s="473">
        <f>VLOOKUP(A312,'[3]23'!$A:$F,6,FALSE)</f>
        <v>937</v>
      </c>
      <c r="E312" s="333">
        <f t="shared" si="12"/>
        <v>0.1089</v>
      </c>
      <c r="F312" s="295" t="str">
        <f t="shared" si="13"/>
        <v>是</v>
      </c>
      <c r="G312" s="160" t="str">
        <f t="shared" si="14"/>
        <v>款</v>
      </c>
    </row>
    <row r="313" ht="36" customHeight="1" spans="1:7">
      <c r="A313" s="474">
        <v>2040601</v>
      </c>
      <c r="B313" s="327" t="s">
        <v>137</v>
      </c>
      <c r="C313" s="473">
        <f>VLOOKUP(A313,'[3]23'!$A:$C,3,FALSE)</f>
        <v>704</v>
      </c>
      <c r="D313" s="473">
        <f>VLOOKUP(A313,'[3]23'!$A:$F,6,FALSE)</f>
        <v>739</v>
      </c>
      <c r="E313" s="333">
        <f t="shared" si="12"/>
        <v>0.0497</v>
      </c>
      <c r="F313" s="295" t="str">
        <f t="shared" si="13"/>
        <v>是</v>
      </c>
      <c r="G313" s="160" t="str">
        <f t="shared" si="14"/>
        <v>项</v>
      </c>
    </row>
    <row r="314" ht="36" customHeight="1" spans="1:7">
      <c r="A314" s="474">
        <v>2040602</v>
      </c>
      <c r="B314" s="327" t="s">
        <v>138</v>
      </c>
      <c r="C314" s="473">
        <f>VLOOKUP(A314,'[3]23'!$A:$C,3,FALSE)</f>
        <v>25</v>
      </c>
      <c r="D314" s="473">
        <f>VLOOKUP(A314,'[3]23'!$A:$F,6,FALSE)</f>
        <v>25</v>
      </c>
      <c r="E314" s="333">
        <f t="shared" si="12"/>
        <v>0</v>
      </c>
      <c r="F314" s="295" t="str">
        <f t="shared" si="13"/>
        <v>是</v>
      </c>
      <c r="G314" s="160" t="str">
        <f t="shared" si="14"/>
        <v>项</v>
      </c>
    </row>
    <row r="315" ht="36" hidden="1" customHeight="1" spans="1:7">
      <c r="A315" s="474">
        <v>2040603</v>
      </c>
      <c r="B315" s="327" t="s">
        <v>139</v>
      </c>
      <c r="C315" s="395">
        <f>VLOOKUP(A315,'[3]23'!$A:$C,3,FALSE)</f>
        <v>0</v>
      </c>
      <c r="D315" s="395">
        <f>VLOOKUP(A315,'[3]23'!$A:$F,6,FALSE)</f>
        <v>0</v>
      </c>
      <c r="E315" s="332" t="str">
        <f t="shared" si="12"/>
        <v/>
      </c>
      <c r="F315" s="295" t="str">
        <f t="shared" si="13"/>
        <v>否</v>
      </c>
      <c r="G315" s="160" t="str">
        <f t="shared" si="14"/>
        <v>项</v>
      </c>
    </row>
    <row r="316" ht="36" hidden="1" customHeight="1" spans="1:7">
      <c r="A316" s="474">
        <v>2040604</v>
      </c>
      <c r="B316" s="327" t="s">
        <v>321</v>
      </c>
      <c r="C316" s="395">
        <f>VLOOKUP(A316,'[3]23'!$A:$C,3,FALSE)</f>
        <v>0</v>
      </c>
      <c r="D316" s="395">
        <f>VLOOKUP(A316,'[3]23'!$A:$F,6,FALSE)</f>
        <v>0</v>
      </c>
      <c r="E316" s="332" t="str">
        <f t="shared" si="12"/>
        <v/>
      </c>
      <c r="F316" s="295" t="str">
        <f t="shared" si="13"/>
        <v>否</v>
      </c>
      <c r="G316" s="160" t="str">
        <f t="shared" si="14"/>
        <v>项</v>
      </c>
    </row>
    <row r="317" ht="36" customHeight="1" spans="1:7">
      <c r="A317" s="474">
        <v>2040605</v>
      </c>
      <c r="B317" s="327" t="s">
        <v>322</v>
      </c>
      <c r="C317" s="473">
        <f>VLOOKUP(A317,'[3]23'!$A:$C,3,FALSE)</f>
        <v>20</v>
      </c>
      <c r="D317" s="473">
        <f>VLOOKUP(A317,'[3]23'!$A:$F,6,FALSE)</f>
        <v>20</v>
      </c>
      <c r="E317" s="333">
        <f t="shared" si="12"/>
        <v>0</v>
      </c>
      <c r="F317" s="295" t="str">
        <f t="shared" si="13"/>
        <v>是</v>
      </c>
      <c r="G317" s="160" t="str">
        <f t="shared" si="14"/>
        <v>项</v>
      </c>
    </row>
    <row r="318" ht="36" hidden="1" customHeight="1" spans="1:7">
      <c r="A318" s="482">
        <v>2040606</v>
      </c>
      <c r="B318" s="327" t="s">
        <v>323</v>
      </c>
      <c r="C318" s="395">
        <f>VLOOKUP(A318,'[3]23'!$A:$C,3,FALSE)</f>
        <v>0</v>
      </c>
      <c r="D318" s="395">
        <f>VLOOKUP(A318,'[3]23'!$A:$F,6,FALSE)</f>
        <v>0</v>
      </c>
      <c r="E318" s="332" t="str">
        <f t="shared" si="12"/>
        <v/>
      </c>
      <c r="F318" s="295" t="str">
        <f t="shared" si="13"/>
        <v>否</v>
      </c>
      <c r="G318" s="160" t="str">
        <f t="shared" si="14"/>
        <v>项</v>
      </c>
    </row>
    <row r="319" ht="36" customHeight="1" spans="1:7">
      <c r="A319" s="482">
        <v>2040607</v>
      </c>
      <c r="B319" s="327" t="s">
        <v>324</v>
      </c>
      <c r="C319" s="473">
        <f>VLOOKUP(A319,'[3]23'!$A:$C,3,FALSE)</f>
        <v>36</v>
      </c>
      <c r="D319" s="473">
        <f>VLOOKUP(A319,'[3]23'!$A:$F,6,FALSE)</f>
        <v>36</v>
      </c>
      <c r="E319" s="333">
        <f t="shared" si="12"/>
        <v>0</v>
      </c>
      <c r="F319" s="295" t="str">
        <f t="shared" si="13"/>
        <v>是</v>
      </c>
      <c r="G319" s="160" t="str">
        <f t="shared" si="14"/>
        <v>项</v>
      </c>
    </row>
    <row r="320" ht="36" hidden="1" customHeight="1" spans="1:7">
      <c r="A320" s="474">
        <v>2040608</v>
      </c>
      <c r="B320" s="327" t="s">
        <v>325</v>
      </c>
      <c r="C320" s="395">
        <f>VLOOKUP(A320,'[3]23'!$A:$C,3,FALSE)</f>
        <v>0</v>
      </c>
      <c r="D320" s="395">
        <f>VLOOKUP(A320,'[3]23'!$A:$F,6,FALSE)</f>
        <v>0</v>
      </c>
      <c r="E320" s="332" t="str">
        <f t="shared" si="12"/>
        <v/>
      </c>
      <c r="F320" s="295" t="str">
        <f t="shared" si="13"/>
        <v>否</v>
      </c>
      <c r="G320" s="160" t="str">
        <f t="shared" si="14"/>
        <v>项</v>
      </c>
    </row>
    <row r="321" ht="36" hidden="1" customHeight="1" spans="1:7">
      <c r="A321" s="474">
        <v>2040609</v>
      </c>
      <c r="B321" s="327" t="s">
        <v>326</v>
      </c>
      <c r="C321" s="395">
        <f>VLOOKUP(A321,'[3]23'!$A:$C,3,FALSE)</f>
        <v>0</v>
      </c>
      <c r="D321" s="395">
        <f>VLOOKUP(A321,'[3]23'!$A:$F,6,FALSE)</f>
        <v>0</v>
      </c>
      <c r="E321" s="332" t="str">
        <f t="shared" si="12"/>
        <v/>
      </c>
      <c r="F321" s="295" t="str">
        <f t="shared" si="13"/>
        <v>否</v>
      </c>
      <c r="G321" s="160" t="str">
        <f t="shared" si="14"/>
        <v>项</v>
      </c>
    </row>
    <row r="322" ht="36" customHeight="1" spans="1:7">
      <c r="A322" s="474">
        <v>2040610</v>
      </c>
      <c r="B322" s="327" t="s">
        <v>327</v>
      </c>
      <c r="C322" s="473">
        <f>VLOOKUP(A322,'[3]23'!$A:$C,3,FALSE)</f>
        <v>7</v>
      </c>
      <c r="D322" s="473">
        <f>VLOOKUP(A322,'[3]23'!$A:$F,6,FALSE)</f>
        <v>7</v>
      </c>
      <c r="E322" s="333">
        <f t="shared" si="12"/>
        <v>0</v>
      </c>
      <c r="F322" s="295" t="str">
        <f t="shared" si="13"/>
        <v>是</v>
      </c>
      <c r="G322" s="160" t="str">
        <f t="shared" si="14"/>
        <v>项</v>
      </c>
    </row>
    <row r="323" ht="36" hidden="1" customHeight="1" spans="1:7">
      <c r="A323" s="474">
        <v>2040611</v>
      </c>
      <c r="B323" s="327" t="s">
        <v>328</v>
      </c>
      <c r="C323" s="395">
        <f>VLOOKUP(A323,'[3]23'!$A:$C,3,FALSE)</f>
        <v>0</v>
      </c>
      <c r="D323" s="395">
        <f>VLOOKUP(A323,'[3]23'!$A:$F,6,FALSE)</f>
        <v>0</v>
      </c>
      <c r="E323" s="332" t="str">
        <f t="shared" si="12"/>
        <v/>
      </c>
      <c r="F323" s="295" t="str">
        <f t="shared" si="13"/>
        <v>否</v>
      </c>
      <c r="G323" s="160" t="str">
        <f t="shared" si="14"/>
        <v>项</v>
      </c>
    </row>
    <row r="324" ht="36" customHeight="1" spans="1:7">
      <c r="A324" s="474">
        <v>2040612</v>
      </c>
      <c r="B324" s="327" t="s">
        <v>329</v>
      </c>
      <c r="C324" s="473">
        <f>VLOOKUP(A324,'[3]23'!$A:$C,3,FALSE)</f>
        <v>47</v>
      </c>
      <c r="D324" s="473">
        <f>VLOOKUP(A324,'[3]23'!$A:$F,6,FALSE)</f>
        <v>47</v>
      </c>
      <c r="E324" s="333">
        <f t="shared" ref="E324:E387" si="15">IFERROR(D324/C324-1,"")</f>
        <v>0</v>
      </c>
      <c r="F324" s="295" t="str">
        <f t="shared" ref="F324:F387" si="16">IF(LEN(A324)=3,"是",IF(B324&lt;&gt;"",IF(SUM(C324:D324)&lt;&gt;0,"是","否"),"是"))</f>
        <v>是</v>
      </c>
      <c r="G324" s="160" t="str">
        <f t="shared" ref="G324:G387" si="17">IF(LEN(A324)=3,"类",IF(LEN(A324)=5,"款","项"))</f>
        <v>项</v>
      </c>
    </row>
    <row r="325" ht="36" hidden="1" customHeight="1" spans="1:7">
      <c r="A325" s="474">
        <v>2040613</v>
      </c>
      <c r="B325" s="327" t="s">
        <v>178</v>
      </c>
      <c r="C325" s="395">
        <f>VLOOKUP(A325,'[3]23'!$A:$C,3,FALSE)</f>
        <v>0</v>
      </c>
      <c r="D325" s="395">
        <f>VLOOKUP(A325,'[3]23'!$A:$F,6,FALSE)</f>
        <v>0</v>
      </c>
      <c r="E325" s="332" t="str">
        <f t="shared" si="15"/>
        <v/>
      </c>
      <c r="F325" s="295" t="str">
        <f t="shared" si="16"/>
        <v>否</v>
      </c>
      <c r="G325" s="160" t="str">
        <f t="shared" si="17"/>
        <v>项</v>
      </c>
    </row>
    <row r="326" ht="36" hidden="1" customHeight="1" spans="1:7">
      <c r="A326" s="474">
        <v>2040650</v>
      </c>
      <c r="B326" s="327" t="s">
        <v>146</v>
      </c>
      <c r="C326" s="395">
        <f>VLOOKUP(A326,'[3]23'!$A:$C,3,FALSE)</f>
        <v>0</v>
      </c>
      <c r="D326" s="395">
        <f>VLOOKUP(A326,'[3]23'!$A:$F,6,FALSE)</f>
        <v>0</v>
      </c>
      <c r="E326" s="332" t="str">
        <f t="shared" si="15"/>
        <v/>
      </c>
      <c r="F326" s="295" t="str">
        <f t="shared" si="16"/>
        <v>否</v>
      </c>
      <c r="G326" s="160" t="str">
        <f t="shared" si="17"/>
        <v>项</v>
      </c>
    </row>
    <row r="327" ht="36" customHeight="1" spans="1:7">
      <c r="A327" s="474">
        <v>2040699</v>
      </c>
      <c r="B327" s="327" t="s">
        <v>330</v>
      </c>
      <c r="C327" s="473">
        <f>VLOOKUP(A327,'[3]23'!$A:$C,3,FALSE)</f>
        <v>6</v>
      </c>
      <c r="D327" s="473">
        <f>VLOOKUP(A327,'[3]23'!$A:$F,6,FALSE)</f>
        <v>63</v>
      </c>
      <c r="E327" s="333">
        <f t="shared" si="15"/>
        <v>9.5</v>
      </c>
      <c r="F327" s="295" t="str">
        <f t="shared" si="16"/>
        <v>是</v>
      </c>
      <c r="G327" s="160" t="str">
        <f t="shared" si="17"/>
        <v>项</v>
      </c>
    </row>
    <row r="328" ht="36" hidden="1" customHeight="1" spans="1:7">
      <c r="A328" s="472">
        <v>20407</v>
      </c>
      <c r="B328" s="323" t="s">
        <v>331</v>
      </c>
      <c r="C328" s="395">
        <f>VLOOKUP(A328,'[3]23'!$A:$C,3,FALSE)</f>
        <v>0</v>
      </c>
      <c r="D328" s="395">
        <f>VLOOKUP(A328,'[3]23'!$A:$F,6,FALSE)</f>
        <v>0</v>
      </c>
      <c r="E328" s="332" t="str">
        <f t="shared" si="15"/>
        <v/>
      </c>
      <c r="F328" s="295" t="str">
        <f t="shared" si="16"/>
        <v>否</v>
      </c>
      <c r="G328" s="160" t="str">
        <f t="shared" si="17"/>
        <v>款</v>
      </c>
    </row>
    <row r="329" ht="36" hidden="1" customHeight="1" spans="1:7">
      <c r="A329" s="474">
        <v>2040701</v>
      </c>
      <c r="B329" s="327" t="s">
        <v>137</v>
      </c>
      <c r="C329" s="395">
        <f>VLOOKUP(A329,'[3]23'!$A:$C,3,FALSE)</f>
        <v>0</v>
      </c>
      <c r="D329" s="395">
        <f>VLOOKUP(A329,'[3]23'!$A:$F,6,FALSE)</f>
        <v>0</v>
      </c>
      <c r="E329" s="332" t="str">
        <f t="shared" si="15"/>
        <v/>
      </c>
      <c r="F329" s="295" t="str">
        <f t="shared" si="16"/>
        <v>否</v>
      </c>
      <c r="G329" s="160" t="str">
        <f t="shared" si="17"/>
        <v>项</v>
      </c>
    </row>
    <row r="330" ht="36" hidden="1" customHeight="1" spans="1:7">
      <c r="A330" s="474">
        <v>2040702</v>
      </c>
      <c r="B330" s="327" t="s">
        <v>138</v>
      </c>
      <c r="C330" s="395">
        <f>VLOOKUP(A330,'[3]23'!$A:$C,3,FALSE)</f>
        <v>0</v>
      </c>
      <c r="D330" s="395">
        <f>VLOOKUP(A330,'[3]23'!$A:$F,6,FALSE)</f>
        <v>0</v>
      </c>
      <c r="E330" s="332" t="str">
        <f t="shared" si="15"/>
        <v/>
      </c>
      <c r="F330" s="295" t="str">
        <f t="shared" si="16"/>
        <v>否</v>
      </c>
      <c r="G330" s="160" t="str">
        <f t="shared" si="17"/>
        <v>项</v>
      </c>
    </row>
    <row r="331" ht="36" hidden="1" customHeight="1" spans="1:7">
      <c r="A331" s="474">
        <v>2040703</v>
      </c>
      <c r="B331" s="327" t="s">
        <v>139</v>
      </c>
      <c r="C331" s="395">
        <f>VLOOKUP(A331,'[3]23'!$A:$C,3,FALSE)</f>
        <v>0</v>
      </c>
      <c r="D331" s="395">
        <f>VLOOKUP(A331,'[3]23'!$A:$F,6,FALSE)</f>
        <v>0</v>
      </c>
      <c r="E331" s="332" t="str">
        <f t="shared" si="15"/>
        <v/>
      </c>
      <c r="F331" s="295" t="str">
        <f t="shared" si="16"/>
        <v>否</v>
      </c>
      <c r="G331" s="160" t="str">
        <f t="shared" si="17"/>
        <v>项</v>
      </c>
    </row>
    <row r="332" ht="36" hidden="1" customHeight="1" spans="1:7">
      <c r="A332" s="474">
        <v>2040704</v>
      </c>
      <c r="B332" s="327" t="s">
        <v>332</v>
      </c>
      <c r="C332" s="395">
        <f>VLOOKUP(A332,'[3]23'!$A:$C,3,FALSE)</f>
        <v>0</v>
      </c>
      <c r="D332" s="395">
        <f>VLOOKUP(A332,'[3]23'!$A:$F,6,FALSE)</f>
        <v>0</v>
      </c>
      <c r="E332" s="332" t="str">
        <f t="shared" si="15"/>
        <v/>
      </c>
      <c r="F332" s="295" t="str">
        <f t="shared" si="16"/>
        <v>否</v>
      </c>
      <c r="G332" s="160" t="str">
        <f t="shared" si="17"/>
        <v>项</v>
      </c>
    </row>
    <row r="333" ht="36" hidden="1" customHeight="1" spans="1:7">
      <c r="A333" s="474">
        <v>2040705</v>
      </c>
      <c r="B333" s="327" t="s">
        <v>333</v>
      </c>
      <c r="C333" s="395">
        <f>VLOOKUP(A333,'[3]23'!$A:$C,3,FALSE)</f>
        <v>0</v>
      </c>
      <c r="D333" s="395">
        <f>VLOOKUP(A333,'[3]23'!$A:$F,6,FALSE)</f>
        <v>0</v>
      </c>
      <c r="E333" s="332" t="str">
        <f t="shared" si="15"/>
        <v/>
      </c>
      <c r="F333" s="295" t="str">
        <f t="shared" si="16"/>
        <v>否</v>
      </c>
      <c r="G333" s="160" t="str">
        <f t="shared" si="17"/>
        <v>项</v>
      </c>
    </row>
    <row r="334" ht="36" hidden="1" customHeight="1" spans="1:7">
      <c r="A334" s="474">
        <v>2040706</v>
      </c>
      <c r="B334" s="327" t="s">
        <v>334</v>
      </c>
      <c r="C334" s="395">
        <f>VLOOKUP(A334,'[3]23'!$A:$C,3,FALSE)</f>
        <v>0</v>
      </c>
      <c r="D334" s="395">
        <f>VLOOKUP(A334,'[3]23'!$A:$F,6,FALSE)</f>
        <v>0</v>
      </c>
      <c r="E334" s="332" t="str">
        <f t="shared" si="15"/>
        <v/>
      </c>
      <c r="F334" s="295" t="str">
        <f t="shared" si="16"/>
        <v>否</v>
      </c>
      <c r="G334" s="160" t="str">
        <f t="shared" si="17"/>
        <v>项</v>
      </c>
    </row>
    <row r="335" ht="36" hidden="1" customHeight="1" spans="1:7">
      <c r="A335" s="474">
        <v>2040707</v>
      </c>
      <c r="B335" s="327" t="s">
        <v>178</v>
      </c>
      <c r="C335" s="395">
        <f>VLOOKUP(A335,'[3]23'!$A:$C,3,FALSE)</f>
        <v>0</v>
      </c>
      <c r="D335" s="395">
        <f>VLOOKUP(A335,'[3]23'!$A:$F,6,FALSE)</f>
        <v>0</v>
      </c>
      <c r="E335" s="332" t="str">
        <f t="shared" si="15"/>
        <v/>
      </c>
      <c r="F335" s="295" t="str">
        <f t="shared" si="16"/>
        <v>否</v>
      </c>
      <c r="G335" s="160" t="str">
        <f t="shared" si="17"/>
        <v>项</v>
      </c>
    </row>
    <row r="336" ht="36" hidden="1" customHeight="1" spans="1:7">
      <c r="A336" s="474">
        <v>2040750</v>
      </c>
      <c r="B336" s="327" t="s">
        <v>146</v>
      </c>
      <c r="C336" s="395">
        <f>VLOOKUP(A336,'[3]23'!$A:$C,3,FALSE)</f>
        <v>0</v>
      </c>
      <c r="D336" s="395">
        <f>VLOOKUP(A336,'[3]23'!$A:$F,6,FALSE)</f>
        <v>0</v>
      </c>
      <c r="E336" s="332" t="str">
        <f t="shared" si="15"/>
        <v/>
      </c>
      <c r="F336" s="295" t="str">
        <f t="shared" si="16"/>
        <v>否</v>
      </c>
      <c r="G336" s="160" t="str">
        <f t="shared" si="17"/>
        <v>项</v>
      </c>
    </row>
    <row r="337" ht="36" hidden="1" customHeight="1" spans="1:7">
      <c r="A337" s="474">
        <v>2040799</v>
      </c>
      <c r="B337" s="327" t="s">
        <v>335</v>
      </c>
      <c r="C337" s="395">
        <f>VLOOKUP(A337,'[3]23'!$A:$C,3,FALSE)</f>
        <v>0</v>
      </c>
      <c r="D337" s="395">
        <f>VLOOKUP(A337,'[3]23'!$A:$F,6,FALSE)</f>
        <v>0</v>
      </c>
      <c r="E337" s="332" t="str">
        <f t="shared" si="15"/>
        <v/>
      </c>
      <c r="F337" s="295" t="str">
        <f t="shared" si="16"/>
        <v>否</v>
      </c>
      <c r="G337" s="160" t="str">
        <f t="shared" si="17"/>
        <v>项</v>
      </c>
    </row>
    <row r="338" ht="36" hidden="1" customHeight="1" spans="1:7">
      <c r="A338" s="472">
        <v>20408</v>
      </c>
      <c r="B338" s="323" t="s">
        <v>336</v>
      </c>
      <c r="C338" s="395">
        <f>VLOOKUP(A338,'[3]23'!$A:$C,3,FALSE)</f>
        <v>0</v>
      </c>
      <c r="D338" s="395">
        <f>VLOOKUP(A338,'[3]23'!$A:$F,6,FALSE)</f>
        <v>0</v>
      </c>
      <c r="E338" s="332" t="str">
        <f t="shared" si="15"/>
        <v/>
      </c>
      <c r="F338" s="295" t="str">
        <f t="shared" si="16"/>
        <v>否</v>
      </c>
      <c r="G338" s="160" t="str">
        <f t="shared" si="17"/>
        <v>款</v>
      </c>
    </row>
    <row r="339" ht="36" hidden="1" customHeight="1" spans="1:7">
      <c r="A339" s="474">
        <v>2040801</v>
      </c>
      <c r="B339" s="327" t="s">
        <v>137</v>
      </c>
      <c r="C339" s="395">
        <f>VLOOKUP(A339,'[3]23'!$A:$C,3,FALSE)</f>
        <v>0</v>
      </c>
      <c r="D339" s="395">
        <f>VLOOKUP(A339,'[3]23'!$A:$F,6,FALSE)</f>
        <v>0</v>
      </c>
      <c r="E339" s="332" t="str">
        <f t="shared" si="15"/>
        <v/>
      </c>
      <c r="F339" s="295" t="str">
        <f t="shared" si="16"/>
        <v>否</v>
      </c>
      <c r="G339" s="160" t="str">
        <f t="shared" si="17"/>
        <v>项</v>
      </c>
    </row>
    <row r="340" ht="36" hidden="1" customHeight="1" spans="1:7">
      <c r="A340" s="474">
        <v>2040802</v>
      </c>
      <c r="B340" s="327" t="s">
        <v>138</v>
      </c>
      <c r="C340" s="395">
        <f>VLOOKUP(A340,'[3]23'!$A:$C,3,FALSE)</f>
        <v>0</v>
      </c>
      <c r="D340" s="395">
        <f>VLOOKUP(A340,'[3]23'!$A:$F,6,FALSE)</f>
        <v>0</v>
      </c>
      <c r="E340" s="332" t="str">
        <f t="shared" si="15"/>
        <v/>
      </c>
      <c r="F340" s="295" t="str">
        <f t="shared" si="16"/>
        <v>否</v>
      </c>
      <c r="G340" s="160" t="str">
        <f t="shared" si="17"/>
        <v>项</v>
      </c>
    </row>
    <row r="341" ht="36" hidden="1" customHeight="1" spans="1:7">
      <c r="A341" s="474">
        <v>2040803</v>
      </c>
      <c r="B341" s="327" t="s">
        <v>139</v>
      </c>
      <c r="C341" s="395">
        <f>VLOOKUP(A341,'[3]23'!$A:$C,3,FALSE)</f>
        <v>0</v>
      </c>
      <c r="D341" s="395">
        <f>VLOOKUP(A341,'[3]23'!$A:$F,6,FALSE)</f>
        <v>0</v>
      </c>
      <c r="E341" s="332" t="str">
        <f t="shared" si="15"/>
        <v/>
      </c>
      <c r="F341" s="295" t="str">
        <f t="shared" si="16"/>
        <v>否</v>
      </c>
      <c r="G341" s="160" t="str">
        <f t="shared" si="17"/>
        <v>项</v>
      </c>
    </row>
    <row r="342" ht="36" hidden="1" customHeight="1" spans="1:7">
      <c r="A342" s="474">
        <v>2040804</v>
      </c>
      <c r="B342" s="327" t="s">
        <v>337</v>
      </c>
      <c r="C342" s="395">
        <f>VLOOKUP(A342,'[3]23'!$A:$C,3,FALSE)</f>
        <v>0</v>
      </c>
      <c r="D342" s="395">
        <f>VLOOKUP(A342,'[3]23'!$A:$F,6,FALSE)</f>
        <v>0</v>
      </c>
      <c r="E342" s="332" t="str">
        <f t="shared" si="15"/>
        <v/>
      </c>
      <c r="F342" s="295" t="str">
        <f t="shared" si="16"/>
        <v>否</v>
      </c>
      <c r="G342" s="160" t="str">
        <f t="shared" si="17"/>
        <v>项</v>
      </c>
    </row>
    <row r="343" ht="36" hidden="1" customHeight="1" spans="1:7">
      <c r="A343" s="474">
        <v>2040805</v>
      </c>
      <c r="B343" s="327" t="s">
        <v>338</v>
      </c>
      <c r="C343" s="395">
        <f>VLOOKUP(A343,'[3]23'!$A:$C,3,FALSE)</f>
        <v>0</v>
      </c>
      <c r="D343" s="395">
        <f>VLOOKUP(A343,'[3]23'!$A:$F,6,FALSE)</f>
        <v>0</v>
      </c>
      <c r="E343" s="332" t="str">
        <f t="shared" si="15"/>
        <v/>
      </c>
      <c r="F343" s="295" t="str">
        <f t="shared" si="16"/>
        <v>否</v>
      </c>
      <c r="G343" s="160" t="str">
        <f t="shared" si="17"/>
        <v>项</v>
      </c>
    </row>
    <row r="344" ht="36" hidden="1" customHeight="1" spans="1:7">
      <c r="A344" s="474">
        <v>2040806</v>
      </c>
      <c r="B344" s="327" t="s">
        <v>339</v>
      </c>
      <c r="C344" s="395">
        <f>VLOOKUP(A344,'[3]23'!$A:$C,3,FALSE)</f>
        <v>0</v>
      </c>
      <c r="D344" s="395">
        <f>VLOOKUP(A344,'[3]23'!$A:$F,6,FALSE)</f>
        <v>0</v>
      </c>
      <c r="E344" s="332" t="str">
        <f t="shared" si="15"/>
        <v/>
      </c>
      <c r="F344" s="295" t="str">
        <f t="shared" si="16"/>
        <v>否</v>
      </c>
      <c r="G344" s="160" t="str">
        <f t="shared" si="17"/>
        <v>项</v>
      </c>
    </row>
    <row r="345" ht="36" hidden="1" customHeight="1" spans="1:7">
      <c r="A345" s="474">
        <v>2040807</v>
      </c>
      <c r="B345" s="327" t="s">
        <v>178</v>
      </c>
      <c r="C345" s="395">
        <f>VLOOKUP(A345,'[3]23'!$A:$C,3,FALSE)</f>
        <v>0</v>
      </c>
      <c r="D345" s="395">
        <f>VLOOKUP(A345,'[3]23'!$A:$F,6,FALSE)</f>
        <v>0</v>
      </c>
      <c r="E345" s="332" t="str">
        <f t="shared" si="15"/>
        <v/>
      </c>
      <c r="F345" s="295" t="str">
        <f t="shared" si="16"/>
        <v>否</v>
      </c>
      <c r="G345" s="160" t="str">
        <f t="shared" si="17"/>
        <v>项</v>
      </c>
    </row>
    <row r="346" ht="36" hidden="1" customHeight="1" spans="1:7">
      <c r="A346" s="474">
        <v>2040850</v>
      </c>
      <c r="B346" s="327" t="s">
        <v>146</v>
      </c>
      <c r="C346" s="395">
        <f>VLOOKUP(A346,'[3]23'!$A:$C,3,FALSE)</f>
        <v>0</v>
      </c>
      <c r="D346" s="395">
        <f>VLOOKUP(A346,'[3]23'!$A:$F,6,FALSE)</f>
        <v>0</v>
      </c>
      <c r="E346" s="332" t="str">
        <f t="shared" si="15"/>
        <v/>
      </c>
      <c r="F346" s="295" t="str">
        <f t="shared" si="16"/>
        <v>否</v>
      </c>
      <c r="G346" s="160" t="str">
        <f t="shared" si="17"/>
        <v>项</v>
      </c>
    </row>
    <row r="347" ht="36" hidden="1" customHeight="1" spans="1:7">
      <c r="A347" s="474">
        <v>2040899</v>
      </c>
      <c r="B347" s="327" t="s">
        <v>340</v>
      </c>
      <c r="C347" s="395">
        <f>VLOOKUP(A347,'[3]23'!$A:$C,3,FALSE)</f>
        <v>0</v>
      </c>
      <c r="D347" s="395">
        <f>VLOOKUP(A347,'[3]23'!$A:$F,6,FALSE)</f>
        <v>0</v>
      </c>
      <c r="E347" s="332" t="str">
        <f t="shared" si="15"/>
        <v/>
      </c>
      <c r="F347" s="295" t="str">
        <f t="shared" si="16"/>
        <v>否</v>
      </c>
      <c r="G347" s="160" t="str">
        <f t="shared" si="17"/>
        <v>项</v>
      </c>
    </row>
    <row r="348" ht="36" hidden="1" customHeight="1" spans="1:7">
      <c r="A348" s="472">
        <v>20409</v>
      </c>
      <c r="B348" s="323" t="s">
        <v>341</v>
      </c>
      <c r="C348" s="395">
        <f>VLOOKUP(A348,'[3]23'!$A:$C,3,FALSE)</f>
        <v>0</v>
      </c>
      <c r="D348" s="395">
        <f>VLOOKUP(A348,'[3]23'!$A:$F,6,FALSE)</f>
        <v>0</v>
      </c>
      <c r="E348" s="332" t="str">
        <f t="shared" si="15"/>
        <v/>
      </c>
      <c r="F348" s="295" t="str">
        <f t="shared" si="16"/>
        <v>否</v>
      </c>
      <c r="G348" s="160" t="str">
        <f t="shared" si="17"/>
        <v>款</v>
      </c>
    </row>
    <row r="349" ht="36" hidden="1" customHeight="1" spans="1:7">
      <c r="A349" s="474">
        <v>2040901</v>
      </c>
      <c r="B349" s="327" t="s">
        <v>137</v>
      </c>
      <c r="C349" s="395">
        <f>VLOOKUP(A349,'[3]23'!$A:$C,3,FALSE)</f>
        <v>0</v>
      </c>
      <c r="D349" s="395">
        <f>VLOOKUP(A349,'[3]23'!$A:$F,6,FALSE)</f>
        <v>0</v>
      </c>
      <c r="E349" s="332" t="str">
        <f t="shared" si="15"/>
        <v/>
      </c>
      <c r="F349" s="295" t="str">
        <f t="shared" si="16"/>
        <v>否</v>
      </c>
      <c r="G349" s="160" t="str">
        <f t="shared" si="17"/>
        <v>项</v>
      </c>
    </row>
    <row r="350" ht="36" hidden="1" customHeight="1" spans="1:7">
      <c r="A350" s="474">
        <v>2040902</v>
      </c>
      <c r="B350" s="327" t="s">
        <v>138</v>
      </c>
      <c r="C350" s="395">
        <f>VLOOKUP(A350,'[3]23'!$A:$C,3,FALSE)</f>
        <v>0</v>
      </c>
      <c r="D350" s="395">
        <f>VLOOKUP(A350,'[3]23'!$A:$F,6,FALSE)</f>
        <v>0</v>
      </c>
      <c r="E350" s="332" t="str">
        <f t="shared" si="15"/>
        <v/>
      </c>
      <c r="F350" s="295" t="str">
        <f t="shared" si="16"/>
        <v>否</v>
      </c>
      <c r="G350" s="160" t="str">
        <f t="shared" si="17"/>
        <v>项</v>
      </c>
    </row>
    <row r="351" ht="36" hidden="1" customHeight="1" spans="1:7">
      <c r="A351" s="474">
        <v>2040903</v>
      </c>
      <c r="B351" s="327" t="s">
        <v>139</v>
      </c>
      <c r="C351" s="395">
        <f>VLOOKUP(A351,'[3]23'!$A:$C,3,FALSE)</f>
        <v>0</v>
      </c>
      <c r="D351" s="395">
        <f>VLOOKUP(A351,'[3]23'!$A:$F,6,FALSE)</f>
        <v>0</v>
      </c>
      <c r="E351" s="332" t="str">
        <f t="shared" si="15"/>
        <v/>
      </c>
      <c r="F351" s="295" t="str">
        <f t="shared" si="16"/>
        <v>否</v>
      </c>
      <c r="G351" s="160" t="str">
        <f t="shared" si="17"/>
        <v>项</v>
      </c>
    </row>
    <row r="352" ht="36" hidden="1" customHeight="1" spans="1:7">
      <c r="A352" s="474">
        <v>2040904</v>
      </c>
      <c r="B352" s="327" t="s">
        <v>342</v>
      </c>
      <c r="C352" s="395">
        <f>VLOOKUP(A352,'[3]23'!$A:$C,3,FALSE)</f>
        <v>0</v>
      </c>
      <c r="D352" s="395">
        <f>VLOOKUP(A352,'[3]23'!$A:$F,6,FALSE)</f>
        <v>0</v>
      </c>
      <c r="E352" s="332" t="str">
        <f t="shared" si="15"/>
        <v/>
      </c>
      <c r="F352" s="295" t="str">
        <f t="shared" si="16"/>
        <v>否</v>
      </c>
      <c r="G352" s="160" t="str">
        <f t="shared" si="17"/>
        <v>项</v>
      </c>
    </row>
    <row r="353" ht="36" hidden="1" customHeight="1" spans="1:7">
      <c r="A353" s="474">
        <v>2040905</v>
      </c>
      <c r="B353" s="327" t="s">
        <v>343</v>
      </c>
      <c r="C353" s="395">
        <f>VLOOKUP(A353,'[3]23'!$A:$C,3,FALSE)</f>
        <v>0</v>
      </c>
      <c r="D353" s="395">
        <f>VLOOKUP(A353,'[3]23'!$A:$F,6,FALSE)</f>
        <v>0</v>
      </c>
      <c r="E353" s="332" t="str">
        <f t="shared" si="15"/>
        <v/>
      </c>
      <c r="F353" s="295" t="str">
        <f t="shared" si="16"/>
        <v>否</v>
      </c>
      <c r="G353" s="160" t="str">
        <f t="shared" si="17"/>
        <v>项</v>
      </c>
    </row>
    <row r="354" ht="36" hidden="1" customHeight="1" spans="1:7">
      <c r="A354" s="474">
        <v>2040950</v>
      </c>
      <c r="B354" s="327" t="s">
        <v>146</v>
      </c>
      <c r="C354" s="395">
        <f>VLOOKUP(A354,'[3]23'!$A:$C,3,FALSE)</f>
        <v>0</v>
      </c>
      <c r="D354" s="395">
        <f>VLOOKUP(A354,'[3]23'!$A:$F,6,FALSE)</f>
        <v>0</v>
      </c>
      <c r="E354" s="332" t="str">
        <f t="shared" si="15"/>
        <v/>
      </c>
      <c r="F354" s="295" t="str">
        <f t="shared" si="16"/>
        <v>否</v>
      </c>
      <c r="G354" s="160" t="str">
        <f t="shared" si="17"/>
        <v>项</v>
      </c>
    </row>
    <row r="355" ht="36" hidden="1" customHeight="1" spans="1:7">
      <c r="A355" s="474">
        <v>2040999</v>
      </c>
      <c r="B355" s="327" t="s">
        <v>344</v>
      </c>
      <c r="C355" s="395">
        <f>VLOOKUP(A355,'[3]23'!$A:$C,3,FALSE)</f>
        <v>0</v>
      </c>
      <c r="D355" s="395">
        <f>VLOOKUP(A355,'[3]23'!$A:$F,6,FALSE)</f>
        <v>0</v>
      </c>
      <c r="E355" s="332" t="str">
        <f t="shared" si="15"/>
        <v/>
      </c>
      <c r="F355" s="295" t="str">
        <f t="shared" si="16"/>
        <v>否</v>
      </c>
      <c r="G355" s="160" t="str">
        <f t="shared" si="17"/>
        <v>项</v>
      </c>
    </row>
    <row r="356" ht="36" hidden="1" customHeight="1" spans="1:7">
      <c r="A356" s="472">
        <v>20410</v>
      </c>
      <c r="B356" s="323" t="s">
        <v>345</v>
      </c>
      <c r="C356" s="395">
        <f>VLOOKUP(A356,'[3]23'!$A:$C,3,FALSE)</f>
        <v>0</v>
      </c>
      <c r="D356" s="395">
        <f>VLOOKUP(A356,'[3]23'!$A:$F,6,FALSE)</f>
        <v>0</v>
      </c>
      <c r="E356" s="332" t="str">
        <f t="shared" si="15"/>
        <v/>
      </c>
      <c r="F356" s="295" t="str">
        <f t="shared" si="16"/>
        <v>否</v>
      </c>
      <c r="G356" s="160" t="str">
        <f t="shared" si="17"/>
        <v>款</v>
      </c>
    </row>
    <row r="357" ht="36" hidden="1" customHeight="1" spans="1:7">
      <c r="A357" s="474">
        <v>2041001</v>
      </c>
      <c r="B357" s="327" t="s">
        <v>137</v>
      </c>
      <c r="C357" s="395">
        <f>VLOOKUP(A357,'[3]23'!$A:$C,3,FALSE)</f>
        <v>0</v>
      </c>
      <c r="D357" s="395">
        <f>VLOOKUP(A357,'[3]23'!$A:$F,6,FALSE)</f>
        <v>0</v>
      </c>
      <c r="E357" s="332" t="str">
        <f t="shared" si="15"/>
        <v/>
      </c>
      <c r="F357" s="295" t="str">
        <f t="shared" si="16"/>
        <v>否</v>
      </c>
      <c r="G357" s="160" t="str">
        <f t="shared" si="17"/>
        <v>项</v>
      </c>
    </row>
    <row r="358" ht="36" hidden="1" customHeight="1" spans="1:7">
      <c r="A358" s="474">
        <v>2041002</v>
      </c>
      <c r="B358" s="327" t="s">
        <v>138</v>
      </c>
      <c r="C358" s="395">
        <f>VLOOKUP(A358,'[3]23'!$A:$C,3,FALSE)</f>
        <v>0</v>
      </c>
      <c r="D358" s="395">
        <f>VLOOKUP(A358,'[3]23'!$A:$F,6,FALSE)</f>
        <v>0</v>
      </c>
      <c r="E358" s="332" t="str">
        <f t="shared" si="15"/>
        <v/>
      </c>
      <c r="F358" s="295" t="str">
        <f t="shared" si="16"/>
        <v>否</v>
      </c>
      <c r="G358" s="160" t="str">
        <f t="shared" si="17"/>
        <v>项</v>
      </c>
    </row>
    <row r="359" ht="36" hidden="1" customHeight="1" spans="1:7">
      <c r="A359" s="474">
        <v>2041006</v>
      </c>
      <c r="B359" s="327" t="s">
        <v>178</v>
      </c>
      <c r="C359" s="395">
        <f>VLOOKUP(A359,'[3]23'!$A:$C,3,FALSE)</f>
        <v>0</v>
      </c>
      <c r="D359" s="395">
        <f>VLOOKUP(A359,'[3]23'!$A:$F,6,FALSE)</f>
        <v>0</v>
      </c>
      <c r="E359" s="332" t="str">
        <f t="shared" si="15"/>
        <v/>
      </c>
      <c r="F359" s="295" t="str">
        <f t="shared" si="16"/>
        <v>否</v>
      </c>
      <c r="G359" s="160" t="str">
        <f t="shared" si="17"/>
        <v>项</v>
      </c>
    </row>
    <row r="360" ht="36" hidden="1" customHeight="1" spans="1:7">
      <c r="A360" s="474">
        <v>2041007</v>
      </c>
      <c r="B360" s="327" t="s">
        <v>346</v>
      </c>
      <c r="C360" s="395">
        <f>VLOOKUP(A360,'[3]23'!$A:$C,3,FALSE)</f>
        <v>0</v>
      </c>
      <c r="D360" s="395">
        <f>VLOOKUP(A360,'[3]23'!$A:$F,6,FALSE)</f>
        <v>0</v>
      </c>
      <c r="E360" s="332" t="str">
        <f t="shared" si="15"/>
        <v/>
      </c>
      <c r="F360" s="295" t="str">
        <f t="shared" si="16"/>
        <v>否</v>
      </c>
      <c r="G360" s="160" t="str">
        <f t="shared" si="17"/>
        <v>项</v>
      </c>
    </row>
    <row r="361" ht="36" hidden="1" customHeight="1" spans="1:7">
      <c r="A361" s="474">
        <v>2041099</v>
      </c>
      <c r="B361" s="327" t="s">
        <v>347</v>
      </c>
      <c r="C361" s="395">
        <f>VLOOKUP(A361,'[3]23'!$A:$C,3,FALSE)</f>
        <v>0</v>
      </c>
      <c r="D361" s="395">
        <f>VLOOKUP(A361,'[3]23'!$A:$F,6,FALSE)</f>
        <v>0</v>
      </c>
      <c r="E361" s="332" t="str">
        <f t="shared" si="15"/>
        <v/>
      </c>
      <c r="F361" s="295" t="str">
        <f t="shared" si="16"/>
        <v>否</v>
      </c>
      <c r="G361" s="160" t="str">
        <f t="shared" si="17"/>
        <v>项</v>
      </c>
    </row>
    <row r="362" ht="36" customHeight="1" spans="1:7">
      <c r="A362" s="472">
        <v>20499</v>
      </c>
      <c r="B362" s="323" t="s">
        <v>348</v>
      </c>
      <c r="C362" s="473">
        <f>VLOOKUP(A362,'[3]23'!$A:$C,3,FALSE)</f>
        <v>13</v>
      </c>
      <c r="D362" s="473">
        <f>VLOOKUP(A362,'[3]23'!$A:$F,6,FALSE)</f>
        <v>13</v>
      </c>
      <c r="E362" s="333">
        <f t="shared" si="15"/>
        <v>0</v>
      </c>
      <c r="F362" s="295" t="str">
        <f t="shared" si="16"/>
        <v>是</v>
      </c>
      <c r="G362" s="160" t="str">
        <f t="shared" si="17"/>
        <v>款</v>
      </c>
    </row>
    <row r="363" ht="36" hidden="1" customHeight="1" spans="1:7">
      <c r="A363" s="477">
        <v>2049902</v>
      </c>
      <c r="B363" s="327" t="s">
        <v>349</v>
      </c>
      <c r="C363" s="395">
        <f>VLOOKUP(A363,'[3]23'!$A:$C,3,FALSE)</f>
        <v>0</v>
      </c>
      <c r="D363" s="395">
        <f>VLOOKUP(A363,'[3]23'!$A:$F,6,FALSE)</f>
        <v>0</v>
      </c>
      <c r="E363" s="332" t="str">
        <f t="shared" si="15"/>
        <v/>
      </c>
      <c r="F363" s="295" t="str">
        <f t="shared" si="16"/>
        <v>否</v>
      </c>
      <c r="G363" s="160" t="str">
        <f t="shared" si="17"/>
        <v>项</v>
      </c>
    </row>
    <row r="364" ht="36" customHeight="1" spans="1:7">
      <c r="A364" s="483">
        <v>2049999</v>
      </c>
      <c r="B364" s="327" t="s">
        <v>350</v>
      </c>
      <c r="C364" s="473">
        <f>VLOOKUP(A364,'[3]23'!$A:$C,3,FALSE)</f>
        <v>13</v>
      </c>
      <c r="D364" s="473">
        <f>VLOOKUP(A364,'[3]23'!$A:$F,6,FALSE)</f>
        <v>13</v>
      </c>
      <c r="E364" s="333">
        <f t="shared" si="15"/>
        <v>0</v>
      </c>
      <c r="F364" s="295" t="str">
        <f t="shared" si="16"/>
        <v>是</v>
      </c>
      <c r="G364" s="160" t="str">
        <f t="shared" si="17"/>
        <v>项</v>
      </c>
    </row>
    <row r="365" ht="36" hidden="1" customHeight="1" spans="1:7">
      <c r="A365" s="484" t="s">
        <v>351</v>
      </c>
      <c r="B365" s="485" t="s">
        <v>277</v>
      </c>
      <c r="C365" s="395">
        <f>VLOOKUP(A365,'[3]23'!$A:$C,3,FALSE)</f>
        <v>0</v>
      </c>
      <c r="D365" s="395">
        <f>VLOOKUP(A365,'[3]23'!$A:$F,6,FALSE)</f>
        <v>0</v>
      </c>
      <c r="E365" s="332" t="str">
        <f t="shared" si="15"/>
        <v/>
      </c>
      <c r="F365" s="295" t="str">
        <f t="shared" si="16"/>
        <v>否</v>
      </c>
      <c r="G365" s="160" t="str">
        <f t="shared" si="17"/>
        <v>项</v>
      </c>
    </row>
    <row r="366" ht="36" hidden="1" customHeight="1" spans="1:7">
      <c r="A366" s="484" t="s">
        <v>352</v>
      </c>
      <c r="B366" s="485" t="s">
        <v>353</v>
      </c>
      <c r="C366" s="395">
        <f>VLOOKUP(A366,'[3]23'!$A:$C,3,FALSE)</f>
        <v>0</v>
      </c>
      <c r="D366" s="395">
        <f>VLOOKUP(A366,'[3]23'!$A:$F,6,FALSE)</f>
        <v>0</v>
      </c>
      <c r="E366" s="332" t="str">
        <f t="shared" si="15"/>
        <v/>
      </c>
      <c r="F366" s="295" t="str">
        <f t="shared" si="16"/>
        <v>否</v>
      </c>
      <c r="G366" s="160" t="str">
        <f t="shared" si="17"/>
        <v>项</v>
      </c>
    </row>
    <row r="367" ht="36" customHeight="1" spans="1:7">
      <c r="A367" s="472">
        <v>205</v>
      </c>
      <c r="B367" s="323" t="s">
        <v>79</v>
      </c>
      <c r="C367" s="473">
        <f>VLOOKUP(A367,'[3]23'!$A:$C,3,FALSE)</f>
        <v>57722</v>
      </c>
      <c r="D367" s="473">
        <f>VLOOKUP(A367,'[3]23'!$A:$F,6,FALSE)</f>
        <v>54911</v>
      </c>
      <c r="E367" s="333">
        <f t="shared" si="15"/>
        <v>-0.0487</v>
      </c>
      <c r="F367" s="295" t="str">
        <f t="shared" si="16"/>
        <v>是</v>
      </c>
      <c r="G367" s="160" t="str">
        <f t="shared" si="17"/>
        <v>类</v>
      </c>
    </row>
    <row r="368" ht="36" customHeight="1" spans="1:7">
      <c r="A368" s="472">
        <v>20501</v>
      </c>
      <c r="B368" s="323" t="s">
        <v>354</v>
      </c>
      <c r="C368" s="473">
        <f>VLOOKUP(A368,'[3]23'!$A:$C,3,FALSE)</f>
        <v>1803</v>
      </c>
      <c r="D368" s="473">
        <f>VLOOKUP(A368,'[3]23'!$A:$F,6,FALSE)</f>
        <v>1784</v>
      </c>
      <c r="E368" s="333">
        <f t="shared" si="15"/>
        <v>-0.0105</v>
      </c>
      <c r="F368" s="295" t="str">
        <f t="shared" si="16"/>
        <v>是</v>
      </c>
      <c r="G368" s="160" t="str">
        <f t="shared" si="17"/>
        <v>款</v>
      </c>
    </row>
    <row r="369" ht="36" customHeight="1" spans="1:7">
      <c r="A369" s="474">
        <v>2050101</v>
      </c>
      <c r="B369" s="327" t="s">
        <v>137</v>
      </c>
      <c r="C369" s="473">
        <f>VLOOKUP(A369,'[3]23'!$A:$C,3,FALSE)</f>
        <v>1062</v>
      </c>
      <c r="D369" s="473">
        <f>VLOOKUP(A369,'[3]23'!$A:$F,6,FALSE)</f>
        <v>1043</v>
      </c>
      <c r="E369" s="333">
        <f t="shared" si="15"/>
        <v>-0.0179</v>
      </c>
      <c r="F369" s="295" t="str">
        <f t="shared" si="16"/>
        <v>是</v>
      </c>
      <c r="G369" s="160" t="str">
        <f t="shared" si="17"/>
        <v>项</v>
      </c>
    </row>
    <row r="370" ht="36" customHeight="1" spans="1:7">
      <c r="A370" s="474">
        <v>2050102</v>
      </c>
      <c r="B370" s="327" t="s">
        <v>138</v>
      </c>
      <c r="C370" s="473">
        <f>VLOOKUP(A370,'[3]23'!$A:$C,3,FALSE)</f>
        <v>17</v>
      </c>
      <c r="D370" s="473">
        <f>VLOOKUP(A370,'[3]23'!$A:$F,6,FALSE)</f>
        <v>17</v>
      </c>
      <c r="E370" s="333">
        <f t="shared" si="15"/>
        <v>0</v>
      </c>
      <c r="F370" s="295" t="str">
        <f t="shared" si="16"/>
        <v>是</v>
      </c>
      <c r="G370" s="160" t="str">
        <f t="shared" si="17"/>
        <v>项</v>
      </c>
    </row>
    <row r="371" ht="36" hidden="1" customHeight="1" spans="1:7">
      <c r="A371" s="474">
        <v>2050103</v>
      </c>
      <c r="B371" s="327" t="s">
        <v>139</v>
      </c>
      <c r="C371" s="395">
        <f>VLOOKUP(A371,'[3]23'!$A:$C,3,FALSE)</f>
        <v>0</v>
      </c>
      <c r="D371" s="395">
        <f>VLOOKUP(A371,'[3]23'!$A:$F,6,FALSE)</f>
        <v>0</v>
      </c>
      <c r="E371" s="332" t="str">
        <f t="shared" si="15"/>
        <v/>
      </c>
      <c r="F371" s="295" t="str">
        <f t="shared" si="16"/>
        <v>否</v>
      </c>
      <c r="G371" s="160" t="str">
        <f t="shared" si="17"/>
        <v>项</v>
      </c>
    </row>
    <row r="372" ht="36" customHeight="1" spans="1:7">
      <c r="A372" s="474">
        <v>2050199</v>
      </c>
      <c r="B372" s="327" t="s">
        <v>355</v>
      </c>
      <c r="C372" s="473">
        <f>VLOOKUP(A372,'[3]23'!$A:$C,3,FALSE)</f>
        <v>724</v>
      </c>
      <c r="D372" s="473">
        <f>VLOOKUP(A372,'[3]23'!$A:$F,6,FALSE)</f>
        <v>724</v>
      </c>
      <c r="E372" s="333">
        <f t="shared" si="15"/>
        <v>0</v>
      </c>
      <c r="F372" s="295" t="str">
        <f t="shared" si="16"/>
        <v>是</v>
      </c>
      <c r="G372" s="160" t="str">
        <f t="shared" si="17"/>
        <v>项</v>
      </c>
    </row>
    <row r="373" ht="36" customHeight="1" spans="1:7">
      <c r="A373" s="472">
        <v>20502</v>
      </c>
      <c r="B373" s="323" t="s">
        <v>356</v>
      </c>
      <c r="C373" s="473">
        <f>VLOOKUP(A373,'[3]23'!$A:$C,3,FALSE)</f>
        <v>45586</v>
      </c>
      <c r="D373" s="473">
        <f>VLOOKUP(A373,'[3]23'!$A:$F,6,FALSE)</f>
        <v>45609</v>
      </c>
      <c r="E373" s="333">
        <f t="shared" si="15"/>
        <v>0.0005</v>
      </c>
      <c r="F373" s="295" t="str">
        <f t="shared" si="16"/>
        <v>是</v>
      </c>
      <c r="G373" s="160" t="str">
        <f t="shared" si="17"/>
        <v>款</v>
      </c>
    </row>
    <row r="374" ht="36" customHeight="1" spans="1:7">
      <c r="A374" s="474">
        <v>2050201</v>
      </c>
      <c r="B374" s="327" t="s">
        <v>357</v>
      </c>
      <c r="C374" s="473">
        <f>VLOOKUP(A374,'[3]23'!$A:$C,3,FALSE)</f>
        <v>3321</v>
      </c>
      <c r="D374" s="473">
        <f>VLOOKUP(A374,'[3]23'!$A:$F,6,FALSE)</f>
        <v>2705</v>
      </c>
      <c r="E374" s="333">
        <f t="shared" si="15"/>
        <v>-0.1855</v>
      </c>
      <c r="F374" s="295" t="str">
        <f t="shared" si="16"/>
        <v>是</v>
      </c>
      <c r="G374" s="160" t="str">
        <f t="shared" si="17"/>
        <v>项</v>
      </c>
    </row>
    <row r="375" ht="36" customHeight="1" spans="1:7">
      <c r="A375" s="474">
        <v>2050202</v>
      </c>
      <c r="B375" s="327" t="s">
        <v>358</v>
      </c>
      <c r="C375" s="473">
        <f>VLOOKUP(A375,'[3]23'!$A:$C,3,FALSE)</f>
        <v>23157</v>
      </c>
      <c r="D375" s="473">
        <f>VLOOKUP(A375,'[3]23'!$A:$F,6,FALSE)</f>
        <v>23573</v>
      </c>
      <c r="E375" s="333">
        <f t="shared" si="15"/>
        <v>0.018</v>
      </c>
      <c r="F375" s="295" t="str">
        <f t="shared" si="16"/>
        <v>是</v>
      </c>
      <c r="G375" s="160" t="str">
        <f t="shared" si="17"/>
        <v>项</v>
      </c>
    </row>
    <row r="376" ht="36" customHeight="1" spans="1:7">
      <c r="A376" s="474">
        <v>2050203</v>
      </c>
      <c r="B376" s="327" t="s">
        <v>359</v>
      </c>
      <c r="C376" s="473">
        <f>VLOOKUP(A376,'[3]23'!$A:$C,3,FALSE)</f>
        <v>14635</v>
      </c>
      <c r="D376" s="473">
        <f>VLOOKUP(A376,'[3]23'!$A:$F,6,FALSE)</f>
        <v>14663</v>
      </c>
      <c r="E376" s="333">
        <f t="shared" si="15"/>
        <v>0.0019</v>
      </c>
      <c r="F376" s="295" t="str">
        <f t="shared" si="16"/>
        <v>是</v>
      </c>
      <c r="G376" s="160" t="str">
        <f t="shared" si="17"/>
        <v>项</v>
      </c>
    </row>
    <row r="377" ht="36" customHeight="1" spans="1:7">
      <c r="A377" s="474">
        <v>2050204</v>
      </c>
      <c r="B377" s="327" t="s">
        <v>360</v>
      </c>
      <c r="C377" s="473">
        <f>VLOOKUP(A377,'[3]23'!$A:$C,3,FALSE)</f>
        <v>4130</v>
      </c>
      <c r="D377" s="473">
        <f>VLOOKUP(A377,'[3]23'!$A:$F,6,FALSE)</f>
        <v>4321</v>
      </c>
      <c r="E377" s="333">
        <f t="shared" si="15"/>
        <v>0.0462</v>
      </c>
      <c r="F377" s="295" t="str">
        <f t="shared" si="16"/>
        <v>是</v>
      </c>
      <c r="G377" s="160" t="str">
        <f t="shared" si="17"/>
        <v>项</v>
      </c>
    </row>
    <row r="378" ht="36" hidden="1" customHeight="1" spans="1:7">
      <c r="A378" s="474">
        <v>2050205</v>
      </c>
      <c r="B378" s="327" t="s">
        <v>361</v>
      </c>
      <c r="C378" s="395">
        <f>VLOOKUP(A378,'[3]23'!$A:$C,3,FALSE)</f>
        <v>0</v>
      </c>
      <c r="D378" s="395">
        <f>VLOOKUP(A378,'[3]23'!$A:$F,6,FALSE)</f>
        <v>0</v>
      </c>
      <c r="E378" s="332" t="str">
        <f t="shared" si="15"/>
        <v/>
      </c>
      <c r="F378" s="295" t="str">
        <f t="shared" si="16"/>
        <v>否</v>
      </c>
      <c r="G378" s="160" t="str">
        <f t="shared" si="17"/>
        <v>项</v>
      </c>
    </row>
    <row r="379" ht="36" hidden="1" customHeight="1" spans="1:7">
      <c r="A379" s="474">
        <v>2050206</v>
      </c>
      <c r="B379" s="327" t="s">
        <v>362</v>
      </c>
      <c r="C379" s="395">
        <f>VLOOKUP(A379,'[3]23'!$A:$C,3,FALSE)</f>
        <v>0</v>
      </c>
      <c r="D379" s="395">
        <f>VLOOKUP(A379,'[3]23'!$A:$F,6,FALSE)</f>
        <v>0</v>
      </c>
      <c r="E379" s="332" t="str">
        <f t="shared" si="15"/>
        <v/>
      </c>
      <c r="F379" s="295" t="str">
        <f t="shared" si="16"/>
        <v>否</v>
      </c>
      <c r="G379" s="160" t="str">
        <f t="shared" si="17"/>
        <v>项</v>
      </c>
    </row>
    <row r="380" ht="36" hidden="1" customHeight="1" spans="1:7">
      <c r="A380" s="474">
        <v>2050207</v>
      </c>
      <c r="B380" s="327" t="s">
        <v>363</v>
      </c>
      <c r="C380" s="395">
        <f>VLOOKUP(A380,'[3]23'!$A:$C,3,FALSE)</f>
        <v>0</v>
      </c>
      <c r="D380" s="395">
        <f>VLOOKUP(A380,'[3]23'!$A:$F,6,FALSE)</f>
        <v>0</v>
      </c>
      <c r="E380" s="332" t="str">
        <f t="shared" si="15"/>
        <v/>
      </c>
      <c r="F380" s="295" t="str">
        <f t="shared" si="16"/>
        <v>否</v>
      </c>
      <c r="G380" s="160" t="str">
        <f t="shared" si="17"/>
        <v>项</v>
      </c>
    </row>
    <row r="381" ht="36" customHeight="1" spans="1:7">
      <c r="A381" s="474">
        <v>2050299</v>
      </c>
      <c r="B381" s="327" t="s">
        <v>364</v>
      </c>
      <c r="C381" s="473">
        <f>VLOOKUP(A381,'[3]23'!$A:$C,3,FALSE)</f>
        <v>343</v>
      </c>
      <c r="D381" s="473">
        <f>VLOOKUP(A381,'[3]23'!$A:$F,6,FALSE)</f>
        <v>347</v>
      </c>
      <c r="E381" s="333">
        <f t="shared" si="15"/>
        <v>0.0117</v>
      </c>
      <c r="F381" s="295" t="str">
        <f t="shared" si="16"/>
        <v>是</v>
      </c>
      <c r="G381" s="160" t="str">
        <f t="shared" si="17"/>
        <v>项</v>
      </c>
    </row>
    <row r="382" ht="36" customHeight="1" spans="1:7">
      <c r="A382" s="472">
        <v>20503</v>
      </c>
      <c r="B382" s="323" t="s">
        <v>365</v>
      </c>
      <c r="C382" s="473">
        <f>VLOOKUP(A382,'[3]23'!$A:$C,3,FALSE)</f>
        <v>1641</v>
      </c>
      <c r="D382" s="473">
        <f>VLOOKUP(A382,'[3]23'!$A:$F,6,FALSE)</f>
        <v>1602</v>
      </c>
      <c r="E382" s="333">
        <f t="shared" si="15"/>
        <v>-0.0238</v>
      </c>
      <c r="F382" s="295" t="str">
        <f t="shared" si="16"/>
        <v>是</v>
      </c>
      <c r="G382" s="160" t="str">
        <f t="shared" si="17"/>
        <v>款</v>
      </c>
    </row>
    <row r="383" ht="36" hidden="1" customHeight="1" spans="1:7">
      <c r="A383" s="474">
        <v>2050301</v>
      </c>
      <c r="B383" s="327" t="s">
        <v>366</v>
      </c>
      <c r="C383" s="395">
        <f>VLOOKUP(A383,'[3]23'!$A:$C,3,FALSE)</f>
        <v>0</v>
      </c>
      <c r="D383" s="395">
        <f>VLOOKUP(A383,'[3]23'!$A:$F,6,FALSE)</f>
        <v>0</v>
      </c>
      <c r="E383" s="332" t="str">
        <f t="shared" si="15"/>
        <v/>
      </c>
      <c r="F383" s="295" t="str">
        <f t="shared" si="16"/>
        <v>否</v>
      </c>
      <c r="G383" s="160" t="str">
        <f t="shared" si="17"/>
        <v>项</v>
      </c>
    </row>
    <row r="384" ht="36" customHeight="1" spans="1:7">
      <c r="A384" s="474">
        <v>2050302</v>
      </c>
      <c r="B384" s="327" t="s">
        <v>367</v>
      </c>
      <c r="C384" s="473">
        <f>VLOOKUP(A384,'[3]23'!$A:$C,3,FALSE)</f>
        <v>1641</v>
      </c>
      <c r="D384" s="473">
        <f>VLOOKUP(A384,'[3]23'!$A:$F,6,FALSE)</f>
        <v>1602</v>
      </c>
      <c r="E384" s="333">
        <f t="shared" si="15"/>
        <v>-0.0238</v>
      </c>
      <c r="F384" s="295" t="str">
        <f t="shared" si="16"/>
        <v>是</v>
      </c>
      <c r="G384" s="160" t="str">
        <f t="shared" si="17"/>
        <v>项</v>
      </c>
    </row>
    <row r="385" ht="36" hidden="1" customHeight="1" spans="1:7">
      <c r="A385" s="474">
        <v>2050303</v>
      </c>
      <c r="B385" s="327" t="s">
        <v>368</v>
      </c>
      <c r="C385" s="395">
        <f>VLOOKUP(A385,'[3]23'!$A:$C,3,FALSE)</f>
        <v>0</v>
      </c>
      <c r="D385" s="395">
        <f>VLOOKUP(A385,'[3]23'!$A:$F,6,FALSE)</f>
        <v>0</v>
      </c>
      <c r="E385" s="332" t="str">
        <f t="shared" si="15"/>
        <v/>
      </c>
      <c r="F385" s="295" t="str">
        <f t="shared" si="16"/>
        <v>否</v>
      </c>
      <c r="G385" s="160" t="str">
        <f t="shared" si="17"/>
        <v>项</v>
      </c>
    </row>
    <row r="386" ht="36" hidden="1" customHeight="1" spans="1:7">
      <c r="A386" s="474">
        <v>2050305</v>
      </c>
      <c r="B386" s="327" t="s">
        <v>369</v>
      </c>
      <c r="C386" s="395">
        <f>VLOOKUP(A386,'[3]23'!$A:$C,3,FALSE)</f>
        <v>0</v>
      </c>
      <c r="D386" s="395">
        <f>VLOOKUP(A386,'[3]23'!$A:$F,6,FALSE)</f>
        <v>0</v>
      </c>
      <c r="E386" s="332" t="str">
        <f t="shared" si="15"/>
        <v/>
      </c>
      <c r="F386" s="295" t="str">
        <f t="shared" si="16"/>
        <v>否</v>
      </c>
      <c r="G386" s="160" t="str">
        <f t="shared" si="17"/>
        <v>项</v>
      </c>
    </row>
    <row r="387" ht="36" hidden="1" customHeight="1" spans="1:7">
      <c r="A387" s="474">
        <v>2050399</v>
      </c>
      <c r="B387" s="327" t="s">
        <v>370</v>
      </c>
      <c r="C387" s="395">
        <f>VLOOKUP(A387,'[3]23'!$A:$C,3,FALSE)</f>
        <v>0</v>
      </c>
      <c r="D387" s="395">
        <f>VLOOKUP(A387,'[3]23'!$A:$F,6,FALSE)</f>
        <v>0</v>
      </c>
      <c r="E387" s="332" t="str">
        <f t="shared" si="15"/>
        <v/>
      </c>
      <c r="F387" s="295" t="str">
        <f t="shared" si="16"/>
        <v>否</v>
      </c>
      <c r="G387" s="160" t="str">
        <f t="shared" si="17"/>
        <v>项</v>
      </c>
    </row>
    <row r="388" ht="36" hidden="1" customHeight="1" spans="1:7">
      <c r="A388" s="472">
        <v>20504</v>
      </c>
      <c r="B388" s="323" t="s">
        <v>371</v>
      </c>
      <c r="C388" s="395">
        <f>VLOOKUP(A388,'[3]23'!$A:$C,3,FALSE)</f>
        <v>0</v>
      </c>
      <c r="D388" s="395">
        <f>VLOOKUP(A388,'[3]23'!$A:$F,6,FALSE)</f>
        <v>0</v>
      </c>
      <c r="E388" s="332" t="str">
        <f t="shared" ref="E388:E451" si="18">IFERROR(D388/C388-1,"")</f>
        <v/>
      </c>
      <c r="F388" s="295" t="str">
        <f t="shared" ref="F388:F451" si="19">IF(LEN(A388)=3,"是",IF(B388&lt;&gt;"",IF(SUM(C388:D388)&lt;&gt;0,"是","否"),"是"))</f>
        <v>否</v>
      </c>
      <c r="G388" s="160" t="str">
        <f t="shared" ref="G388:G451" si="20">IF(LEN(A388)=3,"类",IF(LEN(A388)=5,"款","项"))</f>
        <v>款</v>
      </c>
    </row>
    <row r="389" ht="36" hidden="1" customHeight="1" spans="1:7">
      <c r="A389" s="474">
        <v>2050401</v>
      </c>
      <c r="B389" s="327" t="s">
        <v>372</v>
      </c>
      <c r="C389" s="395">
        <f>VLOOKUP(A389,'[3]23'!$A:$C,3,FALSE)</f>
        <v>0</v>
      </c>
      <c r="D389" s="395">
        <f>VLOOKUP(A389,'[3]23'!$A:$F,6,FALSE)</f>
        <v>0</v>
      </c>
      <c r="E389" s="332" t="str">
        <f t="shared" si="18"/>
        <v/>
      </c>
      <c r="F389" s="295" t="str">
        <f t="shared" si="19"/>
        <v>否</v>
      </c>
      <c r="G389" s="160" t="str">
        <f t="shared" si="20"/>
        <v>项</v>
      </c>
    </row>
    <row r="390" ht="36" hidden="1" customHeight="1" spans="1:7">
      <c r="A390" s="474">
        <v>2050402</v>
      </c>
      <c r="B390" s="327" t="s">
        <v>373</v>
      </c>
      <c r="C390" s="395">
        <f>VLOOKUP(A390,'[3]23'!$A:$C,3,FALSE)</f>
        <v>0</v>
      </c>
      <c r="D390" s="395">
        <f>VLOOKUP(A390,'[3]23'!$A:$F,6,FALSE)</f>
        <v>0</v>
      </c>
      <c r="E390" s="332" t="str">
        <f t="shared" si="18"/>
        <v/>
      </c>
      <c r="F390" s="295" t="str">
        <f t="shared" si="19"/>
        <v>否</v>
      </c>
      <c r="G390" s="160" t="str">
        <f t="shared" si="20"/>
        <v>项</v>
      </c>
    </row>
    <row r="391" ht="36" hidden="1" customHeight="1" spans="1:7">
      <c r="A391" s="474">
        <v>2050403</v>
      </c>
      <c r="B391" s="327" t="s">
        <v>374</v>
      </c>
      <c r="C391" s="395">
        <f>VLOOKUP(A391,'[3]23'!$A:$C,3,FALSE)</f>
        <v>0</v>
      </c>
      <c r="D391" s="395">
        <f>VLOOKUP(A391,'[3]23'!$A:$F,6,FALSE)</f>
        <v>0</v>
      </c>
      <c r="E391" s="332" t="str">
        <f t="shared" si="18"/>
        <v/>
      </c>
      <c r="F391" s="295" t="str">
        <f t="shared" si="19"/>
        <v>否</v>
      </c>
      <c r="G391" s="160" t="str">
        <f t="shared" si="20"/>
        <v>项</v>
      </c>
    </row>
    <row r="392" ht="36" hidden="1" customHeight="1" spans="1:7">
      <c r="A392" s="474">
        <v>2050404</v>
      </c>
      <c r="B392" s="327" t="s">
        <v>375</v>
      </c>
      <c r="C392" s="395">
        <f>VLOOKUP(A392,'[3]23'!$A:$C,3,FALSE)</f>
        <v>0</v>
      </c>
      <c r="D392" s="395">
        <f>VLOOKUP(A392,'[3]23'!$A:$F,6,FALSE)</f>
        <v>0</v>
      </c>
      <c r="E392" s="332" t="str">
        <f t="shared" si="18"/>
        <v/>
      </c>
      <c r="F392" s="295" t="str">
        <f t="shared" si="19"/>
        <v>否</v>
      </c>
      <c r="G392" s="160" t="str">
        <f t="shared" si="20"/>
        <v>项</v>
      </c>
    </row>
    <row r="393" ht="36" hidden="1" customHeight="1" spans="1:7">
      <c r="A393" s="474">
        <v>2050499</v>
      </c>
      <c r="B393" s="327" t="s">
        <v>376</v>
      </c>
      <c r="C393" s="395">
        <f>VLOOKUP(A393,'[3]23'!$A:$C,3,FALSE)</f>
        <v>0</v>
      </c>
      <c r="D393" s="395">
        <f>VLOOKUP(A393,'[3]23'!$A:$F,6,FALSE)</f>
        <v>0</v>
      </c>
      <c r="E393" s="332" t="str">
        <f t="shared" si="18"/>
        <v/>
      </c>
      <c r="F393" s="295" t="str">
        <f t="shared" si="19"/>
        <v>否</v>
      </c>
      <c r="G393" s="160" t="str">
        <f t="shared" si="20"/>
        <v>项</v>
      </c>
    </row>
    <row r="394" ht="36" hidden="1" customHeight="1" spans="1:7">
      <c r="A394" s="472">
        <v>20505</v>
      </c>
      <c r="B394" s="323" t="s">
        <v>377</v>
      </c>
      <c r="C394" s="395">
        <f>VLOOKUP(A394,'[3]23'!$A:$C,3,FALSE)</f>
        <v>0</v>
      </c>
      <c r="D394" s="395">
        <f>VLOOKUP(A394,'[3]23'!$A:$F,6,FALSE)</f>
        <v>0</v>
      </c>
      <c r="E394" s="332" t="str">
        <f t="shared" si="18"/>
        <v/>
      </c>
      <c r="F394" s="295" t="str">
        <f t="shared" si="19"/>
        <v>否</v>
      </c>
      <c r="G394" s="160" t="str">
        <f t="shared" si="20"/>
        <v>款</v>
      </c>
    </row>
    <row r="395" ht="36" hidden="1" customHeight="1" spans="1:7">
      <c r="A395" s="474">
        <v>2050501</v>
      </c>
      <c r="B395" s="327" t="s">
        <v>378</v>
      </c>
      <c r="C395" s="395">
        <f>VLOOKUP(A395,'[3]23'!$A:$C,3,FALSE)</f>
        <v>0</v>
      </c>
      <c r="D395" s="395">
        <f>VLOOKUP(A395,'[3]23'!$A:$F,6,FALSE)</f>
        <v>0</v>
      </c>
      <c r="E395" s="332" t="str">
        <f t="shared" si="18"/>
        <v/>
      </c>
      <c r="F395" s="295" t="str">
        <f t="shared" si="19"/>
        <v>否</v>
      </c>
      <c r="G395" s="160" t="str">
        <f t="shared" si="20"/>
        <v>项</v>
      </c>
    </row>
    <row r="396" ht="36" hidden="1" customHeight="1" spans="1:7">
      <c r="A396" s="474">
        <v>2050502</v>
      </c>
      <c r="B396" s="327" t="s">
        <v>379</v>
      </c>
      <c r="C396" s="395">
        <f>VLOOKUP(A396,'[3]23'!$A:$C,3,FALSE)</f>
        <v>0</v>
      </c>
      <c r="D396" s="395">
        <f>VLOOKUP(A396,'[3]23'!$A:$F,6,FALSE)</f>
        <v>0</v>
      </c>
      <c r="E396" s="332" t="str">
        <f t="shared" si="18"/>
        <v/>
      </c>
      <c r="F396" s="295" t="str">
        <f t="shared" si="19"/>
        <v>否</v>
      </c>
      <c r="G396" s="160" t="str">
        <f t="shared" si="20"/>
        <v>项</v>
      </c>
    </row>
    <row r="397" ht="36" hidden="1" customHeight="1" spans="1:7">
      <c r="A397" s="474">
        <v>2050599</v>
      </c>
      <c r="B397" s="327" t="s">
        <v>380</v>
      </c>
      <c r="C397" s="395">
        <f>VLOOKUP(A397,'[3]23'!$A:$C,3,FALSE)</f>
        <v>0</v>
      </c>
      <c r="D397" s="395">
        <f>VLOOKUP(A397,'[3]23'!$A:$F,6,FALSE)</f>
        <v>0</v>
      </c>
      <c r="E397" s="332" t="str">
        <f t="shared" si="18"/>
        <v/>
      </c>
      <c r="F397" s="295" t="str">
        <f t="shared" si="19"/>
        <v>否</v>
      </c>
      <c r="G397" s="160" t="str">
        <f t="shared" si="20"/>
        <v>项</v>
      </c>
    </row>
    <row r="398" ht="36" hidden="1" customHeight="1" spans="1:7">
      <c r="A398" s="472">
        <v>20506</v>
      </c>
      <c r="B398" s="323" t="s">
        <v>381</v>
      </c>
      <c r="C398" s="395">
        <f>VLOOKUP(A398,'[3]23'!$A:$C,3,FALSE)</f>
        <v>0</v>
      </c>
      <c r="D398" s="395">
        <f>VLOOKUP(A398,'[3]23'!$A:$F,6,FALSE)</f>
        <v>0</v>
      </c>
      <c r="E398" s="332" t="str">
        <f t="shared" si="18"/>
        <v/>
      </c>
      <c r="F398" s="295" t="str">
        <f t="shared" si="19"/>
        <v>否</v>
      </c>
      <c r="G398" s="160" t="str">
        <f t="shared" si="20"/>
        <v>款</v>
      </c>
    </row>
    <row r="399" ht="36" hidden="1" customHeight="1" spans="1:7">
      <c r="A399" s="474">
        <v>2050601</v>
      </c>
      <c r="B399" s="327" t="s">
        <v>382</v>
      </c>
      <c r="C399" s="395">
        <f>VLOOKUP(A399,'[3]23'!$A:$C,3,FALSE)</f>
        <v>0</v>
      </c>
      <c r="D399" s="395">
        <f>VLOOKUP(A399,'[3]23'!$A:$F,6,FALSE)</f>
        <v>0</v>
      </c>
      <c r="E399" s="332" t="str">
        <f t="shared" si="18"/>
        <v/>
      </c>
      <c r="F399" s="295" t="str">
        <f t="shared" si="19"/>
        <v>否</v>
      </c>
      <c r="G399" s="160" t="str">
        <f t="shared" si="20"/>
        <v>项</v>
      </c>
    </row>
    <row r="400" ht="36" hidden="1" customHeight="1" spans="1:7">
      <c r="A400" s="474">
        <v>2050602</v>
      </c>
      <c r="B400" s="327" t="s">
        <v>383</v>
      </c>
      <c r="C400" s="395">
        <f>VLOOKUP(A400,'[3]23'!$A:$C,3,FALSE)</f>
        <v>0</v>
      </c>
      <c r="D400" s="395">
        <f>VLOOKUP(A400,'[3]23'!$A:$F,6,FALSE)</f>
        <v>0</v>
      </c>
      <c r="E400" s="332" t="str">
        <f t="shared" si="18"/>
        <v/>
      </c>
      <c r="F400" s="295" t="str">
        <f t="shared" si="19"/>
        <v>否</v>
      </c>
      <c r="G400" s="160" t="str">
        <f t="shared" si="20"/>
        <v>项</v>
      </c>
    </row>
    <row r="401" ht="36" hidden="1" customHeight="1" spans="1:7">
      <c r="A401" s="474">
        <v>2050699</v>
      </c>
      <c r="B401" s="327" t="s">
        <v>384</v>
      </c>
      <c r="C401" s="395">
        <f>VLOOKUP(A401,'[3]23'!$A:$C,3,FALSE)</f>
        <v>0</v>
      </c>
      <c r="D401" s="395">
        <f>VLOOKUP(A401,'[3]23'!$A:$F,6,FALSE)</f>
        <v>0</v>
      </c>
      <c r="E401" s="332" t="str">
        <f t="shared" si="18"/>
        <v/>
      </c>
      <c r="F401" s="295" t="str">
        <f t="shared" si="19"/>
        <v>否</v>
      </c>
      <c r="G401" s="160" t="str">
        <f t="shared" si="20"/>
        <v>项</v>
      </c>
    </row>
    <row r="402" ht="36" customHeight="1" spans="1:7">
      <c r="A402" s="472">
        <v>20507</v>
      </c>
      <c r="B402" s="323" t="s">
        <v>385</v>
      </c>
      <c r="C402" s="473">
        <f>VLOOKUP(A402,'[3]23'!$A:$C,3,FALSE)</f>
        <v>18</v>
      </c>
      <c r="D402" s="473">
        <f>VLOOKUP(A402,'[3]23'!$A:$F,6,FALSE)</f>
        <v>18</v>
      </c>
      <c r="E402" s="333">
        <f t="shared" si="18"/>
        <v>0</v>
      </c>
      <c r="F402" s="295" t="str">
        <f t="shared" si="19"/>
        <v>是</v>
      </c>
      <c r="G402" s="160" t="str">
        <f t="shared" si="20"/>
        <v>款</v>
      </c>
    </row>
    <row r="403" ht="36" customHeight="1" spans="1:7">
      <c r="A403" s="474">
        <v>2050701</v>
      </c>
      <c r="B403" s="327" t="s">
        <v>386</v>
      </c>
      <c r="C403" s="473">
        <f>VLOOKUP(A403,'[3]23'!$A:$C,3,FALSE)</f>
        <v>18</v>
      </c>
      <c r="D403" s="473">
        <f>VLOOKUP(A403,'[3]23'!$A:$F,6,FALSE)</f>
        <v>18</v>
      </c>
      <c r="E403" s="333">
        <f t="shared" si="18"/>
        <v>0</v>
      </c>
      <c r="F403" s="295" t="str">
        <f t="shared" si="19"/>
        <v>是</v>
      </c>
      <c r="G403" s="160" t="str">
        <f t="shared" si="20"/>
        <v>项</v>
      </c>
    </row>
    <row r="404" ht="36" hidden="1" customHeight="1" spans="1:7">
      <c r="A404" s="474">
        <v>2050702</v>
      </c>
      <c r="B404" s="327" t="s">
        <v>387</v>
      </c>
      <c r="C404" s="395">
        <f>VLOOKUP(A404,'[3]23'!$A:$C,3,FALSE)</f>
        <v>0</v>
      </c>
      <c r="D404" s="395">
        <f>VLOOKUP(A404,'[3]23'!$A:$F,6,FALSE)</f>
        <v>0</v>
      </c>
      <c r="E404" s="332" t="str">
        <f t="shared" si="18"/>
        <v/>
      </c>
      <c r="F404" s="295" t="str">
        <f t="shared" si="19"/>
        <v>否</v>
      </c>
      <c r="G404" s="160" t="str">
        <f t="shared" si="20"/>
        <v>项</v>
      </c>
    </row>
    <row r="405" ht="36" hidden="1" customHeight="1" spans="1:7">
      <c r="A405" s="474">
        <v>2050799</v>
      </c>
      <c r="B405" s="327" t="s">
        <v>388</v>
      </c>
      <c r="C405" s="395">
        <f>VLOOKUP(A405,'[3]23'!$A:$C,3,FALSE)</f>
        <v>0</v>
      </c>
      <c r="D405" s="395">
        <f>VLOOKUP(A405,'[3]23'!$A:$F,6,FALSE)</f>
        <v>0</v>
      </c>
      <c r="E405" s="332" t="str">
        <f t="shared" si="18"/>
        <v/>
      </c>
      <c r="F405" s="295" t="str">
        <f t="shared" si="19"/>
        <v>否</v>
      </c>
      <c r="G405" s="160" t="str">
        <f t="shared" si="20"/>
        <v>项</v>
      </c>
    </row>
    <row r="406" ht="36" customHeight="1" spans="1:7">
      <c r="A406" s="472">
        <v>20508</v>
      </c>
      <c r="B406" s="323" t="s">
        <v>389</v>
      </c>
      <c r="C406" s="473">
        <f>VLOOKUP(A406,'[3]23'!$A:$C,3,FALSE)</f>
        <v>244</v>
      </c>
      <c r="D406" s="473">
        <f>VLOOKUP(A406,'[3]23'!$A:$F,6,FALSE)</f>
        <v>160</v>
      </c>
      <c r="E406" s="333">
        <f t="shared" si="18"/>
        <v>-0.3443</v>
      </c>
      <c r="F406" s="295" t="str">
        <f t="shared" si="19"/>
        <v>是</v>
      </c>
      <c r="G406" s="160" t="str">
        <f t="shared" si="20"/>
        <v>款</v>
      </c>
    </row>
    <row r="407" ht="36" hidden="1" customHeight="1" spans="1:7">
      <c r="A407" s="474">
        <v>2050801</v>
      </c>
      <c r="B407" s="327" t="s">
        <v>390</v>
      </c>
      <c r="C407" s="395">
        <f>VLOOKUP(A407,'[3]23'!$A:$C,3,FALSE)</f>
        <v>0</v>
      </c>
      <c r="D407" s="395">
        <f>VLOOKUP(A407,'[3]23'!$A:$F,6,FALSE)</f>
        <v>0</v>
      </c>
      <c r="E407" s="332" t="str">
        <f t="shared" si="18"/>
        <v/>
      </c>
      <c r="F407" s="295" t="str">
        <f t="shared" si="19"/>
        <v>否</v>
      </c>
      <c r="G407" s="160" t="str">
        <f t="shared" si="20"/>
        <v>项</v>
      </c>
    </row>
    <row r="408" ht="36" customHeight="1" spans="1:7">
      <c r="A408" s="474">
        <v>2050802</v>
      </c>
      <c r="B408" s="327" t="s">
        <v>391</v>
      </c>
      <c r="C408" s="473">
        <f>VLOOKUP(A408,'[3]23'!$A:$C,3,FALSE)</f>
        <v>218</v>
      </c>
      <c r="D408" s="473">
        <f>VLOOKUP(A408,'[3]23'!$A:$F,6,FALSE)</f>
        <v>134</v>
      </c>
      <c r="E408" s="333">
        <f t="shared" si="18"/>
        <v>-0.3853</v>
      </c>
      <c r="F408" s="295" t="str">
        <f t="shared" si="19"/>
        <v>是</v>
      </c>
      <c r="G408" s="160" t="str">
        <f t="shared" si="20"/>
        <v>项</v>
      </c>
    </row>
    <row r="409" ht="36" customHeight="1" spans="1:7">
      <c r="A409" s="474">
        <v>2050803</v>
      </c>
      <c r="B409" s="327" t="s">
        <v>392</v>
      </c>
      <c r="C409" s="473">
        <f>VLOOKUP(A409,'[3]23'!$A:$C,3,FALSE)</f>
        <v>26</v>
      </c>
      <c r="D409" s="473">
        <f>VLOOKUP(A409,'[3]23'!$A:$F,6,FALSE)</f>
        <v>26</v>
      </c>
      <c r="E409" s="333">
        <f t="shared" si="18"/>
        <v>0</v>
      </c>
      <c r="F409" s="295" t="str">
        <f t="shared" si="19"/>
        <v>是</v>
      </c>
      <c r="G409" s="160" t="str">
        <f t="shared" si="20"/>
        <v>项</v>
      </c>
    </row>
    <row r="410" ht="36" hidden="1" customHeight="1" spans="1:7">
      <c r="A410" s="474">
        <v>2050804</v>
      </c>
      <c r="B410" s="327" t="s">
        <v>393</v>
      </c>
      <c r="C410" s="395">
        <f>VLOOKUP(A410,'[3]23'!$A:$C,3,FALSE)</f>
        <v>0</v>
      </c>
      <c r="D410" s="395">
        <f>VLOOKUP(A410,'[3]23'!$A:$F,6,FALSE)</f>
        <v>0</v>
      </c>
      <c r="E410" s="332" t="str">
        <f t="shared" si="18"/>
        <v/>
      </c>
      <c r="F410" s="295" t="str">
        <f t="shared" si="19"/>
        <v>否</v>
      </c>
      <c r="G410" s="160" t="str">
        <f t="shared" si="20"/>
        <v>项</v>
      </c>
    </row>
    <row r="411" ht="36" hidden="1" customHeight="1" spans="1:7">
      <c r="A411" s="474">
        <v>2050899</v>
      </c>
      <c r="B411" s="327" t="s">
        <v>394</v>
      </c>
      <c r="C411" s="395">
        <f>VLOOKUP(A411,'[3]23'!$A:$C,3,FALSE)</f>
        <v>0</v>
      </c>
      <c r="D411" s="395">
        <f>VLOOKUP(A411,'[3]23'!$A:$F,6,FALSE)</f>
        <v>0</v>
      </c>
      <c r="E411" s="332" t="str">
        <f t="shared" si="18"/>
        <v/>
      </c>
      <c r="F411" s="295" t="str">
        <f t="shared" si="19"/>
        <v>否</v>
      </c>
      <c r="G411" s="160" t="str">
        <f t="shared" si="20"/>
        <v>项</v>
      </c>
    </row>
    <row r="412" ht="36" customHeight="1" spans="1:7">
      <c r="A412" s="472">
        <v>20509</v>
      </c>
      <c r="B412" s="323" t="s">
        <v>395</v>
      </c>
      <c r="C412" s="473">
        <f>VLOOKUP(A412,'[3]23'!$A:$C,3,FALSE)</f>
        <v>3312</v>
      </c>
      <c r="D412" s="473">
        <f>VLOOKUP(A412,'[3]23'!$A:$F,6,FALSE)</f>
        <v>2957</v>
      </c>
      <c r="E412" s="333">
        <f t="shared" si="18"/>
        <v>-0.1072</v>
      </c>
      <c r="F412" s="295" t="str">
        <f t="shared" si="19"/>
        <v>是</v>
      </c>
      <c r="G412" s="160" t="str">
        <f t="shared" si="20"/>
        <v>款</v>
      </c>
    </row>
    <row r="413" s="464" customFormat="1" ht="36" hidden="1" customHeight="1" spans="1:7">
      <c r="A413" s="474">
        <v>2050901</v>
      </c>
      <c r="B413" s="327" t="s">
        <v>396</v>
      </c>
      <c r="C413" s="395">
        <f>VLOOKUP(A413,'[3]23'!$A:$C,3,FALSE)</f>
        <v>0</v>
      </c>
      <c r="D413" s="395">
        <f>VLOOKUP(A413,'[3]23'!$A:$F,6,FALSE)</f>
        <v>0</v>
      </c>
      <c r="E413" s="332" t="str">
        <f t="shared" si="18"/>
        <v/>
      </c>
      <c r="F413" s="295" t="str">
        <f t="shared" si="19"/>
        <v>否</v>
      </c>
      <c r="G413" s="160" t="str">
        <f t="shared" si="20"/>
        <v>项</v>
      </c>
    </row>
    <row r="414" ht="36" hidden="1" customHeight="1" spans="1:7">
      <c r="A414" s="474">
        <v>2050902</v>
      </c>
      <c r="B414" s="327" t="s">
        <v>397</v>
      </c>
      <c r="C414" s="395">
        <f>VLOOKUP(A414,'[3]23'!$A:$C,3,FALSE)</f>
        <v>0</v>
      </c>
      <c r="D414" s="395">
        <f>VLOOKUP(A414,'[3]23'!$A:$F,6,FALSE)</f>
        <v>0</v>
      </c>
      <c r="E414" s="332" t="str">
        <f t="shared" si="18"/>
        <v/>
      </c>
      <c r="F414" s="295" t="str">
        <f t="shared" si="19"/>
        <v>否</v>
      </c>
      <c r="G414" s="160" t="str">
        <f t="shared" si="20"/>
        <v>项</v>
      </c>
    </row>
    <row r="415" ht="36" hidden="1" customHeight="1" spans="1:7">
      <c r="A415" s="474">
        <v>2050903</v>
      </c>
      <c r="B415" s="327" t="s">
        <v>398</v>
      </c>
      <c r="C415" s="395">
        <f>VLOOKUP(A415,'[3]23'!$A:$C,3,FALSE)</f>
        <v>0</v>
      </c>
      <c r="D415" s="395">
        <f>VLOOKUP(A415,'[3]23'!$A:$F,6,FALSE)</f>
        <v>0</v>
      </c>
      <c r="E415" s="332" t="str">
        <f t="shared" si="18"/>
        <v/>
      </c>
      <c r="F415" s="295" t="str">
        <f t="shared" si="19"/>
        <v>否</v>
      </c>
      <c r="G415" s="160" t="str">
        <f t="shared" si="20"/>
        <v>项</v>
      </c>
    </row>
    <row r="416" s="464" customFormat="1" ht="36" hidden="1" customHeight="1" spans="1:7">
      <c r="A416" s="474">
        <v>2050904</v>
      </c>
      <c r="B416" s="327" t="s">
        <v>399</v>
      </c>
      <c r="C416" s="395">
        <f>VLOOKUP(A416,'[3]23'!$A:$C,3,FALSE)</f>
        <v>0</v>
      </c>
      <c r="D416" s="395">
        <f>VLOOKUP(A416,'[3]23'!$A:$F,6,FALSE)</f>
        <v>0</v>
      </c>
      <c r="E416" s="332" t="str">
        <f t="shared" si="18"/>
        <v/>
      </c>
      <c r="F416" s="295" t="str">
        <f t="shared" si="19"/>
        <v>否</v>
      </c>
      <c r="G416" s="160" t="str">
        <f t="shared" si="20"/>
        <v>项</v>
      </c>
    </row>
    <row r="417" ht="36" customHeight="1" spans="1:7">
      <c r="A417" s="474">
        <v>2050905</v>
      </c>
      <c r="B417" s="327" t="s">
        <v>400</v>
      </c>
      <c r="C417" s="473">
        <f>VLOOKUP(A417,'[3]23'!$A:$C,3,FALSE)</f>
        <v>7</v>
      </c>
      <c r="D417" s="473">
        <f>VLOOKUP(A417,'[3]23'!$A:$F,6,FALSE)</f>
        <v>7</v>
      </c>
      <c r="E417" s="333">
        <f t="shared" si="18"/>
        <v>0</v>
      </c>
      <c r="F417" s="295" t="str">
        <f t="shared" si="19"/>
        <v>是</v>
      </c>
      <c r="G417" s="160" t="str">
        <f t="shared" si="20"/>
        <v>项</v>
      </c>
    </row>
    <row r="418" ht="36" customHeight="1" spans="1:7">
      <c r="A418" s="474">
        <v>2050999</v>
      </c>
      <c r="B418" s="327" t="s">
        <v>401</v>
      </c>
      <c r="C418" s="473">
        <f>VLOOKUP(A418,'[3]23'!$A:$C,3,FALSE)</f>
        <v>3305</v>
      </c>
      <c r="D418" s="473">
        <f>VLOOKUP(A418,'[3]23'!$A:$F,6,FALSE)</f>
        <v>2950</v>
      </c>
      <c r="E418" s="333">
        <f t="shared" si="18"/>
        <v>-0.1074</v>
      </c>
      <c r="F418" s="295" t="str">
        <f t="shared" si="19"/>
        <v>是</v>
      </c>
      <c r="G418" s="160" t="str">
        <f t="shared" si="20"/>
        <v>项</v>
      </c>
    </row>
    <row r="419" ht="36" customHeight="1" spans="1:7">
      <c r="A419" s="472">
        <v>20599</v>
      </c>
      <c r="B419" s="323" t="s">
        <v>402</v>
      </c>
      <c r="C419" s="473">
        <f>VLOOKUP(A419,'[3]23'!$A:$C,3,FALSE)</f>
        <v>5118</v>
      </c>
      <c r="D419" s="473">
        <f>VLOOKUP(A419,'[3]23'!$A:$F,6,FALSE)</f>
        <v>2781</v>
      </c>
      <c r="E419" s="333">
        <f t="shared" si="18"/>
        <v>-0.4566</v>
      </c>
      <c r="F419" s="295" t="str">
        <f t="shared" si="19"/>
        <v>是</v>
      </c>
      <c r="G419" s="160" t="str">
        <f t="shared" si="20"/>
        <v>款</v>
      </c>
    </row>
    <row r="420" ht="36" customHeight="1" spans="1:7">
      <c r="A420" s="327">
        <v>2059999</v>
      </c>
      <c r="B420" s="327" t="s">
        <v>403</v>
      </c>
      <c r="C420" s="473">
        <f>VLOOKUP(A420,'[3]23'!$A:$C,3,FALSE)</f>
        <v>5118</v>
      </c>
      <c r="D420" s="473">
        <f>VLOOKUP(A420,'[3]23'!$A:$F,6,FALSE)</f>
        <v>2781</v>
      </c>
      <c r="E420" s="333">
        <f t="shared" si="18"/>
        <v>-0.4566</v>
      </c>
      <c r="F420" s="295" t="str">
        <f t="shared" si="19"/>
        <v>是</v>
      </c>
      <c r="G420" s="160" t="str">
        <f t="shared" si="20"/>
        <v>项</v>
      </c>
    </row>
    <row r="421" ht="36" hidden="1" customHeight="1" spans="1:7">
      <c r="A421" s="478" t="s">
        <v>404</v>
      </c>
      <c r="B421" s="479" t="s">
        <v>277</v>
      </c>
      <c r="C421" s="395">
        <f>VLOOKUP(A421,'[3]23'!$A:$C,3,FALSE)</f>
        <v>0</v>
      </c>
      <c r="D421" s="395">
        <f>VLOOKUP(A421,'[3]23'!$A:$F,6,FALSE)</f>
        <v>0</v>
      </c>
      <c r="E421" s="332" t="str">
        <f t="shared" si="18"/>
        <v/>
      </c>
      <c r="F421" s="295" t="str">
        <f t="shared" si="19"/>
        <v>否</v>
      </c>
      <c r="G421" s="160" t="str">
        <f t="shared" si="20"/>
        <v>项</v>
      </c>
    </row>
    <row r="422" ht="36" hidden="1" customHeight="1" spans="1:7">
      <c r="A422" s="478" t="s">
        <v>405</v>
      </c>
      <c r="B422" s="479" t="s">
        <v>406</v>
      </c>
      <c r="C422" s="395">
        <f>VLOOKUP(A422,'[3]23'!$A:$C,3,FALSE)</f>
        <v>0</v>
      </c>
      <c r="D422" s="395">
        <f>VLOOKUP(A422,'[3]23'!$A:$F,6,FALSE)</f>
        <v>0</v>
      </c>
      <c r="E422" s="332" t="str">
        <f t="shared" si="18"/>
        <v/>
      </c>
      <c r="F422" s="295" t="str">
        <f t="shared" si="19"/>
        <v>否</v>
      </c>
      <c r="G422" s="160" t="str">
        <f t="shared" si="20"/>
        <v>项</v>
      </c>
    </row>
    <row r="423" ht="36" customHeight="1" spans="1:7">
      <c r="A423" s="472">
        <v>206</v>
      </c>
      <c r="B423" s="323" t="s">
        <v>81</v>
      </c>
      <c r="C423" s="473">
        <f>VLOOKUP(A423,'[3]23'!$A:$C,3,FALSE)</f>
        <v>9363</v>
      </c>
      <c r="D423" s="473">
        <f>VLOOKUP(A423,'[3]23'!$A:$F,6,FALSE)</f>
        <v>3549</v>
      </c>
      <c r="E423" s="333">
        <f t="shared" si="18"/>
        <v>-0.621</v>
      </c>
      <c r="F423" s="295" t="str">
        <f t="shared" si="19"/>
        <v>是</v>
      </c>
      <c r="G423" s="160" t="str">
        <f t="shared" si="20"/>
        <v>类</v>
      </c>
    </row>
    <row r="424" ht="36" customHeight="1" spans="1:7">
      <c r="A424" s="472">
        <v>20601</v>
      </c>
      <c r="B424" s="323" t="s">
        <v>407</v>
      </c>
      <c r="C424" s="473">
        <f>VLOOKUP(A424,'[3]23'!$A:$C,3,FALSE)</f>
        <v>0</v>
      </c>
      <c r="D424" s="473">
        <f>VLOOKUP(A424,'[3]23'!$A:$F,6,FALSE)</f>
        <v>102</v>
      </c>
      <c r="E424" s="333" t="str">
        <f t="shared" si="18"/>
        <v/>
      </c>
      <c r="F424" s="295" t="str">
        <f t="shared" si="19"/>
        <v>是</v>
      </c>
      <c r="G424" s="160" t="str">
        <f t="shared" si="20"/>
        <v>款</v>
      </c>
    </row>
    <row r="425" ht="36" customHeight="1" spans="1:7">
      <c r="A425" s="474">
        <v>2060101</v>
      </c>
      <c r="B425" s="327" t="s">
        <v>137</v>
      </c>
      <c r="C425" s="473">
        <f>VLOOKUP(A425,'[3]23'!$A:$C,3,FALSE)</f>
        <v>102</v>
      </c>
      <c r="D425" s="473">
        <f>VLOOKUP(A425,'[3]23'!$A:$F,6,FALSE)</f>
        <v>105</v>
      </c>
      <c r="E425" s="333">
        <f t="shared" si="18"/>
        <v>0.0294</v>
      </c>
      <c r="F425" s="295" t="str">
        <f t="shared" si="19"/>
        <v>是</v>
      </c>
      <c r="G425" s="160" t="str">
        <f t="shared" si="20"/>
        <v>项</v>
      </c>
    </row>
    <row r="426" ht="36" hidden="1" customHeight="1" spans="1:7">
      <c r="A426" s="474">
        <v>2060102</v>
      </c>
      <c r="B426" s="327" t="s">
        <v>138</v>
      </c>
      <c r="C426" s="395">
        <f>VLOOKUP(A426,'[3]23'!$A:$C,3,FALSE)</f>
        <v>0</v>
      </c>
      <c r="D426" s="395">
        <f>VLOOKUP(A426,'[3]23'!$A:$F,6,FALSE)</f>
        <v>0</v>
      </c>
      <c r="E426" s="332" t="str">
        <f t="shared" si="18"/>
        <v/>
      </c>
      <c r="F426" s="295" t="str">
        <f t="shared" si="19"/>
        <v>否</v>
      </c>
      <c r="G426" s="160" t="str">
        <f t="shared" si="20"/>
        <v>项</v>
      </c>
    </row>
    <row r="427" ht="36" hidden="1" customHeight="1" spans="1:7">
      <c r="A427" s="474">
        <v>2060103</v>
      </c>
      <c r="B427" s="327" t="s">
        <v>139</v>
      </c>
      <c r="C427" s="395">
        <f>VLOOKUP(A427,'[3]23'!$A:$C,3,FALSE)</f>
        <v>0</v>
      </c>
      <c r="D427" s="395">
        <f>VLOOKUP(A427,'[3]23'!$A:$F,6,FALSE)</f>
        <v>0</v>
      </c>
      <c r="E427" s="332" t="str">
        <f t="shared" si="18"/>
        <v/>
      </c>
      <c r="F427" s="295" t="str">
        <f t="shared" si="19"/>
        <v>否</v>
      </c>
      <c r="G427" s="160" t="str">
        <f t="shared" si="20"/>
        <v>项</v>
      </c>
    </row>
    <row r="428" ht="36" hidden="1" customHeight="1" spans="1:7">
      <c r="A428" s="474">
        <v>2060199</v>
      </c>
      <c r="B428" s="327" t="s">
        <v>408</v>
      </c>
      <c r="C428" s="395">
        <f>VLOOKUP(A428,'[3]23'!$A:$C,3,FALSE)</f>
        <v>0</v>
      </c>
      <c r="D428" s="395">
        <f>VLOOKUP(A428,'[3]23'!$A:$F,6,FALSE)</f>
        <v>0</v>
      </c>
      <c r="E428" s="332" t="str">
        <f t="shared" si="18"/>
        <v/>
      </c>
      <c r="F428" s="295" t="str">
        <f t="shared" si="19"/>
        <v>否</v>
      </c>
      <c r="G428" s="160" t="str">
        <f t="shared" si="20"/>
        <v>项</v>
      </c>
    </row>
    <row r="429" ht="36" hidden="1" customHeight="1" spans="1:7">
      <c r="A429" s="472">
        <v>20602</v>
      </c>
      <c r="B429" s="323" t="s">
        <v>409</v>
      </c>
      <c r="C429" s="395">
        <f>VLOOKUP(A429,'[3]23'!$A:$C,3,FALSE)</f>
        <v>0</v>
      </c>
      <c r="D429" s="395">
        <f>VLOOKUP(A429,'[3]23'!$A:$F,6,FALSE)</f>
        <v>0</v>
      </c>
      <c r="E429" s="332" t="str">
        <f t="shared" si="18"/>
        <v/>
      </c>
      <c r="F429" s="295" t="str">
        <f t="shared" si="19"/>
        <v>否</v>
      </c>
      <c r="G429" s="160" t="str">
        <f t="shared" si="20"/>
        <v>款</v>
      </c>
    </row>
    <row r="430" ht="36" hidden="1" customHeight="1" spans="1:7">
      <c r="A430" s="474">
        <v>2060201</v>
      </c>
      <c r="B430" s="327" t="s">
        <v>410</v>
      </c>
      <c r="C430" s="395">
        <f>VLOOKUP(A430,'[3]23'!$A:$C,3,FALSE)</f>
        <v>0</v>
      </c>
      <c r="D430" s="395">
        <f>VLOOKUP(A430,'[3]23'!$A:$F,6,FALSE)</f>
        <v>0</v>
      </c>
      <c r="E430" s="332" t="str">
        <f t="shared" si="18"/>
        <v/>
      </c>
      <c r="F430" s="295" t="str">
        <f t="shared" si="19"/>
        <v>否</v>
      </c>
      <c r="G430" s="160" t="str">
        <f t="shared" si="20"/>
        <v>项</v>
      </c>
    </row>
    <row r="431" ht="36" hidden="1" customHeight="1" spans="1:7">
      <c r="A431" s="474">
        <v>2060203</v>
      </c>
      <c r="B431" s="327" t="s">
        <v>411</v>
      </c>
      <c r="C431" s="395">
        <f>VLOOKUP(A431,'[3]23'!$A:$C,3,FALSE)</f>
        <v>0</v>
      </c>
      <c r="D431" s="395">
        <f>VLOOKUP(A431,'[3]23'!$A:$F,6,FALSE)</f>
        <v>0</v>
      </c>
      <c r="E431" s="332" t="str">
        <f t="shared" si="18"/>
        <v/>
      </c>
      <c r="F431" s="295" t="str">
        <f t="shared" si="19"/>
        <v>否</v>
      </c>
      <c r="G431" s="160" t="str">
        <f t="shared" si="20"/>
        <v>项</v>
      </c>
    </row>
    <row r="432" ht="36" hidden="1" customHeight="1" spans="1:7">
      <c r="A432" s="474">
        <v>2060204</v>
      </c>
      <c r="B432" s="327" t="s">
        <v>412</v>
      </c>
      <c r="C432" s="395">
        <f>VLOOKUP(A432,'[3]23'!$A:$C,3,FALSE)</f>
        <v>0</v>
      </c>
      <c r="D432" s="395">
        <f>VLOOKUP(A432,'[3]23'!$A:$F,6,FALSE)</f>
        <v>0</v>
      </c>
      <c r="E432" s="332" t="str">
        <f t="shared" si="18"/>
        <v/>
      </c>
      <c r="F432" s="295" t="str">
        <f t="shared" si="19"/>
        <v>否</v>
      </c>
      <c r="G432" s="160" t="str">
        <f t="shared" si="20"/>
        <v>项</v>
      </c>
    </row>
    <row r="433" ht="36" hidden="1" customHeight="1" spans="1:7">
      <c r="A433" s="474">
        <v>2060205</v>
      </c>
      <c r="B433" s="327" t="s">
        <v>413</v>
      </c>
      <c r="C433" s="395">
        <f>VLOOKUP(A433,'[3]23'!$A:$C,3,FALSE)</f>
        <v>0</v>
      </c>
      <c r="D433" s="395">
        <f>VLOOKUP(A433,'[3]23'!$A:$F,6,FALSE)</f>
        <v>0</v>
      </c>
      <c r="E433" s="332" t="str">
        <f t="shared" si="18"/>
        <v/>
      </c>
      <c r="F433" s="295" t="str">
        <f t="shared" si="19"/>
        <v>否</v>
      </c>
      <c r="G433" s="160" t="str">
        <f t="shared" si="20"/>
        <v>项</v>
      </c>
    </row>
    <row r="434" ht="36" hidden="1" customHeight="1" spans="1:7">
      <c r="A434" s="474">
        <v>2060206</v>
      </c>
      <c r="B434" s="327" t="s">
        <v>414</v>
      </c>
      <c r="C434" s="395">
        <f>VLOOKUP(A434,'[3]23'!$A:$C,3,FALSE)</f>
        <v>0</v>
      </c>
      <c r="D434" s="395">
        <f>VLOOKUP(A434,'[3]23'!$A:$F,6,FALSE)</f>
        <v>0</v>
      </c>
      <c r="E434" s="332" t="str">
        <f t="shared" si="18"/>
        <v/>
      </c>
      <c r="F434" s="295" t="str">
        <f t="shared" si="19"/>
        <v>否</v>
      </c>
      <c r="G434" s="160" t="str">
        <f t="shared" si="20"/>
        <v>项</v>
      </c>
    </row>
    <row r="435" ht="36" hidden="1" customHeight="1" spans="1:7">
      <c r="A435" s="474">
        <v>2060207</v>
      </c>
      <c r="B435" s="327" t="s">
        <v>415</v>
      </c>
      <c r="C435" s="395">
        <f>VLOOKUP(A435,'[3]23'!$A:$C,3,FALSE)</f>
        <v>0</v>
      </c>
      <c r="D435" s="395">
        <f>VLOOKUP(A435,'[3]23'!$A:$F,6,FALSE)</f>
        <v>0</v>
      </c>
      <c r="E435" s="332" t="str">
        <f t="shared" si="18"/>
        <v/>
      </c>
      <c r="F435" s="295" t="str">
        <f t="shared" si="19"/>
        <v>否</v>
      </c>
      <c r="G435" s="160" t="str">
        <f t="shared" si="20"/>
        <v>项</v>
      </c>
    </row>
    <row r="436" ht="36" hidden="1" customHeight="1" spans="1:7">
      <c r="A436" s="476">
        <v>2060208</v>
      </c>
      <c r="B436" s="486" t="s">
        <v>416</v>
      </c>
      <c r="C436" s="395">
        <f>VLOOKUP(A436,'[3]23'!$A:$C,3,FALSE)</f>
        <v>0</v>
      </c>
      <c r="D436" s="395">
        <f>VLOOKUP(A436,'[3]23'!$A:$F,6,FALSE)</f>
        <v>0</v>
      </c>
      <c r="E436" s="332" t="str">
        <f t="shared" si="18"/>
        <v/>
      </c>
      <c r="F436" s="295" t="str">
        <f t="shared" si="19"/>
        <v>否</v>
      </c>
      <c r="G436" s="160" t="str">
        <f t="shared" si="20"/>
        <v>项</v>
      </c>
    </row>
    <row r="437" ht="36" hidden="1" customHeight="1" spans="1:7">
      <c r="A437" s="474">
        <v>2060299</v>
      </c>
      <c r="B437" s="327" t="s">
        <v>417</v>
      </c>
      <c r="C437" s="395">
        <f>VLOOKUP(A437,'[3]23'!$A:$C,3,FALSE)</f>
        <v>0</v>
      </c>
      <c r="D437" s="395">
        <f>VLOOKUP(A437,'[3]23'!$A:$F,6,FALSE)</f>
        <v>0</v>
      </c>
      <c r="E437" s="332" t="str">
        <f t="shared" si="18"/>
        <v/>
      </c>
      <c r="F437" s="295" t="str">
        <f t="shared" si="19"/>
        <v>否</v>
      </c>
      <c r="G437" s="160" t="str">
        <f t="shared" si="20"/>
        <v>项</v>
      </c>
    </row>
    <row r="438" ht="36" hidden="1" customHeight="1" spans="1:7">
      <c r="A438" s="472">
        <v>20603</v>
      </c>
      <c r="B438" s="323" t="s">
        <v>418</v>
      </c>
      <c r="C438" s="395">
        <f>VLOOKUP(A438,'[3]23'!$A:$C,3,FALSE)</f>
        <v>0</v>
      </c>
      <c r="D438" s="395">
        <f>VLOOKUP(A438,'[3]23'!$A:$F,6,FALSE)</f>
        <v>0</v>
      </c>
      <c r="E438" s="332" t="str">
        <f t="shared" si="18"/>
        <v/>
      </c>
      <c r="F438" s="295" t="str">
        <f t="shared" si="19"/>
        <v>否</v>
      </c>
      <c r="G438" s="160" t="str">
        <f t="shared" si="20"/>
        <v>款</v>
      </c>
    </row>
    <row r="439" ht="36" hidden="1" customHeight="1" spans="1:7">
      <c r="A439" s="474">
        <v>2060301</v>
      </c>
      <c r="B439" s="327" t="s">
        <v>410</v>
      </c>
      <c r="C439" s="395">
        <f>VLOOKUP(A439,'[3]23'!$A:$C,3,FALSE)</f>
        <v>0</v>
      </c>
      <c r="D439" s="395">
        <f>VLOOKUP(A439,'[3]23'!$A:$F,6,FALSE)</f>
        <v>0</v>
      </c>
      <c r="E439" s="332" t="str">
        <f t="shared" si="18"/>
        <v/>
      </c>
      <c r="F439" s="295" t="str">
        <f t="shared" si="19"/>
        <v>否</v>
      </c>
      <c r="G439" s="160" t="str">
        <f t="shared" si="20"/>
        <v>项</v>
      </c>
    </row>
    <row r="440" ht="36" hidden="1" customHeight="1" spans="1:7">
      <c r="A440" s="474">
        <v>2060302</v>
      </c>
      <c r="B440" s="327" t="s">
        <v>419</v>
      </c>
      <c r="C440" s="395">
        <f>VLOOKUP(A440,'[3]23'!$A:$C,3,FALSE)</f>
        <v>0</v>
      </c>
      <c r="D440" s="395">
        <f>VLOOKUP(A440,'[3]23'!$A:$F,6,FALSE)</f>
        <v>0</v>
      </c>
      <c r="E440" s="332" t="str">
        <f t="shared" si="18"/>
        <v/>
      </c>
      <c r="F440" s="295" t="str">
        <f t="shared" si="19"/>
        <v>否</v>
      </c>
      <c r="G440" s="160" t="str">
        <f t="shared" si="20"/>
        <v>项</v>
      </c>
    </row>
    <row r="441" ht="36" hidden="1" customHeight="1" spans="1:7">
      <c r="A441" s="474">
        <v>2060303</v>
      </c>
      <c r="B441" s="327" t="s">
        <v>420</v>
      </c>
      <c r="C441" s="395">
        <f>VLOOKUP(A441,'[3]23'!$A:$C,3,FALSE)</f>
        <v>0</v>
      </c>
      <c r="D441" s="395">
        <f>VLOOKUP(A441,'[3]23'!$A:$F,6,FALSE)</f>
        <v>0</v>
      </c>
      <c r="E441" s="332" t="str">
        <f t="shared" si="18"/>
        <v/>
      </c>
      <c r="F441" s="295" t="str">
        <f t="shared" si="19"/>
        <v>否</v>
      </c>
      <c r="G441" s="160" t="str">
        <f t="shared" si="20"/>
        <v>项</v>
      </c>
    </row>
    <row r="442" ht="36" hidden="1" customHeight="1" spans="1:7">
      <c r="A442" s="474">
        <v>2060304</v>
      </c>
      <c r="B442" s="327" t="s">
        <v>421</v>
      </c>
      <c r="C442" s="395">
        <f>VLOOKUP(A442,'[3]23'!$A:$C,3,FALSE)</f>
        <v>0</v>
      </c>
      <c r="D442" s="395">
        <f>VLOOKUP(A442,'[3]23'!$A:$F,6,FALSE)</f>
        <v>0</v>
      </c>
      <c r="E442" s="332" t="str">
        <f t="shared" si="18"/>
        <v/>
      </c>
      <c r="F442" s="295" t="str">
        <f t="shared" si="19"/>
        <v>否</v>
      </c>
      <c r="G442" s="160" t="str">
        <f t="shared" si="20"/>
        <v>项</v>
      </c>
    </row>
    <row r="443" ht="36" hidden="1" customHeight="1" spans="1:7">
      <c r="A443" s="474">
        <v>2060399</v>
      </c>
      <c r="B443" s="327" t="s">
        <v>422</v>
      </c>
      <c r="C443" s="395">
        <f>VLOOKUP(A443,'[3]23'!$A:$C,3,FALSE)</f>
        <v>0</v>
      </c>
      <c r="D443" s="395">
        <f>VLOOKUP(A443,'[3]23'!$A:$F,6,FALSE)</f>
        <v>0</v>
      </c>
      <c r="E443" s="332" t="str">
        <f t="shared" si="18"/>
        <v/>
      </c>
      <c r="F443" s="295" t="str">
        <f t="shared" si="19"/>
        <v>否</v>
      </c>
      <c r="G443" s="160" t="str">
        <f t="shared" si="20"/>
        <v>项</v>
      </c>
    </row>
    <row r="444" ht="36" customHeight="1" spans="1:7">
      <c r="A444" s="472">
        <v>20604</v>
      </c>
      <c r="B444" s="323" t="s">
        <v>423</v>
      </c>
      <c r="C444" s="473">
        <f>VLOOKUP(A444,'[3]23'!$A:$C,3,FALSE)</f>
        <v>9018</v>
      </c>
      <c r="D444" s="473">
        <f>VLOOKUP(A444,'[3]23'!$A:$F,6,FALSE)</f>
        <v>700</v>
      </c>
      <c r="E444" s="333">
        <f t="shared" si="18"/>
        <v>-0.9224</v>
      </c>
      <c r="F444" s="295" t="str">
        <f t="shared" si="19"/>
        <v>是</v>
      </c>
      <c r="G444" s="160" t="str">
        <f t="shared" si="20"/>
        <v>款</v>
      </c>
    </row>
    <row r="445" ht="36" hidden="1" customHeight="1" spans="1:7">
      <c r="A445" s="474">
        <v>2060401</v>
      </c>
      <c r="B445" s="327" t="s">
        <v>410</v>
      </c>
      <c r="C445" s="395">
        <f>VLOOKUP(A445,'[3]23'!$A:$C,3,FALSE)</f>
        <v>0</v>
      </c>
      <c r="D445" s="395">
        <f>VLOOKUP(A445,'[3]23'!$A:$F,6,FALSE)</f>
        <v>0</v>
      </c>
      <c r="E445" s="332" t="str">
        <f t="shared" si="18"/>
        <v/>
      </c>
      <c r="F445" s="295" t="str">
        <f t="shared" si="19"/>
        <v>否</v>
      </c>
      <c r="G445" s="160" t="str">
        <f t="shared" si="20"/>
        <v>项</v>
      </c>
    </row>
    <row r="446" ht="36" customHeight="1" spans="1:7">
      <c r="A446" s="474">
        <v>2060404</v>
      </c>
      <c r="B446" s="327" t="s">
        <v>424</v>
      </c>
      <c r="C446" s="473">
        <f>VLOOKUP(A446,'[3]23'!$A:$C,3,FALSE)</f>
        <v>9018</v>
      </c>
      <c r="D446" s="473">
        <f>VLOOKUP(A446,'[3]23'!$A:$F,6,FALSE)</f>
        <v>500</v>
      </c>
      <c r="E446" s="333">
        <f t="shared" si="18"/>
        <v>-0.9446</v>
      </c>
      <c r="F446" s="295" t="str">
        <f t="shared" si="19"/>
        <v>是</v>
      </c>
      <c r="G446" s="160" t="str">
        <f t="shared" si="20"/>
        <v>项</v>
      </c>
    </row>
    <row r="447" ht="36" hidden="1" customHeight="1" spans="1:7">
      <c r="A447" s="487">
        <v>2060405</v>
      </c>
      <c r="B447" s="327" t="s">
        <v>425</v>
      </c>
      <c r="C447" s="395">
        <f>VLOOKUP(A447,'[3]23'!$A:$C,3,FALSE)</f>
        <v>0</v>
      </c>
      <c r="D447" s="395">
        <f>VLOOKUP(A447,'[3]23'!$A:$F,6,FALSE)</f>
        <v>0</v>
      </c>
      <c r="E447" s="332" t="str">
        <f t="shared" si="18"/>
        <v/>
      </c>
      <c r="F447" s="295" t="str">
        <f t="shared" si="19"/>
        <v>否</v>
      </c>
      <c r="G447" s="160" t="str">
        <f t="shared" si="20"/>
        <v>项</v>
      </c>
    </row>
    <row r="448" ht="36" customHeight="1" spans="1:7">
      <c r="A448" s="474">
        <v>2060499</v>
      </c>
      <c r="B448" s="327" t="s">
        <v>426</v>
      </c>
      <c r="C448" s="473">
        <f>VLOOKUP(A448,'[3]23'!$A:$C,3,FALSE)</f>
        <v>0</v>
      </c>
      <c r="D448" s="473">
        <f>VLOOKUP(A448,'[3]23'!$A:$F,6,FALSE)</f>
        <v>200</v>
      </c>
      <c r="E448" s="333" t="str">
        <f t="shared" si="18"/>
        <v/>
      </c>
      <c r="F448" s="295" t="str">
        <f t="shared" si="19"/>
        <v>是</v>
      </c>
      <c r="G448" s="160" t="str">
        <f t="shared" si="20"/>
        <v>项</v>
      </c>
    </row>
    <row r="449" ht="36" hidden="1" customHeight="1" spans="1:7">
      <c r="A449" s="472">
        <v>20605</v>
      </c>
      <c r="B449" s="323" t="s">
        <v>427</v>
      </c>
      <c r="C449" s="395">
        <f>VLOOKUP(A449,'[3]23'!$A:$C,3,FALSE)</f>
        <v>0</v>
      </c>
      <c r="D449" s="395">
        <f>VLOOKUP(A449,'[3]23'!$A:$F,6,FALSE)</f>
        <v>0</v>
      </c>
      <c r="E449" s="332" t="str">
        <f t="shared" si="18"/>
        <v/>
      </c>
      <c r="F449" s="295" t="str">
        <f t="shared" si="19"/>
        <v>否</v>
      </c>
      <c r="G449" s="160" t="str">
        <f t="shared" si="20"/>
        <v>款</v>
      </c>
    </row>
    <row r="450" ht="36" hidden="1" customHeight="1" spans="1:7">
      <c r="A450" s="474">
        <v>2060501</v>
      </c>
      <c r="B450" s="327" t="s">
        <v>410</v>
      </c>
      <c r="C450" s="395">
        <f>VLOOKUP(A450,'[3]23'!$A:$C,3,FALSE)</f>
        <v>0</v>
      </c>
      <c r="D450" s="395">
        <f>VLOOKUP(A450,'[3]23'!$A:$F,6,FALSE)</f>
        <v>0</v>
      </c>
      <c r="E450" s="332" t="str">
        <f t="shared" si="18"/>
        <v/>
      </c>
      <c r="F450" s="295" t="str">
        <f t="shared" si="19"/>
        <v>否</v>
      </c>
      <c r="G450" s="160" t="str">
        <f t="shared" si="20"/>
        <v>项</v>
      </c>
    </row>
    <row r="451" ht="36" hidden="1" customHeight="1" spans="1:7">
      <c r="A451" s="474">
        <v>2060502</v>
      </c>
      <c r="B451" s="327" t="s">
        <v>428</v>
      </c>
      <c r="C451" s="395">
        <f>VLOOKUP(A451,'[3]23'!$A:$C,3,FALSE)</f>
        <v>0</v>
      </c>
      <c r="D451" s="395">
        <f>VLOOKUP(A451,'[3]23'!$A:$F,6,FALSE)</f>
        <v>0</v>
      </c>
      <c r="E451" s="332" t="str">
        <f t="shared" si="18"/>
        <v/>
      </c>
      <c r="F451" s="295" t="str">
        <f t="shared" si="19"/>
        <v>否</v>
      </c>
      <c r="G451" s="160" t="str">
        <f t="shared" si="20"/>
        <v>项</v>
      </c>
    </row>
    <row r="452" ht="36" hidden="1" customHeight="1" spans="1:7">
      <c r="A452" s="474">
        <v>2060503</v>
      </c>
      <c r="B452" s="327" t="s">
        <v>429</v>
      </c>
      <c r="C452" s="395">
        <f>VLOOKUP(A452,'[3]23'!$A:$C,3,FALSE)</f>
        <v>0</v>
      </c>
      <c r="D452" s="395">
        <f>VLOOKUP(A452,'[3]23'!$A:$F,6,FALSE)</f>
        <v>0</v>
      </c>
      <c r="E452" s="332" t="str">
        <f t="shared" ref="E452:E515" si="21">IFERROR(D452/C452-1,"")</f>
        <v/>
      </c>
      <c r="F452" s="295" t="str">
        <f t="shared" ref="F452:F515" si="22">IF(LEN(A452)=3,"是",IF(B452&lt;&gt;"",IF(SUM(C452:D452)&lt;&gt;0,"是","否"),"是"))</f>
        <v>否</v>
      </c>
      <c r="G452" s="160" t="str">
        <f t="shared" ref="G452:G515" si="23">IF(LEN(A452)=3,"类",IF(LEN(A452)=5,"款","项"))</f>
        <v>项</v>
      </c>
    </row>
    <row r="453" ht="36" hidden="1" customHeight="1" spans="1:7">
      <c r="A453" s="474">
        <v>2060599</v>
      </c>
      <c r="B453" s="327" t="s">
        <v>430</v>
      </c>
      <c r="C453" s="395">
        <f>VLOOKUP(A453,'[3]23'!$A:$C,3,FALSE)</f>
        <v>0</v>
      </c>
      <c r="D453" s="395">
        <f>VLOOKUP(A453,'[3]23'!$A:$F,6,FALSE)</f>
        <v>0</v>
      </c>
      <c r="E453" s="332" t="str">
        <f t="shared" si="21"/>
        <v/>
      </c>
      <c r="F453" s="295" t="str">
        <f t="shared" si="22"/>
        <v>否</v>
      </c>
      <c r="G453" s="160" t="str">
        <f t="shared" si="23"/>
        <v>项</v>
      </c>
    </row>
    <row r="454" ht="36" hidden="1" customHeight="1" spans="1:7">
      <c r="A454" s="472">
        <v>20606</v>
      </c>
      <c r="B454" s="323" t="s">
        <v>431</v>
      </c>
      <c r="C454" s="395">
        <f>VLOOKUP(A454,'[3]23'!$A:$C,3,FALSE)</f>
        <v>0</v>
      </c>
      <c r="D454" s="395">
        <f>VLOOKUP(A454,'[3]23'!$A:$F,6,FALSE)</f>
        <v>0</v>
      </c>
      <c r="E454" s="332" t="str">
        <f t="shared" si="21"/>
        <v/>
      </c>
      <c r="F454" s="295" t="str">
        <f t="shared" si="22"/>
        <v>否</v>
      </c>
      <c r="G454" s="160" t="str">
        <f t="shared" si="23"/>
        <v>款</v>
      </c>
    </row>
    <row r="455" ht="36" hidden="1" customHeight="1" spans="1:7">
      <c r="A455" s="474">
        <v>2060601</v>
      </c>
      <c r="B455" s="327" t="s">
        <v>432</v>
      </c>
      <c r="C455" s="395">
        <f>VLOOKUP(A455,'[3]23'!$A:$C,3,FALSE)</f>
        <v>0</v>
      </c>
      <c r="D455" s="395">
        <f>VLOOKUP(A455,'[3]23'!$A:$F,6,FALSE)</f>
        <v>0</v>
      </c>
      <c r="E455" s="332" t="str">
        <f t="shared" si="21"/>
        <v/>
      </c>
      <c r="F455" s="295" t="str">
        <f t="shared" si="22"/>
        <v>否</v>
      </c>
      <c r="G455" s="160" t="str">
        <f t="shared" si="23"/>
        <v>项</v>
      </c>
    </row>
    <row r="456" ht="36" hidden="1" customHeight="1" spans="1:7">
      <c r="A456" s="474">
        <v>2060602</v>
      </c>
      <c r="B456" s="327" t="s">
        <v>433</v>
      </c>
      <c r="C456" s="395">
        <f>VLOOKUP(A456,'[3]23'!$A:$C,3,FALSE)</f>
        <v>0</v>
      </c>
      <c r="D456" s="395">
        <f>VLOOKUP(A456,'[3]23'!$A:$F,6,FALSE)</f>
        <v>0</v>
      </c>
      <c r="E456" s="332" t="str">
        <f t="shared" si="21"/>
        <v/>
      </c>
      <c r="F456" s="295" t="str">
        <f t="shared" si="22"/>
        <v>否</v>
      </c>
      <c r="G456" s="160" t="str">
        <f t="shared" si="23"/>
        <v>项</v>
      </c>
    </row>
    <row r="457" ht="36" hidden="1" customHeight="1" spans="1:7">
      <c r="A457" s="474">
        <v>2060603</v>
      </c>
      <c r="B457" s="327" t="s">
        <v>434</v>
      </c>
      <c r="C457" s="395">
        <f>VLOOKUP(A457,'[3]23'!$A:$C,3,FALSE)</f>
        <v>0</v>
      </c>
      <c r="D457" s="395">
        <f>VLOOKUP(A457,'[3]23'!$A:$F,6,FALSE)</f>
        <v>0</v>
      </c>
      <c r="E457" s="332" t="str">
        <f t="shared" si="21"/>
        <v/>
      </c>
      <c r="F457" s="295" t="str">
        <f t="shared" si="22"/>
        <v>否</v>
      </c>
      <c r="G457" s="160" t="str">
        <f t="shared" si="23"/>
        <v>项</v>
      </c>
    </row>
    <row r="458" ht="36" hidden="1" customHeight="1" spans="1:7">
      <c r="A458" s="474">
        <v>2060699</v>
      </c>
      <c r="B458" s="327" t="s">
        <v>435</v>
      </c>
      <c r="C458" s="395">
        <f>VLOOKUP(A458,'[3]23'!$A:$C,3,FALSE)</f>
        <v>0</v>
      </c>
      <c r="D458" s="395">
        <f>VLOOKUP(A458,'[3]23'!$A:$F,6,FALSE)</f>
        <v>0</v>
      </c>
      <c r="E458" s="332" t="str">
        <f t="shared" si="21"/>
        <v/>
      </c>
      <c r="F458" s="295" t="str">
        <f t="shared" si="22"/>
        <v>否</v>
      </c>
      <c r="G458" s="160" t="str">
        <f t="shared" si="23"/>
        <v>项</v>
      </c>
    </row>
    <row r="459" ht="36" customHeight="1" spans="1:7">
      <c r="A459" s="472">
        <v>20607</v>
      </c>
      <c r="B459" s="323" t="s">
        <v>436</v>
      </c>
      <c r="C459" s="473">
        <f>VLOOKUP(A459,'[3]23'!$A:$C,3,FALSE)</f>
        <v>28</v>
      </c>
      <c r="D459" s="473">
        <f>VLOOKUP(A459,'[3]23'!$A:$F,6,FALSE)</f>
        <v>147</v>
      </c>
      <c r="E459" s="333">
        <f t="shared" si="21"/>
        <v>4.25</v>
      </c>
      <c r="F459" s="295" t="str">
        <f t="shared" si="22"/>
        <v>是</v>
      </c>
      <c r="G459" s="160" t="str">
        <f t="shared" si="23"/>
        <v>款</v>
      </c>
    </row>
    <row r="460" ht="36" hidden="1" customHeight="1" spans="1:7">
      <c r="A460" s="474">
        <v>2060701</v>
      </c>
      <c r="B460" s="327" t="s">
        <v>410</v>
      </c>
      <c r="C460" s="395">
        <f>VLOOKUP(A460,'[3]23'!$A:$C,3,FALSE)</f>
        <v>0</v>
      </c>
      <c r="D460" s="395">
        <f>VLOOKUP(A460,'[3]23'!$A:$F,6,FALSE)</f>
        <v>0</v>
      </c>
      <c r="E460" s="332" t="str">
        <f t="shared" si="21"/>
        <v/>
      </c>
      <c r="F460" s="295" t="str">
        <f t="shared" si="22"/>
        <v>否</v>
      </c>
      <c r="G460" s="160" t="str">
        <f t="shared" si="23"/>
        <v>项</v>
      </c>
    </row>
    <row r="461" ht="36" customHeight="1" spans="1:7">
      <c r="A461" s="474">
        <v>2060702</v>
      </c>
      <c r="B461" s="327" t="s">
        <v>437</v>
      </c>
      <c r="C461" s="473">
        <f>VLOOKUP(A461,'[3]23'!$A:$C,3,FALSE)</f>
        <v>24</v>
      </c>
      <c r="D461" s="473">
        <f>VLOOKUP(A461,'[3]23'!$A:$F,6,FALSE)</f>
        <v>121</v>
      </c>
      <c r="E461" s="333">
        <f t="shared" si="21"/>
        <v>4.0417</v>
      </c>
      <c r="F461" s="295" t="str">
        <f t="shared" si="22"/>
        <v>是</v>
      </c>
      <c r="G461" s="160" t="str">
        <f t="shared" si="23"/>
        <v>项</v>
      </c>
    </row>
    <row r="462" ht="36" hidden="1" customHeight="1" spans="1:7">
      <c r="A462" s="474">
        <v>2060703</v>
      </c>
      <c r="B462" s="327" t="s">
        <v>438</v>
      </c>
      <c r="C462" s="395">
        <f>VLOOKUP(A462,'[3]23'!$A:$C,3,FALSE)</f>
        <v>0</v>
      </c>
      <c r="D462" s="395">
        <f>VLOOKUP(A462,'[3]23'!$A:$F,6,FALSE)</f>
        <v>0</v>
      </c>
      <c r="E462" s="332" t="str">
        <f t="shared" si="21"/>
        <v/>
      </c>
      <c r="F462" s="295" t="str">
        <f t="shared" si="22"/>
        <v>否</v>
      </c>
      <c r="G462" s="160" t="str">
        <f t="shared" si="23"/>
        <v>项</v>
      </c>
    </row>
    <row r="463" ht="36" hidden="1" customHeight="1" spans="1:7">
      <c r="A463" s="474">
        <v>2060704</v>
      </c>
      <c r="B463" s="327" t="s">
        <v>439</v>
      </c>
      <c r="C463" s="395">
        <f>VLOOKUP(A463,'[3]23'!$A:$C,3,FALSE)</f>
        <v>0</v>
      </c>
      <c r="D463" s="395">
        <f>VLOOKUP(A463,'[3]23'!$A:$F,6,FALSE)</f>
        <v>0</v>
      </c>
      <c r="E463" s="332" t="str">
        <f t="shared" si="21"/>
        <v/>
      </c>
      <c r="F463" s="295" t="str">
        <f t="shared" si="22"/>
        <v>否</v>
      </c>
      <c r="G463" s="160" t="str">
        <f t="shared" si="23"/>
        <v>项</v>
      </c>
    </row>
    <row r="464" ht="36" hidden="1" customHeight="1" spans="1:7">
      <c r="A464" s="474">
        <v>2060705</v>
      </c>
      <c r="B464" s="327" t="s">
        <v>440</v>
      </c>
      <c r="C464" s="395">
        <f>VLOOKUP(A464,'[3]23'!$A:$C,3,FALSE)</f>
        <v>0</v>
      </c>
      <c r="D464" s="395">
        <f>VLOOKUP(A464,'[3]23'!$A:$F,6,FALSE)</f>
        <v>0</v>
      </c>
      <c r="E464" s="332" t="str">
        <f t="shared" si="21"/>
        <v/>
      </c>
      <c r="F464" s="295" t="str">
        <f t="shared" si="22"/>
        <v>否</v>
      </c>
      <c r="G464" s="160" t="str">
        <f t="shared" si="23"/>
        <v>项</v>
      </c>
    </row>
    <row r="465" ht="36" customHeight="1" spans="1:7">
      <c r="A465" s="474">
        <v>2060799</v>
      </c>
      <c r="B465" s="327" t="s">
        <v>441</v>
      </c>
      <c r="C465" s="473">
        <f>VLOOKUP(A465,'[3]23'!$A:$C,3,FALSE)</f>
        <v>4</v>
      </c>
      <c r="D465" s="473">
        <f>VLOOKUP(A465,'[3]23'!$A:$F,6,FALSE)</f>
        <v>26</v>
      </c>
      <c r="E465" s="333">
        <f t="shared" si="21"/>
        <v>5.5</v>
      </c>
      <c r="F465" s="295" t="str">
        <f t="shared" si="22"/>
        <v>是</v>
      </c>
      <c r="G465" s="160" t="str">
        <f t="shared" si="23"/>
        <v>项</v>
      </c>
    </row>
    <row r="466" ht="36" hidden="1" customHeight="1" spans="1:7">
      <c r="A466" s="472">
        <v>20608</v>
      </c>
      <c r="B466" s="323" t="s">
        <v>442</v>
      </c>
      <c r="C466" s="395">
        <f>VLOOKUP(A466,'[3]23'!$A:$C,3,FALSE)</f>
        <v>0</v>
      </c>
      <c r="D466" s="395">
        <f>VLOOKUP(A466,'[3]23'!$A:$F,6,FALSE)</f>
        <v>0</v>
      </c>
      <c r="E466" s="332" t="str">
        <f t="shared" si="21"/>
        <v/>
      </c>
      <c r="F466" s="295" t="str">
        <f t="shared" si="22"/>
        <v>否</v>
      </c>
      <c r="G466" s="160" t="str">
        <f t="shared" si="23"/>
        <v>款</v>
      </c>
    </row>
    <row r="467" ht="36" hidden="1" customHeight="1" spans="1:7">
      <c r="A467" s="474">
        <v>2060801</v>
      </c>
      <c r="B467" s="327" t="s">
        <v>443</v>
      </c>
      <c r="C467" s="395">
        <f>VLOOKUP(A467,'[3]23'!$A:$C,3,FALSE)</f>
        <v>0</v>
      </c>
      <c r="D467" s="395">
        <f>VLOOKUP(A467,'[3]23'!$A:$F,6,FALSE)</f>
        <v>0</v>
      </c>
      <c r="E467" s="332" t="str">
        <f t="shared" si="21"/>
        <v/>
      </c>
      <c r="F467" s="295" t="str">
        <f t="shared" si="22"/>
        <v>否</v>
      </c>
      <c r="G467" s="160" t="str">
        <f t="shared" si="23"/>
        <v>项</v>
      </c>
    </row>
    <row r="468" ht="36" hidden="1" customHeight="1" spans="1:7">
      <c r="A468" s="474">
        <v>2060802</v>
      </c>
      <c r="B468" s="327" t="s">
        <v>444</v>
      </c>
      <c r="C468" s="395">
        <f>VLOOKUP(A468,'[3]23'!$A:$C,3,FALSE)</f>
        <v>0</v>
      </c>
      <c r="D468" s="395">
        <f>VLOOKUP(A468,'[3]23'!$A:$F,6,FALSE)</f>
        <v>0</v>
      </c>
      <c r="E468" s="332" t="str">
        <f t="shared" si="21"/>
        <v/>
      </c>
      <c r="F468" s="295" t="str">
        <f t="shared" si="22"/>
        <v>否</v>
      </c>
      <c r="G468" s="160" t="str">
        <f t="shared" si="23"/>
        <v>项</v>
      </c>
    </row>
    <row r="469" ht="36" hidden="1" customHeight="1" spans="1:7">
      <c r="A469" s="474">
        <v>2060899</v>
      </c>
      <c r="B469" s="327" t="s">
        <v>445</v>
      </c>
      <c r="C469" s="395">
        <f>VLOOKUP(A469,'[3]23'!$A:$C,3,FALSE)</f>
        <v>0</v>
      </c>
      <c r="D469" s="395">
        <f>VLOOKUP(A469,'[3]23'!$A:$F,6,FALSE)</f>
        <v>0</v>
      </c>
      <c r="E469" s="332" t="str">
        <f t="shared" si="21"/>
        <v/>
      </c>
      <c r="F469" s="295" t="str">
        <f t="shared" si="22"/>
        <v>否</v>
      </c>
      <c r="G469" s="160" t="str">
        <f t="shared" si="23"/>
        <v>项</v>
      </c>
    </row>
    <row r="470" ht="36" hidden="1" customHeight="1" spans="1:7">
      <c r="A470" s="472">
        <v>20609</v>
      </c>
      <c r="B470" s="323" t="s">
        <v>446</v>
      </c>
      <c r="C470" s="395">
        <f>VLOOKUP(A470,'[3]23'!$A:$C,3,FALSE)</f>
        <v>0</v>
      </c>
      <c r="D470" s="395">
        <f>VLOOKUP(A470,'[3]23'!$A:$F,6,FALSE)</f>
        <v>0</v>
      </c>
      <c r="E470" s="332" t="str">
        <f t="shared" si="21"/>
        <v/>
      </c>
      <c r="F470" s="295" t="str">
        <f t="shared" si="22"/>
        <v>否</v>
      </c>
      <c r="G470" s="160" t="str">
        <f t="shared" si="23"/>
        <v>款</v>
      </c>
    </row>
    <row r="471" ht="36" hidden="1" customHeight="1" spans="1:7">
      <c r="A471" s="474">
        <v>2060901</v>
      </c>
      <c r="B471" s="327" t="s">
        <v>447</v>
      </c>
      <c r="C471" s="395">
        <f>VLOOKUP(A471,'[3]23'!$A:$C,3,FALSE)</f>
        <v>0</v>
      </c>
      <c r="D471" s="395">
        <f>VLOOKUP(A471,'[3]23'!$A:$F,6,FALSE)</f>
        <v>0</v>
      </c>
      <c r="E471" s="332" t="str">
        <f t="shared" si="21"/>
        <v/>
      </c>
      <c r="F471" s="295" t="str">
        <f t="shared" si="22"/>
        <v>否</v>
      </c>
      <c r="G471" s="160" t="str">
        <f t="shared" si="23"/>
        <v>项</v>
      </c>
    </row>
    <row r="472" ht="36" hidden="1" customHeight="1" spans="1:7">
      <c r="A472" s="474">
        <v>2060902</v>
      </c>
      <c r="B472" s="327" t="s">
        <v>448</v>
      </c>
      <c r="C472" s="395">
        <f>VLOOKUP(A472,'[3]23'!$A:$C,3,FALSE)</f>
        <v>0</v>
      </c>
      <c r="D472" s="395">
        <f>VLOOKUP(A472,'[3]23'!$A:$F,6,FALSE)</f>
        <v>0</v>
      </c>
      <c r="E472" s="332" t="str">
        <f t="shared" si="21"/>
        <v/>
      </c>
      <c r="F472" s="295" t="str">
        <f t="shared" si="22"/>
        <v>否</v>
      </c>
      <c r="G472" s="160" t="str">
        <f t="shared" si="23"/>
        <v>项</v>
      </c>
    </row>
    <row r="473" ht="36" hidden="1" customHeight="1" spans="1:7">
      <c r="A473" s="474">
        <v>2060999</v>
      </c>
      <c r="B473" s="327" t="s">
        <v>449</v>
      </c>
      <c r="C473" s="395">
        <f>VLOOKUP(A473,'[3]23'!$A:$C,3,FALSE)</f>
        <v>0</v>
      </c>
      <c r="D473" s="395">
        <f>VLOOKUP(A473,'[3]23'!$A:$F,6,FALSE)</f>
        <v>0</v>
      </c>
      <c r="E473" s="332" t="str">
        <f t="shared" si="21"/>
        <v/>
      </c>
      <c r="F473" s="295" t="str">
        <f t="shared" si="22"/>
        <v>否</v>
      </c>
      <c r="G473" s="160" t="str">
        <f t="shared" si="23"/>
        <v>项</v>
      </c>
    </row>
    <row r="474" ht="36" customHeight="1" spans="1:7">
      <c r="A474" s="472">
        <v>20699</v>
      </c>
      <c r="B474" s="323" t="s">
        <v>450</v>
      </c>
      <c r="C474" s="473">
        <f>VLOOKUP(A474,'[3]23'!$A:$C,3,FALSE)</f>
        <v>215</v>
      </c>
      <c r="D474" s="473">
        <f>VLOOKUP(A474,'[3]23'!$A:$F,6,FALSE)</f>
        <v>2600</v>
      </c>
      <c r="E474" s="333">
        <f t="shared" si="21"/>
        <v>11.093</v>
      </c>
      <c r="F474" s="295" t="str">
        <f t="shared" si="22"/>
        <v>是</v>
      </c>
      <c r="G474" s="160" t="str">
        <f t="shared" si="23"/>
        <v>款</v>
      </c>
    </row>
    <row r="475" ht="36" hidden="1" customHeight="1" spans="1:7">
      <c r="A475" s="474">
        <v>2069901</v>
      </c>
      <c r="B475" s="327" t="s">
        <v>451</v>
      </c>
      <c r="C475" s="395">
        <f>VLOOKUP(A475,'[3]23'!$A:$C,3,FALSE)</f>
        <v>0</v>
      </c>
      <c r="D475" s="395">
        <f>VLOOKUP(A475,'[3]23'!$A:$F,6,FALSE)</f>
        <v>0</v>
      </c>
      <c r="E475" s="332" t="str">
        <f t="shared" si="21"/>
        <v/>
      </c>
      <c r="F475" s="295" t="str">
        <f t="shared" si="22"/>
        <v>否</v>
      </c>
      <c r="G475" s="160" t="str">
        <f t="shared" si="23"/>
        <v>项</v>
      </c>
    </row>
    <row r="476" ht="36" hidden="1" customHeight="1" spans="1:7">
      <c r="A476" s="474">
        <v>2069902</v>
      </c>
      <c r="B476" s="327" t="s">
        <v>452</v>
      </c>
      <c r="C476" s="395">
        <f>VLOOKUP(A476,'[3]23'!$A:$C,3,FALSE)</f>
        <v>0</v>
      </c>
      <c r="D476" s="395">
        <f>VLOOKUP(A476,'[3]23'!$A:$F,6,FALSE)</f>
        <v>0</v>
      </c>
      <c r="E476" s="332" t="str">
        <f t="shared" si="21"/>
        <v/>
      </c>
      <c r="F476" s="295" t="str">
        <f t="shared" si="22"/>
        <v>否</v>
      </c>
      <c r="G476" s="160" t="str">
        <f t="shared" si="23"/>
        <v>项</v>
      </c>
    </row>
    <row r="477" ht="36" hidden="1" customHeight="1" spans="1:7">
      <c r="A477" s="474">
        <v>2069903</v>
      </c>
      <c r="B477" s="327" t="s">
        <v>453</v>
      </c>
      <c r="C477" s="395">
        <f>VLOOKUP(A477,'[3]23'!$A:$C,3,FALSE)</f>
        <v>0</v>
      </c>
      <c r="D477" s="395">
        <f>VLOOKUP(A477,'[3]23'!$A:$F,6,FALSE)</f>
        <v>0</v>
      </c>
      <c r="E477" s="332" t="str">
        <f t="shared" si="21"/>
        <v/>
      </c>
      <c r="F477" s="295" t="str">
        <f t="shared" si="22"/>
        <v>否</v>
      </c>
      <c r="G477" s="160" t="str">
        <f t="shared" si="23"/>
        <v>项</v>
      </c>
    </row>
    <row r="478" ht="36" customHeight="1" spans="1:7">
      <c r="A478" s="474">
        <v>2069999</v>
      </c>
      <c r="B478" s="327" t="s">
        <v>454</v>
      </c>
      <c r="C478" s="473">
        <f>VLOOKUP(A478,'[3]23'!$A:$C,3,FALSE)</f>
        <v>215</v>
      </c>
      <c r="D478" s="473">
        <f>VLOOKUP(A478,'[3]23'!$A:$F,6,FALSE)</f>
        <v>2000</v>
      </c>
      <c r="E478" s="333">
        <f t="shared" si="21"/>
        <v>8.3023</v>
      </c>
      <c r="F478" s="295" t="str">
        <f t="shared" si="22"/>
        <v>是</v>
      </c>
      <c r="G478" s="160" t="str">
        <f t="shared" si="23"/>
        <v>项</v>
      </c>
    </row>
    <row r="479" ht="36" hidden="1" customHeight="1" spans="1:7">
      <c r="A479" s="488" t="s">
        <v>455</v>
      </c>
      <c r="B479" s="485" t="s">
        <v>277</v>
      </c>
      <c r="C479" s="395">
        <f>VLOOKUP(A479,'[3]23'!$A:$C,3,FALSE)</f>
        <v>0</v>
      </c>
      <c r="D479" s="395">
        <f>VLOOKUP(A479,'[3]23'!$A:$F,6,FALSE)</f>
        <v>0</v>
      </c>
      <c r="E479" s="332" t="str">
        <f t="shared" si="21"/>
        <v/>
      </c>
      <c r="F479" s="295" t="str">
        <f t="shared" si="22"/>
        <v>否</v>
      </c>
      <c r="G479" s="160" t="str">
        <f t="shared" si="23"/>
        <v>项</v>
      </c>
    </row>
    <row r="480" ht="36" customHeight="1" spans="1:7">
      <c r="A480" s="472">
        <v>207</v>
      </c>
      <c r="B480" s="323" t="s">
        <v>83</v>
      </c>
      <c r="C480" s="473">
        <f>VLOOKUP(A480,'[3]23'!$A:$C,3,FALSE)</f>
        <v>5804</v>
      </c>
      <c r="D480" s="473">
        <f>VLOOKUP(A480,'[3]23'!$A:$F,6,FALSE)</f>
        <v>2949</v>
      </c>
      <c r="E480" s="333">
        <f t="shared" si="21"/>
        <v>-0.4919</v>
      </c>
      <c r="F480" s="295" t="str">
        <f t="shared" si="22"/>
        <v>是</v>
      </c>
      <c r="G480" s="160" t="str">
        <f t="shared" si="23"/>
        <v>类</v>
      </c>
    </row>
    <row r="481" ht="36" customHeight="1" spans="1:7">
      <c r="A481" s="472">
        <v>20701</v>
      </c>
      <c r="B481" s="323" t="s">
        <v>456</v>
      </c>
      <c r="C481" s="473">
        <f>VLOOKUP(A481,'[3]23'!$A:$C,3,FALSE)</f>
        <v>1216</v>
      </c>
      <c r="D481" s="473">
        <f>VLOOKUP(A481,'[3]23'!$A:$F,6,FALSE)</f>
        <v>1263</v>
      </c>
      <c r="E481" s="333">
        <f t="shared" si="21"/>
        <v>0.0387</v>
      </c>
      <c r="F481" s="295" t="str">
        <f t="shared" si="22"/>
        <v>是</v>
      </c>
      <c r="G481" s="160" t="str">
        <f t="shared" si="23"/>
        <v>款</v>
      </c>
    </row>
    <row r="482" ht="36" customHeight="1" spans="1:7">
      <c r="A482" s="474">
        <v>2070101</v>
      </c>
      <c r="B482" s="327" t="s">
        <v>137</v>
      </c>
      <c r="C482" s="473">
        <f>VLOOKUP(A482,'[3]23'!$A:$C,3,FALSE)</f>
        <v>613</v>
      </c>
      <c r="D482" s="473">
        <f>VLOOKUP(A482,'[3]23'!$A:$F,6,FALSE)</f>
        <v>586</v>
      </c>
      <c r="E482" s="333">
        <f t="shared" si="21"/>
        <v>-0.044</v>
      </c>
      <c r="F482" s="295" t="str">
        <f t="shared" si="22"/>
        <v>是</v>
      </c>
      <c r="G482" s="160" t="str">
        <f t="shared" si="23"/>
        <v>项</v>
      </c>
    </row>
    <row r="483" ht="36" customHeight="1" spans="1:7">
      <c r="A483" s="474">
        <v>2070102</v>
      </c>
      <c r="B483" s="327" t="s">
        <v>138</v>
      </c>
      <c r="C483" s="473">
        <f>VLOOKUP(A483,'[3]23'!$A:$C,3,FALSE)</f>
        <v>1</v>
      </c>
      <c r="D483" s="473">
        <f>VLOOKUP(A483,'[3]23'!$A:$F,6,FALSE)</f>
        <v>1</v>
      </c>
      <c r="E483" s="333">
        <f t="shared" si="21"/>
        <v>0</v>
      </c>
      <c r="F483" s="295" t="str">
        <f t="shared" si="22"/>
        <v>是</v>
      </c>
      <c r="G483" s="160" t="str">
        <f t="shared" si="23"/>
        <v>项</v>
      </c>
    </row>
    <row r="484" ht="36" hidden="1" customHeight="1" spans="1:7">
      <c r="A484" s="474">
        <v>2070103</v>
      </c>
      <c r="B484" s="327" t="s">
        <v>139</v>
      </c>
      <c r="C484" s="395">
        <f>VLOOKUP(A484,'[3]23'!$A:$C,3,FALSE)</f>
        <v>0</v>
      </c>
      <c r="D484" s="395">
        <f>VLOOKUP(A484,'[3]23'!$A:$F,6,FALSE)</f>
        <v>0</v>
      </c>
      <c r="E484" s="332" t="str">
        <f t="shared" si="21"/>
        <v/>
      </c>
      <c r="F484" s="295" t="str">
        <f t="shared" si="22"/>
        <v>否</v>
      </c>
      <c r="G484" s="160" t="str">
        <f t="shared" si="23"/>
        <v>项</v>
      </c>
    </row>
    <row r="485" ht="36" hidden="1" customHeight="1" spans="1:7">
      <c r="A485" s="474">
        <v>2070104</v>
      </c>
      <c r="B485" s="327" t="s">
        <v>457</v>
      </c>
      <c r="C485" s="395">
        <f>VLOOKUP(A485,'[3]23'!$A:$C,3,FALSE)</f>
        <v>0</v>
      </c>
      <c r="D485" s="395">
        <f>VLOOKUP(A485,'[3]23'!$A:$F,6,FALSE)</f>
        <v>0</v>
      </c>
      <c r="E485" s="332" t="str">
        <f t="shared" si="21"/>
        <v/>
      </c>
      <c r="F485" s="295" t="str">
        <f t="shared" si="22"/>
        <v>否</v>
      </c>
      <c r="G485" s="160" t="str">
        <f t="shared" si="23"/>
        <v>项</v>
      </c>
    </row>
    <row r="486" ht="36" hidden="1" customHeight="1" spans="1:7">
      <c r="A486" s="474">
        <v>2070105</v>
      </c>
      <c r="B486" s="327" t="s">
        <v>458</v>
      </c>
      <c r="C486" s="395">
        <f>VLOOKUP(A486,'[3]23'!$A:$C,3,FALSE)</f>
        <v>0</v>
      </c>
      <c r="D486" s="395">
        <f>VLOOKUP(A486,'[3]23'!$A:$F,6,FALSE)</f>
        <v>0</v>
      </c>
      <c r="E486" s="332" t="str">
        <f t="shared" si="21"/>
        <v/>
      </c>
      <c r="F486" s="295" t="str">
        <f t="shared" si="22"/>
        <v>否</v>
      </c>
      <c r="G486" s="160" t="str">
        <f t="shared" si="23"/>
        <v>项</v>
      </c>
    </row>
    <row r="487" ht="36" hidden="1" customHeight="1" spans="1:7">
      <c r="A487" s="474">
        <v>2070106</v>
      </c>
      <c r="B487" s="327" t="s">
        <v>459</v>
      </c>
      <c r="C487" s="395">
        <f>VLOOKUP(A487,'[3]23'!$A:$C,3,FALSE)</f>
        <v>0</v>
      </c>
      <c r="D487" s="395">
        <f>VLOOKUP(A487,'[3]23'!$A:$F,6,FALSE)</f>
        <v>0</v>
      </c>
      <c r="E487" s="332" t="str">
        <f t="shared" si="21"/>
        <v/>
      </c>
      <c r="F487" s="295" t="str">
        <f t="shared" si="22"/>
        <v>否</v>
      </c>
      <c r="G487" s="160" t="str">
        <f t="shared" si="23"/>
        <v>项</v>
      </c>
    </row>
    <row r="488" ht="36" customHeight="1" spans="1:7">
      <c r="A488" s="474">
        <v>2070107</v>
      </c>
      <c r="B488" s="327" t="s">
        <v>460</v>
      </c>
      <c r="C488" s="473">
        <f>VLOOKUP(A488,'[3]23'!$A:$C,3,FALSE)</f>
        <v>246</v>
      </c>
      <c r="D488" s="473">
        <f>VLOOKUP(A488,'[3]23'!$A:$F,6,FALSE)</f>
        <v>225</v>
      </c>
      <c r="E488" s="333">
        <f t="shared" si="21"/>
        <v>-0.0854</v>
      </c>
      <c r="F488" s="295" t="str">
        <f t="shared" si="22"/>
        <v>是</v>
      </c>
      <c r="G488" s="160" t="str">
        <f t="shared" si="23"/>
        <v>项</v>
      </c>
    </row>
    <row r="489" ht="36" hidden="1" customHeight="1" spans="1:7">
      <c r="A489" s="474">
        <v>2070108</v>
      </c>
      <c r="B489" s="327" t="s">
        <v>461</v>
      </c>
      <c r="C489" s="395">
        <f>VLOOKUP(A489,'[3]23'!$A:$C,3,FALSE)</f>
        <v>0</v>
      </c>
      <c r="D489" s="395">
        <f>VLOOKUP(A489,'[3]23'!$A:$F,6,FALSE)</f>
        <v>0</v>
      </c>
      <c r="E489" s="332" t="str">
        <f t="shared" si="21"/>
        <v/>
      </c>
      <c r="F489" s="295" t="str">
        <f t="shared" si="22"/>
        <v>否</v>
      </c>
      <c r="G489" s="160" t="str">
        <f t="shared" si="23"/>
        <v>项</v>
      </c>
    </row>
    <row r="490" ht="36" customHeight="1" spans="1:7">
      <c r="A490" s="474">
        <v>2070109</v>
      </c>
      <c r="B490" s="327" t="s">
        <v>462</v>
      </c>
      <c r="C490" s="473">
        <f>VLOOKUP(A490,'[3]23'!$A:$C,3,FALSE)</f>
        <v>14</v>
      </c>
      <c r="D490" s="473">
        <f>VLOOKUP(A490,'[3]23'!$A:$F,6,FALSE)</f>
        <v>13</v>
      </c>
      <c r="E490" s="333">
        <f t="shared" si="21"/>
        <v>-0.0714</v>
      </c>
      <c r="F490" s="295" t="str">
        <f t="shared" si="22"/>
        <v>是</v>
      </c>
      <c r="G490" s="160" t="str">
        <f t="shared" si="23"/>
        <v>项</v>
      </c>
    </row>
    <row r="491" ht="36" hidden="1" customHeight="1" spans="1:7">
      <c r="A491" s="474">
        <v>2070110</v>
      </c>
      <c r="B491" s="327" t="s">
        <v>463</v>
      </c>
      <c r="C491" s="395">
        <f>VLOOKUP(A491,'[3]23'!$A:$C,3,FALSE)</f>
        <v>0</v>
      </c>
      <c r="D491" s="395">
        <f>VLOOKUP(A491,'[3]23'!$A:$F,6,FALSE)</f>
        <v>0</v>
      </c>
      <c r="E491" s="332" t="str">
        <f t="shared" si="21"/>
        <v/>
      </c>
      <c r="F491" s="295" t="str">
        <f t="shared" si="22"/>
        <v>否</v>
      </c>
      <c r="G491" s="160" t="str">
        <f t="shared" si="23"/>
        <v>项</v>
      </c>
    </row>
    <row r="492" ht="36" hidden="1" customHeight="1" spans="1:7">
      <c r="A492" s="474">
        <v>2070111</v>
      </c>
      <c r="B492" s="327" t="s">
        <v>464</v>
      </c>
      <c r="C492" s="395">
        <f>VLOOKUP(A492,'[3]23'!$A:$C,3,FALSE)</f>
        <v>0</v>
      </c>
      <c r="D492" s="395">
        <f>VLOOKUP(A492,'[3]23'!$A:$F,6,FALSE)</f>
        <v>0</v>
      </c>
      <c r="E492" s="332" t="str">
        <f t="shared" si="21"/>
        <v/>
      </c>
      <c r="F492" s="295" t="str">
        <f t="shared" si="22"/>
        <v>否</v>
      </c>
      <c r="G492" s="160" t="str">
        <f t="shared" si="23"/>
        <v>项</v>
      </c>
    </row>
    <row r="493" ht="36" customHeight="1" spans="1:7">
      <c r="A493" s="474">
        <v>2070112</v>
      </c>
      <c r="B493" s="327" t="s">
        <v>465</v>
      </c>
      <c r="C493" s="473">
        <f>VLOOKUP(A493,'[3]23'!$A:$C,3,FALSE)</f>
        <v>101</v>
      </c>
      <c r="D493" s="473">
        <f>VLOOKUP(A493,'[3]23'!$A:$F,6,FALSE)</f>
        <v>87</v>
      </c>
      <c r="E493" s="333">
        <f t="shared" si="21"/>
        <v>-0.1386</v>
      </c>
      <c r="F493" s="295" t="str">
        <f t="shared" si="22"/>
        <v>是</v>
      </c>
      <c r="G493" s="160" t="str">
        <f t="shared" si="23"/>
        <v>项</v>
      </c>
    </row>
    <row r="494" ht="36" customHeight="1" spans="1:7">
      <c r="A494" s="474">
        <v>2070113</v>
      </c>
      <c r="B494" s="327" t="s">
        <v>466</v>
      </c>
      <c r="C494" s="473">
        <f>VLOOKUP(A494,'[3]23'!$A:$C,3,FALSE)</f>
        <v>80</v>
      </c>
      <c r="D494" s="473">
        <f>VLOOKUP(A494,'[3]23'!$A:$F,6,FALSE)</f>
        <v>80</v>
      </c>
      <c r="E494" s="333">
        <f t="shared" si="21"/>
        <v>0</v>
      </c>
      <c r="F494" s="295" t="str">
        <f t="shared" si="22"/>
        <v>是</v>
      </c>
      <c r="G494" s="160" t="str">
        <f t="shared" si="23"/>
        <v>项</v>
      </c>
    </row>
    <row r="495" ht="36" customHeight="1" spans="1:7">
      <c r="A495" s="474">
        <v>2070114</v>
      </c>
      <c r="B495" s="327" t="s">
        <v>467</v>
      </c>
      <c r="C495" s="473">
        <f>VLOOKUP(A495,'[3]23'!$A:$C,3,FALSE)</f>
        <v>10</v>
      </c>
      <c r="D495" s="473">
        <f>VLOOKUP(A495,'[3]23'!$A:$F,6,FALSE)</f>
        <v>10</v>
      </c>
      <c r="E495" s="333">
        <f t="shared" si="21"/>
        <v>0</v>
      </c>
      <c r="F495" s="295" t="str">
        <f t="shared" si="22"/>
        <v>是</v>
      </c>
      <c r="G495" s="160" t="str">
        <f t="shared" si="23"/>
        <v>项</v>
      </c>
    </row>
    <row r="496" ht="36" customHeight="1" spans="1:7">
      <c r="A496" s="474">
        <v>2070199</v>
      </c>
      <c r="B496" s="327" t="s">
        <v>468</v>
      </c>
      <c r="C496" s="473">
        <f>VLOOKUP(A496,'[3]23'!$A:$C,3,FALSE)</f>
        <v>151</v>
      </c>
      <c r="D496" s="473">
        <f>VLOOKUP(A496,'[3]23'!$A:$F,6,FALSE)</f>
        <v>151</v>
      </c>
      <c r="E496" s="333">
        <f t="shared" si="21"/>
        <v>0</v>
      </c>
      <c r="F496" s="295" t="str">
        <f t="shared" si="22"/>
        <v>是</v>
      </c>
      <c r="G496" s="160" t="str">
        <f t="shared" si="23"/>
        <v>项</v>
      </c>
    </row>
    <row r="497" ht="36" hidden="1" customHeight="1" spans="1:7">
      <c r="A497" s="472">
        <v>20702</v>
      </c>
      <c r="B497" s="323" t="s">
        <v>469</v>
      </c>
      <c r="C497" s="395">
        <f>VLOOKUP(A497,'[3]23'!$A:$C,3,FALSE)</f>
        <v>0</v>
      </c>
      <c r="D497" s="395">
        <f>VLOOKUP(A497,'[3]23'!$A:$F,6,FALSE)</f>
        <v>0</v>
      </c>
      <c r="E497" s="332" t="str">
        <f t="shared" si="21"/>
        <v/>
      </c>
      <c r="F497" s="295" t="str">
        <f t="shared" si="22"/>
        <v>否</v>
      </c>
      <c r="G497" s="160" t="str">
        <f t="shared" si="23"/>
        <v>款</v>
      </c>
    </row>
    <row r="498" ht="36" hidden="1" customHeight="1" spans="1:7">
      <c r="A498" s="474">
        <v>2070201</v>
      </c>
      <c r="B498" s="327" t="s">
        <v>137</v>
      </c>
      <c r="C498" s="395">
        <f>VLOOKUP(A498,'[3]23'!$A:$C,3,FALSE)</f>
        <v>0</v>
      </c>
      <c r="D498" s="395">
        <f>VLOOKUP(A498,'[3]23'!$A:$F,6,FALSE)</f>
        <v>0</v>
      </c>
      <c r="E498" s="332" t="str">
        <f t="shared" si="21"/>
        <v/>
      </c>
      <c r="F498" s="295" t="str">
        <f t="shared" si="22"/>
        <v>否</v>
      </c>
      <c r="G498" s="160" t="str">
        <f t="shared" si="23"/>
        <v>项</v>
      </c>
    </row>
    <row r="499" ht="36" hidden="1" customHeight="1" spans="1:7">
      <c r="A499" s="474">
        <v>2070202</v>
      </c>
      <c r="B499" s="327" t="s">
        <v>138</v>
      </c>
      <c r="C499" s="395">
        <f>VLOOKUP(A499,'[3]23'!$A:$C,3,FALSE)</f>
        <v>0</v>
      </c>
      <c r="D499" s="395">
        <f>VLOOKUP(A499,'[3]23'!$A:$F,6,FALSE)</f>
        <v>0</v>
      </c>
      <c r="E499" s="332" t="str">
        <f t="shared" si="21"/>
        <v/>
      </c>
      <c r="F499" s="295" t="str">
        <f t="shared" si="22"/>
        <v>否</v>
      </c>
      <c r="G499" s="160" t="str">
        <f t="shared" si="23"/>
        <v>项</v>
      </c>
    </row>
    <row r="500" ht="36" hidden="1" customHeight="1" spans="1:7">
      <c r="A500" s="474">
        <v>2070203</v>
      </c>
      <c r="B500" s="327" t="s">
        <v>139</v>
      </c>
      <c r="C500" s="395">
        <f>VLOOKUP(A500,'[3]23'!$A:$C,3,FALSE)</f>
        <v>0</v>
      </c>
      <c r="D500" s="395">
        <f>VLOOKUP(A500,'[3]23'!$A:$F,6,FALSE)</f>
        <v>0</v>
      </c>
      <c r="E500" s="332" t="str">
        <f t="shared" si="21"/>
        <v/>
      </c>
      <c r="F500" s="295" t="str">
        <f t="shared" si="22"/>
        <v>否</v>
      </c>
      <c r="G500" s="160" t="str">
        <f t="shared" si="23"/>
        <v>项</v>
      </c>
    </row>
    <row r="501" ht="36" customHeight="1" spans="1:7">
      <c r="A501" s="474">
        <v>2070204</v>
      </c>
      <c r="B501" s="327" t="s">
        <v>470</v>
      </c>
      <c r="C501" s="473">
        <f>VLOOKUP(A501,'[3]23'!$A:$C,3,FALSE)</f>
        <v>110</v>
      </c>
      <c r="D501" s="473">
        <f>VLOOKUP(A501,'[3]23'!$A:$F,6,FALSE)</f>
        <v>110</v>
      </c>
      <c r="E501" s="333">
        <f t="shared" si="21"/>
        <v>0</v>
      </c>
      <c r="F501" s="295" t="str">
        <f t="shared" si="22"/>
        <v>是</v>
      </c>
      <c r="G501" s="160" t="str">
        <f t="shared" si="23"/>
        <v>项</v>
      </c>
    </row>
    <row r="502" ht="36" hidden="1" customHeight="1" spans="1:7">
      <c r="A502" s="474">
        <v>2070205</v>
      </c>
      <c r="B502" s="327" t="s">
        <v>471</v>
      </c>
      <c r="C502" s="395">
        <f>VLOOKUP(A502,'[3]23'!$A:$C,3,FALSE)</f>
        <v>0</v>
      </c>
      <c r="D502" s="395">
        <f>VLOOKUP(A502,'[3]23'!$A:$F,6,FALSE)</f>
        <v>0</v>
      </c>
      <c r="E502" s="332" t="str">
        <f t="shared" si="21"/>
        <v/>
      </c>
      <c r="F502" s="295" t="str">
        <f t="shared" si="22"/>
        <v>否</v>
      </c>
      <c r="G502" s="160" t="str">
        <f t="shared" si="23"/>
        <v>项</v>
      </c>
    </row>
    <row r="503" ht="36" hidden="1" customHeight="1" spans="1:7">
      <c r="A503" s="474">
        <v>2070206</v>
      </c>
      <c r="B503" s="327" t="s">
        <v>472</v>
      </c>
      <c r="C503" s="395">
        <f>VLOOKUP(A503,'[3]23'!$A:$C,3,FALSE)</f>
        <v>0</v>
      </c>
      <c r="D503" s="395">
        <f>VLOOKUP(A503,'[3]23'!$A:$F,6,FALSE)</f>
        <v>0</v>
      </c>
      <c r="E503" s="332" t="str">
        <f t="shared" si="21"/>
        <v/>
      </c>
      <c r="F503" s="295" t="str">
        <f t="shared" si="22"/>
        <v>否</v>
      </c>
      <c r="G503" s="160" t="str">
        <f t="shared" si="23"/>
        <v>项</v>
      </c>
    </row>
    <row r="504" ht="36" hidden="1" customHeight="1" spans="1:7">
      <c r="A504" s="474">
        <v>2070299</v>
      </c>
      <c r="B504" s="327" t="s">
        <v>473</v>
      </c>
      <c r="C504" s="395">
        <f>VLOOKUP(A504,'[3]23'!$A:$C,3,FALSE)</f>
        <v>0</v>
      </c>
      <c r="D504" s="395">
        <f>VLOOKUP(A504,'[3]23'!$A:$F,6,FALSE)</f>
        <v>0</v>
      </c>
      <c r="E504" s="332" t="str">
        <f t="shared" si="21"/>
        <v/>
      </c>
      <c r="F504" s="295" t="str">
        <f t="shared" si="22"/>
        <v>否</v>
      </c>
      <c r="G504" s="160" t="str">
        <f t="shared" si="23"/>
        <v>项</v>
      </c>
    </row>
    <row r="505" ht="36" customHeight="1" spans="1:7">
      <c r="A505" s="472">
        <v>20703</v>
      </c>
      <c r="B505" s="323" t="s">
        <v>474</v>
      </c>
      <c r="C505" s="473">
        <f>VLOOKUP(A505,'[3]23'!$A:$C,3,FALSE)</f>
        <v>10</v>
      </c>
      <c r="D505" s="473">
        <f>VLOOKUP(A505,'[3]23'!$A:$F,6,FALSE)</f>
        <v>10</v>
      </c>
      <c r="E505" s="333">
        <f t="shared" si="21"/>
        <v>0</v>
      </c>
      <c r="F505" s="295" t="str">
        <f t="shared" si="22"/>
        <v>是</v>
      </c>
      <c r="G505" s="160" t="str">
        <f t="shared" si="23"/>
        <v>款</v>
      </c>
    </row>
    <row r="506" ht="36" hidden="1" customHeight="1" spans="1:7">
      <c r="A506" s="474">
        <v>2070301</v>
      </c>
      <c r="B506" s="327" t="s">
        <v>137</v>
      </c>
      <c r="C506" s="395">
        <f>VLOOKUP(A506,'[3]23'!$A:$C,3,FALSE)</f>
        <v>0</v>
      </c>
      <c r="D506" s="395">
        <f>VLOOKUP(A506,'[3]23'!$A:$F,6,FALSE)</f>
        <v>0</v>
      </c>
      <c r="E506" s="332" t="str">
        <f t="shared" si="21"/>
        <v/>
      </c>
      <c r="F506" s="295" t="str">
        <f t="shared" si="22"/>
        <v>否</v>
      </c>
      <c r="G506" s="160" t="str">
        <f t="shared" si="23"/>
        <v>项</v>
      </c>
    </row>
    <row r="507" ht="36" hidden="1" customHeight="1" spans="1:7">
      <c r="A507" s="474">
        <v>2070302</v>
      </c>
      <c r="B507" s="327" t="s">
        <v>138</v>
      </c>
      <c r="C507" s="395">
        <f>VLOOKUP(A507,'[3]23'!$A:$C,3,FALSE)</f>
        <v>0</v>
      </c>
      <c r="D507" s="395">
        <f>VLOOKUP(A507,'[3]23'!$A:$F,6,FALSE)</f>
        <v>0</v>
      </c>
      <c r="E507" s="332" t="str">
        <f t="shared" si="21"/>
        <v/>
      </c>
      <c r="F507" s="295" t="str">
        <f t="shared" si="22"/>
        <v>否</v>
      </c>
      <c r="G507" s="160" t="str">
        <f t="shared" si="23"/>
        <v>项</v>
      </c>
    </row>
    <row r="508" ht="36" hidden="1" customHeight="1" spans="1:7">
      <c r="A508" s="474">
        <v>2070303</v>
      </c>
      <c r="B508" s="327" t="s">
        <v>139</v>
      </c>
      <c r="C508" s="395">
        <f>VLOOKUP(A508,'[3]23'!$A:$C,3,FALSE)</f>
        <v>0</v>
      </c>
      <c r="D508" s="395">
        <f>VLOOKUP(A508,'[3]23'!$A:$F,6,FALSE)</f>
        <v>0</v>
      </c>
      <c r="E508" s="332" t="str">
        <f t="shared" si="21"/>
        <v/>
      </c>
      <c r="F508" s="295" t="str">
        <f t="shared" si="22"/>
        <v>否</v>
      </c>
      <c r="G508" s="160" t="str">
        <f t="shared" si="23"/>
        <v>项</v>
      </c>
    </row>
    <row r="509" ht="36" hidden="1" customHeight="1" spans="1:7">
      <c r="A509" s="474">
        <v>2070304</v>
      </c>
      <c r="B509" s="327" t="s">
        <v>475</v>
      </c>
      <c r="C509" s="395">
        <f>VLOOKUP(A509,'[3]23'!$A:$C,3,FALSE)</f>
        <v>0</v>
      </c>
      <c r="D509" s="395">
        <f>VLOOKUP(A509,'[3]23'!$A:$F,6,FALSE)</f>
        <v>0</v>
      </c>
      <c r="E509" s="332" t="str">
        <f t="shared" si="21"/>
        <v/>
      </c>
      <c r="F509" s="295" t="str">
        <f t="shared" si="22"/>
        <v>否</v>
      </c>
      <c r="G509" s="160" t="str">
        <f t="shared" si="23"/>
        <v>项</v>
      </c>
    </row>
    <row r="510" ht="36" hidden="1" customHeight="1" spans="1:7">
      <c r="A510" s="474">
        <v>2070305</v>
      </c>
      <c r="B510" s="327" t="s">
        <v>476</v>
      </c>
      <c r="C510" s="395">
        <f>VLOOKUP(A510,'[3]23'!$A:$C,3,FALSE)</f>
        <v>0</v>
      </c>
      <c r="D510" s="395">
        <f>VLOOKUP(A510,'[3]23'!$A:$F,6,FALSE)</f>
        <v>0</v>
      </c>
      <c r="E510" s="332" t="str">
        <f t="shared" si="21"/>
        <v/>
      </c>
      <c r="F510" s="295" t="str">
        <f t="shared" si="22"/>
        <v>否</v>
      </c>
      <c r="G510" s="160" t="str">
        <f t="shared" si="23"/>
        <v>项</v>
      </c>
    </row>
    <row r="511" ht="36" hidden="1" customHeight="1" spans="1:7">
      <c r="A511" s="474">
        <v>2070306</v>
      </c>
      <c r="B511" s="327" t="s">
        <v>477</v>
      </c>
      <c r="C511" s="395">
        <f>VLOOKUP(A511,'[3]23'!$A:$C,3,FALSE)</f>
        <v>0</v>
      </c>
      <c r="D511" s="395">
        <f>VLOOKUP(A511,'[3]23'!$A:$F,6,FALSE)</f>
        <v>0</v>
      </c>
      <c r="E511" s="332" t="str">
        <f t="shared" si="21"/>
        <v/>
      </c>
      <c r="F511" s="295" t="str">
        <f t="shared" si="22"/>
        <v>否</v>
      </c>
      <c r="G511" s="160" t="str">
        <f t="shared" si="23"/>
        <v>项</v>
      </c>
    </row>
    <row r="512" ht="36" hidden="1" customHeight="1" spans="1:7">
      <c r="A512" s="474">
        <v>2070307</v>
      </c>
      <c r="B512" s="327" t="s">
        <v>478</v>
      </c>
      <c r="C512" s="395">
        <f>VLOOKUP(A512,'[3]23'!$A:$C,3,FALSE)</f>
        <v>0</v>
      </c>
      <c r="D512" s="395">
        <f>VLOOKUP(A512,'[3]23'!$A:$F,6,FALSE)</f>
        <v>0</v>
      </c>
      <c r="E512" s="332" t="str">
        <f t="shared" si="21"/>
        <v/>
      </c>
      <c r="F512" s="295" t="str">
        <f t="shared" si="22"/>
        <v>否</v>
      </c>
      <c r="G512" s="160" t="str">
        <f t="shared" si="23"/>
        <v>项</v>
      </c>
    </row>
    <row r="513" ht="36" customHeight="1" spans="1:7">
      <c r="A513" s="474">
        <v>2070308</v>
      </c>
      <c r="B513" s="327" t="s">
        <v>479</v>
      </c>
      <c r="C513" s="473">
        <f>VLOOKUP(A513,'[3]23'!$A:$C,3,FALSE)</f>
        <v>10</v>
      </c>
      <c r="D513" s="473">
        <f>VLOOKUP(A513,'[3]23'!$A:$F,6,FALSE)</f>
        <v>10</v>
      </c>
      <c r="E513" s="333">
        <f t="shared" si="21"/>
        <v>0</v>
      </c>
      <c r="F513" s="295" t="str">
        <f t="shared" si="22"/>
        <v>是</v>
      </c>
      <c r="G513" s="160" t="str">
        <f t="shared" si="23"/>
        <v>项</v>
      </c>
    </row>
    <row r="514" ht="36" hidden="1" customHeight="1" spans="1:7">
      <c r="A514" s="474">
        <v>2070309</v>
      </c>
      <c r="B514" s="327" t="s">
        <v>480</v>
      </c>
      <c r="C514" s="395">
        <f>VLOOKUP(A514,'[3]23'!$A:$C,3,FALSE)</f>
        <v>0</v>
      </c>
      <c r="D514" s="395">
        <f>VLOOKUP(A514,'[3]23'!$A:$F,6,FALSE)</f>
        <v>0</v>
      </c>
      <c r="E514" s="332" t="str">
        <f t="shared" si="21"/>
        <v/>
      </c>
      <c r="F514" s="295" t="str">
        <f t="shared" si="22"/>
        <v>否</v>
      </c>
      <c r="G514" s="160" t="str">
        <f t="shared" si="23"/>
        <v>项</v>
      </c>
    </row>
    <row r="515" ht="36" hidden="1" customHeight="1" spans="1:7">
      <c r="A515" s="474">
        <v>2070399</v>
      </c>
      <c r="B515" s="327" t="s">
        <v>481</v>
      </c>
      <c r="C515" s="395">
        <f>VLOOKUP(A515,'[3]23'!$A:$C,3,FALSE)</f>
        <v>0</v>
      </c>
      <c r="D515" s="395">
        <f>VLOOKUP(A515,'[3]23'!$A:$F,6,FALSE)</f>
        <v>0</v>
      </c>
      <c r="E515" s="332" t="str">
        <f t="shared" si="21"/>
        <v/>
      </c>
      <c r="F515" s="295" t="str">
        <f t="shared" si="22"/>
        <v>否</v>
      </c>
      <c r="G515" s="160" t="str">
        <f t="shared" si="23"/>
        <v>项</v>
      </c>
    </row>
    <row r="516" ht="36" hidden="1" customHeight="1" spans="1:7">
      <c r="A516" s="472">
        <v>20706</v>
      </c>
      <c r="B516" s="323" t="s">
        <v>482</v>
      </c>
      <c r="C516" s="395">
        <f>VLOOKUP(A516,'[3]23'!$A:$C,3,FALSE)</f>
        <v>0</v>
      </c>
      <c r="D516" s="395">
        <f>VLOOKUP(A516,'[3]23'!$A:$F,6,FALSE)</f>
        <v>0</v>
      </c>
      <c r="E516" s="332" t="str">
        <f t="shared" ref="E516:E579" si="24">IFERROR(D516/C516-1,"")</f>
        <v/>
      </c>
      <c r="F516" s="295" t="str">
        <f t="shared" ref="F516:F579" si="25">IF(LEN(A516)=3,"是",IF(B516&lt;&gt;"",IF(SUM(C516:D516)&lt;&gt;0,"是","否"),"是"))</f>
        <v>否</v>
      </c>
      <c r="G516" s="160" t="str">
        <f t="shared" ref="G516:G579" si="26">IF(LEN(A516)=3,"类",IF(LEN(A516)=5,"款","项"))</f>
        <v>款</v>
      </c>
    </row>
    <row r="517" ht="36" hidden="1" customHeight="1" spans="1:7">
      <c r="A517" s="474">
        <v>2070601</v>
      </c>
      <c r="B517" s="327" t="s">
        <v>137</v>
      </c>
      <c r="C517" s="395">
        <f>VLOOKUP(A517,'[3]23'!$A:$C,3,FALSE)</f>
        <v>0</v>
      </c>
      <c r="D517" s="395">
        <f>VLOOKUP(A517,'[3]23'!$A:$F,6,FALSE)</f>
        <v>0</v>
      </c>
      <c r="E517" s="332" t="str">
        <f t="shared" si="24"/>
        <v/>
      </c>
      <c r="F517" s="295" t="str">
        <f t="shared" si="25"/>
        <v>否</v>
      </c>
      <c r="G517" s="160" t="str">
        <f t="shared" si="26"/>
        <v>项</v>
      </c>
    </row>
    <row r="518" ht="36" hidden="1" customHeight="1" spans="1:7">
      <c r="A518" s="474">
        <v>2070602</v>
      </c>
      <c r="B518" s="327" t="s">
        <v>138</v>
      </c>
      <c r="C518" s="395">
        <f>VLOOKUP(A518,'[3]23'!$A:$C,3,FALSE)</f>
        <v>0</v>
      </c>
      <c r="D518" s="395">
        <f>VLOOKUP(A518,'[3]23'!$A:$F,6,FALSE)</f>
        <v>0</v>
      </c>
      <c r="E518" s="332" t="str">
        <f t="shared" si="24"/>
        <v/>
      </c>
      <c r="F518" s="295" t="str">
        <f t="shared" si="25"/>
        <v>否</v>
      </c>
      <c r="G518" s="160" t="str">
        <f t="shared" si="26"/>
        <v>项</v>
      </c>
    </row>
    <row r="519" ht="36" hidden="1" customHeight="1" spans="1:7">
      <c r="A519" s="474">
        <v>2070603</v>
      </c>
      <c r="B519" s="327" t="s">
        <v>139</v>
      </c>
      <c r="C519" s="395">
        <f>VLOOKUP(A519,'[3]23'!$A:$C,3,FALSE)</f>
        <v>0</v>
      </c>
      <c r="D519" s="395">
        <f>VLOOKUP(A519,'[3]23'!$A:$F,6,FALSE)</f>
        <v>0</v>
      </c>
      <c r="E519" s="332" t="str">
        <f t="shared" si="24"/>
        <v/>
      </c>
      <c r="F519" s="295" t="str">
        <f t="shared" si="25"/>
        <v>否</v>
      </c>
      <c r="G519" s="160" t="str">
        <f t="shared" si="26"/>
        <v>项</v>
      </c>
    </row>
    <row r="520" ht="36" hidden="1" customHeight="1" spans="1:7">
      <c r="A520" s="474">
        <v>2070604</v>
      </c>
      <c r="B520" s="327" t="s">
        <v>483</v>
      </c>
      <c r="C520" s="395">
        <f>VLOOKUP(A520,'[3]23'!$A:$C,3,FALSE)</f>
        <v>0</v>
      </c>
      <c r="D520" s="395">
        <f>VLOOKUP(A520,'[3]23'!$A:$F,6,FALSE)</f>
        <v>0</v>
      </c>
      <c r="E520" s="332" t="str">
        <f t="shared" si="24"/>
        <v/>
      </c>
      <c r="F520" s="295" t="str">
        <f t="shared" si="25"/>
        <v>否</v>
      </c>
      <c r="G520" s="160" t="str">
        <f t="shared" si="26"/>
        <v>项</v>
      </c>
    </row>
    <row r="521" ht="36" hidden="1" customHeight="1" spans="1:7">
      <c r="A521" s="474">
        <v>2070605</v>
      </c>
      <c r="B521" s="327" t="s">
        <v>484</v>
      </c>
      <c r="C521" s="395">
        <f>VLOOKUP(A521,'[3]23'!$A:$C,3,FALSE)</f>
        <v>0</v>
      </c>
      <c r="D521" s="395">
        <f>VLOOKUP(A521,'[3]23'!$A:$F,6,FALSE)</f>
        <v>0</v>
      </c>
      <c r="E521" s="332" t="str">
        <f t="shared" si="24"/>
        <v/>
      </c>
      <c r="F521" s="295" t="str">
        <f t="shared" si="25"/>
        <v>否</v>
      </c>
      <c r="G521" s="160" t="str">
        <f t="shared" si="26"/>
        <v>项</v>
      </c>
    </row>
    <row r="522" ht="36" hidden="1" customHeight="1" spans="1:7">
      <c r="A522" s="474">
        <v>2070606</v>
      </c>
      <c r="B522" s="327" t="s">
        <v>485</v>
      </c>
      <c r="C522" s="395">
        <f>VLOOKUP(A522,'[3]23'!$A:$C,3,FALSE)</f>
        <v>0</v>
      </c>
      <c r="D522" s="395">
        <f>VLOOKUP(A522,'[3]23'!$A:$F,6,FALSE)</f>
        <v>0</v>
      </c>
      <c r="E522" s="332" t="str">
        <f t="shared" si="24"/>
        <v/>
      </c>
      <c r="F522" s="295" t="str">
        <f t="shared" si="25"/>
        <v>否</v>
      </c>
      <c r="G522" s="160" t="str">
        <f t="shared" si="26"/>
        <v>项</v>
      </c>
    </row>
    <row r="523" ht="36" hidden="1" customHeight="1" spans="1:7">
      <c r="A523" s="474">
        <v>2070607</v>
      </c>
      <c r="B523" s="327" t="s">
        <v>486</v>
      </c>
      <c r="C523" s="395">
        <f>VLOOKUP(A523,'[3]23'!$A:$C,3,FALSE)</f>
        <v>0</v>
      </c>
      <c r="D523" s="395">
        <f>VLOOKUP(A523,'[3]23'!$A:$F,6,FALSE)</f>
        <v>0</v>
      </c>
      <c r="E523" s="332" t="str">
        <f t="shared" si="24"/>
        <v/>
      </c>
      <c r="F523" s="295" t="str">
        <f t="shared" si="25"/>
        <v>否</v>
      </c>
      <c r="G523" s="160" t="str">
        <f t="shared" si="26"/>
        <v>项</v>
      </c>
    </row>
    <row r="524" ht="36" hidden="1" customHeight="1" spans="1:7">
      <c r="A524" s="474">
        <v>2070699</v>
      </c>
      <c r="B524" s="327" t="s">
        <v>487</v>
      </c>
      <c r="C524" s="395">
        <f>VLOOKUP(A524,'[3]23'!$A:$C,3,FALSE)</f>
        <v>0</v>
      </c>
      <c r="D524" s="395">
        <f>VLOOKUP(A524,'[3]23'!$A:$F,6,FALSE)</f>
        <v>0</v>
      </c>
      <c r="E524" s="332" t="str">
        <f t="shared" si="24"/>
        <v/>
      </c>
      <c r="F524" s="295" t="str">
        <f t="shared" si="25"/>
        <v>否</v>
      </c>
      <c r="G524" s="160" t="str">
        <f t="shared" si="26"/>
        <v>项</v>
      </c>
    </row>
    <row r="525" ht="36" customHeight="1" spans="1:7">
      <c r="A525" s="472">
        <v>20708</v>
      </c>
      <c r="B525" s="323" t="s">
        <v>488</v>
      </c>
      <c r="C525" s="473">
        <f>VLOOKUP(A525,'[3]23'!$A:$C,3,FALSE)</f>
        <v>26</v>
      </c>
      <c r="D525" s="473">
        <f>VLOOKUP(A525,'[3]23'!$A:$F,6,FALSE)</f>
        <v>26</v>
      </c>
      <c r="E525" s="333">
        <f t="shared" si="24"/>
        <v>0</v>
      </c>
      <c r="F525" s="295" t="str">
        <f t="shared" si="25"/>
        <v>是</v>
      </c>
      <c r="G525" s="160" t="str">
        <f t="shared" si="26"/>
        <v>款</v>
      </c>
    </row>
    <row r="526" ht="36" customHeight="1" spans="1:7">
      <c r="A526" s="474">
        <v>2070801</v>
      </c>
      <c r="B526" s="327" t="s">
        <v>137</v>
      </c>
      <c r="C526" s="473">
        <f>VLOOKUP(A526,'[3]23'!$A:$C,3,FALSE)</f>
        <v>7</v>
      </c>
      <c r="D526" s="473">
        <f>VLOOKUP(A526,'[3]23'!$A:$F,6,FALSE)</f>
        <v>7</v>
      </c>
      <c r="E526" s="333">
        <f t="shared" si="24"/>
        <v>0</v>
      </c>
      <c r="F526" s="295" t="str">
        <f t="shared" si="25"/>
        <v>是</v>
      </c>
      <c r="G526" s="160" t="str">
        <f t="shared" si="26"/>
        <v>项</v>
      </c>
    </row>
    <row r="527" ht="36" hidden="1" customHeight="1" spans="1:7">
      <c r="A527" s="474">
        <v>2070802</v>
      </c>
      <c r="B527" s="327" t="s">
        <v>138</v>
      </c>
      <c r="C527" s="395">
        <f>VLOOKUP(A527,'[3]23'!$A:$C,3,FALSE)</f>
        <v>0</v>
      </c>
      <c r="D527" s="395">
        <f>VLOOKUP(A527,'[3]23'!$A:$F,6,FALSE)</f>
        <v>0</v>
      </c>
      <c r="E527" s="332" t="str">
        <f t="shared" si="24"/>
        <v/>
      </c>
      <c r="F527" s="295" t="str">
        <f t="shared" si="25"/>
        <v>否</v>
      </c>
      <c r="G527" s="160" t="str">
        <f t="shared" si="26"/>
        <v>项</v>
      </c>
    </row>
    <row r="528" ht="36" hidden="1" customHeight="1" spans="1:7">
      <c r="A528" s="474">
        <v>2070803</v>
      </c>
      <c r="B528" s="327" t="s">
        <v>139</v>
      </c>
      <c r="C528" s="395">
        <f>VLOOKUP(A528,'[3]23'!$A:$C,3,FALSE)</f>
        <v>0</v>
      </c>
      <c r="D528" s="395">
        <f>VLOOKUP(A528,'[3]23'!$A:$F,6,FALSE)</f>
        <v>0</v>
      </c>
      <c r="E528" s="332" t="str">
        <f t="shared" si="24"/>
        <v/>
      </c>
      <c r="F528" s="295" t="str">
        <f t="shared" si="25"/>
        <v>否</v>
      </c>
      <c r="G528" s="160" t="str">
        <f t="shared" si="26"/>
        <v>项</v>
      </c>
    </row>
    <row r="529" ht="36" hidden="1" customHeight="1" spans="1:7">
      <c r="A529" s="474">
        <v>2070804</v>
      </c>
      <c r="B529" s="327" t="s">
        <v>489</v>
      </c>
      <c r="C529" s="395">
        <f>VLOOKUP(A529,'[3]23'!$A:$C,3,FALSE)</f>
        <v>0</v>
      </c>
      <c r="D529" s="395">
        <f>VLOOKUP(A529,'[3]23'!$A:$F,6,FALSE)</f>
        <v>0</v>
      </c>
      <c r="E529" s="332" t="str">
        <f t="shared" si="24"/>
        <v/>
      </c>
      <c r="F529" s="295" t="str">
        <f t="shared" si="25"/>
        <v>否</v>
      </c>
      <c r="G529" s="160" t="str">
        <f t="shared" si="26"/>
        <v>项</v>
      </c>
    </row>
    <row r="530" ht="36" hidden="1" customHeight="1" spans="1:7">
      <c r="A530" s="474">
        <v>2070805</v>
      </c>
      <c r="B530" s="327" t="s">
        <v>490</v>
      </c>
      <c r="C530" s="395">
        <f>VLOOKUP(A530,'[3]23'!$A:$C,3,FALSE)</f>
        <v>0</v>
      </c>
      <c r="D530" s="395">
        <f>VLOOKUP(A530,'[3]23'!$A:$F,6,FALSE)</f>
        <v>0</v>
      </c>
      <c r="E530" s="332" t="str">
        <f t="shared" si="24"/>
        <v/>
      </c>
      <c r="F530" s="295" t="str">
        <f t="shared" si="25"/>
        <v>否</v>
      </c>
      <c r="G530" s="160" t="str">
        <f t="shared" si="26"/>
        <v>项</v>
      </c>
    </row>
    <row r="531" ht="36" hidden="1" customHeight="1" spans="1:7">
      <c r="A531" s="474">
        <v>2070806</v>
      </c>
      <c r="B531" s="327" t="s">
        <v>491</v>
      </c>
      <c r="C531" s="395">
        <f>VLOOKUP(A531,'[3]23'!$A:$C,3,FALSE)</f>
        <v>0</v>
      </c>
      <c r="D531" s="395">
        <f>VLOOKUP(A531,'[3]23'!$A:$F,6,FALSE)</f>
        <v>0</v>
      </c>
      <c r="E531" s="332" t="str">
        <f t="shared" si="24"/>
        <v/>
      </c>
      <c r="F531" s="295" t="str">
        <f t="shared" si="25"/>
        <v>否</v>
      </c>
      <c r="G531" s="160" t="str">
        <f t="shared" si="26"/>
        <v>项</v>
      </c>
    </row>
    <row r="532" ht="36" hidden="1" customHeight="1" spans="1:7">
      <c r="A532" s="489">
        <v>2070807</v>
      </c>
      <c r="B532" s="327" t="s">
        <v>492</v>
      </c>
      <c r="C532" s="395">
        <f>VLOOKUP(A532,'[3]23'!$A:$C,3,FALSE)</f>
        <v>0</v>
      </c>
      <c r="D532" s="395">
        <f>VLOOKUP(A532,'[3]23'!$A:$F,6,FALSE)</f>
        <v>0</v>
      </c>
      <c r="E532" s="332" t="str">
        <f t="shared" si="24"/>
        <v/>
      </c>
      <c r="F532" s="295" t="str">
        <f t="shared" si="25"/>
        <v>否</v>
      </c>
      <c r="G532" s="160" t="str">
        <f t="shared" si="26"/>
        <v>项</v>
      </c>
    </row>
    <row r="533" ht="36" customHeight="1" spans="1:7">
      <c r="A533" s="489">
        <v>2070808</v>
      </c>
      <c r="B533" s="327" t="s">
        <v>493</v>
      </c>
      <c r="C533" s="473">
        <f>VLOOKUP(A533,'[3]23'!$A:$C,3,FALSE)</f>
        <v>4</v>
      </c>
      <c r="D533" s="473">
        <f>VLOOKUP(A533,'[3]23'!$A:$F,6,FALSE)</f>
        <v>4</v>
      </c>
      <c r="E533" s="333">
        <f t="shared" si="24"/>
        <v>0</v>
      </c>
      <c r="F533" s="295" t="str">
        <f t="shared" si="25"/>
        <v>是</v>
      </c>
      <c r="G533" s="160" t="str">
        <f t="shared" si="26"/>
        <v>项</v>
      </c>
    </row>
    <row r="534" ht="36" customHeight="1" spans="1:7">
      <c r="A534" s="474">
        <v>2070899</v>
      </c>
      <c r="B534" s="327" t="s">
        <v>494</v>
      </c>
      <c r="C534" s="473">
        <f>VLOOKUP(A534,'[3]23'!$A:$C,3,FALSE)</f>
        <v>15</v>
      </c>
      <c r="D534" s="473">
        <f>VLOOKUP(A534,'[3]23'!$A:$F,6,FALSE)</f>
        <v>15</v>
      </c>
      <c r="E534" s="333">
        <f t="shared" si="24"/>
        <v>0</v>
      </c>
      <c r="F534" s="295" t="str">
        <f t="shared" si="25"/>
        <v>是</v>
      </c>
      <c r="G534" s="160" t="str">
        <f t="shared" si="26"/>
        <v>项</v>
      </c>
    </row>
    <row r="535" ht="36" customHeight="1" spans="1:7">
      <c r="A535" s="472">
        <v>20799</v>
      </c>
      <c r="B535" s="323" t="s">
        <v>495</v>
      </c>
      <c r="C535" s="473">
        <f>VLOOKUP(A535,'[3]23'!$A:$C,3,FALSE)</f>
        <v>4442</v>
      </c>
      <c r="D535" s="473">
        <f>VLOOKUP(A535,'[3]23'!$A:$F,6,FALSE)</f>
        <v>1650</v>
      </c>
      <c r="E535" s="333">
        <f t="shared" si="24"/>
        <v>-0.6285</v>
      </c>
      <c r="F535" s="295" t="str">
        <f t="shared" si="25"/>
        <v>是</v>
      </c>
      <c r="G535" s="160" t="str">
        <f t="shared" si="26"/>
        <v>款</v>
      </c>
    </row>
    <row r="536" ht="36" hidden="1" customHeight="1" spans="1:7">
      <c r="A536" s="474">
        <v>2079902</v>
      </c>
      <c r="B536" s="327" t="s">
        <v>496</v>
      </c>
      <c r="C536" s="395">
        <f>VLOOKUP(A536,'[3]23'!$A:$C,3,FALSE)</f>
        <v>0</v>
      </c>
      <c r="D536" s="395">
        <f>VLOOKUP(A536,'[3]23'!$A:$F,6,FALSE)</f>
        <v>0</v>
      </c>
      <c r="E536" s="332" t="str">
        <f t="shared" si="24"/>
        <v/>
      </c>
      <c r="F536" s="295" t="str">
        <f t="shared" si="25"/>
        <v>否</v>
      </c>
      <c r="G536" s="160" t="str">
        <f t="shared" si="26"/>
        <v>项</v>
      </c>
    </row>
    <row r="537" ht="36" customHeight="1" spans="1:7">
      <c r="A537" s="474">
        <v>2079903</v>
      </c>
      <c r="B537" s="327" t="s">
        <v>497</v>
      </c>
      <c r="C537" s="473">
        <f>VLOOKUP(A537,'[3]23'!$A:$C,3,FALSE)</f>
        <v>450</v>
      </c>
      <c r="D537" s="473">
        <f>VLOOKUP(A537,'[3]23'!$A:$F,6,FALSE)</f>
        <v>450</v>
      </c>
      <c r="E537" s="333">
        <f t="shared" si="24"/>
        <v>0</v>
      </c>
      <c r="F537" s="295" t="str">
        <f t="shared" si="25"/>
        <v>是</v>
      </c>
      <c r="G537" s="160" t="str">
        <f t="shared" si="26"/>
        <v>项</v>
      </c>
    </row>
    <row r="538" ht="36" customHeight="1" spans="1:7">
      <c r="A538" s="474">
        <v>2079999</v>
      </c>
      <c r="B538" s="327" t="s">
        <v>498</v>
      </c>
      <c r="C538" s="473">
        <f>VLOOKUP(A538,'[3]23'!$A:$C,3,FALSE)</f>
        <v>3992</v>
      </c>
      <c r="D538" s="473">
        <f>VLOOKUP(A538,'[3]23'!$A:$F,6,FALSE)</f>
        <v>1200</v>
      </c>
      <c r="E538" s="333">
        <f t="shared" si="24"/>
        <v>-0.6994</v>
      </c>
      <c r="F538" s="295" t="str">
        <f t="shared" si="25"/>
        <v>是</v>
      </c>
      <c r="G538" s="160" t="str">
        <f t="shared" si="26"/>
        <v>项</v>
      </c>
    </row>
    <row r="539" ht="36" hidden="1" customHeight="1" spans="1:7">
      <c r="A539" s="478" t="s">
        <v>499</v>
      </c>
      <c r="B539" s="479" t="s">
        <v>277</v>
      </c>
      <c r="C539" s="395">
        <f>VLOOKUP(A539,'[3]23'!$A:$C,3,FALSE)</f>
        <v>0</v>
      </c>
      <c r="D539" s="395">
        <f>VLOOKUP(A539,'[3]23'!$A:$F,6,FALSE)</f>
        <v>0</v>
      </c>
      <c r="E539" s="332" t="str">
        <f t="shared" si="24"/>
        <v/>
      </c>
      <c r="F539" s="295" t="str">
        <f t="shared" si="25"/>
        <v>否</v>
      </c>
      <c r="G539" s="160" t="str">
        <f t="shared" si="26"/>
        <v>项</v>
      </c>
    </row>
    <row r="540" ht="36" customHeight="1" spans="1:7">
      <c r="A540" s="472">
        <v>208</v>
      </c>
      <c r="B540" s="323" t="s">
        <v>85</v>
      </c>
      <c r="C540" s="473">
        <f>VLOOKUP(A540,'[3]23'!$A:$C,3,FALSE)</f>
        <v>37362</v>
      </c>
      <c r="D540" s="473">
        <f>VLOOKUP(A540,'[3]23'!$A:$F,6,FALSE)</f>
        <v>42525</v>
      </c>
      <c r="E540" s="333">
        <f t="shared" si="24"/>
        <v>0.1382</v>
      </c>
      <c r="F540" s="295" t="str">
        <f t="shared" si="25"/>
        <v>是</v>
      </c>
      <c r="G540" s="160" t="str">
        <f t="shared" si="26"/>
        <v>类</v>
      </c>
    </row>
    <row r="541" ht="36" customHeight="1" spans="1:7">
      <c r="A541" s="472">
        <v>20801</v>
      </c>
      <c r="B541" s="323" t="s">
        <v>500</v>
      </c>
      <c r="C541" s="473">
        <f>VLOOKUP(A541,'[3]23'!$A:$C,3,FALSE)</f>
        <v>1138</v>
      </c>
      <c r="D541" s="473">
        <f>VLOOKUP(A541,'[3]23'!$A:$F,6,FALSE)</f>
        <v>1181</v>
      </c>
      <c r="E541" s="333">
        <f t="shared" si="24"/>
        <v>0.0378</v>
      </c>
      <c r="F541" s="295" t="str">
        <f t="shared" si="25"/>
        <v>是</v>
      </c>
      <c r="G541" s="160" t="str">
        <f t="shared" si="26"/>
        <v>款</v>
      </c>
    </row>
    <row r="542" ht="36" customHeight="1" spans="1:7">
      <c r="A542" s="474">
        <v>2080101</v>
      </c>
      <c r="B542" s="327" t="s">
        <v>137</v>
      </c>
      <c r="C542" s="473">
        <f>VLOOKUP(A542,'[3]23'!$A:$C,3,FALSE)</f>
        <v>349</v>
      </c>
      <c r="D542" s="473">
        <f>VLOOKUP(A542,'[3]23'!$A:$F,6,FALSE)</f>
        <v>323</v>
      </c>
      <c r="E542" s="333">
        <f t="shared" si="24"/>
        <v>-0.0745</v>
      </c>
      <c r="F542" s="295" t="str">
        <f t="shared" si="25"/>
        <v>是</v>
      </c>
      <c r="G542" s="160" t="str">
        <f t="shared" si="26"/>
        <v>项</v>
      </c>
    </row>
    <row r="543" ht="36" hidden="1" customHeight="1" spans="1:7">
      <c r="A543" s="474">
        <v>2080102</v>
      </c>
      <c r="B543" s="327" t="s">
        <v>138</v>
      </c>
      <c r="C543" s="395">
        <f>VLOOKUP(A543,'[3]23'!$A:$C,3,FALSE)</f>
        <v>0</v>
      </c>
      <c r="D543" s="395">
        <f>VLOOKUP(A543,'[3]23'!$A:$F,6,FALSE)</f>
        <v>0</v>
      </c>
      <c r="E543" s="332" t="str">
        <f t="shared" si="24"/>
        <v/>
      </c>
      <c r="F543" s="295" t="str">
        <f t="shared" si="25"/>
        <v>否</v>
      </c>
      <c r="G543" s="160" t="str">
        <f t="shared" si="26"/>
        <v>项</v>
      </c>
    </row>
    <row r="544" ht="36" hidden="1" customHeight="1" spans="1:7">
      <c r="A544" s="474">
        <v>2080103</v>
      </c>
      <c r="B544" s="327" t="s">
        <v>139</v>
      </c>
      <c r="C544" s="395">
        <f>VLOOKUP(A544,'[3]23'!$A:$C,3,FALSE)</f>
        <v>0</v>
      </c>
      <c r="D544" s="395">
        <f>VLOOKUP(A544,'[3]23'!$A:$F,6,FALSE)</f>
        <v>0</v>
      </c>
      <c r="E544" s="332" t="str">
        <f t="shared" si="24"/>
        <v/>
      </c>
      <c r="F544" s="295" t="str">
        <f t="shared" si="25"/>
        <v>否</v>
      </c>
      <c r="G544" s="160" t="str">
        <f t="shared" si="26"/>
        <v>项</v>
      </c>
    </row>
    <row r="545" ht="36" hidden="1" customHeight="1" spans="1:7">
      <c r="A545" s="474">
        <v>2080104</v>
      </c>
      <c r="B545" s="327" t="s">
        <v>501</v>
      </c>
      <c r="C545" s="395">
        <f>VLOOKUP(A545,'[3]23'!$A:$C,3,FALSE)</f>
        <v>0</v>
      </c>
      <c r="D545" s="395">
        <f>VLOOKUP(A545,'[3]23'!$A:$F,6,FALSE)</f>
        <v>0</v>
      </c>
      <c r="E545" s="332" t="str">
        <f t="shared" si="24"/>
        <v/>
      </c>
      <c r="F545" s="295" t="str">
        <f t="shared" si="25"/>
        <v>否</v>
      </c>
      <c r="G545" s="160" t="str">
        <f t="shared" si="26"/>
        <v>项</v>
      </c>
    </row>
    <row r="546" ht="36" hidden="1" customHeight="1" spans="1:7">
      <c r="A546" s="474">
        <v>2080105</v>
      </c>
      <c r="B546" s="327" t="s">
        <v>502</v>
      </c>
      <c r="C546" s="395">
        <f>VLOOKUP(A546,'[3]23'!$A:$C,3,FALSE)</f>
        <v>0</v>
      </c>
      <c r="D546" s="395">
        <f>VLOOKUP(A546,'[3]23'!$A:$F,6,FALSE)</f>
        <v>0</v>
      </c>
      <c r="E546" s="332" t="str">
        <f t="shared" si="24"/>
        <v/>
      </c>
      <c r="F546" s="295" t="str">
        <f t="shared" si="25"/>
        <v>否</v>
      </c>
      <c r="G546" s="160" t="str">
        <f t="shared" si="26"/>
        <v>项</v>
      </c>
    </row>
    <row r="547" ht="36" customHeight="1" spans="1:7">
      <c r="A547" s="474">
        <v>2080106</v>
      </c>
      <c r="B547" s="327" t="s">
        <v>503</v>
      </c>
      <c r="C547" s="473">
        <f>VLOOKUP(A547,'[3]23'!$A:$C,3,FALSE)</f>
        <v>235</v>
      </c>
      <c r="D547" s="473">
        <f>VLOOKUP(A547,'[3]23'!$A:$F,6,FALSE)</f>
        <v>218</v>
      </c>
      <c r="E547" s="333">
        <f t="shared" si="24"/>
        <v>-0.0723</v>
      </c>
      <c r="F547" s="295" t="str">
        <f t="shared" si="25"/>
        <v>是</v>
      </c>
      <c r="G547" s="160" t="str">
        <f t="shared" si="26"/>
        <v>项</v>
      </c>
    </row>
    <row r="548" ht="36" hidden="1" customHeight="1" spans="1:7">
      <c r="A548" s="474">
        <v>2080107</v>
      </c>
      <c r="B548" s="327" t="s">
        <v>504</v>
      </c>
      <c r="C548" s="395">
        <f>VLOOKUP(A548,'[3]23'!$A:$C,3,FALSE)</f>
        <v>0</v>
      </c>
      <c r="D548" s="395">
        <f>VLOOKUP(A548,'[3]23'!$A:$F,6,FALSE)</f>
        <v>0</v>
      </c>
      <c r="E548" s="332" t="str">
        <f t="shared" si="24"/>
        <v/>
      </c>
      <c r="F548" s="295" t="str">
        <f t="shared" si="25"/>
        <v>否</v>
      </c>
      <c r="G548" s="160" t="str">
        <f t="shared" si="26"/>
        <v>项</v>
      </c>
    </row>
    <row r="549" ht="36" hidden="1" customHeight="1" spans="1:7">
      <c r="A549" s="474">
        <v>2080108</v>
      </c>
      <c r="B549" s="327" t="s">
        <v>178</v>
      </c>
      <c r="C549" s="395">
        <f>VLOOKUP(A549,'[3]23'!$A:$C,3,FALSE)</f>
        <v>0</v>
      </c>
      <c r="D549" s="395">
        <f>VLOOKUP(A549,'[3]23'!$A:$F,6,FALSE)</f>
        <v>0</v>
      </c>
      <c r="E549" s="332" t="str">
        <f t="shared" si="24"/>
        <v/>
      </c>
      <c r="F549" s="295" t="str">
        <f t="shared" si="25"/>
        <v>否</v>
      </c>
      <c r="G549" s="160" t="str">
        <f t="shared" si="26"/>
        <v>项</v>
      </c>
    </row>
    <row r="550" ht="36" customHeight="1" spans="1:7">
      <c r="A550" s="474">
        <v>2080109</v>
      </c>
      <c r="B550" s="327" t="s">
        <v>505</v>
      </c>
      <c r="C550" s="473">
        <f>VLOOKUP(A550,'[3]23'!$A:$C,3,FALSE)</f>
        <v>529</v>
      </c>
      <c r="D550" s="473">
        <f>VLOOKUP(A550,'[3]23'!$A:$F,6,FALSE)</f>
        <v>615</v>
      </c>
      <c r="E550" s="333">
        <f t="shared" si="24"/>
        <v>0.1626</v>
      </c>
      <c r="F550" s="295" t="str">
        <f t="shared" si="25"/>
        <v>是</v>
      </c>
      <c r="G550" s="160" t="str">
        <f t="shared" si="26"/>
        <v>项</v>
      </c>
    </row>
    <row r="551" ht="36" hidden="1" customHeight="1" spans="1:7">
      <c r="A551" s="474">
        <v>2080110</v>
      </c>
      <c r="B551" s="327" t="s">
        <v>506</v>
      </c>
      <c r="C551" s="395">
        <f>VLOOKUP(A551,'[3]23'!$A:$C,3,FALSE)</f>
        <v>0</v>
      </c>
      <c r="D551" s="395">
        <f>VLOOKUP(A551,'[3]23'!$A:$F,6,FALSE)</f>
        <v>0</v>
      </c>
      <c r="E551" s="332" t="str">
        <f t="shared" si="24"/>
        <v/>
      </c>
      <c r="F551" s="295" t="str">
        <f t="shared" si="25"/>
        <v>否</v>
      </c>
      <c r="G551" s="160" t="str">
        <f t="shared" si="26"/>
        <v>项</v>
      </c>
    </row>
    <row r="552" ht="36" hidden="1" customHeight="1" spans="1:7">
      <c r="A552" s="474">
        <v>2080111</v>
      </c>
      <c r="B552" s="327" t="s">
        <v>507</v>
      </c>
      <c r="C552" s="395">
        <f>VLOOKUP(A552,'[3]23'!$A:$C,3,FALSE)</f>
        <v>0</v>
      </c>
      <c r="D552" s="395">
        <f>VLOOKUP(A552,'[3]23'!$A:$F,6,FALSE)</f>
        <v>0</v>
      </c>
      <c r="E552" s="332" t="str">
        <f t="shared" si="24"/>
        <v/>
      </c>
      <c r="F552" s="295" t="str">
        <f t="shared" si="25"/>
        <v>否</v>
      </c>
      <c r="G552" s="160" t="str">
        <f t="shared" si="26"/>
        <v>项</v>
      </c>
    </row>
    <row r="553" ht="36" hidden="1" customHeight="1" spans="1:7">
      <c r="A553" s="474">
        <v>2080112</v>
      </c>
      <c r="B553" s="327" t="s">
        <v>508</v>
      </c>
      <c r="C553" s="395">
        <f>VLOOKUP(A553,'[3]23'!$A:$C,3,FALSE)</f>
        <v>0</v>
      </c>
      <c r="D553" s="395">
        <f>VLOOKUP(A553,'[3]23'!$A:$F,6,FALSE)</f>
        <v>0</v>
      </c>
      <c r="E553" s="332" t="str">
        <f t="shared" si="24"/>
        <v/>
      </c>
      <c r="F553" s="295" t="str">
        <f t="shared" si="25"/>
        <v>否</v>
      </c>
      <c r="G553" s="160" t="str">
        <f t="shared" si="26"/>
        <v>项</v>
      </c>
    </row>
    <row r="554" ht="36" hidden="1" customHeight="1" spans="1:7">
      <c r="A554" s="476">
        <v>2080113</v>
      </c>
      <c r="B554" s="486" t="s">
        <v>202</v>
      </c>
      <c r="C554" s="395">
        <f>VLOOKUP(A554,'[3]23'!$A:$C,3,FALSE)</f>
        <v>0</v>
      </c>
      <c r="D554" s="395">
        <f>VLOOKUP(A554,'[3]23'!$A:$F,6,FALSE)</f>
        <v>0</v>
      </c>
      <c r="E554" s="332" t="str">
        <f t="shared" si="24"/>
        <v/>
      </c>
      <c r="F554" s="295" t="str">
        <f t="shared" si="25"/>
        <v>否</v>
      </c>
      <c r="G554" s="160" t="str">
        <f t="shared" si="26"/>
        <v>项</v>
      </c>
    </row>
    <row r="555" ht="36" hidden="1" customHeight="1" spans="1:7">
      <c r="A555" s="476">
        <v>2080114</v>
      </c>
      <c r="B555" s="486" t="s">
        <v>203</v>
      </c>
      <c r="C555" s="395">
        <f>VLOOKUP(A555,'[3]23'!$A:$C,3,FALSE)</f>
        <v>0</v>
      </c>
      <c r="D555" s="395">
        <f>VLOOKUP(A555,'[3]23'!$A:$F,6,FALSE)</f>
        <v>0</v>
      </c>
      <c r="E555" s="332" t="str">
        <f t="shared" si="24"/>
        <v/>
      </c>
      <c r="F555" s="295" t="str">
        <f t="shared" si="25"/>
        <v>否</v>
      </c>
      <c r="G555" s="160" t="str">
        <f t="shared" si="26"/>
        <v>项</v>
      </c>
    </row>
    <row r="556" ht="36" hidden="1" customHeight="1" spans="1:7">
      <c r="A556" s="476">
        <v>2080115</v>
      </c>
      <c r="B556" s="486" t="s">
        <v>204</v>
      </c>
      <c r="C556" s="395">
        <f>VLOOKUP(A556,'[3]23'!$A:$C,3,FALSE)</f>
        <v>0</v>
      </c>
      <c r="D556" s="395">
        <f>VLOOKUP(A556,'[3]23'!$A:$F,6,FALSE)</f>
        <v>0</v>
      </c>
      <c r="E556" s="332" t="str">
        <f t="shared" si="24"/>
        <v/>
      </c>
      <c r="F556" s="295" t="str">
        <f t="shared" si="25"/>
        <v>否</v>
      </c>
      <c r="G556" s="160" t="str">
        <f t="shared" si="26"/>
        <v>项</v>
      </c>
    </row>
    <row r="557" ht="36" hidden="1" customHeight="1" spans="1:7">
      <c r="A557" s="476">
        <v>2080116</v>
      </c>
      <c r="B557" s="486" t="s">
        <v>205</v>
      </c>
      <c r="C557" s="395">
        <f>VLOOKUP(A557,'[3]23'!$A:$C,3,FALSE)</f>
        <v>0</v>
      </c>
      <c r="D557" s="395">
        <f>VLOOKUP(A557,'[3]23'!$A:$F,6,FALSE)</f>
        <v>0</v>
      </c>
      <c r="E557" s="332" t="str">
        <f t="shared" si="24"/>
        <v/>
      </c>
      <c r="F557" s="295" t="str">
        <f t="shared" si="25"/>
        <v>否</v>
      </c>
      <c r="G557" s="160" t="str">
        <f t="shared" si="26"/>
        <v>项</v>
      </c>
    </row>
    <row r="558" ht="36" hidden="1" customHeight="1" spans="1:7">
      <c r="A558" s="476">
        <v>2080150</v>
      </c>
      <c r="B558" s="486" t="s">
        <v>146</v>
      </c>
      <c r="C558" s="395">
        <f>VLOOKUP(A558,'[3]23'!$A:$C,3,FALSE)</f>
        <v>0</v>
      </c>
      <c r="D558" s="395">
        <f>VLOOKUP(A558,'[3]23'!$A:$F,6,FALSE)</f>
        <v>0</v>
      </c>
      <c r="E558" s="332" t="str">
        <f t="shared" si="24"/>
        <v/>
      </c>
      <c r="F558" s="295" t="str">
        <f t="shared" si="25"/>
        <v>否</v>
      </c>
      <c r="G558" s="160" t="str">
        <f t="shared" si="26"/>
        <v>项</v>
      </c>
    </row>
    <row r="559" ht="36" customHeight="1" spans="1:7">
      <c r="A559" s="474">
        <v>2080199</v>
      </c>
      <c r="B559" s="327" t="s">
        <v>509</v>
      </c>
      <c r="C559" s="473">
        <f>VLOOKUP(A559,'[3]23'!$A:$C,3,FALSE)</f>
        <v>25</v>
      </c>
      <c r="D559" s="473">
        <f>VLOOKUP(A559,'[3]23'!$A:$F,6,FALSE)</f>
        <v>25</v>
      </c>
      <c r="E559" s="333">
        <f t="shared" si="24"/>
        <v>0</v>
      </c>
      <c r="F559" s="295" t="str">
        <f t="shared" si="25"/>
        <v>是</v>
      </c>
      <c r="G559" s="160" t="str">
        <f t="shared" si="26"/>
        <v>项</v>
      </c>
    </row>
    <row r="560" ht="36" customHeight="1" spans="1:7">
      <c r="A560" s="472">
        <v>20802</v>
      </c>
      <c r="B560" s="323" t="s">
        <v>510</v>
      </c>
      <c r="C560" s="473">
        <f>VLOOKUP(A560,'[3]23'!$A:$C,3,FALSE)</f>
        <v>953</v>
      </c>
      <c r="D560" s="473">
        <f>VLOOKUP(A560,'[3]23'!$A:$F,6,FALSE)</f>
        <v>953</v>
      </c>
      <c r="E560" s="333">
        <f t="shared" si="24"/>
        <v>0</v>
      </c>
      <c r="F560" s="295" t="str">
        <f t="shared" si="25"/>
        <v>是</v>
      </c>
      <c r="G560" s="160" t="str">
        <f t="shared" si="26"/>
        <v>款</v>
      </c>
    </row>
    <row r="561" ht="36" customHeight="1" spans="1:7">
      <c r="A561" s="474">
        <v>2080201</v>
      </c>
      <c r="B561" s="327" t="s">
        <v>137</v>
      </c>
      <c r="C561" s="473">
        <f>VLOOKUP(A561,'[3]23'!$A:$C,3,FALSE)</f>
        <v>626</v>
      </c>
      <c r="D561" s="473">
        <f>VLOOKUP(A561,'[3]23'!$A:$F,6,FALSE)</f>
        <v>626</v>
      </c>
      <c r="E561" s="333">
        <f t="shared" si="24"/>
        <v>0</v>
      </c>
      <c r="F561" s="295" t="str">
        <f t="shared" si="25"/>
        <v>是</v>
      </c>
      <c r="G561" s="160" t="str">
        <f t="shared" si="26"/>
        <v>项</v>
      </c>
    </row>
    <row r="562" ht="36" customHeight="1" spans="1:7">
      <c r="A562" s="474">
        <v>2080202</v>
      </c>
      <c r="B562" s="327" t="s">
        <v>138</v>
      </c>
      <c r="C562" s="473">
        <f>VLOOKUP(A562,'[3]23'!$A:$C,3,FALSE)</f>
        <v>88</v>
      </c>
      <c r="D562" s="473">
        <f>VLOOKUP(A562,'[3]23'!$A:$F,6,FALSE)</f>
        <v>88</v>
      </c>
      <c r="E562" s="333">
        <f t="shared" si="24"/>
        <v>0</v>
      </c>
      <c r="F562" s="295" t="str">
        <f t="shared" si="25"/>
        <v>是</v>
      </c>
      <c r="G562" s="160" t="str">
        <f t="shared" si="26"/>
        <v>项</v>
      </c>
    </row>
    <row r="563" ht="36" hidden="1" customHeight="1" spans="1:7">
      <c r="A563" s="474">
        <v>2080203</v>
      </c>
      <c r="B563" s="327" t="s">
        <v>139</v>
      </c>
      <c r="C563" s="395">
        <f>VLOOKUP(A563,'[3]23'!$A:$C,3,FALSE)</f>
        <v>0</v>
      </c>
      <c r="D563" s="395">
        <f>VLOOKUP(A563,'[3]23'!$A:$F,6,FALSE)</f>
        <v>0</v>
      </c>
      <c r="E563" s="332" t="str">
        <f t="shared" si="24"/>
        <v/>
      </c>
      <c r="F563" s="295" t="str">
        <f t="shared" si="25"/>
        <v>否</v>
      </c>
      <c r="G563" s="160" t="str">
        <f t="shared" si="26"/>
        <v>项</v>
      </c>
    </row>
    <row r="564" ht="36" hidden="1" customHeight="1" spans="1:7">
      <c r="A564" s="474">
        <v>2080206</v>
      </c>
      <c r="B564" s="327" t="s">
        <v>511</v>
      </c>
      <c r="C564" s="395">
        <f>VLOOKUP(A564,'[3]23'!$A:$C,3,FALSE)</f>
        <v>0</v>
      </c>
      <c r="D564" s="395">
        <f>VLOOKUP(A564,'[3]23'!$A:$F,6,FALSE)</f>
        <v>0</v>
      </c>
      <c r="E564" s="332" t="str">
        <f t="shared" si="24"/>
        <v/>
      </c>
      <c r="F564" s="295" t="str">
        <f t="shared" si="25"/>
        <v>否</v>
      </c>
      <c r="G564" s="160" t="str">
        <f t="shared" si="26"/>
        <v>项</v>
      </c>
    </row>
    <row r="565" ht="36" hidden="1" customHeight="1" spans="1:7">
      <c r="A565" s="474">
        <v>2080207</v>
      </c>
      <c r="B565" s="327" t="s">
        <v>512</v>
      </c>
      <c r="C565" s="395">
        <f>VLOOKUP(A565,'[3]23'!$A:$C,3,FALSE)</f>
        <v>0</v>
      </c>
      <c r="D565" s="395">
        <f>VLOOKUP(A565,'[3]23'!$A:$F,6,FALSE)</f>
        <v>0</v>
      </c>
      <c r="E565" s="332" t="str">
        <f t="shared" si="24"/>
        <v/>
      </c>
      <c r="F565" s="295" t="str">
        <f t="shared" si="25"/>
        <v>否</v>
      </c>
      <c r="G565" s="160" t="str">
        <f t="shared" si="26"/>
        <v>项</v>
      </c>
    </row>
    <row r="566" ht="36" customHeight="1" spans="1:7">
      <c r="A566" s="474">
        <v>2080208</v>
      </c>
      <c r="B566" s="327" t="s">
        <v>513</v>
      </c>
      <c r="C566" s="473">
        <f>VLOOKUP(A566,'[3]23'!$A:$C,3,FALSE)</f>
        <v>32</v>
      </c>
      <c r="D566" s="473">
        <f>VLOOKUP(A566,'[3]23'!$A:$F,6,FALSE)</f>
        <v>32</v>
      </c>
      <c r="E566" s="333">
        <f t="shared" si="24"/>
        <v>0</v>
      </c>
      <c r="F566" s="295" t="str">
        <f t="shared" si="25"/>
        <v>是</v>
      </c>
      <c r="G566" s="160" t="str">
        <f t="shared" si="26"/>
        <v>项</v>
      </c>
    </row>
    <row r="567" ht="36" customHeight="1" spans="1:7">
      <c r="A567" s="474">
        <v>2080299</v>
      </c>
      <c r="B567" s="327" t="s">
        <v>514</v>
      </c>
      <c r="C567" s="473">
        <f>VLOOKUP(A567,'[3]23'!$A:$C,3,FALSE)</f>
        <v>207</v>
      </c>
      <c r="D567" s="473">
        <f>VLOOKUP(A567,'[3]23'!$A:$F,6,FALSE)</f>
        <v>207</v>
      </c>
      <c r="E567" s="333">
        <f t="shared" si="24"/>
        <v>0</v>
      </c>
      <c r="F567" s="295" t="str">
        <f t="shared" si="25"/>
        <v>是</v>
      </c>
      <c r="G567" s="160" t="str">
        <f t="shared" si="26"/>
        <v>项</v>
      </c>
    </row>
    <row r="568" ht="36" hidden="1" customHeight="1" spans="1:7">
      <c r="A568" s="472">
        <v>20804</v>
      </c>
      <c r="B568" s="323" t="s">
        <v>515</v>
      </c>
      <c r="C568" s="395">
        <f>VLOOKUP(A568,'[3]23'!$A:$C,3,FALSE)</f>
        <v>0</v>
      </c>
      <c r="D568" s="395">
        <f>VLOOKUP(A568,'[3]23'!$A:$F,6,FALSE)</f>
        <v>0</v>
      </c>
      <c r="E568" s="332" t="str">
        <f t="shared" si="24"/>
        <v/>
      </c>
      <c r="F568" s="295" t="str">
        <f t="shared" si="25"/>
        <v>否</v>
      </c>
      <c r="G568" s="160" t="str">
        <f t="shared" si="26"/>
        <v>款</v>
      </c>
    </row>
    <row r="569" ht="36" hidden="1" customHeight="1" spans="1:7">
      <c r="A569" s="474">
        <v>2080402</v>
      </c>
      <c r="B569" s="327" t="s">
        <v>516</v>
      </c>
      <c r="C569" s="395">
        <f>VLOOKUP(A569,'[3]23'!$A:$C,3,FALSE)</f>
        <v>0</v>
      </c>
      <c r="D569" s="395">
        <f>VLOOKUP(A569,'[3]23'!$A:$F,6,FALSE)</f>
        <v>0</v>
      </c>
      <c r="E569" s="332" t="str">
        <f t="shared" si="24"/>
        <v/>
      </c>
      <c r="F569" s="295" t="str">
        <f t="shared" si="25"/>
        <v>否</v>
      </c>
      <c r="G569" s="160" t="str">
        <f t="shared" si="26"/>
        <v>项</v>
      </c>
    </row>
    <row r="570" ht="36" customHeight="1" spans="1:7">
      <c r="A570" s="472">
        <v>20805</v>
      </c>
      <c r="B570" s="323" t="s">
        <v>517</v>
      </c>
      <c r="C570" s="473">
        <f>VLOOKUP(A570,'[3]23'!$A:$C,3,FALSE)</f>
        <v>18349</v>
      </c>
      <c r="D570" s="473">
        <f>VLOOKUP(A570,'[3]23'!$A:$F,6,FALSE)</f>
        <v>21539</v>
      </c>
      <c r="E570" s="333">
        <f t="shared" si="24"/>
        <v>0.1739</v>
      </c>
      <c r="F570" s="295" t="str">
        <f t="shared" si="25"/>
        <v>是</v>
      </c>
      <c r="G570" s="160" t="str">
        <f t="shared" si="26"/>
        <v>款</v>
      </c>
    </row>
    <row r="571" ht="36" customHeight="1" spans="1:7">
      <c r="A571" s="474">
        <v>2080501</v>
      </c>
      <c r="B571" s="327" t="s">
        <v>518</v>
      </c>
      <c r="C571" s="473">
        <f>VLOOKUP(A571,'[3]23'!$A:$C,3,FALSE)</f>
        <v>1234</v>
      </c>
      <c r="D571" s="473">
        <f>VLOOKUP(A571,'[3]23'!$A:$F,6,FALSE)</f>
        <v>1280</v>
      </c>
      <c r="E571" s="333">
        <f t="shared" si="24"/>
        <v>0.0373</v>
      </c>
      <c r="F571" s="295" t="str">
        <f t="shared" si="25"/>
        <v>是</v>
      </c>
      <c r="G571" s="160" t="str">
        <f t="shared" si="26"/>
        <v>项</v>
      </c>
    </row>
    <row r="572" ht="36" customHeight="1" spans="1:7">
      <c r="A572" s="474">
        <v>2080502</v>
      </c>
      <c r="B572" s="327" t="s">
        <v>519</v>
      </c>
      <c r="C572" s="473">
        <f>VLOOKUP(A572,'[3]23'!$A:$C,3,FALSE)</f>
        <v>5151</v>
      </c>
      <c r="D572" s="473">
        <f>VLOOKUP(A572,'[3]23'!$A:$F,6,FALSE)</f>
        <v>5434</v>
      </c>
      <c r="E572" s="333">
        <f t="shared" si="24"/>
        <v>0.0549</v>
      </c>
      <c r="F572" s="295" t="str">
        <f t="shared" si="25"/>
        <v>是</v>
      </c>
      <c r="G572" s="160" t="str">
        <f t="shared" si="26"/>
        <v>项</v>
      </c>
    </row>
    <row r="573" ht="36" hidden="1" customHeight="1" spans="1:7">
      <c r="A573" s="474">
        <v>2080503</v>
      </c>
      <c r="B573" s="327" t="s">
        <v>520</v>
      </c>
      <c r="C573" s="395">
        <f>VLOOKUP(A573,'[3]23'!$A:$C,3,FALSE)</f>
        <v>0</v>
      </c>
      <c r="D573" s="395">
        <f>VLOOKUP(A573,'[3]23'!$A:$F,6,FALSE)</f>
        <v>0</v>
      </c>
      <c r="E573" s="332" t="str">
        <f t="shared" si="24"/>
        <v/>
      </c>
      <c r="F573" s="295" t="str">
        <f t="shared" si="25"/>
        <v>否</v>
      </c>
      <c r="G573" s="160" t="str">
        <f t="shared" si="26"/>
        <v>项</v>
      </c>
    </row>
    <row r="574" ht="36" customHeight="1" spans="1:7">
      <c r="A574" s="474">
        <v>2080505</v>
      </c>
      <c r="B574" s="327" t="s">
        <v>521</v>
      </c>
      <c r="C574" s="473">
        <f>VLOOKUP(A574,'[3]23'!$A:$C,3,FALSE)</f>
        <v>9434</v>
      </c>
      <c r="D574" s="473">
        <f>VLOOKUP(A574,'[3]23'!$A:$F,6,FALSE)</f>
        <v>10175</v>
      </c>
      <c r="E574" s="333">
        <f t="shared" si="24"/>
        <v>0.0785</v>
      </c>
      <c r="F574" s="295" t="str">
        <f t="shared" si="25"/>
        <v>是</v>
      </c>
      <c r="G574" s="160" t="str">
        <f t="shared" si="26"/>
        <v>项</v>
      </c>
    </row>
    <row r="575" ht="36" customHeight="1" spans="1:7">
      <c r="A575" s="474">
        <v>2080506</v>
      </c>
      <c r="B575" s="327" t="s">
        <v>522</v>
      </c>
      <c r="C575" s="473">
        <f>VLOOKUP(A575,'[3]23'!$A:$C,3,FALSE)</f>
        <v>1069</v>
      </c>
      <c r="D575" s="473">
        <f>VLOOKUP(A575,'[3]23'!$A:$F,6,FALSE)</f>
        <v>3150</v>
      </c>
      <c r="E575" s="333">
        <f t="shared" si="24"/>
        <v>1.9467</v>
      </c>
      <c r="F575" s="295" t="str">
        <f t="shared" si="25"/>
        <v>是</v>
      </c>
      <c r="G575" s="160" t="str">
        <f t="shared" si="26"/>
        <v>项</v>
      </c>
    </row>
    <row r="576" ht="36" customHeight="1" spans="1:7">
      <c r="A576" s="474">
        <v>2080507</v>
      </c>
      <c r="B576" s="327" t="s">
        <v>523</v>
      </c>
      <c r="C576" s="473">
        <f>VLOOKUP(A576,'[3]23'!$A:$C,3,FALSE)</f>
        <v>1461</v>
      </c>
      <c r="D576" s="473">
        <f>VLOOKUP(A576,'[3]23'!$A:$F,6,FALSE)</f>
        <v>1500</v>
      </c>
      <c r="E576" s="333">
        <f t="shared" si="24"/>
        <v>0.0267</v>
      </c>
      <c r="F576" s="295" t="str">
        <f t="shared" si="25"/>
        <v>是</v>
      </c>
      <c r="G576" s="160" t="str">
        <f t="shared" si="26"/>
        <v>项</v>
      </c>
    </row>
    <row r="577" ht="36" hidden="1" customHeight="1" spans="1:7">
      <c r="A577" s="476">
        <v>2080508</v>
      </c>
      <c r="B577" s="486" t="s">
        <v>524</v>
      </c>
      <c r="C577" s="395">
        <f>VLOOKUP(A577,'[3]23'!$A:$C,3,FALSE)</f>
        <v>0</v>
      </c>
      <c r="D577" s="395">
        <f>VLOOKUP(A577,'[3]23'!$A:$F,6,FALSE)</f>
        <v>0</v>
      </c>
      <c r="E577" s="332" t="str">
        <f t="shared" si="24"/>
        <v/>
      </c>
      <c r="F577" s="295" t="str">
        <f t="shared" si="25"/>
        <v>否</v>
      </c>
      <c r="G577" s="160" t="str">
        <f t="shared" si="26"/>
        <v>项</v>
      </c>
    </row>
    <row r="578" ht="36" hidden="1" customHeight="1" spans="1:7">
      <c r="A578" s="474">
        <v>2080599</v>
      </c>
      <c r="B578" s="327" t="s">
        <v>525</v>
      </c>
      <c r="C578" s="395">
        <f>VLOOKUP(A578,'[3]23'!$A:$C,3,FALSE)</f>
        <v>0</v>
      </c>
      <c r="D578" s="395">
        <f>VLOOKUP(A578,'[3]23'!$A:$F,6,FALSE)</f>
        <v>0</v>
      </c>
      <c r="E578" s="332" t="str">
        <f t="shared" si="24"/>
        <v/>
      </c>
      <c r="F578" s="295" t="str">
        <f t="shared" si="25"/>
        <v>否</v>
      </c>
      <c r="G578" s="160" t="str">
        <f t="shared" si="26"/>
        <v>项</v>
      </c>
    </row>
    <row r="579" ht="36" hidden="1" customHeight="1" spans="1:7">
      <c r="A579" s="472">
        <v>20806</v>
      </c>
      <c r="B579" s="323" t="s">
        <v>526</v>
      </c>
      <c r="C579" s="395">
        <f>VLOOKUP(A579,'[3]23'!$A:$C,3,FALSE)</f>
        <v>0</v>
      </c>
      <c r="D579" s="395">
        <f>VLOOKUP(A579,'[3]23'!$A:$F,6,FALSE)</f>
        <v>0</v>
      </c>
      <c r="E579" s="332" t="str">
        <f t="shared" si="24"/>
        <v/>
      </c>
      <c r="F579" s="295" t="str">
        <f t="shared" si="25"/>
        <v>否</v>
      </c>
      <c r="G579" s="160" t="str">
        <f t="shared" si="26"/>
        <v>款</v>
      </c>
    </row>
    <row r="580" ht="36" hidden="1" customHeight="1" spans="1:7">
      <c r="A580" s="474">
        <v>2080601</v>
      </c>
      <c r="B580" s="327" t="s">
        <v>527</v>
      </c>
      <c r="C580" s="395">
        <f>VLOOKUP(A580,'[3]23'!$A:$C,3,FALSE)</f>
        <v>0</v>
      </c>
      <c r="D580" s="395">
        <f>VLOOKUP(A580,'[3]23'!$A:$F,6,FALSE)</f>
        <v>0</v>
      </c>
      <c r="E580" s="332" t="str">
        <f t="shared" ref="E580:E643" si="27">IFERROR(D580/C580-1,"")</f>
        <v/>
      </c>
      <c r="F580" s="295" t="str">
        <f t="shared" ref="F580:F643" si="28">IF(LEN(A580)=3,"是",IF(B580&lt;&gt;"",IF(SUM(C580:D580)&lt;&gt;0,"是","否"),"是"))</f>
        <v>否</v>
      </c>
      <c r="G580" s="160" t="str">
        <f t="shared" ref="G580:G643" si="29">IF(LEN(A580)=3,"类",IF(LEN(A580)=5,"款","项"))</f>
        <v>项</v>
      </c>
    </row>
    <row r="581" ht="36" hidden="1" customHeight="1" spans="1:7">
      <c r="A581" s="474">
        <v>2080602</v>
      </c>
      <c r="B581" s="327" t="s">
        <v>528</v>
      </c>
      <c r="C581" s="395">
        <f>VLOOKUP(A581,'[3]23'!$A:$C,3,FALSE)</f>
        <v>0</v>
      </c>
      <c r="D581" s="395">
        <f>VLOOKUP(A581,'[3]23'!$A:$F,6,FALSE)</f>
        <v>0</v>
      </c>
      <c r="E581" s="332" t="str">
        <f t="shared" si="27"/>
        <v/>
      </c>
      <c r="F581" s="295" t="str">
        <f t="shared" si="28"/>
        <v>否</v>
      </c>
      <c r="G581" s="160" t="str">
        <f t="shared" si="29"/>
        <v>项</v>
      </c>
    </row>
    <row r="582" ht="36" hidden="1" customHeight="1" spans="1:7">
      <c r="A582" s="474">
        <v>2080699</v>
      </c>
      <c r="B582" s="327" t="s">
        <v>529</v>
      </c>
      <c r="C582" s="395">
        <f>VLOOKUP(A582,'[3]23'!$A:$C,3,FALSE)</f>
        <v>0</v>
      </c>
      <c r="D582" s="395">
        <f>VLOOKUP(A582,'[3]23'!$A:$F,6,FALSE)</f>
        <v>0</v>
      </c>
      <c r="E582" s="332" t="str">
        <f t="shared" si="27"/>
        <v/>
      </c>
      <c r="F582" s="295" t="str">
        <f t="shared" si="28"/>
        <v>否</v>
      </c>
      <c r="G582" s="160" t="str">
        <f t="shared" si="29"/>
        <v>项</v>
      </c>
    </row>
    <row r="583" ht="36" customHeight="1" spans="1:7">
      <c r="A583" s="472">
        <v>20807</v>
      </c>
      <c r="B583" s="323" t="s">
        <v>530</v>
      </c>
      <c r="C583" s="473">
        <f>VLOOKUP(A583,'[3]23'!$A:$C,3,FALSE)</f>
        <v>1107</v>
      </c>
      <c r="D583" s="473">
        <f>VLOOKUP(A583,'[3]23'!$A:$F,6,FALSE)</f>
        <v>1202</v>
      </c>
      <c r="E583" s="333">
        <f t="shared" si="27"/>
        <v>0.0858</v>
      </c>
      <c r="F583" s="295" t="str">
        <f t="shared" si="28"/>
        <v>是</v>
      </c>
      <c r="G583" s="160" t="str">
        <f t="shared" si="29"/>
        <v>款</v>
      </c>
    </row>
    <row r="584" ht="36" hidden="1" customHeight="1" spans="1:7">
      <c r="A584" s="474">
        <v>2080701</v>
      </c>
      <c r="B584" s="327" t="s">
        <v>531</v>
      </c>
      <c r="C584" s="395">
        <f>VLOOKUP(A584,'[3]23'!$A:$C,3,FALSE)</f>
        <v>0</v>
      </c>
      <c r="D584" s="395">
        <f>VLOOKUP(A584,'[3]23'!$A:$F,6,FALSE)</f>
        <v>0</v>
      </c>
      <c r="E584" s="332" t="str">
        <f t="shared" si="27"/>
        <v/>
      </c>
      <c r="F584" s="295" t="str">
        <f t="shared" si="28"/>
        <v>否</v>
      </c>
      <c r="G584" s="160" t="str">
        <f t="shared" si="29"/>
        <v>项</v>
      </c>
    </row>
    <row r="585" ht="36" hidden="1" customHeight="1" spans="1:7">
      <c r="A585" s="474">
        <v>2080702</v>
      </c>
      <c r="B585" s="327" t="s">
        <v>532</v>
      </c>
      <c r="C585" s="395">
        <f>VLOOKUP(A585,'[3]23'!$A:$C,3,FALSE)</f>
        <v>0</v>
      </c>
      <c r="D585" s="395">
        <f>VLOOKUP(A585,'[3]23'!$A:$F,6,FALSE)</f>
        <v>0</v>
      </c>
      <c r="E585" s="332" t="str">
        <f t="shared" si="27"/>
        <v/>
      </c>
      <c r="F585" s="295" t="str">
        <f t="shared" si="28"/>
        <v>否</v>
      </c>
      <c r="G585" s="160" t="str">
        <f t="shared" si="29"/>
        <v>项</v>
      </c>
    </row>
    <row r="586" ht="36" hidden="1" customHeight="1" spans="1:7">
      <c r="A586" s="474">
        <v>2080704</v>
      </c>
      <c r="B586" s="327" t="s">
        <v>533</v>
      </c>
      <c r="C586" s="395">
        <f>VLOOKUP(A586,'[3]23'!$A:$C,3,FALSE)</f>
        <v>0</v>
      </c>
      <c r="D586" s="395">
        <f>VLOOKUP(A586,'[3]23'!$A:$F,6,FALSE)</f>
        <v>0</v>
      </c>
      <c r="E586" s="332" t="str">
        <f t="shared" si="27"/>
        <v/>
      </c>
      <c r="F586" s="295" t="str">
        <f t="shared" si="28"/>
        <v>否</v>
      </c>
      <c r="G586" s="160" t="str">
        <f t="shared" si="29"/>
        <v>项</v>
      </c>
    </row>
    <row r="587" ht="36" hidden="1" customHeight="1" spans="1:7">
      <c r="A587" s="474">
        <v>2080705</v>
      </c>
      <c r="B587" s="327" t="s">
        <v>534</v>
      </c>
      <c r="C587" s="395">
        <f>VLOOKUP(A587,'[3]23'!$A:$C,3,FALSE)</f>
        <v>0</v>
      </c>
      <c r="D587" s="395">
        <f>VLOOKUP(A587,'[3]23'!$A:$F,6,FALSE)</f>
        <v>0</v>
      </c>
      <c r="E587" s="332" t="str">
        <f t="shared" si="27"/>
        <v/>
      </c>
      <c r="F587" s="295" t="str">
        <f t="shared" si="28"/>
        <v>否</v>
      </c>
      <c r="G587" s="160" t="str">
        <f t="shared" si="29"/>
        <v>项</v>
      </c>
    </row>
    <row r="588" ht="36" hidden="1" customHeight="1" spans="1:7">
      <c r="A588" s="474">
        <v>2080709</v>
      </c>
      <c r="B588" s="327" t="s">
        <v>535</v>
      </c>
      <c r="C588" s="395">
        <f>VLOOKUP(A588,'[3]23'!$A:$C,3,FALSE)</f>
        <v>0</v>
      </c>
      <c r="D588" s="395">
        <f>VLOOKUP(A588,'[3]23'!$A:$F,6,FALSE)</f>
        <v>0</v>
      </c>
      <c r="E588" s="332" t="str">
        <f t="shared" si="27"/>
        <v/>
      </c>
      <c r="F588" s="295" t="str">
        <f t="shared" si="28"/>
        <v>否</v>
      </c>
      <c r="G588" s="160" t="str">
        <f t="shared" si="29"/>
        <v>项</v>
      </c>
    </row>
    <row r="589" ht="36" customHeight="1" spans="1:7">
      <c r="A589" s="474">
        <v>2080711</v>
      </c>
      <c r="B589" s="327" t="s">
        <v>536</v>
      </c>
      <c r="C589" s="473">
        <f>VLOOKUP(A589,'[3]23'!$A:$C,3,FALSE)</f>
        <v>2</v>
      </c>
      <c r="D589" s="473">
        <f>VLOOKUP(A589,'[3]23'!$A:$F,6,FALSE)</f>
        <v>2</v>
      </c>
      <c r="E589" s="333">
        <f t="shared" si="27"/>
        <v>0</v>
      </c>
      <c r="F589" s="295" t="str">
        <f t="shared" si="28"/>
        <v>是</v>
      </c>
      <c r="G589" s="160" t="str">
        <f t="shared" si="29"/>
        <v>项</v>
      </c>
    </row>
    <row r="590" ht="36" hidden="1" customHeight="1" spans="1:7">
      <c r="A590" s="474">
        <v>2080712</v>
      </c>
      <c r="B590" s="327" t="s">
        <v>537</v>
      </c>
      <c r="C590" s="395">
        <f>VLOOKUP(A590,'[3]23'!$A:$C,3,FALSE)</f>
        <v>0</v>
      </c>
      <c r="D590" s="395">
        <f>VLOOKUP(A590,'[3]23'!$A:$F,6,FALSE)</f>
        <v>0</v>
      </c>
      <c r="E590" s="332" t="str">
        <f t="shared" si="27"/>
        <v/>
      </c>
      <c r="F590" s="295" t="str">
        <f t="shared" si="28"/>
        <v>否</v>
      </c>
      <c r="G590" s="160" t="str">
        <f t="shared" si="29"/>
        <v>项</v>
      </c>
    </row>
    <row r="591" ht="36" hidden="1" customHeight="1" spans="1:7">
      <c r="A591" s="474">
        <v>2080713</v>
      </c>
      <c r="B591" s="327" t="s">
        <v>538</v>
      </c>
      <c r="C591" s="395">
        <f>VLOOKUP(A591,'[3]23'!$A:$C,3,FALSE)</f>
        <v>0</v>
      </c>
      <c r="D591" s="395">
        <f>VLOOKUP(A591,'[3]23'!$A:$F,6,FALSE)</f>
        <v>0</v>
      </c>
      <c r="E591" s="332" t="str">
        <f t="shared" si="27"/>
        <v/>
      </c>
      <c r="F591" s="295" t="str">
        <f t="shared" si="28"/>
        <v>否</v>
      </c>
      <c r="G591" s="160" t="str">
        <f t="shared" si="29"/>
        <v>项</v>
      </c>
    </row>
    <row r="592" ht="36" customHeight="1" spans="1:7">
      <c r="A592" s="474">
        <v>2080799</v>
      </c>
      <c r="B592" s="327" t="s">
        <v>539</v>
      </c>
      <c r="C592" s="473">
        <f>VLOOKUP(A592,'[3]23'!$A:$C,3,FALSE)</f>
        <v>1105</v>
      </c>
      <c r="D592" s="473">
        <f>VLOOKUP(A592,'[3]23'!$A:$F,6,FALSE)</f>
        <v>1200</v>
      </c>
      <c r="E592" s="333">
        <f t="shared" si="27"/>
        <v>0.086</v>
      </c>
      <c r="F592" s="295" t="str">
        <f t="shared" si="28"/>
        <v>是</v>
      </c>
      <c r="G592" s="160" t="str">
        <f t="shared" si="29"/>
        <v>项</v>
      </c>
    </row>
    <row r="593" ht="36" customHeight="1" spans="1:7">
      <c r="A593" s="472">
        <v>20808</v>
      </c>
      <c r="B593" s="323" t="s">
        <v>540</v>
      </c>
      <c r="C593" s="473">
        <f>VLOOKUP(A593,'[3]23'!$A:$C,3,FALSE)</f>
        <v>2285</v>
      </c>
      <c r="D593" s="473">
        <f>VLOOKUP(A593,'[3]23'!$A:$F,6,FALSE)</f>
        <v>2632</v>
      </c>
      <c r="E593" s="333">
        <f t="shared" si="27"/>
        <v>0.1519</v>
      </c>
      <c r="F593" s="295" t="str">
        <f t="shared" si="28"/>
        <v>是</v>
      </c>
      <c r="G593" s="160" t="str">
        <f t="shared" si="29"/>
        <v>款</v>
      </c>
    </row>
    <row r="594" ht="36" customHeight="1" spans="1:7">
      <c r="A594" s="474">
        <v>2080801</v>
      </c>
      <c r="B594" s="327" t="s">
        <v>541</v>
      </c>
      <c r="C594" s="473">
        <f>VLOOKUP(A594,'[3]23'!$A:$C,3,FALSE)</f>
        <v>748</v>
      </c>
      <c r="D594" s="473">
        <f>VLOOKUP(A594,'[3]23'!$A:$F,6,FALSE)</f>
        <v>800</v>
      </c>
      <c r="E594" s="333">
        <f t="shared" si="27"/>
        <v>0.0695</v>
      </c>
      <c r="F594" s="295" t="str">
        <f t="shared" si="28"/>
        <v>是</v>
      </c>
      <c r="G594" s="160" t="str">
        <f t="shared" si="29"/>
        <v>项</v>
      </c>
    </row>
    <row r="595" ht="36" customHeight="1" spans="1:7">
      <c r="A595" s="474">
        <v>2080802</v>
      </c>
      <c r="B595" s="327" t="s">
        <v>542</v>
      </c>
      <c r="C595" s="473">
        <f>VLOOKUP(A595,'[3]23'!$A:$C,3,FALSE)</f>
        <v>231</v>
      </c>
      <c r="D595" s="473">
        <f>VLOOKUP(A595,'[3]23'!$A:$F,6,FALSE)</f>
        <v>212</v>
      </c>
      <c r="E595" s="333">
        <f t="shared" si="27"/>
        <v>-0.0823</v>
      </c>
      <c r="F595" s="295" t="str">
        <f t="shared" si="28"/>
        <v>是</v>
      </c>
      <c r="G595" s="160" t="str">
        <f t="shared" si="29"/>
        <v>项</v>
      </c>
    </row>
    <row r="596" ht="36" customHeight="1" spans="1:7">
      <c r="A596" s="474">
        <v>2080803</v>
      </c>
      <c r="B596" s="327" t="s">
        <v>543</v>
      </c>
      <c r="C596" s="473">
        <f>VLOOKUP(A596,'[3]23'!$A:$C,3,FALSE)</f>
        <v>376</v>
      </c>
      <c r="D596" s="473">
        <f>VLOOKUP(A596,'[3]23'!$A:$F,6,FALSE)</f>
        <v>330</v>
      </c>
      <c r="E596" s="333">
        <f t="shared" si="27"/>
        <v>-0.1223</v>
      </c>
      <c r="F596" s="295" t="str">
        <f t="shared" si="28"/>
        <v>是</v>
      </c>
      <c r="G596" s="160" t="str">
        <f t="shared" si="29"/>
        <v>项</v>
      </c>
    </row>
    <row r="597" s="435" customFormat="1" ht="36" customHeight="1" spans="1:7">
      <c r="A597" s="474">
        <v>2080804</v>
      </c>
      <c r="B597" s="327" t="s">
        <v>544</v>
      </c>
      <c r="C597" s="473">
        <f>VLOOKUP(A597,'[3]23'!$A:$C,3,FALSE)</f>
        <v>21</v>
      </c>
      <c r="D597" s="473">
        <f>VLOOKUP(A597,'[3]23'!$A:$F,6,FALSE)</f>
        <v>21</v>
      </c>
      <c r="E597" s="333">
        <f t="shared" si="27"/>
        <v>0</v>
      </c>
      <c r="F597" s="295" t="str">
        <f t="shared" si="28"/>
        <v>是</v>
      </c>
      <c r="G597" s="160" t="str">
        <f t="shared" si="29"/>
        <v>项</v>
      </c>
    </row>
    <row r="598" ht="36" customHeight="1" spans="1:7">
      <c r="A598" s="474">
        <v>2080805</v>
      </c>
      <c r="B598" s="327" t="s">
        <v>545</v>
      </c>
      <c r="C598" s="473">
        <f>VLOOKUP(A598,'[3]23'!$A:$C,3,FALSE)</f>
        <v>167</v>
      </c>
      <c r="D598" s="473">
        <f>VLOOKUP(A598,'[3]23'!$A:$F,6,FALSE)</f>
        <v>167</v>
      </c>
      <c r="E598" s="333">
        <f t="shared" si="27"/>
        <v>0</v>
      </c>
      <c r="F598" s="295" t="str">
        <f t="shared" si="28"/>
        <v>是</v>
      </c>
      <c r="G598" s="160" t="str">
        <f t="shared" si="29"/>
        <v>项</v>
      </c>
    </row>
    <row r="599" ht="36" hidden="1" customHeight="1" spans="1:7">
      <c r="A599" s="474">
        <v>2080806</v>
      </c>
      <c r="B599" s="327" t="s">
        <v>546</v>
      </c>
      <c r="C599" s="395">
        <f>VLOOKUP(A599,'[3]23'!$A:$C,3,FALSE)</f>
        <v>0</v>
      </c>
      <c r="D599" s="395">
        <f>VLOOKUP(A599,'[3]23'!$A:$F,6,FALSE)</f>
        <v>0</v>
      </c>
      <c r="E599" s="332" t="str">
        <f t="shared" si="27"/>
        <v/>
      </c>
      <c r="F599" s="295" t="str">
        <f t="shared" si="28"/>
        <v>否</v>
      </c>
      <c r="G599" s="160" t="str">
        <f t="shared" si="29"/>
        <v>项</v>
      </c>
    </row>
    <row r="600" ht="36" customHeight="1" spans="1:7">
      <c r="A600" s="474">
        <v>2080899</v>
      </c>
      <c r="B600" s="327" t="s">
        <v>547</v>
      </c>
      <c r="C600" s="473">
        <f>VLOOKUP(A600,'[3]23'!$A:$C,3,FALSE)</f>
        <v>742</v>
      </c>
      <c r="D600" s="473">
        <f>VLOOKUP(A600,'[3]23'!$A:$F,6,FALSE)</f>
        <v>1102</v>
      </c>
      <c r="E600" s="333">
        <f t="shared" si="27"/>
        <v>0.4852</v>
      </c>
      <c r="F600" s="295" t="str">
        <f t="shared" si="28"/>
        <v>是</v>
      </c>
      <c r="G600" s="160" t="str">
        <f t="shared" si="29"/>
        <v>项</v>
      </c>
    </row>
    <row r="601" ht="36" customHeight="1" spans="1:7">
      <c r="A601" s="472">
        <v>20809</v>
      </c>
      <c r="B601" s="323" t="s">
        <v>548</v>
      </c>
      <c r="C601" s="473">
        <f>VLOOKUP(A601,'[3]23'!$A:$C,3,FALSE)</f>
        <v>122</v>
      </c>
      <c r="D601" s="473">
        <f>VLOOKUP(A601,'[3]23'!$A:$F,6,FALSE)</f>
        <v>133</v>
      </c>
      <c r="E601" s="333">
        <f t="shared" si="27"/>
        <v>0.0902</v>
      </c>
      <c r="F601" s="295" t="str">
        <f t="shared" si="28"/>
        <v>是</v>
      </c>
      <c r="G601" s="160" t="str">
        <f t="shared" si="29"/>
        <v>款</v>
      </c>
    </row>
    <row r="602" s="435" customFormat="1" ht="36" customHeight="1" spans="1:7">
      <c r="A602" s="474">
        <v>2080901</v>
      </c>
      <c r="B602" s="327" t="s">
        <v>549</v>
      </c>
      <c r="C602" s="473">
        <f>VLOOKUP(A602,'[3]23'!$A:$C,3,FALSE)</f>
        <v>68</v>
      </c>
      <c r="D602" s="473">
        <f>VLOOKUP(A602,'[3]23'!$A:$F,6,FALSE)</f>
        <v>68</v>
      </c>
      <c r="E602" s="333">
        <f t="shared" si="27"/>
        <v>0</v>
      </c>
      <c r="F602" s="295" t="str">
        <f t="shared" si="28"/>
        <v>是</v>
      </c>
      <c r="G602" s="160" t="str">
        <f t="shared" si="29"/>
        <v>项</v>
      </c>
    </row>
    <row r="603" ht="36" customHeight="1" spans="1:7">
      <c r="A603" s="474">
        <v>2080902</v>
      </c>
      <c r="B603" s="327" t="s">
        <v>550</v>
      </c>
      <c r="C603" s="473">
        <f>VLOOKUP(A603,'[3]23'!$A:$C,3,FALSE)</f>
        <v>37</v>
      </c>
      <c r="D603" s="473">
        <f>VLOOKUP(A603,'[3]23'!$A:$F,6,FALSE)</f>
        <v>45</v>
      </c>
      <c r="E603" s="333">
        <f t="shared" si="27"/>
        <v>0.2162</v>
      </c>
      <c r="F603" s="295" t="str">
        <f t="shared" si="28"/>
        <v>是</v>
      </c>
      <c r="G603" s="160" t="str">
        <f t="shared" si="29"/>
        <v>项</v>
      </c>
    </row>
    <row r="604" ht="36" customHeight="1" spans="1:7">
      <c r="A604" s="474">
        <v>2080903</v>
      </c>
      <c r="B604" s="327" t="s">
        <v>551</v>
      </c>
      <c r="C604" s="473">
        <f>VLOOKUP(A604,'[3]23'!$A:$C,3,FALSE)</f>
        <v>1</v>
      </c>
      <c r="D604" s="473">
        <f>VLOOKUP(A604,'[3]23'!$A:$F,6,FALSE)</f>
        <v>1</v>
      </c>
      <c r="E604" s="333">
        <f t="shared" si="27"/>
        <v>0</v>
      </c>
      <c r="F604" s="295" t="str">
        <f t="shared" si="28"/>
        <v>是</v>
      </c>
      <c r="G604" s="160" t="str">
        <f t="shared" si="29"/>
        <v>项</v>
      </c>
    </row>
    <row r="605" ht="36" hidden="1" customHeight="1" spans="1:7">
      <c r="A605" s="474">
        <v>2080904</v>
      </c>
      <c r="B605" s="327" t="s">
        <v>552</v>
      </c>
      <c r="C605" s="395">
        <f>VLOOKUP(A605,'[3]23'!$A:$C,3,FALSE)</f>
        <v>0</v>
      </c>
      <c r="D605" s="395">
        <f>VLOOKUP(A605,'[3]23'!$A:$F,6,FALSE)</f>
        <v>0</v>
      </c>
      <c r="E605" s="332" t="str">
        <f t="shared" si="27"/>
        <v/>
      </c>
      <c r="F605" s="295" t="str">
        <f t="shared" si="28"/>
        <v>否</v>
      </c>
      <c r="G605" s="160" t="str">
        <f t="shared" si="29"/>
        <v>项</v>
      </c>
    </row>
    <row r="606" ht="36" customHeight="1" spans="1:7">
      <c r="A606" s="474">
        <v>2080905</v>
      </c>
      <c r="B606" s="327" t="s">
        <v>553</v>
      </c>
      <c r="C606" s="473">
        <f>VLOOKUP(A606,'[3]23'!$A:$C,3,FALSE)</f>
        <v>15</v>
      </c>
      <c r="D606" s="473">
        <f>VLOOKUP(A606,'[3]23'!$A:$F,6,FALSE)</f>
        <v>15</v>
      </c>
      <c r="E606" s="333">
        <f t="shared" si="27"/>
        <v>0</v>
      </c>
      <c r="F606" s="295" t="str">
        <f t="shared" si="28"/>
        <v>是</v>
      </c>
      <c r="G606" s="160" t="str">
        <f t="shared" si="29"/>
        <v>项</v>
      </c>
    </row>
    <row r="607" ht="36" customHeight="1" spans="1:7">
      <c r="A607" s="474">
        <v>2080999</v>
      </c>
      <c r="B607" s="327" t="s">
        <v>554</v>
      </c>
      <c r="C607" s="473">
        <f>VLOOKUP(A607,'[3]23'!$A:$C,3,FALSE)</f>
        <v>1</v>
      </c>
      <c r="D607" s="473">
        <f>VLOOKUP(A607,'[3]23'!$A:$F,6,FALSE)</f>
        <v>4</v>
      </c>
      <c r="E607" s="333">
        <f t="shared" si="27"/>
        <v>3</v>
      </c>
      <c r="F607" s="295" t="str">
        <f t="shared" si="28"/>
        <v>是</v>
      </c>
      <c r="G607" s="160" t="str">
        <f t="shared" si="29"/>
        <v>项</v>
      </c>
    </row>
    <row r="608" ht="36" customHeight="1" spans="1:7">
      <c r="A608" s="472">
        <v>20810</v>
      </c>
      <c r="B608" s="323" t="s">
        <v>555</v>
      </c>
      <c r="C608" s="473">
        <f>VLOOKUP(A608,'[3]23'!$A:$C,3,FALSE)</f>
        <v>1647</v>
      </c>
      <c r="D608" s="473">
        <f>VLOOKUP(A608,'[3]23'!$A:$F,6,FALSE)</f>
        <v>1702</v>
      </c>
      <c r="E608" s="333">
        <f t="shared" si="27"/>
        <v>0.0334</v>
      </c>
      <c r="F608" s="295" t="str">
        <f t="shared" si="28"/>
        <v>是</v>
      </c>
      <c r="G608" s="160" t="str">
        <f t="shared" si="29"/>
        <v>款</v>
      </c>
    </row>
    <row r="609" ht="36" customHeight="1" spans="1:7">
      <c r="A609" s="474">
        <v>2081001</v>
      </c>
      <c r="B609" s="327" t="s">
        <v>556</v>
      </c>
      <c r="C609" s="473">
        <f>VLOOKUP(A609,'[3]23'!$A:$C,3,FALSE)</f>
        <v>63</v>
      </c>
      <c r="D609" s="473">
        <f>VLOOKUP(A609,'[3]23'!$A:$F,6,FALSE)</f>
        <v>63</v>
      </c>
      <c r="E609" s="333">
        <f t="shared" si="27"/>
        <v>0</v>
      </c>
      <c r="F609" s="295" t="str">
        <f t="shared" si="28"/>
        <v>是</v>
      </c>
      <c r="G609" s="160" t="str">
        <f t="shared" si="29"/>
        <v>项</v>
      </c>
    </row>
    <row r="610" ht="36" customHeight="1" spans="1:7">
      <c r="A610" s="474">
        <v>2081002</v>
      </c>
      <c r="B610" s="327" t="s">
        <v>557</v>
      </c>
      <c r="C610" s="473">
        <f>VLOOKUP(A610,'[3]23'!$A:$C,3,FALSE)</f>
        <v>583</v>
      </c>
      <c r="D610" s="473">
        <f>VLOOKUP(A610,'[3]23'!$A:$F,6,FALSE)</f>
        <v>583</v>
      </c>
      <c r="E610" s="333">
        <f t="shared" si="27"/>
        <v>0</v>
      </c>
      <c r="F610" s="295" t="str">
        <f t="shared" si="28"/>
        <v>是</v>
      </c>
      <c r="G610" s="160" t="str">
        <f t="shared" si="29"/>
        <v>项</v>
      </c>
    </row>
    <row r="611" ht="36" hidden="1" customHeight="1" spans="1:7">
      <c r="A611" s="474">
        <v>2081003</v>
      </c>
      <c r="B611" s="327" t="s">
        <v>558</v>
      </c>
      <c r="C611" s="395">
        <f>VLOOKUP(A611,'[3]23'!$A:$C,3,FALSE)</f>
        <v>0</v>
      </c>
      <c r="D611" s="395">
        <f>VLOOKUP(A611,'[3]23'!$A:$F,6,FALSE)</f>
        <v>0</v>
      </c>
      <c r="E611" s="332" t="str">
        <f t="shared" si="27"/>
        <v/>
      </c>
      <c r="F611" s="295" t="str">
        <f t="shared" si="28"/>
        <v>否</v>
      </c>
      <c r="G611" s="160" t="str">
        <f t="shared" si="29"/>
        <v>项</v>
      </c>
    </row>
    <row r="612" ht="36" customHeight="1" spans="1:7">
      <c r="A612" s="474">
        <v>2081004</v>
      </c>
      <c r="B612" s="327" t="s">
        <v>559</v>
      </c>
      <c r="C612" s="473">
        <f>VLOOKUP(A612,'[3]23'!$A:$C,3,FALSE)</f>
        <v>868</v>
      </c>
      <c r="D612" s="473">
        <f>VLOOKUP(A612,'[3]23'!$A:$F,6,FALSE)</f>
        <v>923</v>
      </c>
      <c r="E612" s="333">
        <f t="shared" si="27"/>
        <v>0.0634</v>
      </c>
      <c r="F612" s="295" t="str">
        <f t="shared" si="28"/>
        <v>是</v>
      </c>
      <c r="G612" s="160" t="str">
        <f t="shared" si="29"/>
        <v>项</v>
      </c>
    </row>
    <row r="613" ht="36" customHeight="1" spans="1:7">
      <c r="A613" s="474">
        <v>2081005</v>
      </c>
      <c r="B613" s="327" t="s">
        <v>560</v>
      </c>
      <c r="C613" s="473">
        <f>VLOOKUP(A613,'[3]23'!$A:$C,3,FALSE)</f>
        <v>2</v>
      </c>
      <c r="D613" s="473">
        <f>VLOOKUP(A613,'[3]23'!$A:$F,6,FALSE)</f>
        <v>2</v>
      </c>
      <c r="E613" s="333">
        <f t="shared" si="27"/>
        <v>0</v>
      </c>
      <c r="F613" s="295" t="str">
        <f t="shared" si="28"/>
        <v>是</v>
      </c>
      <c r="G613" s="160" t="str">
        <f t="shared" si="29"/>
        <v>项</v>
      </c>
    </row>
    <row r="614" ht="36" customHeight="1" spans="1:7">
      <c r="A614" s="474">
        <v>2081006</v>
      </c>
      <c r="B614" s="327" t="s">
        <v>561</v>
      </c>
      <c r="C614" s="473">
        <f>VLOOKUP(A614,'[3]23'!$A:$C,3,FALSE)</f>
        <v>131</v>
      </c>
      <c r="D614" s="473">
        <f>VLOOKUP(A614,'[3]23'!$A:$F,6,FALSE)</f>
        <v>131</v>
      </c>
      <c r="E614" s="333">
        <f t="shared" si="27"/>
        <v>0</v>
      </c>
      <c r="F614" s="295" t="str">
        <f t="shared" si="28"/>
        <v>是</v>
      </c>
      <c r="G614" s="160" t="str">
        <f t="shared" si="29"/>
        <v>项</v>
      </c>
    </row>
    <row r="615" ht="36" hidden="1" customHeight="1" spans="1:7">
      <c r="A615" s="474">
        <v>2081099</v>
      </c>
      <c r="B615" s="327" t="s">
        <v>562</v>
      </c>
      <c r="C615" s="395">
        <f>VLOOKUP(A615,'[3]23'!$A:$C,3,FALSE)</f>
        <v>0</v>
      </c>
      <c r="D615" s="395">
        <f>VLOOKUP(A615,'[3]23'!$A:$F,6,FALSE)</f>
        <v>0</v>
      </c>
      <c r="E615" s="332" t="str">
        <f t="shared" si="27"/>
        <v/>
      </c>
      <c r="F615" s="295" t="str">
        <f t="shared" si="28"/>
        <v>否</v>
      </c>
      <c r="G615" s="160" t="str">
        <f t="shared" si="29"/>
        <v>项</v>
      </c>
    </row>
    <row r="616" ht="36" customHeight="1" spans="1:7">
      <c r="A616" s="472">
        <v>20811</v>
      </c>
      <c r="B616" s="323" t="s">
        <v>563</v>
      </c>
      <c r="C616" s="473">
        <f>VLOOKUP(A616,'[3]23'!$A:$C,3,FALSE)</f>
        <v>1296</v>
      </c>
      <c r="D616" s="473">
        <f>VLOOKUP(A616,'[3]23'!$A:$F,6,FALSE)</f>
        <v>1255</v>
      </c>
      <c r="E616" s="333">
        <f t="shared" si="27"/>
        <v>-0.0316</v>
      </c>
      <c r="F616" s="295" t="str">
        <f t="shared" si="28"/>
        <v>是</v>
      </c>
      <c r="G616" s="160" t="str">
        <f t="shared" si="29"/>
        <v>款</v>
      </c>
    </row>
    <row r="617" ht="36" customHeight="1" spans="1:7">
      <c r="A617" s="474">
        <v>2081101</v>
      </c>
      <c r="B617" s="327" t="s">
        <v>137</v>
      </c>
      <c r="C617" s="473">
        <f>VLOOKUP(A617,'[3]23'!$A:$C,3,FALSE)</f>
        <v>209</v>
      </c>
      <c r="D617" s="473">
        <f>VLOOKUP(A617,'[3]23'!$A:$F,6,FALSE)</f>
        <v>168</v>
      </c>
      <c r="E617" s="333">
        <f t="shared" si="27"/>
        <v>-0.1962</v>
      </c>
      <c r="F617" s="295" t="str">
        <f t="shared" si="28"/>
        <v>是</v>
      </c>
      <c r="G617" s="160" t="str">
        <f t="shared" si="29"/>
        <v>项</v>
      </c>
    </row>
    <row r="618" ht="36" hidden="1" customHeight="1" spans="1:7">
      <c r="A618" s="474">
        <v>2081102</v>
      </c>
      <c r="B618" s="327" t="s">
        <v>138</v>
      </c>
      <c r="C618" s="395">
        <f>VLOOKUP(A618,'[3]23'!$A:$C,3,FALSE)</f>
        <v>0</v>
      </c>
      <c r="D618" s="395">
        <f>VLOOKUP(A618,'[3]23'!$A:$F,6,FALSE)</f>
        <v>0</v>
      </c>
      <c r="E618" s="332" t="str">
        <f t="shared" si="27"/>
        <v/>
      </c>
      <c r="F618" s="295" t="str">
        <f t="shared" si="28"/>
        <v>否</v>
      </c>
      <c r="G618" s="160" t="str">
        <f t="shared" si="29"/>
        <v>项</v>
      </c>
    </row>
    <row r="619" ht="36" hidden="1" customHeight="1" spans="1:7">
      <c r="A619" s="474">
        <v>2081103</v>
      </c>
      <c r="B619" s="327" t="s">
        <v>139</v>
      </c>
      <c r="C619" s="395">
        <f>VLOOKUP(A619,'[3]23'!$A:$C,3,FALSE)</f>
        <v>0</v>
      </c>
      <c r="D619" s="395">
        <f>VLOOKUP(A619,'[3]23'!$A:$F,6,FALSE)</f>
        <v>0</v>
      </c>
      <c r="E619" s="332" t="str">
        <f t="shared" si="27"/>
        <v/>
      </c>
      <c r="F619" s="295" t="str">
        <f t="shared" si="28"/>
        <v>否</v>
      </c>
      <c r="G619" s="160" t="str">
        <f t="shared" si="29"/>
        <v>项</v>
      </c>
    </row>
    <row r="620" ht="36" customHeight="1" spans="1:7">
      <c r="A620" s="474">
        <v>2081104</v>
      </c>
      <c r="B620" s="327" t="s">
        <v>564</v>
      </c>
      <c r="C620" s="473">
        <f>VLOOKUP(A620,'[3]23'!$A:$C,3,FALSE)</f>
        <v>70</v>
      </c>
      <c r="D620" s="473">
        <f>VLOOKUP(A620,'[3]23'!$A:$F,6,FALSE)</f>
        <v>70</v>
      </c>
      <c r="E620" s="333">
        <f t="shared" si="27"/>
        <v>0</v>
      </c>
      <c r="F620" s="295" t="str">
        <f t="shared" si="28"/>
        <v>是</v>
      </c>
      <c r="G620" s="160" t="str">
        <f t="shared" si="29"/>
        <v>项</v>
      </c>
    </row>
    <row r="621" ht="36" customHeight="1" spans="1:7">
      <c r="A621" s="474">
        <v>2081105</v>
      </c>
      <c r="B621" s="327" t="s">
        <v>565</v>
      </c>
      <c r="C621" s="473">
        <f>VLOOKUP(A621,'[3]23'!$A:$C,3,FALSE)</f>
        <v>165</v>
      </c>
      <c r="D621" s="473">
        <f>VLOOKUP(A621,'[3]23'!$A:$F,6,FALSE)</f>
        <v>165</v>
      </c>
      <c r="E621" s="333">
        <f t="shared" si="27"/>
        <v>0</v>
      </c>
      <c r="F621" s="295" t="str">
        <f t="shared" si="28"/>
        <v>是</v>
      </c>
      <c r="G621" s="160" t="str">
        <f t="shared" si="29"/>
        <v>项</v>
      </c>
    </row>
    <row r="622" ht="36" hidden="1" customHeight="1" spans="1:7">
      <c r="A622" s="474">
        <v>2081106</v>
      </c>
      <c r="B622" s="327" t="s">
        <v>566</v>
      </c>
      <c r="C622" s="395">
        <f>VLOOKUP(A622,'[3]23'!$A:$C,3,FALSE)</f>
        <v>0</v>
      </c>
      <c r="D622" s="395">
        <f>VLOOKUP(A622,'[3]23'!$A:$F,6,FALSE)</f>
        <v>0</v>
      </c>
      <c r="E622" s="332" t="str">
        <f t="shared" si="27"/>
        <v/>
      </c>
      <c r="F622" s="295" t="str">
        <f t="shared" si="28"/>
        <v>否</v>
      </c>
      <c r="G622" s="160" t="str">
        <f t="shared" si="29"/>
        <v>项</v>
      </c>
    </row>
    <row r="623" ht="36" customHeight="1" spans="1:7">
      <c r="A623" s="474">
        <v>2081107</v>
      </c>
      <c r="B623" s="327" t="s">
        <v>567</v>
      </c>
      <c r="C623" s="473">
        <f>VLOOKUP(A623,'[3]23'!$A:$C,3,FALSE)</f>
        <v>763</v>
      </c>
      <c r="D623" s="473">
        <f>VLOOKUP(A623,'[3]23'!$A:$F,6,FALSE)</f>
        <v>763</v>
      </c>
      <c r="E623" s="333">
        <f t="shared" si="27"/>
        <v>0</v>
      </c>
      <c r="F623" s="295" t="str">
        <f t="shared" si="28"/>
        <v>是</v>
      </c>
      <c r="G623" s="160" t="str">
        <f t="shared" si="29"/>
        <v>项</v>
      </c>
    </row>
    <row r="624" ht="36" customHeight="1" spans="1:7">
      <c r="A624" s="474">
        <v>2081199</v>
      </c>
      <c r="B624" s="327" t="s">
        <v>568</v>
      </c>
      <c r="C624" s="473">
        <f>VLOOKUP(A624,'[3]23'!$A:$C,3,FALSE)</f>
        <v>89</v>
      </c>
      <c r="D624" s="473">
        <f>VLOOKUP(A624,'[3]23'!$A:$F,6,FALSE)</f>
        <v>89</v>
      </c>
      <c r="E624" s="333">
        <f t="shared" si="27"/>
        <v>0</v>
      </c>
      <c r="F624" s="295" t="str">
        <f t="shared" si="28"/>
        <v>是</v>
      </c>
      <c r="G624" s="160" t="str">
        <f t="shared" si="29"/>
        <v>项</v>
      </c>
    </row>
    <row r="625" ht="36" customHeight="1" spans="1:7">
      <c r="A625" s="472">
        <v>20816</v>
      </c>
      <c r="B625" s="323" t="s">
        <v>569</v>
      </c>
      <c r="C625" s="473">
        <f>VLOOKUP(A625,'[3]23'!$A:$C,3,FALSE)</f>
        <v>82</v>
      </c>
      <c r="D625" s="473">
        <f>VLOOKUP(A625,'[3]23'!$A:$F,6,FALSE)</f>
        <v>63</v>
      </c>
      <c r="E625" s="333">
        <f t="shared" si="27"/>
        <v>-0.2317</v>
      </c>
      <c r="F625" s="295" t="str">
        <f t="shared" si="28"/>
        <v>是</v>
      </c>
      <c r="G625" s="160" t="str">
        <f t="shared" si="29"/>
        <v>款</v>
      </c>
    </row>
    <row r="626" ht="36" customHeight="1" spans="1:7">
      <c r="A626" s="474">
        <v>2081601</v>
      </c>
      <c r="B626" s="327" t="s">
        <v>137</v>
      </c>
      <c r="C626" s="473">
        <f>VLOOKUP(A626,'[3]23'!$A:$C,3,FALSE)</f>
        <v>81</v>
      </c>
      <c r="D626" s="473">
        <f>VLOOKUP(A626,'[3]23'!$A:$F,6,FALSE)</f>
        <v>62</v>
      </c>
      <c r="E626" s="333">
        <f t="shared" si="27"/>
        <v>-0.2346</v>
      </c>
      <c r="F626" s="295" t="str">
        <f t="shared" si="28"/>
        <v>是</v>
      </c>
      <c r="G626" s="160" t="str">
        <f t="shared" si="29"/>
        <v>项</v>
      </c>
    </row>
    <row r="627" ht="36" hidden="1" customHeight="1" spans="1:7">
      <c r="A627" s="474">
        <v>2081602</v>
      </c>
      <c r="B627" s="327" t="s">
        <v>138</v>
      </c>
      <c r="C627" s="395">
        <f>VLOOKUP(A627,'[3]23'!$A:$C,3,FALSE)</f>
        <v>0</v>
      </c>
      <c r="D627" s="395">
        <f>VLOOKUP(A627,'[3]23'!$A:$F,6,FALSE)</f>
        <v>0</v>
      </c>
      <c r="E627" s="332" t="str">
        <f t="shared" si="27"/>
        <v/>
      </c>
      <c r="F627" s="295" t="str">
        <f t="shared" si="28"/>
        <v>否</v>
      </c>
      <c r="G627" s="160" t="str">
        <f t="shared" si="29"/>
        <v>项</v>
      </c>
    </row>
    <row r="628" ht="36" hidden="1" customHeight="1" spans="1:7">
      <c r="A628" s="474">
        <v>2081603</v>
      </c>
      <c r="B628" s="327" t="s">
        <v>139</v>
      </c>
      <c r="C628" s="395">
        <f>VLOOKUP(A628,'[3]23'!$A:$C,3,FALSE)</f>
        <v>0</v>
      </c>
      <c r="D628" s="395">
        <f>VLOOKUP(A628,'[3]23'!$A:$F,6,FALSE)</f>
        <v>0</v>
      </c>
      <c r="E628" s="332" t="str">
        <f t="shared" si="27"/>
        <v/>
      </c>
      <c r="F628" s="295" t="str">
        <f t="shared" si="28"/>
        <v>否</v>
      </c>
      <c r="G628" s="160" t="str">
        <f t="shared" si="29"/>
        <v>项</v>
      </c>
    </row>
    <row r="629" ht="36" customHeight="1" spans="1:7">
      <c r="A629" s="474">
        <v>2081699</v>
      </c>
      <c r="B629" s="327" t="s">
        <v>570</v>
      </c>
      <c r="C629" s="473">
        <f>VLOOKUP(A629,'[3]23'!$A:$C,3,FALSE)</f>
        <v>1</v>
      </c>
      <c r="D629" s="473">
        <f>VLOOKUP(A629,'[3]23'!$A:$F,6,FALSE)</f>
        <v>1</v>
      </c>
      <c r="E629" s="333">
        <f t="shared" si="27"/>
        <v>0</v>
      </c>
      <c r="F629" s="295" t="str">
        <f t="shared" si="28"/>
        <v>是</v>
      </c>
      <c r="G629" s="160" t="str">
        <f t="shared" si="29"/>
        <v>项</v>
      </c>
    </row>
    <row r="630" ht="36" customHeight="1" spans="1:7">
      <c r="A630" s="472">
        <v>20819</v>
      </c>
      <c r="B630" s="323" t="s">
        <v>571</v>
      </c>
      <c r="C630" s="473">
        <f>VLOOKUP(A630,'[3]23'!$A:$C,3,FALSE)</f>
        <v>4222</v>
      </c>
      <c r="D630" s="473">
        <f>VLOOKUP(A630,'[3]23'!$A:$F,6,FALSE)</f>
        <v>5571</v>
      </c>
      <c r="E630" s="333">
        <f t="shared" si="27"/>
        <v>0.3195</v>
      </c>
      <c r="F630" s="295" t="str">
        <f t="shared" si="28"/>
        <v>是</v>
      </c>
      <c r="G630" s="160" t="str">
        <f t="shared" si="29"/>
        <v>款</v>
      </c>
    </row>
    <row r="631" ht="36" customHeight="1" spans="1:7">
      <c r="A631" s="474">
        <v>2081901</v>
      </c>
      <c r="B631" s="327" t="s">
        <v>572</v>
      </c>
      <c r="C631" s="473">
        <f>VLOOKUP(A631,'[3]23'!$A:$C,3,FALSE)</f>
        <v>959</v>
      </c>
      <c r="D631" s="473">
        <f>VLOOKUP(A631,'[3]23'!$A:$F,6,FALSE)</f>
        <v>1330</v>
      </c>
      <c r="E631" s="333">
        <f t="shared" si="27"/>
        <v>0.3869</v>
      </c>
      <c r="F631" s="295" t="str">
        <f t="shared" si="28"/>
        <v>是</v>
      </c>
      <c r="G631" s="160" t="str">
        <f t="shared" si="29"/>
        <v>项</v>
      </c>
    </row>
    <row r="632" ht="36" customHeight="1" spans="1:7">
      <c r="A632" s="474">
        <v>2081902</v>
      </c>
      <c r="B632" s="327" t="s">
        <v>573</v>
      </c>
      <c r="C632" s="473">
        <f>VLOOKUP(A632,'[3]23'!$A:$C,3,FALSE)</f>
        <v>3263</v>
      </c>
      <c r="D632" s="473">
        <f>VLOOKUP(A632,'[3]23'!$A:$F,6,FALSE)</f>
        <v>4241</v>
      </c>
      <c r="E632" s="333">
        <f t="shared" si="27"/>
        <v>0.2997</v>
      </c>
      <c r="F632" s="295" t="str">
        <f t="shared" si="28"/>
        <v>是</v>
      </c>
      <c r="G632" s="160" t="str">
        <f t="shared" si="29"/>
        <v>项</v>
      </c>
    </row>
    <row r="633" ht="36" customHeight="1" spans="1:7">
      <c r="A633" s="472">
        <v>20820</v>
      </c>
      <c r="B633" s="323" t="s">
        <v>574</v>
      </c>
      <c r="C633" s="473">
        <f>VLOOKUP(A633,'[3]23'!$A:$C,3,FALSE)</f>
        <v>271</v>
      </c>
      <c r="D633" s="473">
        <f>VLOOKUP(A633,'[3]23'!$A:$F,6,FALSE)</f>
        <v>280</v>
      </c>
      <c r="E633" s="333">
        <f t="shared" si="27"/>
        <v>0.0332</v>
      </c>
      <c r="F633" s="295" t="str">
        <f t="shared" si="28"/>
        <v>是</v>
      </c>
      <c r="G633" s="160" t="str">
        <f t="shared" si="29"/>
        <v>款</v>
      </c>
    </row>
    <row r="634" ht="36" customHeight="1" spans="1:7">
      <c r="A634" s="474">
        <v>2082001</v>
      </c>
      <c r="B634" s="327" t="s">
        <v>575</v>
      </c>
      <c r="C634" s="473">
        <f>VLOOKUP(A634,'[3]23'!$A:$C,3,FALSE)</f>
        <v>271</v>
      </c>
      <c r="D634" s="473">
        <f>VLOOKUP(A634,'[3]23'!$A:$F,6,FALSE)</f>
        <v>280</v>
      </c>
      <c r="E634" s="333">
        <f t="shared" si="27"/>
        <v>0.0332</v>
      </c>
      <c r="F634" s="295" t="str">
        <f t="shared" si="28"/>
        <v>是</v>
      </c>
      <c r="G634" s="160" t="str">
        <f t="shared" si="29"/>
        <v>项</v>
      </c>
    </row>
    <row r="635" ht="36" hidden="1" customHeight="1" spans="1:7">
      <c r="A635" s="474">
        <v>2082002</v>
      </c>
      <c r="B635" s="327" t="s">
        <v>576</v>
      </c>
      <c r="C635" s="395">
        <f>VLOOKUP(A635,'[3]23'!$A:$C,3,FALSE)</f>
        <v>0</v>
      </c>
      <c r="D635" s="395">
        <f>VLOOKUP(A635,'[3]23'!$A:$F,6,FALSE)</f>
        <v>0</v>
      </c>
      <c r="E635" s="332" t="str">
        <f t="shared" si="27"/>
        <v/>
      </c>
      <c r="F635" s="295" t="str">
        <f t="shared" si="28"/>
        <v>否</v>
      </c>
      <c r="G635" s="160" t="str">
        <f t="shared" si="29"/>
        <v>项</v>
      </c>
    </row>
    <row r="636" ht="36" customHeight="1" spans="1:7">
      <c r="A636" s="472">
        <v>20821</v>
      </c>
      <c r="B636" s="323" t="s">
        <v>577</v>
      </c>
      <c r="C636" s="473">
        <f>VLOOKUP(A636,'[3]23'!$A:$C,3,FALSE)</f>
        <v>927</v>
      </c>
      <c r="D636" s="473">
        <f>VLOOKUP(A636,'[3]23'!$A:$F,6,FALSE)</f>
        <v>960</v>
      </c>
      <c r="E636" s="333">
        <f t="shared" si="27"/>
        <v>0.0356</v>
      </c>
      <c r="F636" s="295" t="str">
        <f t="shared" si="28"/>
        <v>是</v>
      </c>
      <c r="G636" s="160" t="str">
        <f t="shared" si="29"/>
        <v>款</v>
      </c>
    </row>
    <row r="637" ht="36" customHeight="1" spans="1:7">
      <c r="A637" s="474">
        <v>2082101</v>
      </c>
      <c r="B637" s="327" t="s">
        <v>578</v>
      </c>
      <c r="C637" s="473">
        <f>VLOOKUP(A637,'[3]23'!$A:$C,3,FALSE)</f>
        <v>156</v>
      </c>
      <c r="D637" s="473">
        <f>VLOOKUP(A637,'[3]23'!$A:$F,6,FALSE)</f>
        <v>160</v>
      </c>
      <c r="E637" s="333">
        <f t="shared" si="27"/>
        <v>0.0256</v>
      </c>
      <c r="F637" s="295" t="str">
        <f t="shared" si="28"/>
        <v>是</v>
      </c>
      <c r="G637" s="160" t="str">
        <f t="shared" si="29"/>
        <v>项</v>
      </c>
    </row>
    <row r="638" ht="36" customHeight="1" spans="1:7">
      <c r="A638" s="474">
        <v>2082102</v>
      </c>
      <c r="B638" s="327" t="s">
        <v>579</v>
      </c>
      <c r="C638" s="473">
        <f>VLOOKUP(A638,'[3]23'!$A:$C,3,FALSE)</f>
        <v>771</v>
      </c>
      <c r="D638" s="473">
        <f>VLOOKUP(A638,'[3]23'!$A:$F,6,FALSE)</f>
        <v>800</v>
      </c>
      <c r="E638" s="333">
        <f t="shared" si="27"/>
        <v>0.0376</v>
      </c>
      <c r="F638" s="295" t="str">
        <f t="shared" si="28"/>
        <v>是</v>
      </c>
      <c r="G638" s="160" t="str">
        <f t="shared" si="29"/>
        <v>项</v>
      </c>
    </row>
    <row r="639" ht="36" hidden="1" customHeight="1" spans="1:7">
      <c r="A639" s="472">
        <v>20824</v>
      </c>
      <c r="B639" s="323" t="s">
        <v>580</v>
      </c>
      <c r="C639" s="395">
        <f>VLOOKUP(A639,'[3]23'!$A:$C,3,FALSE)</f>
        <v>0</v>
      </c>
      <c r="D639" s="395">
        <f>VLOOKUP(A639,'[3]23'!$A:$F,6,FALSE)</f>
        <v>0</v>
      </c>
      <c r="E639" s="332" t="str">
        <f t="shared" si="27"/>
        <v/>
      </c>
      <c r="F639" s="295" t="str">
        <f t="shared" si="28"/>
        <v>否</v>
      </c>
      <c r="G639" s="160" t="str">
        <f t="shared" si="29"/>
        <v>款</v>
      </c>
    </row>
    <row r="640" ht="36" hidden="1" customHeight="1" spans="1:7">
      <c r="A640" s="474">
        <v>2082401</v>
      </c>
      <c r="B640" s="327" t="s">
        <v>581</v>
      </c>
      <c r="C640" s="395">
        <f>VLOOKUP(A640,'[3]23'!$A:$C,3,FALSE)</f>
        <v>0</v>
      </c>
      <c r="D640" s="395">
        <f>VLOOKUP(A640,'[3]23'!$A:$F,6,FALSE)</f>
        <v>0</v>
      </c>
      <c r="E640" s="332" t="str">
        <f t="shared" si="27"/>
        <v/>
      </c>
      <c r="F640" s="295" t="str">
        <f t="shared" si="28"/>
        <v>否</v>
      </c>
      <c r="G640" s="160" t="str">
        <f t="shared" si="29"/>
        <v>项</v>
      </c>
    </row>
    <row r="641" ht="36" hidden="1" customHeight="1" spans="1:7">
      <c r="A641" s="474">
        <v>2082402</v>
      </c>
      <c r="B641" s="327" t="s">
        <v>582</v>
      </c>
      <c r="C641" s="395">
        <f>VLOOKUP(A641,'[3]23'!$A:$C,3,FALSE)</f>
        <v>0</v>
      </c>
      <c r="D641" s="395">
        <f>VLOOKUP(A641,'[3]23'!$A:$F,6,FALSE)</f>
        <v>0</v>
      </c>
      <c r="E641" s="332" t="str">
        <f t="shared" si="27"/>
        <v/>
      </c>
      <c r="F641" s="295" t="str">
        <f t="shared" si="28"/>
        <v>否</v>
      </c>
      <c r="G641" s="160" t="str">
        <f t="shared" si="29"/>
        <v>项</v>
      </c>
    </row>
    <row r="642" ht="36" customHeight="1" spans="1:7">
      <c r="A642" s="472">
        <v>20825</v>
      </c>
      <c r="B642" s="323" t="s">
        <v>583</v>
      </c>
      <c r="C642" s="473">
        <f>VLOOKUP(A642,'[3]23'!$A:$C,3,FALSE)</f>
        <v>122</v>
      </c>
      <c r="D642" s="473">
        <f>VLOOKUP(A642,'[3]23'!$A:$F,6,FALSE)</f>
        <v>111</v>
      </c>
      <c r="E642" s="333">
        <f t="shared" si="27"/>
        <v>-0.0902</v>
      </c>
      <c r="F642" s="295" t="str">
        <f t="shared" si="28"/>
        <v>是</v>
      </c>
      <c r="G642" s="160" t="str">
        <f t="shared" si="29"/>
        <v>款</v>
      </c>
    </row>
    <row r="643" ht="36" customHeight="1" spans="1:7">
      <c r="A643" s="474">
        <v>2082501</v>
      </c>
      <c r="B643" s="327" t="s">
        <v>584</v>
      </c>
      <c r="C643" s="473">
        <f>VLOOKUP(A643,'[3]23'!$A:$C,3,FALSE)</f>
        <v>47</v>
      </c>
      <c r="D643" s="473">
        <f>VLOOKUP(A643,'[3]23'!$A:$F,6,FALSE)</f>
        <v>36</v>
      </c>
      <c r="E643" s="333">
        <f t="shared" si="27"/>
        <v>-0.234</v>
      </c>
      <c r="F643" s="295" t="str">
        <f t="shared" si="28"/>
        <v>是</v>
      </c>
      <c r="G643" s="160" t="str">
        <f t="shared" si="29"/>
        <v>项</v>
      </c>
    </row>
    <row r="644" ht="36" customHeight="1" spans="1:7">
      <c r="A644" s="474">
        <v>2082502</v>
      </c>
      <c r="B644" s="327" t="s">
        <v>585</v>
      </c>
      <c r="C644" s="473">
        <f>VLOOKUP(A644,'[3]23'!$A:$C,3,FALSE)</f>
        <v>75</v>
      </c>
      <c r="D644" s="473">
        <f>VLOOKUP(A644,'[3]23'!$A:$F,6,FALSE)</f>
        <v>75</v>
      </c>
      <c r="E644" s="333">
        <f t="shared" ref="E644:E707" si="30">IFERROR(D644/C644-1,"")</f>
        <v>0</v>
      </c>
      <c r="F644" s="295" t="str">
        <f t="shared" ref="F644:F707" si="31">IF(LEN(A644)=3,"是",IF(B644&lt;&gt;"",IF(SUM(C644:D644)&lt;&gt;0,"是","否"),"是"))</f>
        <v>是</v>
      </c>
      <c r="G644" s="160" t="str">
        <f t="shared" ref="G644:G707" si="32">IF(LEN(A644)=3,"类",IF(LEN(A644)=5,"款","项"))</f>
        <v>项</v>
      </c>
    </row>
    <row r="645" ht="36" customHeight="1" spans="1:7">
      <c r="A645" s="472">
        <v>20826</v>
      </c>
      <c r="B645" s="323" t="s">
        <v>586</v>
      </c>
      <c r="C645" s="473">
        <f>VLOOKUP(A645,'[3]23'!$A:$C,3,FALSE)</f>
        <v>4234</v>
      </c>
      <c r="D645" s="473">
        <f>VLOOKUP(A645,'[3]23'!$A:$F,6,FALSE)</f>
        <v>4234</v>
      </c>
      <c r="E645" s="333">
        <f t="shared" si="30"/>
        <v>0</v>
      </c>
      <c r="F645" s="295" t="str">
        <f t="shared" si="31"/>
        <v>是</v>
      </c>
      <c r="G645" s="160" t="str">
        <f t="shared" si="32"/>
        <v>款</v>
      </c>
    </row>
    <row r="646" ht="36" hidden="1" customHeight="1" spans="1:7">
      <c r="A646" s="474">
        <v>2082601</v>
      </c>
      <c r="B646" s="327" t="s">
        <v>587</v>
      </c>
      <c r="C646" s="395">
        <f>VLOOKUP(A646,'[3]23'!$A:$C,3,FALSE)</f>
        <v>0</v>
      </c>
      <c r="D646" s="395">
        <f>VLOOKUP(A646,'[3]23'!$A:$F,6,FALSE)</f>
        <v>0</v>
      </c>
      <c r="E646" s="332" t="str">
        <f t="shared" si="30"/>
        <v/>
      </c>
      <c r="F646" s="295" t="str">
        <f t="shared" si="31"/>
        <v>否</v>
      </c>
      <c r="G646" s="160" t="str">
        <f t="shared" si="32"/>
        <v>项</v>
      </c>
    </row>
    <row r="647" ht="36" customHeight="1" spans="1:7">
      <c r="A647" s="474">
        <v>2082602</v>
      </c>
      <c r="B647" s="327" t="s">
        <v>588</v>
      </c>
      <c r="C647" s="473">
        <f>VLOOKUP(A647,'[3]23'!$A:$C,3,FALSE)</f>
        <v>4234</v>
      </c>
      <c r="D647" s="473">
        <f>VLOOKUP(A647,'[3]23'!$A:$F,6,FALSE)</f>
        <v>4234</v>
      </c>
      <c r="E647" s="333">
        <f t="shared" si="30"/>
        <v>0</v>
      </c>
      <c r="F647" s="295" t="str">
        <f t="shared" si="31"/>
        <v>是</v>
      </c>
      <c r="G647" s="160" t="str">
        <f t="shared" si="32"/>
        <v>项</v>
      </c>
    </row>
    <row r="648" ht="36" hidden="1" customHeight="1" spans="1:7">
      <c r="A648" s="474">
        <v>2082699</v>
      </c>
      <c r="B648" s="327" t="s">
        <v>589</v>
      </c>
      <c r="C648" s="395">
        <f>VLOOKUP(A648,'[3]23'!$A:$C,3,FALSE)</f>
        <v>0</v>
      </c>
      <c r="D648" s="395">
        <f>VLOOKUP(A648,'[3]23'!$A:$F,6,FALSE)</f>
        <v>0</v>
      </c>
      <c r="E648" s="332" t="str">
        <f t="shared" si="30"/>
        <v/>
      </c>
      <c r="F648" s="295" t="str">
        <f t="shared" si="31"/>
        <v>否</v>
      </c>
      <c r="G648" s="160" t="str">
        <f t="shared" si="32"/>
        <v>项</v>
      </c>
    </row>
    <row r="649" ht="36" hidden="1" customHeight="1" spans="1:7">
      <c r="A649" s="472">
        <v>20827</v>
      </c>
      <c r="B649" s="323" t="s">
        <v>590</v>
      </c>
      <c r="C649" s="395">
        <f>VLOOKUP(A649,'[3]23'!$A:$C,3,FALSE)</f>
        <v>0</v>
      </c>
      <c r="D649" s="395">
        <f>VLOOKUP(A649,'[3]23'!$A:$F,6,FALSE)</f>
        <v>0</v>
      </c>
      <c r="E649" s="332" t="str">
        <f t="shared" si="30"/>
        <v/>
      </c>
      <c r="F649" s="295" t="str">
        <f t="shared" si="31"/>
        <v>否</v>
      </c>
      <c r="G649" s="160" t="str">
        <f t="shared" si="32"/>
        <v>款</v>
      </c>
    </row>
    <row r="650" ht="36" hidden="1" customHeight="1" spans="1:7">
      <c r="A650" s="474">
        <v>2082701</v>
      </c>
      <c r="B650" s="327" t="s">
        <v>591</v>
      </c>
      <c r="C650" s="395">
        <f>VLOOKUP(A650,'[3]23'!$A:$C,3,FALSE)</f>
        <v>0</v>
      </c>
      <c r="D650" s="395">
        <f>VLOOKUP(A650,'[3]23'!$A:$F,6,FALSE)</f>
        <v>0</v>
      </c>
      <c r="E650" s="332" t="str">
        <f t="shared" si="30"/>
        <v/>
      </c>
      <c r="F650" s="295" t="str">
        <f t="shared" si="31"/>
        <v>否</v>
      </c>
      <c r="G650" s="160" t="str">
        <f t="shared" si="32"/>
        <v>项</v>
      </c>
    </row>
    <row r="651" ht="36" hidden="1" customHeight="1" spans="1:7">
      <c r="A651" s="474">
        <v>2082702</v>
      </c>
      <c r="B651" s="327" t="s">
        <v>592</v>
      </c>
      <c r="C651" s="395">
        <f>VLOOKUP(A651,'[3]23'!$A:$C,3,FALSE)</f>
        <v>0</v>
      </c>
      <c r="D651" s="395">
        <f>VLOOKUP(A651,'[3]23'!$A:$F,6,FALSE)</f>
        <v>0</v>
      </c>
      <c r="E651" s="332" t="str">
        <f t="shared" si="30"/>
        <v/>
      </c>
      <c r="F651" s="295" t="str">
        <f t="shared" si="31"/>
        <v>否</v>
      </c>
      <c r="G651" s="160" t="str">
        <f t="shared" si="32"/>
        <v>项</v>
      </c>
    </row>
    <row r="652" ht="36" hidden="1" customHeight="1" spans="1:7">
      <c r="A652" s="474">
        <v>2082703</v>
      </c>
      <c r="B652" s="327" t="s">
        <v>593</v>
      </c>
      <c r="C652" s="395">
        <f>VLOOKUP(A652,'[3]23'!$A:$C,3,FALSE)</f>
        <v>0</v>
      </c>
      <c r="D652" s="395">
        <f>VLOOKUP(A652,'[3]23'!$A:$F,6,FALSE)</f>
        <v>0</v>
      </c>
      <c r="E652" s="332" t="str">
        <f t="shared" si="30"/>
        <v/>
      </c>
      <c r="F652" s="295" t="str">
        <f t="shared" si="31"/>
        <v>否</v>
      </c>
      <c r="G652" s="160" t="str">
        <f t="shared" si="32"/>
        <v>项</v>
      </c>
    </row>
    <row r="653" ht="36" hidden="1" customHeight="1" spans="1:7">
      <c r="A653" s="474">
        <v>2082799</v>
      </c>
      <c r="B653" s="327" t="s">
        <v>594</v>
      </c>
      <c r="C653" s="395">
        <f>VLOOKUP(A653,'[3]23'!$A:$C,3,FALSE)</f>
        <v>0</v>
      </c>
      <c r="D653" s="395">
        <f>VLOOKUP(A653,'[3]23'!$A:$F,6,FALSE)</f>
        <v>0</v>
      </c>
      <c r="E653" s="332" t="str">
        <f t="shared" si="30"/>
        <v/>
      </c>
      <c r="F653" s="295" t="str">
        <f t="shared" si="31"/>
        <v>否</v>
      </c>
      <c r="G653" s="160" t="str">
        <f t="shared" si="32"/>
        <v>项</v>
      </c>
    </row>
    <row r="654" ht="36" customHeight="1" spans="1:7">
      <c r="A654" s="472">
        <v>20828</v>
      </c>
      <c r="B654" s="323" t="s">
        <v>595</v>
      </c>
      <c r="C654" s="473">
        <f>VLOOKUP(A654,'[3]23'!$A:$C,3,FALSE)</f>
        <v>251</v>
      </c>
      <c r="D654" s="473">
        <f>VLOOKUP(A654,'[3]23'!$A:$F,6,FALSE)</f>
        <v>201</v>
      </c>
      <c r="E654" s="333">
        <f t="shared" si="30"/>
        <v>-0.1992</v>
      </c>
      <c r="F654" s="295" t="str">
        <f t="shared" si="31"/>
        <v>是</v>
      </c>
      <c r="G654" s="160" t="str">
        <f t="shared" si="32"/>
        <v>款</v>
      </c>
    </row>
    <row r="655" ht="36" customHeight="1" spans="1:7">
      <c r="A655" s="474">
        <v>2082801</v>
      </c>
      <c r="B655" s="327" t="s">
        <v>137</v>
      </c>
      <c r="C655" s="473">
        <f>VLOOKUP(A655,'[3]23'!$A:$C,3,FALSE)</f>
        <v>224</v>
      </c>
      <c r="D655" s="473">
        <f>VLOOKUP(A655,'[3]23'!$A:$F,6,FALSE)</f>
        <v>183</v>
      </c>
      <c r="E655" s="333">
        <f t="shared" si="30"/>
        <v>-0.183</v>
      </c>
      <c r="F655" s="295" t="str">
        <f t="shared" si="31"/>
        <v>是</v>
      </c>
      <c r="G655" s="160" t="str">
        <f t="shared" si="32"/>
        <v>项</v>
      </c>
    </row>
    <row r="656" ht="36" hidden="1" customHeight="1" spans="1:7">
      <c r="A656" s="474">
        <v>2082802</v>
      </c>
      <c r="B656" s="327" t="s">
        <v>138</v>
      </c>
      <c r="C656" s="395">
        <f>VLOOKUP(A656,'[3]23'!$A:$C,3,FALSE)</f>
        <v>0</v>
      </c>
      <c r="D656" s="395">
        <f>VLOOKUP(A656,'[3]23'!$A:$F,6,FALSE)</f>
        <v>0</v>
      </c>
      <c r="E656" s="332" t="str">
        <f t="shared" si="30"/>
        <v/>
      </c>
      <c r="F656" s="295" t="str">
        <f t="shared" si="31"/>
        <v>否</v>
      </c>
      <c r="G656" s="160" t="str">
        <f t="shared" si="32"/>
        <v>项</v>
      </c>
    </row>
    <row r="657" ht="36" hidden="1" customHeight="1" spans="1:7">
      <c r="A657" s="474">
        <v>2082803</v>
      </c>
      <c r="B657" s="327" t="s">
        <v>139</v>
      </c>
      <c r="C657" s="395">
        <f>VLOOKUP(A657,'[3]23'!$A:$C,3,FALSE)</f>
        <v>0</v>
      </c>
      <c r="D657" s="395">
        <f>VLOOKUP(A657,'[3]23'!$A:$F,6,FALSE)</f>
        <v>0</v>
      </c>
      <c r="E657" s="332" t="str">
        <f t="shared" si="30"/>
        <v/>
      </c>
      <c r="F657" s="295" t="str">
        <f t="shared" si="31"/>
        <v>否</v>
      </c>
      <c r="G657" s="160" t="str">
        <f t="shared" si="32"/>
        <v>项</v>
      </c>
    </row>
    <row r="658" ht="36" customHeight="1" spans="1:7">
      <c r="A658" s="474">
        <v>2082804</v>
      </c>
      <c r="B658" s="327" t="s">
        <v>596</v>
      </c>
      <c r="C658" s="473">
        <f>VLOOKUP(A658,'[3]23'!$A:$C,3,FALSE)</f>
        <v>18</v>
      </c>
      <c r="D658" s="473">
        <f>VLOOKUP(A658,'[3]23'!$A:$F,6,FALSE)</f>
        <v>18</v>
      </c>
      <c r="E658" s="333">
        <f t="shared" si="30"/>
        <v>0</v>
      </c>
      <c r="F658" s="295" t="str">
        <f t="shared" si="31"/>
        <v>是</v>
      </c>
      <c r="G658" s="160" t="str">
        <f t="shared" si="32"/>
        <v>项</v>
      </c>
    </row>
    <row r="659" ht="36" hidden="1" customHeight="1" spans="1:7">
      <c r="A659" s="474">
        <v>2082805</v>
      </c>
      <c r="B659" s="327" t="s">
        <v>597</v>
      </c>
      <c r="C659" s="395">
        <f>VLOOKUP(A659,'[3]23'!$A:$C,3,FALSE)</f>
        <v>0</v>
      </c>
      <c r="D659" s="395">
        <f>VLOOKUP(A659,'[3]23'!$A:$F,6,FALSE)</f>
        <v>0</v>
      </c>
      <c r="E659" s="332" t="str">
        <f t="shared" si="30"/>
        <v/>
      </c>
      <c r="F659" s="295" t="str">
        <f t="shared" si="31"/>
        <v>否</v>
      </c>
      <c r="G659" s="160" t="str">
        <f t="shared" si="32"/>
        <v>项</v>
      </c>
    </row>
    <row r="660" ht="36" hidden="1" customHeight="1" spans="1:7">
      <c r="A660" s="474">
        <v>2082850</v>
      </c>
      <c r="B660" s="327" t="s">
        <v>146</v>
      </c>
      <c r="C660" s="395">
        <f>VLOOKUP(A660,'[3]23'!$A:$C,3,FALSE)</f>
        <v>0</v>
      </c>
      <c r="D660" s="395">
        <f>VLOOKUP(A660,'[3]23'!$A:$F,6,FALSE)</f>
        <v>0</v>
      </c>
      <c r="E660" s="332" t="str">
        <f t="shared" si="30"/>
        <v/>
      </c>
      <c r="F660" s="295" t="str">
        <f t="shared" si="31"/>
        <v>否</v>
      </c>
      <c r="G660" s="160" t="str">
        <f t="shared" si="32"/>
        <v>项</v>
      </c>
    </row>
    <row r="661" ht="36" customHeight="1" spans="1:7">
      <c r="A661" s="474">
        <v>2082899</v>
      </c>
      <c r="B661" s="327" t="s">
        <v>598</v>
      </c>
      <c r="C661" s="473">
        <f>VLOOKUP(A661,'[3]23'!$A:$C,3,FALSE)</f>
        <v>9</v>
      </c>
      <c r="D661" s="473">
        <f>VLOOKUP(A661,'[3]23'!$A:$F,6,FALSE)</f>
        <v>9</v>
      </c>
      <c r="E661" s="333">
        <f t="shared" si="30"/>
        <v>0</v>
      </c>
      <c r="F661" s="295" t="str">
        <f t="shared" si="31"/>
        <v>是</v>
      </c>
      <c r="G661" s="160" t="str">
        <f t="shared" si="32"/>
        <v>项</v>
      </c>
    </row>
    <row r="662" ht="36" customHeight="1" spans="1:7">
      <c r="A662" s="472">
        <v>20830</v>
      </c>
      <c r="B662" s="323" t="s">
        <v>599</v>
      </c>
      <c r="C662" s="473">
        <f>VLOOKUP(A662,'[3]23'!$A:$C,3,FALSE)</f>
        <v>63</v>
      </c>
      <c r="D662" s="473">
        <f>VLOOKUP(A662,'[3]23'!$A:$F,6,FALSE)</f>
        <v>63</v>
      </c>
      <c r="E662" s="333">
        <f t="shared" si="30"/>
        <v>0</v>
      </c>
      <c r="F662" s="295" t="str">
        <f t="shared" si="31"/>
        <v>是</v>
      </c>
      <c r="G662" s="160" t="str">
        <f t="shared" si="32"/>
        <v>款</v>
      </c>
    </row>
    <row r="663" ht="36" customHeight="1" spans="1:7">
      <c r="A663" s="474">
        <v>2083001</v>
      </c>
      <c r="B663" s="327" t="s">
        <v>600</v>
      </c>
      <c r="C663" s="473">
        <f>VLOOKUP(A663,'[3]23'!$A:$C,3,FALSE)</f>
        <v>63</v>
      </c>
      <c r="D663" s="473">
        <f>VLOOKUP(A663,'[3]23'!$A:$F,6,FALSE)</f>
        <v>63</v>
      </c>
      <c r="E663" s="333">
        <f t="shared" si="30"/>
        <v>0</v>
      </c>
      <c r="F663" s="295" t="str">
        <f t="shared" si="31"/>
        <v>是</v>
      </c>
      <c r="G663" s="160" t="str">
        <f t="shared" si="32"/>
        <v>项</v>
      </c>
    </row>
    <row r="664" ht="36" hidden="1" customHeight="1" spans="1:7">
      <c r="A664" s="474">
        <v>2083099</v>
      </c>
      <c r="B664" s="327" t="s">
        <v>601</v>
      </c>
      <c r="C664" s="395">
        <f>VLOOKUP(A664,'[3]23'!$A:$C,3,FALSE)</f>
        <v>0</v>
      </c>
      <c r="D664" s="395">
        <f>VLOOKUP(A664,'[3]23'!$A:$F,6,FALSE)</f>
        <v>0</v>
      </c>
      <c r="E664" s="332" t="str">
        <f t="shared" si="30"/>
        <v/>
      </c>
      <c r="F664" s="295" t="str">
        <f t="shared" si="31"/>
        <v>否</v>
      </c>
      <c r="G664" s="160" t="str">
        <f t="shared" si="32"/>
        <v>项</v>
      </c>
    </row>
    <row r="665" ht="36" customHeight="1" spans="1:7">
      <c r="A665" s="472">
        <v>20899</v>
      </c>
      <c r="B665" s="323" t="s">
        <v>602</v>
      </c>
      <c r="C665" s="473">
        <f>VLOOKUP(A665,'[3]23'!$A:$C,3,FALSE)</f>
        <v>293</v>
      </c>
      <c r="D665" s="473">
        <f>VLOOKUP(A665,'[3]23'!$A:$F,6,FALSE)</f>
        <v>445</v>
      </c>
      <c r="E665" s="333">
        <f t="shared" si="30"/>
        <v>0.5188</v>
      </c>
      <c r="F665" s="295" t="str">
        <f t="shared" si="31"/>
        <v>是</v>
      </c>
      <c r="G665" s="160" t="str">
        <f t="shared" si="32"/>
        <v>款</v>
      </c>
    </row>
    <row r="666" ht="36" customHeight="1" spans="1:7">
      <c r="A666" s="327">
        <v>2089999</v>
      </c>
      <c r="B666" s="327" t="s">
        <v>603</v>
      </c>
      <c r="C666" s="473">
        <f>VLOOKUP(A666,'[3]23'!$A:$C,3,FALSE)</f>
        <v>293</v>
      </c>
      <c r="D666" s="473">
        <f>VLOOKUP(A666,'[3]23'!$A:$F,6,FALSE)</f>
        <v>445</v>
      </c>
      <c r="E666" s="333">
        <f t="shared" si="30"/>
        <v>0.5188</v>
      </c>
      <c r="F666" s="295" t="str">
        <f t="shared" si="31"/>
        <v>是</v>
      </c>
      <c r="G666" s="160" t="str">
        <f t="shared" si="32"/>
        <v>项</v>
      </c>
    </row>
    <row r="667" ht="36" hidden="1" customHeight="1" spans="1:7">
      <c r="A667" s="323" t="s">
        <v>604</v>
      </c>
      <c r="B667" s="479" t="s">
        <v>277</v>
      </c>
      <c r="C667" s="395">
        <f>VLOOKUP(A667,'[3]23'!$A:$C,3,FALSE)</f>
        <v>0</v>
      </c>
      <c r="D667" s="395">
        <f>VLOOKUP(A667,'[3]23'!$A:$F,6,FALSE)</f>
        <v>0</v>
      </c>
      <c r="E667" s="332" t="str">
        <f t="shared" si="30"/>
        <v/>
      </c>
      <c r="F667" s="295" t="str">
        <f t="shared" si="31"/>
        <v>否</v>
      </c>
      <c r="G667" s="160" t="str">
        <f t="shared" si="32"/>
        <v>项</v>
      </c>
    </row>
    <row r="668" ht="36" hidden="1" customHeight="1" spans="1:7">
      <c r="A668" s="323" t="s">
        <v>605</v>
      </c>
      <c r="B668" s="479" t="s">
        <v>606</v>
      </c>
      <c r="C668" s="395">
        <f>VLOOKUP(A668,'[3]23'!$A:$C,3,FALSE)</f>
        <v>0</v>
      </c>
      <c r="D668" s="395">
        <f>VLOOKUP(A668,'[3]23'!$A:$F,6,FALSE)</f>
        <v>0</v>
      </c>
      <c r="E668" s="332" t="str">
        <f t="shared" si="30"/>
        <v/>
      </c>
      <c r="F668" s="295" t="str">
        <f t="shared" si="31"/>
        <v>否</v>
      </c>
      <c r="G668" s="160" t="str">
        <f t="shared" si="32"/>
        <v>项</v>
      </c>
    </row>
    <row r="669" ht="36" customHeight="1" spans="1:7">
      <c r="A669" s="472">
        <v>210</v>
      </c>
      <c r="B669" s="323" t="s">
        <v>87</v>
      </c>
      <c r="C669" s="473">
        <f>VLOOKUP(A669,'[3]23'!$A:$C,3,FALSE)</f>
        <v>21661</v>
      </c>
      <c r="D669" s="473">
        <f>VLOOKUP(A669,'[3]23'!$A:$F,6,FALSE)</f>
        <v>21377</v>
      </c>
      <c r="E669" s="333">
        <f t="shared" si="30"/>
        <v>-0.0131</v>
      </c>
      <c r="F669" s="295" t="str">
        <f t="shared" si="31"/>
        <v>是</v>
      </c>
      <c r="G669" s="160" t="str">
        <f t="shared" si="32"/>
        <v>类</v>
      </c>
    </row>
    <row r="670" ht="36" customHeight="1" spans="1:7">
      <c r="A670" s="472">
        <v>21001</v>
      </c>
      <c r="B670" s="323" t="s">
        <v>607</v>
      </c>
      <c r="C670" s="473">
        <f>VLOOKUP(A670,'[3]23'!$A:$C,3,FALSE)</f>
        <v>316</v>
      </c>
      <c r="D670" s="473">
        <f>VLOOKUP(A670,'[3]23'!$A:$F,6,FALSE)</f>
        <v>295</v>
      </c>
      <c r="E670" s="333">
        <f t="shared" si="30"/>
        <v>-0.0665</v>
      </c>
      <c r="F670" s="295" t="str">
        <f t="shared" si="31"/>
        <v>是</v>
      </c>
      <c r="G670" s="160" t="str">
        <f t="shared" si="32"/>
        <v>款</v>
      </c>
    </row>
    <row r="671" ht="36" customHeight="1" spans="1:7">
      <c r="A671" s="474">
        <v>2100101</v>
      </c>
      <c r="B671" s="327" t="s">
        <v>137</v>
      </c>
      <c r="C671" s="473">
        <f>VLOOKUP(A671,'[3]23'!$A:$C,3,FALSE)</f>
        <v>316</v>
      </c>
      <c r="D671" s="473">
        <f>VLOOKUP(A671,'[3]23'!$A:$F,6,FALSE)</f>
        <v>295</v>
      </c>
      <c r="E671" s="333">
        <f t="shared" si="30"/>
        <v>-0.0665</v>
      </c>
      <c r="F671" s="295" t="str">
        <f t="shared" si="31"/>
        <v>是</v>
      </c>
      <c r="G671" s="160" t="str">
        <f t="shared" si="32"/>
        <v>项</v>
      </c>
    </row>
    <row r="672" ht="36" hidden="1" customHeight="1" spans="1:7">
      <c r="A672" s="474">
        <v>2100102</v>
      </c>
      <c r="B672" s="327" t="s">
        <v>138</v>
      </c>
      <c r="C672" s="395">
        <f>VLOOKUP(A672,'[3]23'!$A:$C,3,FALSE)</f>
        <v>0</v>
      </c>
      <c r="D672" s="395">
        <f>VLOOKUP(A672,'[3]23'!$A:$F,6,FALSE)</f>
        <v>0</v>
      </c>
      <c r="E672" s="332" t="str">
        <f t="shared" si="30"/>
        <v/>
      </c>
      <c r="F672" s="295" t="str">
        <f t="shared" si="31"/>
        <v>否</v>
      </c>
      <c r="G672" s="160" t="str">
        <f t="shared" si="32"/>
        <v>项</v>
      </c>
    </row>
    <row r="673" ht="36" hidden="1" customHeight="1" spans="1:7">
      <c r="A673" s="474">
        <v>2100103</v>
      </c>
      <c r="B673" s="327" t="s">
        <v>139</v>
      </c>
      <c r="C673" s="395">
        <f>VLOOKUP(A673,'[3]23'!$A:$C,3,FALSE)</f>
        <v>0</v>
      </c>
      <c r="D673" s="395">
        <f>VLOOKUP(A673,'[3]23'!$A:$F,6,FALSE)</f>
        <v>0</v>
      </c>
      <c r="E673" s="332" t="str">
        <f t="shared" si="30"/>
        <v/>
      </c>
      <c r="F673" s="295" t="str">
        <f t="shared" si="31"/>
        <v>否</v>
      </c>
      <c r="G673" s="160" t="str">
        <f t="shared" si="32"/>
        <v>项</v>
      </c>
    </row>
    <row r="674" ht="36" hidden="1" customHeight="1" spans="1:7">
      <c r="A674" s="474">
        <v>2100199</v>
      </c>
      <c r="B674" s="327" t="s">
        <v>608</v>
      </c>
      <c r="C674" s="395">
        <f>VLOOKUP(A674,'[3]23'!$A:$C,3,FALSE)</f>
        <v>0</v>
      </c>
      <c r="D674" s="395">
        <f>VLOOKUP(A674,'[3]23'!$A:$F,6,FALSE)</f>
        <v>0</v>
      </c>
      <c r="E674" s="332" t="str">
        <f t="shared" si="30"/>
        <v/>
      </c>
      <c r="F674" s="295" t="str">
        <f t="shared" si="31"/>
        <v>否</v>
      </c>
      <c r="G674" s="160" t="str">
        <f t="shared" si="32"/>
        <v>项</v>
      </c>
    </row>
    <row r="675" ht="36" customHeight="1" spans="1:7">
      <c r="A675" s="472">
        <v>21002</v>
      </c>
      <c r="B675" s="323" t="s">
        <v>609</v>
      </c>
      <c r="C675" s="473">
        <f>VLOOKUP(A675,'[3]23'!$A:$C,3,FALSE)</f>
        <v>1649</v>
      </c>
      <c r="D675" s="473">
        <f>VLOOKUP(A675,'[3]23'!$A:$F,6,FALSE)</f>
        <v>1277</v>
      </c>
      <c r="E675" s="333">
        <f t="shared" si="30"/>
        <v>-0.2256</v>
      </c>
      <c r="F675" s="295" t="str">
        <f t="shared" si="31"/>
        <v>是</v>
      </c>
      <c r="G675" s="160" t="str">
        <f t="shared" si="32"/>
        <v>款</v>
      </c>
    </row>
    <row r="676" ht="36" customHeight="1" spans="1:7">
      <c r="A676" s="474">
        <v>2100201</v>
      </c>
      <c r="B676" s="327" t="s">
        <v>610</v>
      </c>
      <c r="C676" s="473">
        <f>VLOOKUP(A676,'[3]23'!$A:$C,3,FALSE)</f>
        <v>842</v>
      </c>
      <c r="D676" s="473">
        <f>VLOOKUP(A676,'[3]23'!$A:$F,6,FALSE)</f>
        <v>895</v>
      </c>
      <c r="E676" s="333">
        <f t="shared" si="30"/>
        <v>0.0629</v>
      </c>
      <c r="F676" s="295" t="str">
        <f t="shared" si="31"/>
        <v>是</v>
      </c>
      <c r="G676" s="160" t="str">
        <f t="shared" si="32"/>
        <v>项</v>
      </c>
    </row>
    <row r="677" ht="36" customHeight="1" spans="1:7">
      <c r="A677" s="474">
        <v>2100202</v>
      </c>
      <c r="B677" s="327" t="s">
        <v>611</v>
      </c>
      <c r="C677" s="473">
        <f>VLOOKUP(A677,'[3]23'!$A:$C,3,FALSE)</f>
        <v>377</v>
      </c>
      <c r="D677" s="473">
        <f>VLOOKUP(A677,'[3]23'!$A:$F,6,FALSE)</f>
        <v>382</v>
      </c>
      <c r="E677" s="333">
        <f t="shared" si="30"/>
        <v>0.0133</v>
      </c>
      <c r="F677" s="295" t="str">
        <f t="shared" si="31"/>
        <v>是</v>
      </c>
      <c r="G677" s="160" t="str">
        <f t="shared" si="32"/>
        <v>项</v>
      </c>
    </row>
    <row r="678" ht="36" hidden="1" customHeight="1" spans="1:7">
      <c r="A678" s="474">
        <v>2100203</v>
      </c>
      <c r="B678" s="327" t="s">
        <v>612</v>
      </c>
      <c r="C678" s="395">
        <f>VLOOKUP(A678,'[3]23'!$A:$C,3,FALSE)</f>
        <v>0</v>
      </c>
      <c r="D678" s="395">
        <f>VLOOKUP(A678,'[3]23'!$A:$F,6,FALSE)</f>
        <v>0</v>
      </c>
      <c r="E678" s="332" t="str">
        <f t="shared" si="30"/>
        <v/>
      </c>
      <c r="F678" s="295" t="str">
        <f t="shared" si="31"/>
        <v>否</v>
      </c>
      <c r="G678" s="160" t="str">
        <f t="shared" si="32"/>
        <v>项</v>
      </c>
    </row>
    <row r="679" ht="36" hidden="1" customHeight="1" spans="1:7">
      <c r="A679" s="474">
        <v>2100204</v>
      </c>
      <c r="B679" s="327" t="s">
        <v>613</v>
      </c>
      <c r="C679" s="395">
        <f>VLOOKUP(A679,'[3]23'!$A:$C,3,FALSE)</f>
        <v>0</v>
      </c>
      <c r="D679" s="395">
        <f>VLOOKUP(A679,'[3]23'!$A:$F,6,FALSE)</f>
        <v>0</v>
      </c>
      <c r="E679" s="332" t="str">
        <f t="shared" si="30"/>
        <v/>
      </c>
      <c r="F679" s="295" t="str">
        <f t="shared" si="31"/>
        <v>否</v>
      </c>
      <c r="G679" s="160" t="str">
        <f t="shared" si="32"/>
        <v>项</v>
      </c>
    </row>
    <row r="680" ht="36" hidden="1" customHeight="1" spans="1:7">
      <c r="A680" s="474">
        <v>2100205</v>
      </c>
      <c r="B680" s="327" t="s">
        <v>614</v>
      </c>
      <c r="C680" s="395">
        <f>VLOOKUP(A680,'[3]23'!$A:$C,3,FALSE)</f>
        <v>0</v>
      </c>
      <c r="D680" s="395">
        <f>VLOOKUP(A680,'[3]23'!$A:$F,6,FALSE)</f>
        <v>0</v>
      </c>
      <c r="E680" s="332" t="str">
        <f t="shared" si="30"/>
        <v/>
      </c>
      <c r="F680" s="295" t="str">
        <f t="shared" si="31"/>
        <v>否</v>
      </c>
      <c r="G680" s="160" t="str">
        <f t="shared" si="32"/>
        <v>项</v>
      </c>
    </row>
    <row r="681" ht="36" hidden="1" customHeight="1" spans="1:7">
      <c r="A681" s="474">
        <v>2100206</v>
      </c>
      <c r="B681" s="327" t="s">
        <v>615</v>
      </c>
      <c r="C681" s="395">
        <f>VLOOKUP(A681,'[3]23'!$A:$C,3,FALSE)</f>
        <v>0</v>
      </c>
      <c r="D681" s="395">
        <f>VLOOKUP(A681,'[3]23'!$A:$F,6,FALSE)</f>
        <v>0</v>
      </c>
      <c r="E681" s="332" t="str">
        <f t="shared" si="30"/>
        <v/>
      </c>
      <c r="F681" s="295" t="str">
        <f t="shared" si="31"/>
        <v>否</v>
      </c>
      <c r="G681" s="160" t="str">
        <f t="shared" si="32"/>
        <v>项</v>
      </c>
    </row>
    <row r="682" ht="36" hidden="1" customHeight="1" spans="1:7">
      <c r="A682" s="474">
        <v>2100207</v>
      </c>
      <c r="B682" s="327" t="s">
        <v>616</v>
      </c>
      <c r="C682" s="395">
        <f>VLOOKUP(A682,'[3]23'!$A:$C,3,FALSE)</f>
        <v>0</v>
      </c>
      <c r="D682" s="395">
        <f>VLOOKUP(A682,'[3]23'!$A:$F,6,FALSE)</f>
        <v>0</v>
      </c>
      <c r="E682" s="332" t="str">
        <f t="shared" si="30"/>
        <v/>
      </c>
      <c r="F682" s="295" t="str">
        <f t="shared" si="31"/>
        <v>否</v>
      </c>
      <c r="G682" s="160" t="str">
        <f t="shared" si="32"/>
        <v>项</v>
      </c>
    </row>
    <row r="683" ht="36" hidden="1" customHeight="1" spans="1:7">
      <c r="A683" s="474">
        <v>2100208</v>
      </c>
      <c r="B683" s="327" t="s">
        <v>617</v>
      </c>
      <c r="C683" s="395">
        <f>VLOOKUP(A683,'[3]23'!$A:$C,3,FALSE)</f>
        <v>0</v>
      </c>
      <c r="D683" s="395">
        <f>VLOOKUP(A683,'[3]23'!$A:$F,6,FALSE)</f>
        <v>0</v>
      </c>
      <c r="E683" s="332" t="str">
        <f t="shared" si="30"/>
        <v/>
      </c>
      <c r="F683" s="295" t="str">
        <f t="shared" si="31"/>
        <v>否</v>
      </c>
      <c r="G683" s="160" t="str">
        <f t="shared" si="32"/>
        <v>项</v>
      </c>
    </row>
    <row r="684" ht="36" hidden="1" customHeight="1" spans="1:7">
      <c r="A684" s="474">
        <v>2100209</v>
      </c>
      <c r="B684" s="327" t="s">
        <v>618</v>
      </c>
      <c r="C684" s="395">
        <f>VLOOKUP(A684,'[3]23'!$A:$C,3,FALSE)</f>
        <v>0</v>
      </c>
      <c r="D684" s="395">
        <f>VLOOKUP(A684,'[3]23'!$A:$F,6,FALSE)</f>
        <v>0</v>
      </c>
      <c r="E684" s="332" t="str">
        <f t="shared" si="30"/>
        <v/>
      </c>
      <c r="F684" s="295" t="str">
        <f t="shared" si="31"/>
        <v>否</v>
      </c>
      <c r="G684" s="160" t="str">
        <f t="shared" si="32"/>
        <v>项</v>
      </c>
    </row>
    <row r="685" ht="36" hidden="1" customHeight="1" spans="1:7">
      <c r="A685" s="474">
        <v>2100210</v>
      </c>
      <c r="B685" s="327" t="s">
        <v>619</v>
      </c>
      <c r="C685" s="395">
        <f>VLOOKUP(A685,'[3]23'!$A:$C,3,FALSE)</f>
        <v>0</v>
      </c>
      <c r="D685" s="395">
        <f>VLOOKUP(A685,'[3]23'!$A:$F,6,FALSE)</f>
        <v>0</v>
      </c>
      <c r="E685" s="332" t="str">
        <f t="shared" si="30"/>
        <v/>
      </c>
      <c r="F685" s="295" t="str">
        <f t="shared" si="31"/>
        <v>否</v>
      </c>
      <c r="G685" s="160" t="str">
        <f t="shared" si="32"/>
        <v>项</v>
      </c>
    </row>
    <row r="686" ht="36" hidden="1" customHeight="1" spans="1:7">
      <c r="A686" s="474">
        <v>2100211</v>
      </c>
      <c r="B686" s="327" t="s">
        <v>620</v>
      </c>
      <c r="C686" s="395">
        <f>VLOOKUP(A686,'[3]23'!$A:$C,3,FALSE)</f>
        <v>0</v>
      </c>
      <c r="D686" s="395">
        <f>VLOOKUP(A686,'[3]23'!$A:$F,6,FALSE)</f>
        <v>0</v>
      </c>
      <c r="E686" s="332" t="str">
        <f t="shared" si="30"/>
        <v/>
      </c>
      <c r="F686" s="295" t="str">
        <f t="shared" si="31"/>
        <v>否</v>
      </c>
      <c r="G686" s="160" t="str">
        <f t="shared" si="32"/>
        <v>项</v>
      </c>
    </row>
    <row r="687" ht="36" hidden="1" customHeight="1" spans="1:7">
      <c r="A687" s="474">
        <v>2100212</v>
      </c>
      <c r="B687" s="327" t="s">
        <v>621</v>
      </c>
      <c r="C687" s="395">
        <f>VLOOKUP(A687,'[3]23'!$A:$C,3,FALSE)</f>
        <v>0</v>
      </c>
      <c r="D687" s="395">
        <f>VLOOKUP(A687,'[3]23'!$A:$F,6,FALSE)</f>
        <v>0</v>
      </c>
      <c r="E687" s="332" t="str">
        <f t="shared" si="30"/>
        <v/>
      </c>
      <c r="F687" s="295" t="str">
        <f t="shared" si="31"/>
        <v>否</v>
      </c>
      <c r="G687" s="160" t="str">
        <f t="shared" si="32"/>
        <v>项</v>
      </c>
    </row>
    <row r="688" ht="36" customHeight="1" spans="1:7">
      <c r="A688" s="474">
        <v>2100299</v>
      </c>
      <c r="B688" s="327" t="s">
        <v>622</v>
      </c>
      <c r="C688" s="473">
        <f>VLOOKUP(A688,'[3]23'!$A:$C,3,FALSE)</f>
        <v>430</v>
      </c>
      <c r="D688" s="473">
        <f>VLOOKUP(A688,'[3]23'!$A:$F,6,FALSE)</f>
        <v>430</v>
      </c>
      <c r="E688" s="333">
        <f t="shared" si="30"/>
        <v>0</v>
      </c>
      <c r="F688" s="295" t="str">
        <f t="shared" si="31"/>
        <v>是</v>
      </c>
      <c r="G688" s="160" t="str">
        <f t="shared" si="32"/>
        <v>项</v>
      </c>
    </row>
    <row r="689" ht="36" customHeight="1" spans="1:7">
      <c r="A689" s="472">
        <v>21003</v>
      </c>
      <c r="B689" s="323" t="s">
        <v>623</v>
      </c>
      <c r="C689" s="473">
        <f>VLOOKUP(A689,'[3]23'!$A:$C,3,FALSE)</f>
        <v>4699</v>
      </c>
      <c r="D689" s="473">
        <f>VLOOKUP(A689,'[3]23'!$A:$F,6,FALSE)</f>
        <v>4391</v>
      </c>
      <c r="E689" s="333">
        <f t="shared" si="30"/>
        <v>-0.0655</v>
      </c>
      <c r="F689" s="295" t="str">
        <f t="shared" si="31"/>
        <v>是</v>
      </c>
      <c r="G689" s="160" t="str">
        <f t="shared" si="32"/>
        <v>款</v>
      </c>
    </row>
    <row r="690" ht="36" customHeight="1" spans="1:7">
      <c r="A690" s="474">
        <v>2100301</v>
      </c>
      <c r="B690" s="327" t="s">
        <v>624</v>
      </c>
      <c r="C690" s="473">
        <f>VLOOKUP(A690,'[3]23'!$A:$C,3,FALSE)</f>
        <v>332</v>
      </c>
      <c r="D690" s="473">
        <f>VLOOKUP(A690,'[3]23'!$A:$F,6,FALSE)</f>
        <v>337</v>
      </c>
      <c r="E690" s="333">
        <f t="shared" si="30"/>
        <v>0.0151</v>
      </c>
      <c r="F690" s="295" t="str">
        <f t="shared" si="31"/>
        <v>是</v>
      </c>
      <c r="G690" s="160" t="str">
        <f t="shared" si="32"/>
        <v>项</v>
      </c>
    </row>
    <row r="691" ht="36" customHeight="1" spans="1:7">
      <c r="A691" s="474">
        <v>2100302</v>
      </c>
      <c r="B691" s="327" t="s">
        <v>625</v>
      </c>
      <c r="C691" s="473">
        <f>VLOOKUP(A691,'[3]23'!$A:$C,3,FALSE)</f>
        <v>3711</v>
      </c>
      <c r="D691" s="473">
        <f>VLOOKUP(A691,'[3]23'!$A:$F,6,FALSE)</f>
        <v>3384</v>
      </c>
      <c r="E691" s="333">
        <f t="shared" si="30"/>
        <v>-0.0881</v>
      </c>
      <c r="F691" s="295" t="str">
        <f t="shared" si="31"/>
        <v>是</v>
      </c>
      <c r="G691" s="160" t="str">
        <f t="shared" si="32"/>
        <v>项</v>
      </c>
    </row>
    <row r="692" ht="36" customHeight="1" spans="1:7">
      <c r="A692" s="474">
        <v>2100399</v>
      </c>
      <c r="B692" s="327" t="s">
        <v>626</v>
      </c>
      <c r="C692" s="473">
        <f>VLOOKUP(A692,'[3]23'!$A:$C,3,FALSE)</f>
        <v>656</v>
      </c>
      <c r="D692" s="473">
        <f>VLOOKUP(A692,'[3]23'!$A:$F,6,FALSE)</f>
        <v>670</v>
      </c>
      <c r="E692" s="333">
        <f t="shared" si="30"/>
        <v>0.0213</v>
      </c>
      <c r="F692" s="295" t="str">
        <f t="shared" si="31"/>
        <v>是</v>
      </c>
      <c r="G692" s="160" t="str">
        <f t="shared" si="32"/>
        <v>项</v>
      </c>
    </row>
    <row r="693" ht="36" customHeight="1" spans="1:7">
      <c r="A693" s="472">
        <v>21004</v>
      </c>
      <c r="B693" s="323" t="s">
        <v>627</v>
      </c>
      <c r="C693" s="473">
        <f>VLOOKUP(A693,'[3]23'!$A:$C,3,FALSE)</f>
        <v>3386</v>
      </c>
      <c r="D693" s="473">
        <f>VLOOKUP(A693,'[3]23'!$A:$F,6,FALSE)</f>
        <v>3341</v>
      </c>
      <c r="E693" s="333">
        <f t="shared" si="30"/>
        <v>-0.0133</v>
      </c>
      <c r="F693" s="295" t="str">
        <f t="shared" si="31"/>
        <v>是</v>
      </c>
      <c r="G693" s="160" t="str">
        <f t="shared" si="32"/>
        <v>款</v>
      </c>
    </row>
    <row r="694" ht="36" customHeight="1" spans="1:7">
      <c r="A694" s="474">
        <v>2100401</v>
      </c>
      <c r="B694" s="327" t="s">
        <v>628</v>
      </c>
      <c r="C694" s="473">
        <f>VLOOKUP(A694,'[3]23'!$A:$C,3,FALSE)</f>
        <v>617</v>
      </c>
      <c r="D694" s="473">
        <f>VLOOKUP(A694,'[3]23'!$A:$F,6,FALSE)</f>
        <v>616</v>
      </c>
      <c r="E694" s="333">
        <f t="shared" si="30"/>
        <v>-0.0016</v>
      </c>
      <c r="F694" s="295" t="str">
        <f t="shared" si="31"/>
        <v>是</v>
      </c>
      <c r="G694" s="160" t="str">
        <f t="shared" si="32"/>
        <v>项</v>
      </c>
    </row>
    <row r="695" ht="36" customHeight="1" spans="1:7">
      <c r="A695" s="474">
        <v>2100402</v>
      </c>
      <c r="B695" s="327" t="s">
        <v>629</v>
      </c>
      <c r="C695" s="473">
        <f>VLOOKUP(A695,'[3]23'!$A:$C,3,FALSE)</f>
        <v>102</v>
      </c>
      <c r="D695" s="473">
        <f>VLOOKUP(A695,'[3]23'!$A:$F,6,FALSE)</f>
        <v>83</v>
      </c>
      <c r="E695" s="333">
        <f t="shared" si="30"/>
        <v>-0.1863</v>
      </c>
      <c r="F695" s="295" t="str">
        <f t="shared" si="31"/>
        <v>是</v>
      </c>
      <c r="G695" s="160" t="str">
        <f t="shared" si="32"/>
        <v>项</v>
      </c>
    </row>
    <row r="696" ht="36" customHeight="1" spans="1:7">
      <c r="A696" s="474">
        <v>2100403</v>
      </c>
      <c r="B696" s="327" t="s">
        <v>630</v>
      </c>
      <c r="C696" s="473">
        <f>VLOOKUP(A696,'[3]23'!$A:$C,3,FALSE)</f>
        <v>544</v>
      </c>
      <c r="D696" s="473">
        <f>VLOOKUP(A696,'[3]23'!$A:$F,6,FALSE)</f>
        <v>518</v>
      </c>
      <c r="E696" s="333">
        <f t="shared" si="30"/>
        <v>-0.0478</v>
      </c>
      <c r="F696" s="295" t="str">
        <f t="shared" si="31"/>
        <v>是</v>
      </c>
      <c r="G696" s="160" t="str">
        <f t="shared" si="32"/>
        <v>项</v>
      </c>
    </row>
    <row r="697" ht="36" hidden="1" customHeight="1" spans="1:7">
      <c r="A697" s="474">
        <v>2100404</v>
      </c>
      <c r="B697" s="327" t="s">
        <v>631</v>
      </c>
      <c r="C697" s="395">
        <f>VLOOKUP(A697,'[3]23'!$A:$C,3,FALSE)</f>
        <v>0</v>
      </c>
      <c r="D697" s="395">
        <f>VLOOKUP(A697,'[3]23'!$A:$F,6,FALSE)</f>
        <v>0</v>
      </c>
      <c r="E697" s="332" t="str">
        <f t="shared" si="30"/>
        <v/>
      </c>
      <c r="F697" s="295" t="str">
        <f t="shared" si="31"/>
        <v>否</v>
      </c>
      <c r="G697" s="160" t="str">
        <f t="shared" si="32"/>
        <v>项</v>
      </c>
    </row>
    <row r="698" ht="36" hidden="1" customHeight="1" spans="1:7">
      <c r="A698" s="474">
        <v>2100405</v>
      </c>
      <c r="B698" s="327" t="s">
        <v>632</v>
      </c>
      <c r="C698" s="395">
        <f>VLOOKUP(A698,'[3]23'!$A:$C,3,FALSE)</f>
        <v>0</v>
      </c>
      <c r="D698" s="395">
        <f>VLOOKUP(A698,'[3]23'!$A:$F,6,FALSE)</f>
        <v>0</v>
      </c>
      <c r="E698" s="332" t="str">
        <f t="shared" si="30"/>
        <v/>
      </c>
      <c r="F698" s="295" t="str">
        <f t="shared" si="31"/>
        <v>否</v>
      </c>
      <c r="G698" s="160" t="str">
        <f t="shared" si="32"/>
        <v>项</v>
      </c>
    </row>
    <row r="699" ht="36" hidden="1" customHeight="1" spans="1:7">
      <c r="A699" s="474">
        <v>2100406</v>
      </c>
      <c r="B699" s="327" t="s">
        <v>633</v>
      </c>
      <c r="C699" s="395">
        <f>VLOOKUP(A699,'[3]23'!$A:$C,3,FALSE)</f>
        <v>0</v>
      </c>
      <c r="D699" s="395">
        <f>VLOOKUP(A699,'[3]23'!$A:$F,6,FALSE)</f>
        <v>0</v>
      </c>
      <c r="E699" s="332" t="str">
        <f t="shared" si="30"/>
        <v/>
      </c>
      <c r="F699" s="295" t="str">
        <f t="shared" si="31"/>
        <v>否</v>
      </c>
      <c r="G699" s="160" t="str">
        <f t="shared" si="32"/>
        <v>项</v>
      </c>
    </row>
    <row r="700" ht="36" hidden="1" customHeight="1" spans="1:7">
      <c r="A700" s="474">
        <v>2100407</v>
      </c>
      <c r="B700" s="327" t="s">
        <v>634</v>
      </c>
      <c r="C700" s="395">
        <f>VLOOKUP(A700,'[3]23'!$A:$C,3,FALSE)</f>
        <v>0</v>
      </c>
      <c r="D700" s="395">
        <f>VLOOKUP(A700,'[3]23'!$A:$F,6,FALSE)</f>
        <v>0</v>
      </c>
      <c r="E700" s="332" t="str">
        <f t="shared" si="30"/>
        <v/>
      </c>
      <c r="F700" s="295" t="str">
        <f t="shared" si="31"/>
        <v>否</v>
      </c>
      <c r="G700" s="160" t="str">
        <f t="shared" si="32"/>
        <v>项</v>
      </c>
    </row>
    <row r="701" ht="36" customHeight="1" spans="1:7">
      <c r="A701" s="474">
        <v>2100408</v>
      </c>
      <c r="B701" s="327" t="s">
        <v>635</v>
      </c>
      <c r="C701" s="473">
        <f>VLOOKUP(A701,'[3]23'!$A:$C,3,FALSE)</f>
        <v>1774</v>
      </c>
      <c r="D701" s="473">
        <f>VLOOKUP(A701,'[3]23'!$A:$F,6,FALSE)</f>
        <v>1774</v>
      </c>
      <c r="E701" s="333">
        <f t="shared" si="30"/>
        <v>0</v>
      </c>
      <c r="F701" s="295" t="str">
        <f t="shared" si="31"/>
        <v>是</v>
      </c>
      <c r="G701" s="160" t="str">
        <f t="shared" si="32"/>
        <v>项</v>
      </c>
    </row>
    <row r="702" ht="36" customHeight="1" spans="1:7">
      <c r="A702" s="474">
        <v>2100409</v>
      </c>
      <c r="B702" s="327" t="s">
        <v>636</v>
      </c>
      <c r="C702" s="473">
        <f>VLOOKUP(A702,'[3]23'!$A:$C,3,FALSE)</f>
        <v>43</v>
      </c>
      <c r="D702" s="473">
        <f>VLOOKUP(A702,'[3]23'!$A:$F,6,FALSE)</f>
        <v>43</v>
      </c>
      <c r="E702" s="333">
        <f t="shared" si="30"/>
        <v>0</v>
      </c>
      <c r="F702" s="295" t="str">
        <f t="shared" si="31"/>
        <v>是</v>
      </c>
      <c r="G702" s="160" t="str">
        <f t="shared" si="32"/>
        <v>项</v>
      </c>
    </row>
    <row r="703" ht="36" customHeight="1" spans="1:7">
      <c r="A703" s="474">
        <v>2100410</v>
      </c>
      <c r="B703" s="327" t="s">
        <v>637</v>
      </c>
      <c r="C703" s="473">
        <f>VLOOKUP(A703,'[3]23'!$A:$C,3,FALSE)</f>
        <v>306</v>
      </c>
      <c r="D703" s="473">
        <f>VLOOKUP(A703,'[3]23'!$A:$F,6,FALSE)</f>
        <v>306</v>
      </c>
      <c r="E703" s="333">
        <f t="shared" si="30"/>
        <v>0</v>
      </c>
      <c r="F703" s="295" t="str">
        <f t="shared" si="31"/>
        <v>是</v>
      </c>
      <c r="G703" s="160" t="str">
        <f t="shared" si="32"/>
        <v>项</v>
      </c>
    </row>
    <row r="704" ht="36" hidden="1" customHeight="1" spans="1:7">
      <c r="A704" s="474">
        <v>2100499</v>
      </c>
      <c r="B704" s="327" t="s">
        <v>638</v>
      </c>
      <c r="C704" s="395">
        <f>VLOOKUP(A704,'[3]23'!$A:$C,3,FALSE)</f>
        <v>0</v>
      </c>
      <c r="D704" s="395">
        <f>VLOOKUP(A704,'[3]23'!$A:$F,6,FALSE)</f>
        <v>0</v>
      </c>
      <c r="E704" s="332" t="str">
        <f t="shared" si="30"/>
        <v/>
      </c>
      <c r="F704" s="295" t="str">
        <f t="shared" si="31"/>
        <v>否</v>
      </c>
      <c r="G704" s="160" t="str">
        <f t="shared" si="32"/>
        <v>项</v>
      </c>
    </row>
    <row r="705" ht="36" hidden="1" customHeight="1" spans="1:7">
      <c r="A705" s="472">
        <v>21006</v>
      </c>
      <c r="B705" s="323" t="s">
        <v>639</v>
      </c>
      <c r="C705" s="395">
        <f>VLOOKUP(A705,'[3]23'!$A:$C,3,FALSE)</f>
        <v>0</v>
      </c>
      <c r="D705" s="395">
        <f>VLOOKUP(A705,'[3]23'!$A:$F,6,FALSE)</f>
        <v>0</v>
      </c>
      <c r="E705" s="332" t="str">
        <f t="shared" si="30"/>
        <v/>
      </c>
      <c r="F705" s="295" t="str">
        <f t="shared" si="31"/>
        <v>否</v>
      </c>
      <c r="G705" s="160" t="str">
        <f t="shared" si="32"/>
        <v>款</v>
      </c>
    </row>
    <row r="706" ht="36" customHeight="1" spans="1:7">
      <c r="A706" s="474">
        <v>2100601</v>
      </c>
      <c r="B706" s="327" t="s">
        <v>640</v>
      </c>
      <c r="C706" s="473">
        <f>VLOOKUP(A706,'[3]23'!$A:$C,3,FALSE)</f>
        <v>1</v>
      </c>
      <c r="D706" s="473">
        <f>VLOOKUP(A706,'[3]23'!$A:$F,6,FALSE)</f>
        <v>1</v>
      </c>
      <c r="E706" s="333">
        <f t="shared" si="30"/>
        <v>0</v>
      </c>
      <c r="F706" s="295" t="str">
        <f t="shared" si="31"/>
        <v>是</v>
      </c>
      <c r="G706" s="160" t="str">
        <f t="shared" si="32"/>
        <v>项</v>
      </c>
    </row>
    <row r="707" ht="36" hidden="1" customHeight="1" spans="1:7">
      <c r="A707" s="474">
        <v>2100699</v>
      </c>
      <c r="B707" s="327" t="s">
        <v>641</v>
      </c>
      <c r="C707" s="395">
        <f>VLOOKUP(A707,'[3]23'!$A:$C,3,FALSE)</f>
        <v>0</v>
      </c>
      <c r="D707" s="395">
        <f>VLOOKUP(A707,'[3]23'!$A:$F,6,FALSE)</f>
        <v>0</v>
      </c>
      <c r="E707" s="332" t="str">
        <f t="shared" si="30"/>
        <v/>
      </c>
      <c r="F707" s="295" t="str">
        <f t="shared" si="31"/>
        <v>否</v>
      </c>
      <c r="G707" s="160" t="str">
        <f t="shared" si="32"/>
        <v>项</v>
      </c>
    </row>
    <row r="708" ht="36" customHeight="1" spans="1:7">
      <c r="A708" s="472">
        <v>21007</v>
      </c>
      <c r="B708" s="323" t="s">
        <v>642</v>
      </c>
      <c r="C708" s="473">
        <f>VLOOKUP(A708,'[3]23'!$A:$C,3,FALSE)</f>
        <v>649</v>
      </c>
      <c r="D708" s="473">
        <f>VLOOKUP(A708,'[3]23'!$A:$F,6,FALSE)</f>
        <v>649</v>
      </c>
      <c r="E708" s="333">
        <f t="shared" ref="E708:E771" si="33">IFERROR(D708/C708-1,"")</f>
        <v>0</v>
      </c>
      <c r="F708" s="295" t="str">
        <f t="shared" ref="F708:F771" si="34">IF(LEN(A708)=3,"是",IF(B708&lt;&gt;"",IF(SUM(C708:D708)&lt;&gt;0,"是","否"),"是"))</f>
        <v>是</v>
      </c>
      <c r="G708" s="160" t="str">
        <f t="shared" ref="G708:G771" si="35">IF(LEN(A708)=3,"类",IF(LEN(A708)=5,"款","项"))</f>
        <v>款</v>
      </c>
    </row>
    <row r="709" ht="36" hidden="1" customHeight="1" spans="1:7">
      <c r="A709" s="474">
        <v>2100716</v>
      </c>
      <c r="B709" s="327" t="s">
        <v>643</v>
      </c>
      <c r="C709" s="395">
        <f>VLOOKUP(A709,'[3]23'!$A:$C,3,FALSE)</f>
        <v>0</v>
      </c>
      <c r="D709" s="395">
        <f>VLOOKUP(A709,'[3]23'!$A:$F,6,FALSE)</f>
        <v>0</v>
      </c>
      <c r="E709" s="332" t="str">
        <f t="shared" si="33"/>
        <v/>
      </c>
      <c r="F709" s="295" t="str">
        <f t="shared" si="34"/>
        <v>否</v>
      </c>
      <c r="G709" s="160" t="str">
        <f t="shared" si="35"/>
        <v>项</v>
      </c>
    </row>
    <row r="710" ht="36" customHeight="1" spans="1:7">
      <c r="A710" s="474">
        <v>2100717</v>
      </c>
      <c r="B710" s="327" t="s">
        <v>644</v>
      </c>
      <c r="C710" s="473">
        <f>VLOOKUP(A710,'[3]23'!$A:$C,3,FALSE)</f>
        <v>36</v>
      </c>
      <c r="D710" s="473">
        <f>VLOOKUP(A710,'[3]23'!$A:$F,6,FALSE)</f>
        <v>36</v>
      </c>
      <c r="E710" s="333">
        <f t="shared" si="33"/>
        <v>0</v>
      </c>
      <c r="F710" s="295" t="str">
        <f t="shared" si="34"/>
        <v>是</v>
      </c>
      <c r="G710" s="160" t="str">
        <f t="shared" si="35"/>
        <v>项</v>
      </c>
    </row>
    <row r="711" ht="36" customHeight="1" spans="1:7">
      <c r="A711" s="474">
        <v>2100799</v>
      </c>
      <c r="B711" s="327" t="s">
        <v>645</v>
      </c>
      <c r="C711" s="473">
        <f>VLOOKUP(A711,'[3]23'!$A:$C,3,FALSE)</f>
        <v>613</v>
      </c>
      <c r="D711" s="473">
        <f>VLOOKUP(A711,'[3]23'!$A:$F,6,FALSE)</f>
        <v>613</v>
      </c>
      <c r="E711" s="333">
        <f t="shared" si="33"/>
        <v>0</v>
      </c>
      <c r="F711" s="295" t="str">
        <f t="shared" si="34"/>
        <v>是</v>
      </c>
      <c r="G711" s="160" t="str">
        <f t="shared" si="35"/>
        <v>项</v>
      </c>
    </row>
    <row r="712" ht="36" customHeight="1" spans="1:7">
      <c r="A712" s="472">
        <v>21011</v>
      </c>
      <c r="B712" s="323" t="s">
        <v>646</v>
      </c>
      <c r="C712" s="473">
        <f>VLOOKUP(A712,'[3]23'!$A:$C,3,FALSE)</f>
        <v>8952</v>
      </c>
      <c r="D712" s="473">
        <f>VLOOKUP(A712,'[3]23'!$A:$F,6,FALSE)</f>
        <v>9438</v>
      </c>
      <c r="E712" s="333">
        <f t="shared" si="33"/>
        <v>0.0543</v>
      </c>
      <c r="F712" s="295" t="str">
        <f t="shared" si="34"/>
        <v>是</v>
      </c>
      <c r="G712" s="160" t="str">
        <f t="shared" si="35"/>
        <v>款</v>
      </c>
    </row>
    <row r="713" ht="36" customHeight="1" spans="1:7">
      <c r="A713" s="474">
        <v>2101101</v>
      </c>
      <c r="B713" s="327" t="s">
        <v>647</v>
      </c>
      <c r="C713" s="473">
        <f>VLOOKUP(A713,'[3]23'!$A:$C,3,FALSE)</f>
        <v>1659</v>
      </c>
      <c r="D713" s="473">
        <f>VLOOKUP(A713,'[3]23'!$A:$F,6,FALSE)</f>
        <v>1828</v>
      </c>
      <c r="E713" s="333">
        <f t="shared" si="33"/>
        <v>0.1019</v>
      </c>
      <c r="F713" s="295" t="str">
        <f t="shared" si="34"/>
        <v>是</v>
      </c>
      <c r="G713" s="160" t="str">
        <f t="shared" si="35"/>
        <v>项</v>
      </c>
    </row>
    <row r="714" ht="36" customHeight="1" spans="1:7">
      <c r="A714" s="474">
        <v>2101102</v>
      </c>
      <c r="B714" s="327" t="s">
        <v>648</v>
      </c>
      <c r="C714" s="473">
        <f>VLOOKUP(A714,'[3]23'!$A:$C,3,FALSE)</f>
        <v>3483</v>
      </c>
      <c r="D714" s="473">
        <f>VLOOKUP(A714,'[3]23'!$A:$F,6,FALSE)</f>
        <v>3815</v>
      </c>
      <c r="E714" s="333">
        <f t="shared" si="33"/>
        <v>0.0953</v>
      </c>
      <c r="F714" s="295" t="str">
        <f t="shared" si="34"/>
        <v>是</v>
      </c>
      <c r="G714" s="160" t="str">
        <f t="shared" si="35"/>
        <v>项</v>
      </c>
    </row>
    <row r="715" ht="36" customHeight="1" spans="1:7">
      <c r="A715" s="474">
        <v>2101103</v>
      </c>
      <c r="B715" s="327" t="s">
        <v>649</v>
      </c>
      <c r="C715" s="473">
        <f>VLOOKUP(A715,'[3]23'!$A:$C,3,FALSE)</f>
        <v>3810</v>
      </c>
      <c r="D715" s="473">
        <f>VLOOKUP(A715,'[3]23'!$A:$F,6,FALSE)</f>
        <v>3795</v>
      </c>
      <c r="E715" s="333">
        <f t="shared" si="33"/>
        <v>-0.0039</v>
      </c>
      <c r="F715" s="295" t="str">
        <f t="shared" si="34"/>
        <v>是</v>
      </c>
      <c r="G715" s="160" t="str">
        <f t="shared" si="35"/>
        <v>项</v>
      </c>
    </row>
    <row r="716" ht="36" hidden="1" customHeight="1" spans="1:7">
      <c r="A716" s="474">
        <v>2101199</v>
      </c>
      <c r="B716" s="327" t="s">
        <v>650</v>
      </c>
      <c r="C716" s="395">
        <f>VLOOKUP(A716,'[3]23'!$A:$C,3,FALSE)</f>
        <v>0</v>
      </c>
      <c r="D716" s="395">
        <f>VLOOKUP(A716,'[3]23'!$A:$F,6,FALSE)</f>
        <v>0</v>
      </c>
      <c r="E716" s="332" t="str">
        <f t="shared" si="33"/>
        <v/>
      </c>
      <c r="F716" s="295" t="str">
        <f t="shared" si="34"/>
        <v>否</v>
      </c>
      <c r="G716" s="160" t="str">
        <f t="shared" si="35"/>
        <v>项</v>
      </c>
    </row>
    <row r="717" ht="36" customHeight="1" spans="1:7">
      <c r="A717" s="472">
        <v>21012</v>
      </c>
      <c r="B717" s="323" t="s">
        <v>651</v>
      </c>
      <c r="C717" s="473">
        <f>VLOOKUP(A717,'[3]23'!$A:$C,3,FALSE)</f>
        <v>563</v>
      </c>
      <c r="D717" s="473">
        <f>VLOOKUP(A717,'[3]23'!$A:$F,6,FALSE)</f>
        <v>563</v>
      </c>
      <c r="E717" s="333">
        <f t="shared" si="33"/>
        <v>0</v>
      </c>
      <c r="F717" s="295" t="str">
        <f t="shared" si="34"/>
        <v>是</v>
      </c>
      <c r="G717" s="160" t="str">
        <f t="shared" si="35"/>
        <v>款</v>
      </c>
    </row>
    <row r="718" ht="36" customHeight="1" spans="1:7">
      <c r="A718" s="474">
        <v>2101201</v>
      </c>
      <c r="B718" s="327" t="s">
        <v>652</v>
      </c>
      <c r="C718" s="473">
        <f>VLOOKUP(A718,'[3]23'!$A:$C,3,FALSE)</f>
        <v>40</v>
      </c>
      <c r="D718" s="473">
        <f>VLOOKUP(A718,'[3]23'!$A:$F,6,FALSE)</f>
        <v>40</v>
      </c>
      <c r="E718" s="333">
        <f t="shared" si="33"/>
        <v>0</v>
      </c>
      <c r="F718" s="295" t="str">
        <f t="shared" si="34"/>
        <v>是</v>
      </c>
      <c r="G718" s="160" t="str">
        <f t="shared" si="35"/>
        <v>项</v>
      </c>
    </row>
    <row r="719" ht="36" customHeight="1" spans="1:7">
      <c r="A719" s="474">
        <v>2101202</v>
      </c>
      <c r="B719" s="327" t="s">
        <v>653</v>
      </c>
      <c r="C719" s="473">
        <f>VLOOKUP(A719,'[3]23'!$A:$C,3,FALSE)</f>
        <v>523</v>
      </c>
      <c r="D719" s="473">
        <f>VLOOKUP(A719,'[3]23'!$A:$F,6,FALSE)</f>
        <v>523</v>
      </c>
      <c r="E719" s="333">
        <f t="shared" si="33"/>
        <v>0</v>
      </c>
      <c r="F719" s="295" t="str">
        <f t="shared" si="34"/>
        <v>是</v>
      </c>
      <c r="G719" s="160" t="str">
        <f t="shared" si="35"/>
        <v>项</v>
      </c>
    </row>
    <row r="720" ht="36" hidden="1" customHeight="1" spans="1:7">
      <c r="A720" s="474">
        <v>2101299</v>
      </c>
      <c r="B720" s="327" t="s">
        <v>654</v>
      </c>
      <c r="C720" s="395">
        <f>VLOOKUP(A720,'[3]23'!$A:$C,3,FALSE)</f>
        <v>0</v>
      </c>
      <c r="D720" s="395">
        <f>VLOOKUP(A720,'[3]23'!$A:$F,6,FALSE)</f>
        <v>0</v>
      </c>
      <c r="E720" s="332" t="str">
        <f t="shared" si="33"/>
        <v/>
      </c>
      <c r="F720" s="295" t="str">
        <f t="shared" si="34"/>
        <v>否</v>
      </c>
      <c r="G720" s="160" t="str">
        <f t="shared" si="35"/>
        <v>项</v>
      </c>
    </row>
    <row r="721" ht="36" customHeight="1" spans="1:7">
      <c r="A721" s="472">
        <v>21013</v>
      </c>
      <c r="B721" s="323" t="s">
        <v>655</v>
      </c>
      <c r="C721" s="473">
        <f>VLOOKUP(A721,'[3]23'!$A:$C,3,FALSE)</f>
        <v>904</v>
      </c>
      <c r="D721" s="473">
        <f>VLOOKUP(A721,'[3]23'!$A:$F,6,FALSE)</f>
        <v>991</v>
      </c>
      <c r="E721" s="333">
        <f t="shared" si="33"/>
        <v>0.0962</v>
      </c>
      <c r="F721" s="295" t="str">
        <f t="shared" si="34"/>
        <v>是</v>
      </c>
      <c r="G721" s="160" t="str">
        <f t="shared" si="35"/>
        <v>款</v>
      </c>
    </row>
    <row r="722" ht="36" customHeight="1" spans="1:7">
      <c r="A722" s="474">
        <v>2101301</v>
      </c>
      <c r="B722" s="327" t="s">
        <v>656</v>
      </c>
      <c r="C722" s="473">
        <f>VLOOKUP(A722,'[3]23'!$A:$C,3,FALSE)</f>
        <v>903</v>
      </c>
      <c r="D722" s="473">
        <f>VLOOKUP(A722,'[3]23'!$A:$F,6,FALSE)</f>
        <v>903</v>
      </c>
      <c r="E722" s="333">
        <f t="shared" si="33"/>
        <v>0</v>
      </c>
      <c r="F722" s="295" t="str">
        <f t="shared" si="34"/>
        <v>是</v>
      </c>
      <c r="G722" s="160" t="str">
        <f t="shared" si="35"/>
        <v>项</v>
      </c>
    </row>
    <row r="723" ht="36" hidden="1" customHeight="1" spans="1:7">
      <c r="A723" s="474">
        <v>2101302</v>
      </c>
      <c r="B723" s="327" t="s">
        <v>657</v>
      </c>
      <c r="C723" s="395">
        <f>VLOOKUP(A723,'[3]23'!$A:$C,3,FALSE)</f>
        <v>0</v>
      </c>
      <c r="D723" s="395">
        <f>VLOOKUP(A723,'[3]23'!$A:$F,6,FALSE)</f>
        <v>0</v>
      </c>
      <c r="E723" s="332" t="str">
        <f t="shared" si="33"/>
        <v/>
      </c>
      <c r="F723" s="295" t="str">
        <f t="shared" si="34"/>
        <v>否</v>
      </c>
      <c r="G723" s="160" t="str">
        <f t="shared" si="35"/>
        <v>项</v>
      </c>
    </row>
    <row r="724" ht="36" customHeight="1" spans="1:7">
      <c r="A724" s="474">
        <v>2101399</v>
      </c>
      <c r="B724" s="327" t="s">
        <v>658</v>
      </c>
      <c r="C724" s="473">
        <f>VLOOKUP(A724,'[3]23'!$A:$C,3,FALSE)</f>
        <v>1</v>
      </c>
      <c r="D724" s="473">
        <f>VLOOKUP(A724,'[3]23'!$A:$F,6,FALSE)</f>
        <v>1</v>
      </c>
      <c r="E724" s="333">
        <f t="shared" si="33"/>
        <v>0</v>
      </c>
      <c r="F724" s="295" t="str">
        <f t="shared" si="34"/>
        <v>是</v>
      </c>
      <c r="G724" s="160" t="str">
        <f t="shared" si="35"/>
        <v>项</v>
      </c>
    </row>
    <row r="725" ht="36" hidden="1" customHeight="1" spans="1:7">
      <c r="A725" s="472">
        <v>21014</v>
      </c>
      <c r="B725" s="323" t="s">
        <v>659</v>
      </c>
      <c r="C725" s="395">
        <f>VLOOKUP(A725,'[3]23'!$A:$C,3,FALSE)</f>
        <v>0</v>
      </c>
      <c r="D725" s="395">
        <f>VLOOKUP(A725,'[3]23'!$A:$F,6,FALSE)</f>
        <v>0</v>
      </c>
      <c r="E725" s="332" t="str">
        <f t="shared" si="33"/>
        <v/>
      </c>
      <c r="F725" s="295" t="str">
        <f t="shared" si="34"/>
        <v>否</v>
      </c>
      <c r="G725" s="160" t="str">
        <f t="shared" si="35"/>
        <v>款</v>
      </c>
    </row>
    <row r="726" ht="36" customHeight="1" spans="1:7">
      <c r="A726" s="474">
        <v>2101401</v>
      </c>
      <c r="B726" s="327" t="s">
        <v>660</v>
      </c>
      <c r="C726" s="473">
        <f>VLOOKUP(A726,'[3]23'!$A:$C,3,FALSE)</f>
        <v>87</v>
      </c>
      <c r="D726" s="473">
        <f>VLOOKUP(A726,'[3]23'!$A:$F,6,FALSE)</f>
        <v>87</v>
      </c>
      <c r="E726" s="333">
        <f t="shared" si="33"/>
        <v>0</v>
      </c>
      <c r="F726" s="295" t="str">
        <f t="shared" si="34"/>
        <v>是</v>
      </c>
      <c r="G726" s="160" t="str">
        <f t="shared" si="35"/>
        <v>项</v>
      </c>
    </row>
    <row r="727" ht="36" hidden="1" customHeight="1" spans="1:7">
      <c r="A727" s="474">
        <v>2101499</v>
      </c>
      <c r="B727" s="327" t="s">
        <v>661</v>
      </c>
      <c r="C727" s="395">
        <f>VLOOKUP(A727,'[3]23'!$A:$C,3,FALSE)</f>
        <v>0</v>
      </c>
      <c r="D727" s="395">
        <f>VLOOKUP(A727,'[3]23'!$A:$F,6,FALSE)</f>
        <v>0</v>
      </c>
      <c r="E727" s="332" t="str">
        <f t="shared" si="33"/>
        <v/>
      </c>
      <c r="F727" s="295" t="str">
        <f t="shared" si="34"/>
        <v>否</v>
      </c>
      <c r="G727" s="160" t="str">
        <f t="shared" si="35"/>
        <v>项</v>
      </c>
    </row>
    <row r="728" ht="36" customHeight="1" spans="1:7">
      <c r="A728" s="472">
        <v>21015</v>
      </c>
      <c r="B728" s="323" t="s">
        <v>662</v>
      </c>
      <c r="C728" s="473">
        <f>VLOOKUP(A728,'[3]23'!$A:$C,3,FALSE)</f>
        <v>338</v>
      </c>
      <c r="D728" s="473">
        <f>VLOOKUP(A728,'[3]23'!$A:$F,6,FALSE)</f>
        <v>315</v>
      </c>
      <c r="E728" s="333">
        <f t="shared" si="33"/>
        <v>-0.068</v>
      </c>
      <c r="F728" s="295" t="str">
        <f t="shared" si="34"/>
        <v>是</v>
      </c>
      <c r="G728" s="160" t="str">
        <f t="shared" si="35"/>
        <v>款</v>
      </c>
    </row>
    <row r="729" ht="36" customHeight="1" spans="1:7">
      <c r="A729" s="474">
        <v>2101501</v>
      </c>
      <c r="B729" s="327" t="s">
        <v>137</v>
      </c>
      <c r="C729" s="473">
        <f>VLOOKUP(A729,'[3]23'!$A:$C,3,FALSE)</f>
        <v>329</v>
      </c>
      <c r="D729" s="473">
        <f>VLOOKUP(A729,'[3]23'!$A:$F,6,FALSE)</f>
        <v>306</v>
      </c>
      <c r="E729" s="333">
        <f t="shared" si="33"/>
        <v>-0.0699</v>
      </c>
      <c r="F729" s="295" t="str">
        <f t="shared" si="34"/>
        <v>是</v>
      </c>
      <c r="G729" s="160" t="str">
        <f t="shared" si="35"/>
        <v>项</v>
      </c>
    </row>
    <row r="730" ht="36" hidden="1" customHeight="1" spans="1:7">
      <c r="A730" s="474">
        <v>2101502</v>
      </c>
      <c r="B730" s="327" t="s">
        <v>138</v>
      </c>
      <c r="C730" s="395">
        <f>VLOOKUP(A730,'[3]23'!$A:$C,3,FALSE)</f>
        <v>0</v>
      </c>
      <c r="D730" s="395">
        <f>VLOOKUP(A730,'[3]23'!$A:$F,6,FALSE)</f>
        <v>0</v>
      </c>
      <c r="E730" s="332" t="str">
        <f t="shared" si="33"/>
        <v/>
      </c>
      <c r="F730" s="295" t="str">
        <f t="shared" si="34"/>
        <v>否</v>
      </c>
      <c r="G730" s="160" t="str">
        <f t="shared" si="35"/>
        <v>项</v>
      </c>
    </row>
    <row r="731" ht="36" hidden="1" customHeight="1" spans="1:7">
      <c r="A731" s="474">
        <v>2101503</v>
      </c>
      <c r="B731" s="327" t="s">
        <v>139</v>
      </c>
      <c r="C731" s="395">
        <f>VLOOKUP(A731,'[3]23'!$A:$C,3,FALSE)</f>
        <v>0</v>
      </c>
      <c r="D731" s="395">
        <f>VLOOKUP(A731,'[3]23'!$A:$F,6,FALSE)</f>
        <v>0</v>
      </c>
      <c r="E731" s="332" t="str">
        <f t="shared" si="33"/>
        <v/>
      </c>
      <c r="F731" s="295" t="str">
        <f t="shared" si="34"/>
        <v>否</v>
      </c>
      <c r="G731" s="160" t="str">
        <f t="shared" si="35"/>
        <v>项</v>
      </c>
    </row>
    <row r="732" ht="36" hidden="1" customHeight="1" spans="1:7">
      <c r="A732" s="474">
        <v>2101504</v>
      </c>
      <c r="B732" s="327" t="s">
        <v>178</v>
      </c>
      <c r="C732" s="395">
        <f>VLOOKUP(A732,'[3]23'!$A:$C,3,FALSE)</f>
        <v>0</v>
      </c>
      <c r="D732" s="395">
        <f>VLOOKUP(A732,'[3]23'!$A:$F,6,FALSE)</f>
        <v>0</v>
      </c>
      <c r="E732" s="332" t="str">
        <f t="shared" si="33"/>
        <v/>
      </c>
      <c r="F732" s="295" t="str">
        <f t="shared" si="34"/>
        <v>否</v>
      </c>
      <c r="G732" s="160" t="str">
        <f t="shared" si="35"/>
        <v>项</v>
      </c>
    </row>
    <row r="733" ht="36" customHeight="1" spans="1:7">
      <c r="A733" s="474">
        <v>2101505</v>
      </c>
      <c r="B733" s="327" t="s">
        <v>663</v>
      </c>
      <c r="C733" s="473">
        <f>VLOOKUP(A733,'[3]23'!$A:$C,3,FALSE)</f>
        <v>9</v>
      </c>
      <c r="D733" s="473">
        <f>VLOOKUP(A733,'[3]23'!$A:$F,6,FALSE)</f>
        <v>9</v>
      </c>
      <c r="E733" s="333">
        <f t="shared" si="33"/>
        <v>0</v>
      </c>
      <c r="F733" s="295" t="str">
        <f t="shared" si="34"/>
        <v>是</v>
      </c>
      <c r="G733" s="160" t="str">
        <f t="shared" si="35"/>
        <v>项</v>
      </c>
    </row>
    <row r="734" ht="36" hidden="1" customHeight="1" spans="1:7">
      <c r="A734" s="474">
        <v>2101506</v>
      </c>
      <c r="B734" s="327" t="s">
        <v>664</v>
      </c>
      <c r="C734" s="395">
        <f>VLOOKUP(A734,'[3]23'!$A:$C,3,FALSE)</f>
        <v>0</v>
      </c>
      <c r="D734" s="395">
        <f>VLOOKUP(A734,'[3]23'!$A:$F,6,FALSE)</f>
        <v>0</v>
      </c>
      <c r="E734" s="332" t="str">
        <f t="shared" si="33"/>
        <v/>
      </c>
      <c r="F734" s="295" t="str">
        <f t="shared" si="34"/>
        <v>否</v>
      </c>
      <c r="G734" s="160" t="str">
        <f t="shared" si="35"/>
        <v>项</v>
      </c>
    </row>
    <row r="735" ht="36" hidden="1" customHeight="1" spans="1:7">
      <c r="A735" s="474">
        <v>2101550</v>
      </c>
      <c r="B735" s="327" t="s">
        <v>146</v>
      </c>
      <c r="C735" s="395">
        <f>VLOOKUP(A735,'[3]23'!$A:$C,3,FALSE)</f>
        <v>0</v>
      </c>
      <c r="D735" s="395">
        <f>VLOOKUP(A735,'[3]23'!$A:$F,6,FALSE)</f>
        <v>0</v>
      </c>
      <c r="E735" s="332" t="str">
        <f t="shared" si="33"/>
        <v/>
      </c>
      <c r="F735" s="295" t="str">
        <f t="shared" si="34"/>
        <v>否</v>
      </c>
      <c r="G735" s="160" t="str">
        <f t="shared" si="35"/>
        <v>项</v>
      </c>
    </row>
    <row r="736" ht="36" hidden="1" customHeight="1" spans="1:7">
      <c r="A736" s="474">
        <v>2101599</v>
      </c>
      <c r="B736" s="327" t="s">
        <v>665</v>
      </c>
      <c r="C736" s="395">
        <f>VLOOKUP(A736,'[3]23'!$A:$C,3,FALSE)</f>
        <v>0</v>
      </c>
      <c r="D736" s="395">
        <f>VLOOKUP(A736,'[3]23'!$A:$F,6,FALSE)</f>
        <v>0</v>
      </c>
      <c r="E736" s="332" t="str">
        <f t="shared" si="33"/>
        <v/>
      </c>
      <c r="F736" s="295" t="str">
        <f t="shared" si="34"/>
        <v>否</v>
      </c>
      <c r="G736" s="160" t="str">
        <f t="shared" si="35"/>
        <v>项</v>
      </c>
    </row>
    <row r="737" ht="36" customHeight="1" spans="1:7">
      <c r="A737" s="472">
        <v>21016</v>
      </c>
      <c r="B737" s="323" t="s">
        <v>666</v>
      </c>
      <c r="C737" s="473">
        <f>VLOOKUP(A737,'[3]23'!$A:$C,3,FALSE)</f>
        <v>24</v>
      </c>
      <c r="D737" s="473">
        <f>VLOOKUP(A737,'[3]23'!$A:$F,6,FALSE)</f>
        <v>24</v>
      </c>
      <c r="E737" s="333">
        <f t="shared" si="33"/>
        <v>0</v>
      </c>
      <c r="F737" s="295" t="str">
        <f t="shared" si="34"/>
        <v>是</v>
      </c>
      <c r="G737" s="160" t="str">
        <f t="shared" si="35"/>
        <v>款</v>
      </c>
    </row>
    <row r="738" ht="36" customHeight="1" spans="1:7">
      <c r="A738" s="474">
        <v>2101601</v>
      </c>
      <c r="B738" s="327" t="s">
        <v>667</v>
      </c>
      <c r="C738" s="473">
        <f>VLOOKUP(A738,'[3]23'!$A:$C,3,FALSE)</f>
        <v>24</v>
      </c>
      <c r="D738" s="473">
        <f>VLOOKUP(A738,'[3]23'!$A:$F,6,FALSE)</f>
        <v>24</v>
      </c>
      <c r="E738" s="333">
        <f t="shared" si="33"/>
        <v>0</v>
      </c>
      <c r="F738" s="295" t="str">
        <f t="shared" si="34"/>
        <v>是</v>
      </c>
      <c r="G738" s="160" t="str">
        <f t="shared" si="35"/>
        <v>项</v>
      </c>
    </row>
    <row r="739" ht="36" customHeight="1" spans="1:7">
      <c r="A739" s="472">
        <v>21099</v>
      </c>
      <c r="B739" s="323" t="s">
        <v>668</v>
      </c>
      <c r="C739" s="473">
        <f>VLOOKUP(A739,'[3]23'!$A:$C,3,FALSE)</f>
        <v>93</v>
      </c>
      <c r="D739" s="473">
        <f>VLOOKUP(A739,'[3]23'!$A:$F,6,FALSE)</f>
        <v>93</v>
      </c>
      <c r="E739" s="333">
        <f t="shared" si="33"/>
        <v>0</v>
      </c>
      <c r="F739" s="295" t="str">
        <f t="shared" si="34"/>
        <v>是</v>
      </c>
      <c r="G739" s="160" t="str">
        <f t="shared" si="35"/>
        <v>款</v>
      </c>
    </row>
    <row r="740" ht="36" customHeight="1" spans="1:7">
      <c r="A740" s="477">
        <v>2109999</v>
      </c>
      <c r="B740" s="327" t="s">
        <v>669</v>
      </c>
      <c r="C740" s="473">
        <f>VLOOKUP(A740,'[3]23'!$A:$C,3,FALSE)</f>
        <v>93</v>
      </c>
      <c r="D740" s="473">
        <f>VLOOKUP(A740,'[3]23'!$A:$F,6,FALSE)</f>
        <v>93</v>
      </c>
      <c r="E740" s="333">
        <f t="shared" si="33"/>
        <v>0</v>
      </c>
      <c r="F740" s="295" t="str">
        <f t="shared" si="34"/>
        <v>是</v>
      </c>
      <c r="G740" s="160" t="str">
        <f t="shared" si="35"/>
        <v>项</v>
      </c>
    </row>
    <row r="741" ht="36" hidden="1" customHeight="1" spans="1:7">
      <c r="A741" s="478" t="s">
        <v>670</v>
      </c>
      <c r="B741" s="479" t="s">
        <v>277</v>
      </c>
      <c r="C741" s="395">
        <f>VLOOKUP(A741,'[3]23'!$A:$C,3,FALSE)</f>
        <v>0</v>
      </c>
      <c r="D741" s="395">
        <f>VLOOKUP(A741,'[3]23'!$A:$F,6,FALSE)</f>
        <v>0</v>
      </c>
      <c r="E741" s="332" t="str">
        <f t="shared" si="33"/>
        <v/>
      </c>
      <c r="F741" s="295" t="str">
        <f t="shared" si="34"/>
        <v>否</v>
      </c>
      <c r="G741" s="160" t="str">
        <f t="shared" si="35"/>
        <v>项</v>
      </c>
    </row>
    <row r="742" ht="36" hidden="1" customHeight="1" spans="1:7">
      <c r="A742" s="478" t="s">
        <v>671</v>
      </c>
      <c r="B742" s="479" t="s">
        <v>353</v>
      </c>
      <c r="C742" s="395">
        <f>VLOOKUP(A742,'[3]23'!$A:$C,3,FALSE)</f>
        <v>0</v>
      </c>
      <c r="D742" s="395">
        <f>VLOOKUP(A742,'[3]23'!$A:$F,6,FALSE)</f>
        <v>0</v>
      </c>
      <c r="E742" s="332" t="str">
        <f t="shared" si="33"/>
        <v/>
      </c>
      <c r="F742" s="295" t="str">
        <f t="shared" si="34"/>
        <v>否</v>
      </c>
      <c r="G742" s="160" t="str">
        <f t="shared" si="35"/>
        <v>项</v>
      </c>
    </row>
    <row r="743" ht="36" customHeight="1" spans="1:7">
      <c r="A743" s="472">
        <v>211</v>
      </c>
      <c r="B743" s="323" t="s">
        <v>89</v>
      </c>
      <c r="C743" s="473">
        <f>VLOOKUP(A743,'[3]23'!$A:$C,3,FALSE)</f>
        <v>3181</v>
      </c>
      <c r="D743" s="473">
        <f>VLOOKUP(A743,'[3]23'!$A:$F,6,FALSE)</f>
        <v>3074</v>
      </c>
      <c r="E743" s="333">
        <f t="shared" si="33"/>
        <v>-0.0336</v>
      </c>
      <c r="F743" s="295" t="str">
        <f t="shared" si="34"/>
        <v>是</v>
      </c>
      <c r="G743" s="160" t="str">
        <f t="shared" si="35"/>
        <v>类</v>
      </c>
    </row>
    <row r="744" ht="36" customHeight="1" spans="1:7">
      <c r="A744" s="472">
        <v>21101</v>
      </c>
      <c r="B744" s="323" t="s">
        <v>672</v>
      </c>
      <c r="C744" s="473">
        <f>VLOOKUP(A744,'[3]23'!$A:$C,3,FALSE)</f>
        <v>29</v>
      </c>
      <c r="D744" s="473">
        <f>VLOOKUP(A744,'[3]23'!$A:$F,6,FALSE)</f>
        <v>0</v>
      </c>
      <c r="E744" s="333">
        <f t="shared" si="33"/>
        <v>-1</v>
      </c>
      <c r="F744" s="295" t="str">
        <f t="shared" si="34"/>
        <v>是</v>
      </c>
      <c r="G744" s="160" t="str">
        <f t="shared" si="35"/>
        <v>款</v>
      </c>
    </row>
    <row r="745" ht="36" customHeight="1" spans="1:7">
      <c r="A745" s="474">
        <v>2110101</v>
      </c>
      <c r="B745" s="327" t="s">
        <v>137</v>
      </c>
      <c r="C745" s="473">
        <f>VLOOKUP(A745,'[3]23'!$A:$C,3,FALSE)</f>
        <v>29</v>
      </c>
      <c r="D745" s="473">
        <f>VLOOKUP(A745,'[3]23'!$A:$F,6,FALSE)</f>
        <v>0</v>
      </c>
      <c r="E745" s="333">
        <f t="shared" si="33"/>
        <v>-1</v>
      </c>
      <c r="F745" s="295" t="str">
        <f t="shared" si="34"/>
        <v>是</v>
      </c>
      <c r="G745" s="160" t="str">
        <f t="shared" si="35"/>
        <v>项</v>
      </c>
    </row>
    <row r="746" ht="36" hidden="1" customHeight="1" spans="1:7">
      <c r="A746" s="474">
        <v>2110102</v>
      </c>
      <c r="B746" s="327" t="s">
        <v>138</v>
      </c>
      <c r="C746" s="395">
        <f>VLOOKUP(A746,'[3]23'!$A:$C,3,FALSE)</f>
        <v>0</v>
      </c>
      <c r="D746" s="395">
        <f>VLOOKUP(A746,'[3]23'!$A:$F,6,FALSE)</f>
        <v>0</v>
      </c>
      <c r="E746" s="332" t="str">
        <f t="shared" si="33"/>
        <v/>
      </c>
      <c r="F746" s="295" t="str">
        <f t="shared" si="34"/>
        <v>否</v>
      </c>
      <c r="G746" s="160" t="str">
        <f t="shared" si="35"/>
        <v>项</v>
      </c>
    </row>
    <row r="747" ht="36" hidden="1" customHeight="1" spans="1:7">
      <c r="A747" s="474">
        <v>2110103</v>
      </c>
      <c r="B747" s="327" t="s">
        <v>139</v>
      </c>
      <c r="C747" s="395">
        <f>VLOOKUP(A747,'[3]23'!$A:$C,3,FALSE)</f>
        <v>0</v>
      </c>
      <c r="D747" s="395">
        <f>VLOOKUP(A747,'[3]23'!$A:$F,6,FALSE)</f>
        <v>0</v>
      </c>
      <c r="E747" s="332" t="str">
        <f t="shared" si="33"/>
        <v/>
      </c>
      <c r="F747" s="295" t="str">
        <f t="shared" si="34"/>
        <v>否</v>
      </c>
      <c r="G747" s="160" t="str">
        <f t="shared" si="35"/>
        <v>项</v>
      </c>
    </row>
    <row r="748" ht="36" hidden="1" customHeight="1" spans="1:7">
      <c r="A748" s="474">
        <v>2110104</v>
      </c>
      <c r="B748" s="327" t="s">
        <v>673</v>
      </c>
      <c r="C748" s="395">
        <f>VLOOKUP(A748,'[3]23'!$A:$C,3,FALSE)</f>
        <v>0</v>
      </c>
      <c r="D748" s="395">
        <f>VLOOKUP(A748,'[3]23'!$A:$F,6,FALSE)</f>
        <v>0</v>
      </c>
      <c r="E748" s="332" t="str">
        <f t="shared" si="33"/>
        <v/>
      </c>
      <c r="F748" s="295" t="str">
        <f t="shared" si="34"/>
        <v>否</v>
      </c>
      <c r="G748" s="160" t="str">
        <f t="shared" si="35"/>
        <v>项</v>
      </c>
    </row>
    <row r="749" ht="36" hidden="1" customHeight="1" spans="1:7">
      <c r="A749" s="474">
        <v>2110105</v>
      </c>
      <c r="B749" s="327" t="s">
        <v>674</v>
      </c>
      <c r="C749" s="395">
        <f>VLOOKUP(A749,'[3]23'!$A:$C,3,FALSE)</f>
        <v>0</v>
      </c>
      <c r="D749" s="395">
        <f>VLOOKUP(A749,'[3]23'!$A:$F,6,FALSE)</f>
        <v>0</v>
      </c>
      <c r="E749" s="332" t="str">
        <f t="shared" si="33"/>
        <v/>
      </c>
      <c r="F749" s="295" t="str">
        <f t="shared" si="34"/>
        <v>否</v>
      </c>
      <c r="G749" s="160" t="str">
        <f t="shared" si="35"/>
        <v>项</v>
      </c>
    </row>
    <row r="750" ht="36" hidden="1" customHeight="1" spans="1:7">
      <c r="A750" s="474">
        <v>2110106</v>
      </c>
      <c r="B750" s="327" t="s">
        <v>675</v>
      </c>
      <c r="C750" s="395">
        <f>VLOOKUP(A750,'[3]23'!$A:$C,3,FALSE)</f>
        <v>0</v>
      </c>
      <c r="D750" s="395">
        <f>VLOOKUP(A750,'[3]23'!$A:$F,6,FALSE)</f>
        <v>0</v>
      </c>
      <c r="E750" s="332" t="str">
        <f t="shared" si="33"/>
        <v/>
      </c>
      <c r="F750" s="295" t="str">
        <f t="shared" si="34"/>
        <v>否</v>
      </c>
      <c r="G750" s="160" t="str">
        <f t="shared" si="35"/>
        <v>项</v>
      </c>
    </row>
    <row r="751" ht="36" hidden="1" customHeight="1" spans="1:7">
      <c r="A751" s="474">
        <v>2110107</v>
      </c>
      <c r="B751" s="327" t="s">
        <v>676</v>
      </c>
      <c r="C751" s="395">
        <f>VLOOKUP(A751,'[3]23'!$A:$C,3,FALSE)</f>
        <v>0</v>
      </c>
      <c r="D751" s="395">
        <f>VLOOKUP(A751,'[3]23'!$A:$F,6,FALSE)</f>
        <v>0</v>
      </c>
      <c r="E751" s="332" t="str">
        <f t="shared" si="33"/>
        <v/>
      </c>
      <c r="F751" s="295" t="str">
        <f t="shared" si="34"/>
        <v>否</v>
      </c>
      <c r="G751" s="160" t="str">
        <f t="shared" si="35"/>
        <v>项</v>
      </c>
    </row>
    <row r="752" ht="36" hidden="1" customHeight="1" spans="1:7">
      <c r="A752" s="474">
        <v>2110108</v>
      </c>
      <c r="B752" s="327" t="s">
        <v>677</v>
      </c>
      <c r="C752" s="395">
        <f>VLOOKUP(A752,'[3]23'!$A:$C,3,FALSE)</f>
        <v>0</v>
      </c>
      <c r="D752" s="395">
        <f>VLOOKUP(A752,'[3]23'!$A:$F,6,FALSE)</f>
        <v>0</v>
      </c>
      <c r="E752" s="332" t="str">
        <f t="shared" si="33"/>
        <v/>
      </c>
      <c r="F752" s="295" t="str">
        <f t="shared" si="34"/>
        <v>否</v>
      </c>
      <c r="G752" s="160" t="str">
        <f t="shared" si="35"/>
        <v>项</v>
      </c>
    </row>
    <row r="753" ht="36" hidden="1" customHeight="1" spans="1:7">
      <c r="A753" s="474">
        <v>2110199</v>
      </c>
      <c r="B753" s="327" t="s">
        <v>678</v>
      </c>
      <c r="C753" s="395">
        <f>VLOOKUP(A753,'[3]23'!$A:$C,3,FALSE)</f>
        <v>0</v>
      </c>
      <c r="D753" s="395">
        <f>VLOOKUP(A753,'[3]23'!$A:$F,6,FALSE)</f>
        <v>0</v>
      </c>
      <c r="E753" s="332" t="str">
        <f t="shared" si="33"/>
        <v/>
      </c>
      <c r="F753" s="295" t="str">
        <f t="shared" si="34"/>
        <v>否</v>
      </c>
      <c r="G753" s="160" t="str">
        <f t="shared" si="35"/>
        <v>项</v>
      </c>
    </row>
    <row r="754" ht="36" hidden="1" customHeight="1" spans="1:7">
      <c r="A754" s="472">
        <v>21102</v>
      </c>
      <c r="B754" s="323" t="s">
        <v>679</v>
      </c>
      <c r="C754" s="395">
        <f>VLOOKUP(A754,'[3]23'!$A:$C,3,FALSE)</f>
        <v>0</v>
      </c>
      <c r="D754" s="395">
        <f>VLOOKUP(A754,'[3]23'!$A:$F,6,FALSE)</f>
        <v>0</v>
      </c>
      <c r="E754" s="332" t="str">
        <f t="shared" si="33"/>
        <v/>
      </c>
      <c r="F754" s="295" t="str">
        <f t="shared" si="34"/>
        <v>否</v>
      </c>
      <c r="G754" s="160" t="str">
        <f t="shared" si="35"/>
        <v>款</v>
      </c>
    </row>
    <row r="755" ht="36" hidden="1" customHeight="1" spans="1:7">
      <c r="A755" s="474">
        <v>2110203</v>
      </c>
      <c r="B755" s="327" t="s">
        <v>680</v>
      </c>
      <c r="C755" s="395">
        <f>VLOOKUP(A755,'[3]23'!$A:$C,3,FALSE)</f>
        <v>0</v>
      </c>
      <c r="D755" s="395">
        <f>VLOOKUP(A755,'[3]23'!$A:$F,6,FALSE)</f>
        <v>0</v>
      </c>
      <c r="E755" s="332" t="str">
        <f t="shared" si="33"/>
        <v/>
      </c>
      <c r="F755" s="295" t="str">
        <f t="shared" si="34"/>
        <v>否</v>
      </c>
      <c r="G755" s="160" t="str">
        <f t="shared" si="35"/>
        <v>项</v>
      </c>
    </row>
    <row r="756" ht="36" hidden="1" customHeight="1" spans="1:7">
      <c r="A756" s="474">
        <v>2110204</v>
      </c>
      <c r="B756" s="327" t="s">
        <v>681</v>
      </c>
      <c r="C756" s="395">
        <f>VLOOKUP(A756,'[3]23'!$A:$C,3,FALSE)</f>
        <v>0</v>
      </c>
      <c r="D756" s="395">
        <f>VLOOKUP(A756,'[3]23'!$A:$F,6,FALSE)</f>
        <v>0</v>
      </c>
      <c r="E756" s="332" t="str">
        <f t="shared" si="33"/>
        <v/>
      </c>
      <c r="F756" s="295" t="str">
        <f t="shared" si="34"/>
        <v>否</v>
      </c>
      <c r="G756" s="160" t="str">
        <f t="shared" si="35"/>
        <v>项</v>
      </c>
    </row>
    <row r="757" ht="36" hidden="1" customHeight="1" spans="1:7">
      <c r="A757" s="474">
        <v>2110299</v>
      </c>
      <c r="B757" s="327" t="s">
        <v>682</v>
      </c>
      <c r="C757" s="395">
        <f>VLOOKUP(A757,'[3]23'!$A:$C,3,FALSE)</f>
        <v>0</v>
      </c>
      <c r="D757" s="395">
        <f>VLOOKUP(A757,'[3]23'!$A:$F,6,FALSE)</f>
        <v>0</v>
      </c>
      <c r="E757" s="332" t="str">
        <f t="shared" si="33"/>
        <v/>
      </c>
      <c r="F757" s="295" t="str">
        <f t="shared" si="34"/>
        <v>否</v>
      </c>
      <c r="G757" s="160" t="str">
        <f t="shared" si="35"/>
        <v>项</v>
      </c>
    </row>
    <row r="758" ht="36" customHeight="1" spans="1:7">
      <c r="A758" s="472">
        <v>21103</v>
      </c>
      <c r="B758" s="323" t="s">
        <v>683</v>
      </c>
      <c r="C758" s="473">
        <f>VLOOKUP(A758,'[3]23'!$A:$C,3,FALSE)</f>
        <v>158</v>
      </c>
      <c r="D758" s="473">
        <f>VLOOKUP(A758,'[3]23'!$A:$F,6,FALSE)</f>
        <v>158</v>
      </c>
      <c r="E758" s="333">
        <f t="shared" si="33"/>
        <v>0</v>
      </c>
      <c r="F758" s="295" t="str">
        <f t="shared" si="34"/>
        <v>是</v>
      </c>
      <c r="G758" s="160" t="str">
        <f t="shared" si="35"/>
        <v>款</v>
      </c>
    </row>
    <row r="759" ht="36" hidden="1" customHeight="1" spans="1:7">
      <c r="A759" s="474">
        <v>2110301</v>
      </c>
      <c r="B759" s="327" t="s">
        <v>684</v>
      </c>
      <c r="C759" s="395">
        <f>VLOOKUP(A759,'[3]23'!$A:$C,3,FALSE)</f>
        <v>0</v>
      </c>
      <c r="D759" s="395">
        <f>VLOOKUP(A759,'[3]23'!$A:$F,6,FALSE)</f>
        <v>0</v>
      </c>
      <c r="E759" s="332" t="str">
        <f t="shared" si="33"/>
        <v/>
      </c>
      <c r="F759" s="295" t="str">
        <f t="shared" si="34"/>
        <v>否</v>
      </c>
      <c r="G759" s="160" t="str">
        <f t="shared" si="35"/>
        <v>项</v>
      </c>
    </row>
    <row r="760" ht="36" customHeight="1" spans="1:7">
      <c r="A760" s="474">
        <v>2110302</v>
      </c>
      <c r="B760" s="327" t="s">
        <v>685</v>
      </c>
      <c r="C760" s="473">
        <f>VLOOKUP(A760,'[3]23'!$A:$C,3,FALSE)</f>
        <v>111</v>
      </c>
      <c r="D760" s="473">
        <f>VLOOKUP(A760,'[3]23'!$A:$F,6,FALSE)</f>
        <v>111</v>
      </c>
      <c r="E760" s="333">
        <f t="shared" si="33"/>
        <v>0</v>
      </c>
      <c r="F760" s="295" t="str">
        <f t="shared" si="34"/>
        <v>是</v>
      </c>
      <c r="G760" s="160" t="str">
        <f t="shared" si="35"/>
        <v>项</v>
      </c>
    </row>
    <row r="761" ht="36" hidden="1" customHeight="1" spans="1:7">
      <c r="A761" s="474">
        <v>2110303</v>
      </c>
      <c r="B761" s="327" t="s">
        <v>686</v>
      </c>
      <c r="C761" s="395">
        <f>VLOOKUP(A761,'[3]23'!$A:$C,3,FALSE)</f>
        <v>0</v>
      </c>
      <c r="D761" s="395">
        <f>VLOOKUP(A761,'[3]23'!$A:$F,6,FALSE)</f>
        <v>0</v>
      </c>
      <c r="E761" s="332" t="str">
        <f t="shared" si="33"/>
        <v/>
      </c>
      <c r="F761" s="295" t="str">
        <f t="shared" si="34"/>
        <v>否</v>
      </c>
      <c r="G761" s="160" t="str">
        <f t="shared" si="35"/>
        <v>项</v>
      </c>
    </row>
    <row r="762" ht="36" hidden="1" customHeight="1" spans="1:7">
      <c r="A762" s="474">
        <v>2110304</v>
      </c>
      <c r="B762" s="327" t="s">
        <v>687</v>
      </c>
      <c r="C762" s="395">
        <f>VLOOKUP(A762,'[3]23'!$A:$C,3,FALSE)</f>
        <v>0</v>
      </c>
      <c r="D762" s="395">
        <f>VLOOKUP(A762,'[3]23'!$A:$F,6,FALSE)</f>
        <v>0</v>
      </c>
      <c r="E762" s="332" t="str">
        <f t="shared" si="33"/>
        <v/>
      </c>
      <c r="F762" s="295" t="str">
        <f t="shared" si="34"/>
        <v>否</v>
      </c>
      <c r="G762" s="160" t="str">
        <f t="shared" si="35"/>
        <v>项</v>
      </c>
    </row>
    <row r="763" ht="36" hidden="1" customHeight="1" spans="1:7">
      <c r="A763" s="474">
        <v>2110305</v>
      </c>
      <c r="B763" s="327" t="s">
        <v>688</v>
      </c>
      <c r="C763" s="395">
        <f>VLOOKUP(A763,'[3]23'!$A:$C,3,FALSE)</f>
        <v>0</v>
      </c>
      <c r="D763" s="395">
        <f>VLOOKUP(A763,'[3]23'!$A:$F,6,FALSE)</f>
        <v>0</v>
      </c>
      <c r="E763" s="332" t="str">
        <f t="shared" si="33"/>
        <v/>
      </c>
      <c r="F763" s="295" t="str">
        <f t="shared" si="34"/>
        <v>否</v>
      </c>
      <c r="G763" s="160" t="str">
        <f t="shared" si="35"/>
        <v>项</v>
      </c>
    </row>
    <row r="764" ht="36" hidden="1" customHeight="1" spans="1:7">
      <c r="A764" s="474">
        <v>2110306</v>
      </c>
      <c r="B764" s="327" t="s">
        <v>689</v>
      </c>
      <c r="C764" s="395">
        <f>VLOOKUP(A764,'[3]23'!$A:$C,3,FALSE)</f>
        <v>0</v>
      </c>
      <c r="D764" s="395">
        <f>VLOOKUP(A764,'[3]23'!$A:$F,6,FALSE)</f>
        <v>0</v>
      </c>
      <c r="E764" s="332" t="str">
        <f t="shared" si="33"/>
        <v/>
      </c>
      <c r="F764" s="295" t="str">
        <f t="shared" si="34"/>
        <v>否</v>
      </c>
      <c r="G764" s="160" t="str">
        <f t="shared" si="35"/>
        <v>项</v>
      </c>
    </row>
    <row r="765" ht="36" customHeight="1" spans="1:7">
      <c r="A765" s="481">
        <v>2110307</v>
      </c>
      <c r="B765" s="327" t="s">
        <v>690</v>
      </c>
      <c r="C765" s="473">
        <f>VLOOKUP(A765,'[3]23'!$A:$C,3,FALSE)</f>
        <v>47</v>
      </c>
      <c r="D765" s="473">
        <f>VLOOKUP(A765,'[3]23'!$A:$F,6,FALSE)</f>
        <v>47</v>
      </c>
      <c r="E765" s="333">
        <f t="shared" si="33"/>
        <v>0</v>
      </c>
      <c r="F765" s="295" t="str">
        <f t="shared" si="34"/>
        <v>是</v>
      </c>
      <c r="G765" s="160" t="str">
        <f t="shared" si="35"/>
        <v>项</v>
      </c>
    </row>
    <row r="766" ht="36" hidden="1" customHeight="1" spans="1:7">
      <c r="A766" s="474">
        <v>2110399</v>
      </c>
      <c r="B766" s="327" t="s">
        <v>691</v>
      </c>
      <c r="C766" s="395">
        <f>VLOOKUP(A766,'[3]23'!$A:$C,3,FALSE)</f>
        <v>0</v>
      </c>
      <c r="D766" s="395">
        <f>VLOOKUP(A766,'[3]23'!$A:$F,6,FALSE)</f>
        <v>0</v>
      </c>
      <c r="E766" s="332" t="str">
        <f t="shared" si="33"/>
        <v/>
      </c>
      <c r="F766" s="295" t="str">
        <f t="shared" si="34"/>
        <v>否</v>
      </c>
      <c r="G766" s="160" t="str">
        <f t="shared" si="35"/>
        <v>项</v>
      </c>
    </row>
    <row r="767" ht="36" customHeight="1" spans="1:7">
      <c r="A767" s="472">
        <v>21104</v>
      </c>
      <c r="B767" s="323" t="s">
        <v>692</v>
      </c>
      <c r="C767" s="473">
        <f>VLOOKUP(A767,'[3]23'!$A:$C,3,FALSE)</f>
        <v>255</v>
      </c>
      <c r="D767" s="473">
        <f>VLOOKUP(A767,'[3]23'!$A:$F,6,FALSE)</f>
        <v>243</v>
      </c>
      <c r="E767" s="333">
        <f t="shared" si="33"/>
        <v>-0.0471</v>
      </c>
      <c r="F767" s="295" t="str">
        <f t="shared" si="34"/>
        <v>是</v>
      </c>
      <c r="G767" s="160" t="str">
        <f t="shared" si="35"/>
        <v>款</v>
      </c>
    </row>
    <row r="768" ht="36" hidden="1" customHeight="1" spans="1:7">
      <c r="A768" s="474">
        <v>2110401</v>
      </c>
      <c r="B768" s="327" t="s">
        <v>693</v>
      </c>
      <c r="C768" s="395">
        <f>VLOOKUP(A768,'[3]23'!$A:$C,3,FALSE)</f>
        <v>0</v>
      </c>
      <c r="D768" s="395">
        <f>VLOOKUP(A768,'[3]23'!$A:$F,6,FALSE)</f>
        <v>0</v>
      </c>
      <c r="E768" s="332" t="str">
        <f t="shared" si="33"/>
        <v/>
      </c>
      <c r="F768" s="295" t="str">
        <f t="shared" si="34"/>
        <v>否</v>
      </c>
      <c r="G768" s="160" t="str">
        <f t="shared" si="35"/>
        <v>项</v>
      </c>
    </row>
    <row r="769" ht="36" customHeight="1" spans="1:7">
      <c r="A769" s="474">
        <v>2110402</v>
      </c>
      <c r="B769" s="327" t="s">
        <v>694</v>
      </c>
      <c r="C769" s="473">
        <f>VLOOKUP(A769,'[3]23'!$A:$C,3,FALSE)</f>
        <v>32</v>
      </c>
      <c r="D769" s="473">
        <f>VLOOKUP(A769,'[3]23'!$A:$F,6,FALSE)</f>
        <v>20</v>
      </c>
      <c r="E769" s="333">
        <f t="shared" si="33"/>
        <v>-0.375</v>
      </c>
      <c r="F769" s="295" t="str">
        <f t="shared" si="34"/>
        <v>是</v>
      </c>
      <c r="G769" s="160" t="str">
        <f t="shared" si="35"/>
        <v>项</v>
      </c>
    </row>
    <row r="770" ht="36" hidden="1" customHeight="1" spans="1:7">
      <c r="A770" s="474">
        <v>2110404</v>
      </c>
      <c r="B770" s="327" t="s">
        <v>695</v>
      </c>
      <c r="C770" s="395">
        <f>VLOOKUP(A770,'[3]23'!$A:$C,3,FALSE)</f>
        <v>0</v>
      </c>
      <c r="D770" s="395">
        <f>VLOOKUP(A770,'[3]23'!$A:$F,6,FALSE)</f>
        <v>0</v>
      </c>
      <c r="E770" s="332" t="str">
        <f t="shared" si="33"/>
        <v/>
      </c>
      <c r="F770" s="295" t="str">
        <f t="shared" si="34"/>
        <v>否</v>
      </c>
      <c r="G770" s="160" t="str">
        <f t="shared" si="35"/>
        <v>项</v>
      </c>
    </row>
    <row r="771" ht="36" customHeight="1" spans="1:7">
      <c r="A771" s="474">
        <v>2110499</v>
      </c>
      <c r="B771" s="327" t="s">
        <v>696</v>
      </c>
      <c r="C771" s="473">
        <f>VLOOKUP(A771,'[3]23'!$A:$C,3,FALSE)</f>
        <v>223</v>
      </c>
      <c r="D771" s="473">
        <f>VLOOKUP(A771,'[3]23'!$A:$F,6,FALSE)</f>
        <v>223</v>
      </c>
      <c r="E771" s="333">
        <f t="shared" si="33"/>
        <v>0</v>
      </c>
      <c r="F771" s="295" t="str">
        <f t="shared" si="34"/>
        <v>是</v>
      </c>
      <c r="G771" s="160" t="str">
        <f t="shared" si="35"/>
        <v>项</v>
      </c>
    </row>
    <row r="772" ht="36" customHeight="1" spans="1:7">
      <c r="A772" s="472">
        <v>21105</v>
      </c>
      <c r="B772" s="323" t="s">
        <v>697</v>
      </c>
      <c r="C772" s="473">
        <f>VLOOKUP(A772,'[3]23'!$A:$C,3,FALSE)</f>
        <v>567</v>
      </c>
      <c r="D772" s="473">
        <f>VLOOKUP(A772,'[3]23'!$A:$F,6,FALSE)</f>
        <v>670</v>
      </c>
      <c r="E772" s="333">
        <f t="shared" ref="E772:E835" si="36">IFERROR(D772/C772-1,"")</f>
        <v>0.1817</v>
      </c>
      <c r="F772" s="295" t="str">
        <f t="shared" ref="F772:F835" si="37">IF(LEN(A772)=3,"是",IF(B772&lt;&gt;"",IF(SUM(C772:D772)&lt;&gt;0,"是","否"),"是"))</f>
        <v>是</v>
      </c>
      <c r="G772" s="160" t="str">
        <f t="shared" ref="G772:G835" si="38">IF(LEN(A772)=3,"类",IF(LEN(A772)=5,"款","项"))</f>
        <v>款</v>
      </c>
    </row>
    <row r="773" ht="36" customHeight="1" spans="1:7">
      <c r="A773" s="474">
        <v>2110501</v>
      </c>
      <c r="B773" s="327" t="s">
        <v>698</v>
      </c>
      <c r="C773" s="473">
        <f>VLOOKUP(A773,'[3]23'!$A:$C,3,FALSE)</f>
        <v>360</v>
      </c>
      <c r="D773" s="473">
        <f>VLOOKUP(A773,'[3]23'!$A:$F,6,FALSE)</f>
        <v>450</v>
      </c>
      <c r="E773" s="333">
        <f t="shared" si="36"/>
        <v>0.25</v>
      </c>
      <c r="F773" s="295" t="str">
        <f t="shared" si="37"/>
        <v>是</v>
      </c>
      <c r="G773" s="160" t="str">
        <f t="shared" si="38"/>
        <v>项</v>
      </c>
    </row>
    <row r="774" ht="36" customHeight="1" spans="1:7">
      <c r="A774" s="474">
        <v>2110502</v>
      </c>
      <c r="B774" s="327" t="s">
        <v>699</v>
      </c>
      <c r="C774" s="473">
        <f>VLOOKUP(A774,'[3]23'!$A:$C,3,FALSE)</f>
        <v>167</v>
      </c>
      <c r="D774" s="473">
        <f>VLOOKUP(A774,'[3]23'!$A:$F,6,FALSE)</f>
        <v>180</v>
      </c>
      <c r="E774" s="333">
        <f t="shared" si="36"/>
        <v>0.0778</v>
      </c>
      <c r="F774" s="295" t="str">
        <f t="shared" si="37"/>
        <v>是</v>
      </c>
      <c r="G774" s="160" t="str">
        <f t="shared" si="38"/>
        <v>项</v>
      </c>
    </row>
    <row r="775" ht="36" hidden="1" customHeight="1" spans="1:7">
      <c r="A775" s="474">
        <v>2110503</v>
      </c>
      <c r="B775" s="327" t="s">
        <v>700</v>
      </c>
      <c r="C775" s="395">
        <f>VLOOKUP(A775,'[3]23'!$A:$C,3,FALSE)</f>
        <v>0</v>
      </c>
      <c r="D775" s="395">
        <f>VLOOKUP(A775,'[3]23'!$A:$F,6,FALSE)</f>
        <v>0</v>
      </c>
      <c r="E775" s="332" t="str">
        <f t="shared" si="36"/>
        <v/>
      </c>
      <c r="F775" s="295" t="str">
        <f t="shared" si="37"/>
        <v>否</v>
      </c>
      <c r="G775" s="160" t="str">
        <f t="shared" si="38"/>
        <v>项</v>
      </c>
    </row>
    <row r="776" ht="36" hidden="1" customHeight="1" spans="1:7">
      <c r="A776" s="474">
        <v>2110506</v>
      </c>
      <c r="B776" s="327" t="s">
        <v>701</v>
      </c>
      <c r="C776" s="395">
        <f>VLOOKUP(A776,'[3]23'!$A:$C,3,FALSE)</f>
        <v>0</v>
      </c>
      <c r="D776" s="395">
        <f>VLOOKUP(A776,'[3]23'!$A:$F,6,FALSE)</f>
        <v>0</v>
      </c>
      <c r="E776" s="332" t="str">
        <f t="shared" si="36"/>
        <v/>
      </c>
      <c r="F776" s="295" t="str">
        <f t="shared" si="37"/>
        <v>否</v>
      </c>
      <c r="G776" s="160" t="str">
        <f t="shared" si="38"/>
        <v>项</v>
      </c>
    </row>
    <row r="777" ht="36" customHeight="1" spans="1:7">
      <c r="A777" s="474">
        <v>2110507</v>
      </c>
      <c r="B777" s="327" t="s">
        <v>702</v>
      </c>
      <c r="C777" s="473">
        <f>VLOOKUP(A777,'[3]23'!$A:$C,3,FALSE)</f>
        <v>40</v>
      </c>
      <c r="D777" s="473">
        <f>VLOOKUP(A777,'[3]23'!$A:$F,6,FALSE)</f>
        <v>40</v>
      </c>
      <c r="E777" s="333">
        <f t="shared" si="36"/>
        <v>0</v>
      </c>
      <c r="F777" s="295" t="str">
        <f t="shared" si="37"/>
        <v>是</v>
      </c>
      <c r="G777" s="160" t="str">
        <f t="shared" si="38"/>
        <v>项</v>
      </c>
    </row>
    <row r="778" ht="36" hidden="1" customHeight="1" spans="1:7">
      <c r="A778" s="474">
        <v>2110599</v>
      </c>
      <c r="B778" s="327" t="s">
        <v>703</v>
      </c>
      <c r="C778" s="395">
        <f>VLOOKUP(A778,'[3]23'!$A:$C,3,FALSE)</f>
        <v>0</v>
      </c>
      <c r="D778" s="395">
        <f>VLOOKUP(A778,'[3]23'!$A:$F,6,FALSE)</f>
        <v>0</v>
      </c>
      <c r="E778" s="332" t="str">
        <f t="shared" si="36"/>
        <v/>
      </c>
      <c r="F778" s="295" t="str">
        <f t="shared" si="37"/>
        <v>否</v>
      </c>
      <c r="G778" s="160" t="str">
        <f t="shared" si="38"/>
        <v>项</v>
      </c>
    </row>
    <row r="779" ht="36" customHeight="1" spans="1:7">
      <c r="A779" s="472">
        <v>21106</v>
      </c>
      <c r="B779" s="323" t="s">
        <v>704</v>
      </c>
      <c r="C779" s="473">
        <f>VLOOKUP(A779,'[3]23'!$A:$C,3,FALSE)</f>
        <v>2172</v>
      </c>
      <c r="D779" s="473">
        <f>VLOOKUP(A779,'[3]23'!$A:$F,6,FALSE)</f>
        <v>2003</v>
      </c>
      <c r="E779" s="333">
        <f t="shared" si="36"/>
        <v>-0.0778</v>
      </c>
      <c r="F779" s="295" t="str">
        <f t="shared" si="37"/>
        <v>是</v>
      </c>
      <c r="G779" s="160" t="str">
        <f t="shared" si="38"/>
        <v>款</v>
      </c>
    </row>
    <row r="780" ht="36" customHeight="1" spans="1:7">
      <c r="A780" s="474">
        <v>2110602</v>
      </c>
      <c r="B780" s="327" t="s">
        <v>705</v>
      </c>
      <c r="C780" s="473">
        <f>VLOOKUP(A780,'[3]23'!$A:$C,3,FALSE)</f>
        <v>2161</v>
      </c>
      <c r="D780" s="473">
        <f>VLOOKUP(A780,'[3]23'!$A:$F,6,FALSE)</f>
        <v>1500</v>
      </c>
      <c r="E780" s="333">
        <f t="shared" si="36"/>
        <v>-0.3059</v>
      </c>
      <c r="F780" s="295" t="str">
        <f t="shared" si="37"/>
        <v>是</v>
      </c>
      <c r="G780" s="160" t="str">
        <f t="shared" si="38"/>
        <v>项</v>
      </c>
    </row>
    <row r="781" ht="36" hidden="1" customHeight="1" spans="1:7">
      <c r="A781" s="474">
        <v>2110603</v>
      </c>
      <c r="B781" s="327" t="s">
        <v>706</v>
      </c>
      <c r="C781" s="395">
        <f>VLOOKUP(A781,'[3]23'!$A:$C,3,FALSE)</f>
        <v>0</v>
      </c>
      <c r="D781" s="395">
        <f>VLOOKUP(A781,'[3]23'!$A:$F,6,FALSE)</f>
        <v>0</v>
      </c>
      <c r="E781" s="332" t="str">
        <f t="shared" si="36"/>
        <v/>
      </c>
      <c r="F781" s="295" t="str">
        <f t="shared" si="37"/>
        <v>否</v>
      </c>
      <c r="G781" s="160" t="str">
        <f t="shared" si="38"/>
        <v>项</v>
      </c>
    </row>
    <row r="782" ht="36" hidden="1" customHeight="1" spans="1:7">
      <c r="A782" s="474">
        <v>2110604</v>
      </c>
      <c r="B782" s="327" t="s">
        <v>707</v>
      </c>
      <c r="C782" s="395">
        <f>VLOOKUP(A782,'[3]23'!$A:$C,3,FALSE)</f>
        <v>0</v>
      </c>
      <c r="D782" s="395">
        <f>VLOOKUP(A782,'[3]23'!$A:$F,6,FALSE)</f>
        <v>0</v>
      </c>
      <c r="E782" s="332" t="str">
        <f t="shared" si="36"/>
        <v/>
      </c>
      <c r="F782" s="295" t="str">
        <f t="shared" si="37"/>
        <v>否</v>
      </c>
      <c r="G782" s="160" t="str">
        <f t="shared" si="38"/>
        <v>项</v>
      </c>
    </row>
    <row r="783" ht="36" customHeight="1" spans="1:7">
      <c r="A783" s="474">
        <v>2110605</v>
      </c>
      <c r="B783" s="327" t="s">
        <v>708</v>
      </c>
      <c r="C783" s="473">
        <f>VLOOKUP(A783,'[3]23'!$A:$C,3,FALSE)</f>
        <v>8</v>
      </c>
      <c r="D783" s="473">
        <f>VLOOKUP(A783,'[3]23'!$A:$F,6,FALSE)</f>
        <v>500</v>
      </c>
      <c r="E783" s="333">
        <f t="shared" si="36"/>
        <v>61.5</v>
      </c>
      <c r="F783" s="295" t="str">
        <f t="shared" si="37"/>
        <v>是</v>
      </c>
      <c r="G783" s="160" t="str">
        <f t="shared" si="38"/>
        <v>项</v>
      </c>
    </row>
    <row r="784" ht="36" customHeight="1" spans="1:7">
      <c r="A784" s="474">
        <v>2110699</v>
      </c>
      <c r="B784" s="327" t="s">
        <v>709</v>
      </c>
      <c r="C784" s="473">
        <f>VLOOKUP(A784,'[3]23'!$A:$C,3,FALSE)</f>
        <v>3</v>
      </c>
      <c r="D784" s="473">
        <f>VLOOKUP(A784,'[3]23'!$A:$F,6,FALSE)</f>
        <v>3</v>
      </c>
      <c r="E784" s="333">
        <f t="shared" si="36"/>
        <v>0</v>
      </c>
      <c r="F784" s="295" t="str">
        <f t="shared" si="37"/>
        <v>是</v>
      </c>
      <c r="G784" s="160" t="str">
        <f t="shared" si="38"/>
        <v>项</v>
      </c>
    </row>
    <row r="785" ht="36" hidden="1" customHeight="1" spans="1:7">
      <c r="A785" s="472">
        <v>21107</v>
      </c>
      <c r="B785" s="323" t="s">
        <v>710</v>
      </c>
      <c r="C785" s="395">
        <f>VLOOKUP(A785,'[3]23'!$A:$C,3,FALSE)</f>
        <v>0</v>
      </c>
      <c r="D785" s="395">
        <f>VLOOKUP(A785,'[3]23'!$A:$F,6,FALSE)</f>
        <v>0</v>
      </c>
      <c r="E785" s="332" t="str">
        <f t="shared" si="36"/>
        <v/>
      </c>
      <c r="F785" s="295" t="str">
        <f t="shared" si="37"/>
        <v>否</v>
      </c>
      <c r="G785" s="160" t="str">
        <f t="shared" si="38"/>
        <v>款</v>
      </c>
    </row>
    <row r="786" ht="36" hidden="1" customHeight="1" spans="1:7">
      <c r="A786" s="474">
        <v>2110704</v>
      </c>
      <c r="B786" s="327" t="s">
        <v>711</v>
      </c>
      <c r="C786" s="395">
        <f>VLOOKUP(A786,'[3]23'!$A:$C,3,FALSE)</f>
        <v>0</v>
      </c>
      <c r="D786" s="395">
        <f>VLOOKUP(A786,'[3]23'!$A:$F,6,FALSE)</f>
        <v>0</v>
      </c>
      <c r="E786" s="332" t="str">
        <f t="shared" si="36"/>
        <v/>
      </c>
      <c r="F786" s="295" t="str">
        <f t="shared" si="37"/>
        <v>否</v>
      </c>
      <c r="G786" s="160" t="str">
        <f t="shared" si="38"/>
        <v>项</v>
      </c>
    </row>
    <row r="787" ht="36" hidden="1" customHeight="1" spans="1:7">
      <c r="A787" s="474">
        <v>2110799</v>
      </c>
      <c r="B787" s="327" t="s">
        <v>712</v>
      </c>
      <c r="C787" s="395">
        <f>VLOOKUP(A787,'[3]23'!$A:$C,3,FALSE)</f>
        <v>0</v>
      </c>
      <c r="D787" s="395">
        <f>VLOOKUP(A787,'[3]23'!$A:$F,6,FALSE)</f>
        <v>0</v>
      </c>
      <c r="E787" s="332" t="str">
        <f t="shared" si="36"/>
        <v/>
      </c>
      <c r="F787" s="295" t="str">
        <f t="shared" si="37"/>
        <v>否</v>
      </c>
      <c r="G787" s="160" t="str">
        <f t="shared" si="38"/>
        <v>项</v>
      </c>
    </row>
    <row r="788" ht="36" hidden="1" customHeight="1" spans="1:7">
      <c r="A788" s="472">
        <v>21108</v>
      </c>
      <c r="B788" s="323" t="s">
        <v>713</v>
      </c>
      <c r="C788" s="395">
        <f>VLOOKUP(A788,'[3]23'!$A:$C,3,FALSE)</f>
        <v>0</v>
      </c>
      <c r="D788" s="395">
        <f>VLOOKUP(A788,'[3]23'!$A:$F,6,FALSE)</f>
        <v>0</v>
      </c>
      <c r="E788" s="332" t="str">
        <f t="shared" si="36"/>
        <v/>
      </c>
      <c r="F788" s="295" t="str">
        <f t="shared" si="37"/>
        <v>否</v>
      </c>
      <c r="G788" s="160" t="str">
        <f t="shared" si="38"/>
        <v>款</v>
      </c>
    </row>
    <row r="789" ht="36" hidden="1" customHeight="1" spans="1:7">
      <c r="A789" s="474">
        <v>2110804</v>
      </c>
      <c r="B789" s="327" t="s">
        <v>714</v>
      </c>
      <c r="C789" s="395">
        <f>VLOOKUP(A789,'[3]23'!$A:$C,3,FALSE)</f>
        <v>0</v>
      </c>
      <c r="D789" s="395">
        <f>VLOOKUP(A789,'[3]23'!$A:$F,6,FALSE)</f>
        <v>0</v>
      </c>
      <c r="E789" s="332" t="str">
        <f t="shared" si="36"/>
        <v/>
      </c>
      <c r="F789" s="295" t="str">
        <f t="shared" si="37"/>
        <v>否</v>
      </c>
      <c r="G789" s="160" t="str">
        <f t="shared" si="38"/>
        <v>项</v>
      </c>
    </row>
    <row r="790" ht="36" hidden="1" customHeight="1" spans="1:7">
      <c r="A790" s="474">
        <v>2110899</v>
      </c>
      <c r="B790" s="327" t="s">
        <v>715</v>
      </c>
      <c r="C790" s="395">
        <f>VLOOKUP(A790,'[3]23'!$A:$C,3,FALSE)</f>
        <v>0</v>
      </c>
      <c r="D790" s="395">
        <f>VLOOKUP(A790,'[3]23'!$A:$F,6,FALSE)</f>
        <v>0</v>
      </c>
      <c r="E790" s="332" t="str">
        <f t="shared" si="36"/>
        <v/>
      </c>
      <c r="F790" s="295" t="str">
        <f t="shared" si="37"/>
        <v>否</v>
      </c>
      <c r="G790" s="160" t="str">
        <f t="shared" si="38"/>
        <v>项</v>
      </c>
    </row>
    <row r="791" ht="36" hidden="1" customHeight="1" spans="1:7">
      <c r="A791" s="472">
        <v>21109</v>
      </c>
      <c r="B791" s="323" t="s">
        <v>716</v>
      </c>
      <c r="C791" s="395">
        <f>VLOOKUP(A791,'[3]23'!$A:$C,3,FALSE)</f>
        <v>0</v>
      </c>
      <c r="D791" s="395">
        <f>VLOOKUP(A791,'[3]23'!$A:$F,6,FALSE)</f>
        <v>0</v>
      </c>
      <c r="E791" s="332" t="str">
        <f t="shared" si="36"/>
        <v/>
      </c>
      <c r="F791" s="295" t="str">
        <f t="shared" si="37"/>
        <v>否</v>
      </c>
      <c r="G791" s="160" t="str">
        <f t="shared" si="38"/>
        <v>款</v>
      </c>
    </row>
    <row r="792" ht="36" hidden="1" customHeight="1" spans="1:7">
      <c r="A792" s="477">
        <v>2110901</v>
      </c>
      <c r="B792" s="486" t="s">
        <v>717</v>
      </c>
      <c r="C792" s="395">
        <f>VLOOKUP(A792,'[3]23'!$A:$C,3,FALSE)</f>
        <v>0</v>
      </c>
      <c r="D792" s="395">
        <f>VLOOKUP(A792,'[3]23'!$A:$F,6,FALSE)</f>
        <v>0</v>
      </c>
      <c r="E792" s="332" t="str">
        <f t="shared" si="36"/>
        <v/>
      </c>
      <c r="F792" s="295" t="str">
        <f t="shared" si="37"/>
        <v>否</v>
      </c>
      <c r="G792" s="160" t="str">
        <f t="shared" si="38"/>
        <v>项</v>
      </c>
    </row>
    <row r="793" ht="36" hidden="1" customHeight="1" spans="1:7">
      <c r="A793" s="472">
        <v>21110</v>
      </c>
      <c r="B793" s="323" t="s">
        <v>718</v>
      </c>
      <c r="C793" s="395">
        <f>VLOOKUP(A793,'[3]23'!$A:$C,3,FALSE)</f>
        <v>0</v>
      </c>
      <c r="D793" s="395">
        <f>VLOOKUP(A793,'[3]23'!$A:$F,6,FALSE)</f>
        <v>0</v>
      </c>
      <c r="E793" s="332" t="str">
        <f t="shared" si="36"/>
        <v/>
      </c>
      <c r="F793" s="295" t="str">
        <f t="shared" si="37"/>
        <v>否</v>
      </c>
      <c r="G793" s="160" t="str">
        <f t="shared" si="38"/>
        <v>款</v>
      </c>
    </row>
    <row r="794" ht="36" hidden="1" customHeight="1" spans="1:7">
      <c r="A794" s="477">
        <v>2111001</v>
      </c>
      <c r="B794" s="486" t="s">
        <v>719</v>
      </c>
      <c r="C794" s="395">
        <f>VLOOKUP(A794,'[3]23'!$A:$C,3,FALSE)</f>
        <v>0</v>
      </c>
      <c r="D794" s="395">
        <f>VLOOKUP(A794,'[3]23'!$A:$F,6,FALSE)</f>
        <v>0</v>
      </c>
      <c r="E794" s="332" t="str">
        <f t="shared" si="36"/>
        <v/>
      </c>
      <c r="F794" s="295" t="str">
        <f t="shared" si="37"/>
        <v>否</v>
      </c>
      <c r="G794" s="160" t="str">
        <f t="shared" si="38"/>
        <v>项</v>
      </c>
    </row>
    <row r="795" ht="36" hidden="1" customHeight="1" spans="1:7">
      <c r="A795" s="472">
        <v>21111</v>
      </c>
      <c r="B795" s="323" t="s">
        <v>720</v>
      </c>
      <c r="C795" s="395">
        <f>VLOOKUP(A795,'[3]23'!$A:$C,3,FALSE)</f>
        <v>0</v>
      </c>
      <c r="D795" s="395">
        <f>VLOOKUP(A795,'[3]23'!$A:$F,6,FALSE)</f>
        <v>0</v>
      </c>
      <c r="E795" s="332" t="str">
        <f t="shared" si="36"/>
        <v/>
      </c>
      <c r="F795" s="295" t="str">
        <f t="shared" si="37"/>
        <v>否</v>
      </c>
      <c r="G795" s="160" t="str">
        <f t="shared" si="38"/>
        <v>款</v>
      </c>
    </row>
    <row r="796" ht="36" hidden="1" customHeight="1" spans="1:7">
      <c r="A796" s="474">
        <v>2111101</v>
      </c>
      <c r="B796" s="327" t="s">
        <v>721</v>
      </c>
      <c r="C796" s="395">
        <f>VLOOKUP(A796,'[3]23'!$A:$C,3,FALSE)</f>
        <v>0</v>
      </c>
      <c r="D796" s="395">
        <f>VLOOKUP(A796,'[3]23'!$A:$F,6,FALSE)</f>
        <v>0</v>
      </c>
      <c r="E796" s="332" t="str">
        <f t="shared" si="36"/>
        <v/>
      </c>
      <c r="F796" s="295" t="str">
        <f t="shared" si="37"/>
        <v>否</v>
      </c>
      <c r="G796" s="160" t="str">
        <f t="shared" si="38"/>
        <v>项</v>
      </c>
    </row>
    <row r="797" ht="36" hidden="1" customHeight="1" spans="1:7">
      <c r="A797" s="474">
        <v>2111102</v>
      </c>
      <c r="B797" s="327" t="s">
        <v>722</v>
      </c>
      <c r="C797" s="395">
        <f>VLOOKUP(A797,'[3]23'!$A:$C,3,FALSE)</f>
        <v>0</v>
      </c>
      <c r="D797" s="395">
        <f>VLOOKUP(A797,'[3]23'!$A:$F,6,FALSE)</f>
        <v>0</v>
      </c>
      <c r="E797" s="332" t="str">
        <f t="shared" si="36"/>
        <v/>
      </c>
      <c r="F797" s="295" t="str">
        <f t="shared" si="37"/>
        <v>否</v>
      </c>
      <c r="G797" s="160" t="str">
        <f t="shared" si="38"/>
        <v>项</v>
      </c>
    </row>
    <row r="798" ht="36" hidden="1" customHeight="1" spans="1:7">
      <c r="A798" s="474">
        <v>2111103</v>
      </c>
      <c r="B798" s="327" t="s">
        <v>723</v>
      </c>
      <c r="C798" s="395">
        <f>VLOOKUP(A798,'[3]23'!$A:$C,3,FALSE)</f>
        <v>0</v>
      </c>
      <c r="D798" s="395">
        <f>VLOOKUP(A798,'[3]23'!$A:$F,6,FALSE)</f>
        <v>0</v>
      </c>
      <c r="E798" s="332" t="str">
        <f t="shared" si="36"/>
        <v/>
      </c>
      <c r="F798" s="295" t="str">
        <f t="shared" si="37"/>
        <v>否</v>
      </c>
      <c r="G798" s="160" t="str">
        <f t="shared" si="38"/>
        <v>项</v>
      </c>
    </row>
    <row r="799" ht="36" hidden="1" customHeight="1" spans="1:7">
      <c r="A799" s="474">
        <v>2111104</v>
      </c>
      <c r="B799" s="327" t="s">
        <v>724</v>
      </c>
      <c r="C799" s="395">
        <f>VLOOKUP(A799,'[3]23'!$A:$C,3,FALSE)</f>
        <v>0</v>
      </c>
      <c r="D799" s="395">
        <f>VLOOKUP(A799,'[3]23'!$A:$F,6,FALSE)</f>
        <v>0</v>
      </c>
      <c r="E799" s="332" t="str">
        <f t="shared" si="36"/>
        <v/>
      </c>
      <c r="F799" s="295" t="str">
        <f t="shared" si="37"/>
        <v>否</v>
      </c>
      <c r="G799" s="160" t="str">
        <f t="shared" si="38"/>
        <v>项</v>
      </c>
    </row>
    <row r="800" ht="36" hidden="1" customHeight="1" spans="1:7">
      <c r="A800" s="474">
        <v>2111199</v>
      </c>
      <c r="B800" s="327" t="s">
        <v>725</v>
      </c>
      <c r="C800" s="395">
        <f>VLOOKUP(A800,'[3]23'!$A:$C,3,FALSE)</f>
        <v>0</v>
      </c>
      <c r="D800" s="395">
        <f>VLOOKUP(A800,'[3]23'!$A:$F,6,FALSE)</f>
        <v>0</v>
      </c>
      <c r="E800" s="332" t="str">
        <f t="shared" si="36"/>
        <v/>
      </c>
      <c r="F800" s="295" t="str">
        <f t="shared" si="37"/>
        <v>否</v>
      </c>
      <c r="G800" s="160" t="str">
        <f t="shared" si="38"/>
        <v>项</v>
      </c>
    </row>
    <row r="801" ht="36" hidden="1" customHeight="1" spans="1:7">
      <c r="A801" s="472">
        <v>21112</v>
      </c>
      <c r="B801" s="323" t="s">
        <v>726</v>
      </c>
      <c r="C801" s="395">
        <f>VLOOKUP(A801,'[3]23'!$A:$C,3,FALSE)</f>
        <v>0</v>
      </c>
      <c r="D801" s="395">
        <f>VLOOKUP(A801,'[3]23'!$A:$F,6,FALSE)</f>
        <v>0</v>
      </c>
      <c r="E801" s="332" t="str">
        <f t="shared" si="36"/>
        <v/>
      </c>
      <c r="F801" s="295" t="str">
        <f t="shared" si="37"/>
        <v>否</v>
      </c>
      <c r="G801" s="160" t="str">
        <f t="shared" si="38"/>
        <v>款</v>
      </c>
    </row>
    <row r="802" ht="36" hidden="1" customHeight="1" spans="1:7">
      <c r="A802" s="481">
        <v>2111201</v>
      </c>
      <c r="B802" s="327" t="s">
        <v>727</v>
      </c>
      <c r="C802" s="395">
        <f>VLOOKUP(A802,'[3]23'!$A:$C,3,FALSE)</f>
        <v>0</v>
      </c>
      <c r="D802" s="395">
        <f>VLOOKUP(A802,'[3]23'!$A:$F,6,FALSE)</f>
        <v>0</v>
      </c>
      <c r="E802" s="332" t="str">
        <f t="shared" si="36"/>
        <v/>
      </c>
      <c r="F802" s="295" t="str">
        <f t="shared" si="37"/>
        <v>否</v>
      </c>
      <c r="G802" s="160" t="str">
        <f t="shared" si="38"/>
        <v>项</v>
      </c>
    </row>
    <row r="803" ht="36" hidden="1" customHeight="1" spans="1:7">
      <c r="A803" s="472">
        <v>21113</v>
      </c>
      <c r="B803" s="323" t="s">
        <v>728</v>
      </c>
      <c r="C803" s="395">
        <f>VLOOKUP(A803,'[3]23'!$A:$C,3,FALSE)</f>
        <v>0</v>
      </c>
      <c r="D803" s="395">
        <f>VLOOKUP(A803,'[3]23'!$A:$F,6,FALSE)</f>
        <v>0</v>
      </c>
      <c r="E803" s="332" t="str">
        <f t="shared" si="36"/>
        <v/>
      </c>
      <c r="F803" s="295" t="str">
        <f t="shared" si="37"/>
        <v>否</v>
      </c>
      <c r="G803" s="160" t="str">
        <f t="shared" si="38"/>
        <v>款</v>
      </c>
    </row>
    <row r="804" ht="36" hidden="1" customHeight="1" spans="1:7">
      <c r="A804" s="481">
        <v>2111301</v>
      </c>
      <c r="B804" s="327" t="s">
        <v>729</v>
      </c>
      <c r="C804" s="395">
        <f>VLOOKUP(A804,'[3]23'!$A:$C,3,FALSE)</f>
        <v>0</v>
      </c>
      <c r="D804" s="395">
        <f>VLOOKUP(A804,'[3]23'!$A:$F,6,FALSE)</f>
        <v>0</v>
      </c>
      <c r="E804" s="332" t="str">
        <f t="shared" si="36"/>
        <v/>
      </c>
      <c r="F804" s="295" t="str">
        <f t="shared" si="37"/>
        <v>否</v>
      </c>
      <c r="G804" s="160" t="str">
        <f t="shared" si="38"/>
        <v>项</v>
      </c>
    </row>
    <row r="805" ht="36" hidden="1" customHeight="1" spans="1:7">
      <c r="A805" s="472">
        <v>21114</v>
      </c>
      <c r="B805" s="323" t="s">
        <v>730</v>
      </c>
      <c r="C805" s="395">
        <f>VLOOKUP(A805,'[3]23'!$A:$C,3,FALSE)</f>
        <v>0</v>
      </c>
      <c r="D805" s="395">
        <f>VLOOKUP(A805,'[3]23'!$A:$F,6,FALSE)</f>
        <v>0</v>
      </c>
      <c r="E805" s="332" t="str">
        <f t="shared" si="36"/>
        <v/>
      </c>
      <c r="F805" s="295" t="str">
        <f t="shared" si="37"/>
        <v>否</v>
      </c>
      <c r="G805" s="160" t="str">
        <f t="shared" si="38"/>
        <v>款</v>
      </c>
    </row>
    <row r="806" ht="36" hidden="1" customHeight="1" spans="1:7">
      <c r="A806" s="474">
        <v>2111401</v>
      </c>
      <c r="B806" s="327" t="s">
        <v>137</v>
      </c>
      <c r="C806" s="395">
        <f>VLOOKUP(A806,'[3]23'!$A:$C,3,FALSE)</f>
        <v>0</v>
      </c>
      <c r="D806" s="395">
        <f>VLOOKUP(A806,'[3]23'!$A:$F,6,FALSE)</f>
        <v>0</v>
      </c>
      <c r="E806" s="332" t="str">
        <f t="shared" si="36"/>
        <v/>
      </c>
      <c r="F806" s="295" t="str">
        <f t="shared" si="37"/>
        <v>否</v>
      </c>
      <c r="G806" s="160" t="str">
        <f t="shared" si="38"/>
        <v>项</v>
      </c>
    </row>
    <row r="807" ht="36" hidden="1" customHeight="1" spans="1:7">
      <c r="A807" s="474">
        <v>2111402</v>
      </c>
      <c r="B807" s="327" t="s">
        <v>138</v>
      </c>
      <c r="C807" s="395">
        <f>VLOOKUP(A807,'[3]23'!$A:$C,3,FALSE)</f>
        <v>0</v>
      </c>
      <c r="D807" s="395">
        <f>VLOOKUP(A807,'[3]23'!$A:$F,6,FALSE)</f>
        <v>0</v>
      </c>
      <c r="E807" s="332" t="str">
        <f t="shared" si="36"/>
        <v/>
      </c>
      <c r="F807" s="295" t="str">
        <f t="shared" si="37"/>
        <v>否</v>
      </c>
      <c r="G807" s="160" t="str">
        <f t="shared" si="38"/>
        <v>项</v>
      </c>
    </row>
    <row r="808" ht="36" hidden="1" customHeight="1" spans="1:7">
      <c r="A808" s="474">
        <v>2111403</v>
      </c>
      <c r="B808" s="327" t="s">
        <v>139</v>
      </c>
      <c r="C808" s="395">
        <f>VLOOKUP(A808,'[3]23'!$A:$C,3,FALSE)</f>
        <v>0</v>
      </c>
      <c r="D808" s="395">
        <f>VLOOKUP(A808,'[3]23'!$A:$F,6,FALSE)</f>
        <v>0</v>
      </c>
      <c r="E808" s="332" t="str">
        <f t="shared" si="36"/>
        <v/>
      </c>
      <c r="F808" s="295" t="str">
        <f t="shared" si="37"/>
        <v>否</v>
      </c>
      <c r="G808" s="160" t="str">
        <f t="shared" si="38"/>
        <v>项</v>
      </c>
    </row>
    <row r="809" ht="36" hidden="1" customHeight="1" spans="1:7">
      <c r="A809" s="474">
        <v>2111404</v>
      </c>
      <c r="B809" s="327" t="s">
        <v>731</v>
      </c>
      <c r="C809" s="395">
        <f>VLOOKUP(A809,'[3]23'!$A:$C,3,FALSE)</f>
        <v>0</v>
      </c>
      <c r="D809" s="395">
        <f>VLOOKUP(A809,'[3]23'!$A:$F,6,FALSE)</f>
        <v>0</v>
      </c>
      <c r="E809" s="332" t="str">
        <f t="shared" si="36"/>
        <v/>
      </c>
      <c r="F809" s="295" t="str">
        <f t="shared" si="37"/>
        <v>否</v>
      </c>
      <c r="G809" s="160" t="str">
        <f t="shared" si="38"/>
        <v>项</v>
      </c>
    </row>
    <row r="810" ht="36" hidden="1" customHeight="1" spans="1:7">
      <c r="A810" s="474">
        <v>2111405</v>
      </c>
      <c r="B810" s="327" t="s">
        <v>732</v>
      </c>
      <c r="C810" s="395">
        <f>VLOOKUP(A810,'[3]23'!$A:$C,3,FALSE)</f>
        <v>0</v>
      </c>
      <c r="D810" s="395">
        <f>VLOOKUP(A810,'[3]23'!$A:$F,6,FALSE)</f>
        <v>0</v>
      </c>
      <c r="E810" s="332" t="str">
        <f t="shared" si="36"/>
        <v/>
      </c>
      <c r="F810" s="295" t="str">
        <f t="shared" si="37"/>
        <v>否</v>
      </c>
      <c r="G810" s="160" t="str">
        <f t="shared" si="38"/>
        <v>项</v>
      </c>
    </row>
    <row r="811" ht="36" hidden="1" customHeight="1" spans="1:7">
      <c r="A811" s="474">
        <v>2111406</v>
      </c>
      <c r="B811" s="327" t="s">
        <v>733</v>
      </c>
      <c r="C811" s="395">
        <f>VLOOKUP(A811,'[3]23'!$A:$C,3,FALSE)</f>
        <v>0</v>
      </c>
      <c r="D811" s="395">
        <f>VLOOKUP(A811,'[3]23'!$A:$F,6,FALSE)</f>
        <v>0</v>
      </c>
      <c r="E811" s="332" t="str">
        <f t="shared" si="36"/>
        <v/>
      </c>
      <c r="F811" s="295" t="str">
        <f t="shared" si="37"/>
        <v>否</v>
      </c>
      <c r="G811" s="160" t="str">
        <f t="shared" si="38"/>
        <v>项</v>
      </c>
    </row>
    <row r="812" ht="36" hidden="1" customHeight="1" spans="1:7">
      <c r="A812" s="474">
        <v>2111407</v>
      </c>
      <c r="B812" s="327" t="s">
        <v>734</v>
      </c>
      <c r="C812" s="395">
        <f>VLOOKUP(A812,'[3]23'!$A:$C,3,FALSE)</f>
        <v>0</v>
      </c>
      <c r="D812" s="395">
        <f>VLOOKUP(A812,'[3]23'!$A:$F,6,FALSE)</f>
        <v>0</v>
      </c>
      <c r="E812" s="332" t="str">
        <f t="shared" si="36"/>
        <v/>
      </c>
      <c r="F812" s="295" t="str">
        <f t="shared" si="37"/>
        <v>否</v>
      </c>
      <c r="G812" s="160" t="str">
        <f t="shared" si="38"/>
        <v>项</v>
      </c>
    </row>
    <row r="813" ht="36" hidden="1" customHeight="1" spans="1:7">
      <c r="A813" s="474">
        <v>2111408</v>
      </c>
      <c r="B813" s="327" t="s">
        <v>735</v>
      </c>
      <c r="C813" s="395">
        <f>VLOOKUP(A813,'[3]23'!$A:$C,3,FALSE)</f>
        <v>0</v>
      </c>
      <c r="D813" s="395">
        <f>VLOOKUP(A813,'[3]23'!$A:$F,6,FALSE)</f>
        <v>0</v>
      </c>
      <c r="E813" s="332" t="str">
        <f t="shared" si="36"/>
        <v/>
      </c>
      <c r="F813" s="295" t="str">
        <f t="shared" si="37"/>
        <v>否</v>
      </c>
      <c r="G813" s="160" t="str">
        <f t="shared" si="38"/>
        <v>项</v>
      </c>
    </row>
    <row r="814" ht="36" hidden="1" customHeight="1" spans="1:7">
      <c r="A814" s="474">
        <v>2111409</v>
      </c>
      <c r="B814" s="327" t="s">
        <v>736</v>
      </c>
      <c r="C814" s="395">
        <f>VLOOKUP(A814,'[3]23'!$A:$C,3,FALSE)</f>
        <v>0</v>
      </c>
      <c r="D814" s="395">
        <f>VLOOKUP(A814,'[3]23'!$A:$F,6,FALSE)</f>
        <v>0</v>
      </c>
      <c r="E814" s="332" t="str">
        <f t="shared" si="36"/>
        <v/>
      </c>
      <c r="F814" s="295" t="str">
        <f t="shared" si="37"/>
        <v>否</v>
      </c>
      <c r="G814" s="160" t="str">
        <f t="shared" si="38"/>
        <v>项</v>
      </c>
    </row>
    <row r="815" ht="36" hidden="1" customHeight="1" spans="1:7">
      <c r="A815" s="474">
        <v>2111410</v>
      </c>
      <c r="B815" s="327" t="s">
        <v>737</v>
      </c>
      <c r="C815" s="395">
        <f>VLOOKUP(A815,'[3]23'!$A:$C,3,FALSE)</f>
        <v>0</v>
      </c>
      <c r="D815" s="395">
        <f>VLOOKUP(A815,'[3]23'!$A:$F,6,FALSE)</f>
        <v>0</v>
      </c>
      <c r="E815" s="332" t="str">
        <f t="shared" si="36"/>
        <v/>
      </c>
      <c r="F815" s="295" t="str">
        <f t="shared" si="37"/>
        <v>否</v>
      </c>
      <c r="G815" s="160" t="str">
        <f t="shared" si="38"/>
        <v>项</v>
      </c>
    </row>
    <row r="816" ht="36" hidden="1" customHeight="1" spans="1:7">
      <c r="A816" s="474">
        <v>2111411</v>
      </c>
      <c r="B816" s="327" t="s">
        <v>178</v>
      </c>
      <c r="C816" s="395">
        <f>VLOOKUP(A816,'[3]23'!$A:$C,3,FALSE)</f>
        <v>0</v>
      </c>
      <c r="D816" s="395">
        <f>VLOOKUP(A816,'[3]23'!$A:$F,6,FALSE)</f>
        <v>0</v>
      </c>
      <c r="E816" s="332" t="str">
        <f t="shared" si="36"/>
        <v/>
      </c>
      <c r="F816" s="295" t="str">
        <f t="shared" si="37"/>
        <v>否</v>
      </c>
      <c r="G816" s="160" t="str">
        <f t="shared" si="38"/>
        <v>项</v>
      </c>
    </row>
    <row r="817" ht="36" hidden="1" customHeight="1" spans="1:7">
      <c r="A817" s="474">
        <v>2111413</v>
      </c>
      <c r="B817" s="327" t="s">
        <v>738</v>
      </c>
      <c r="C817" s="395">
        <f>VLOOKUP(A817,'[3]23'!$A:$C,3,FALSE)</f>
        <v>0</v>
      </c>
      <c r="D817" s="395">
        <f>VLOOKUP(A817,'[3]23'!$A:$F,6,FALSE)</f>
        <v>0</v>
      </c>
      <c r="E817" s="332" t="str">
        <f t="shared" si="36"/>
        <v/>
      </c>
      <c r="F817" s="295" t="str">
        <f t="shared" si="37"/>
        <v>否</v>
      </c>
      <c r="G817" s="160" t="str">
        <f t="shared" si="38"/>
        <v>项</v>
      </c>
    </row>
    <row r="818" ht="36" hidden="1" customHeight="1" spans="1:7">
      <c r="A818" s="474">
        <v>2111450</v>
      </c>
      <c r="B818" s="327" t="s">
        <v>146</v>
      </c>
      <c r="C818" s="395">
        <f>VLOOKUP(A818,'[3]23'!$A:$C,3,FALSE)</f>
        <v>0</v>
      </c>
      <c r="D818" s="395">
        <f>VLOOKUP(A818,'[3]23'!$A:$F,6,FALSE)</f>
        <v>0</v>
      </c>
      <c r="E818" s="332" t="str">
        <f t="shared" si="36"/>
        <v/>
      </c>
      <c r="F818" s="295" t="str">
        <f t="shared" si="37"/>
        <v>否</v>
      </c>
      <c r="G818" s="160" t="str">
        <f t="shared" si="38"/>
        <v>项</v>
      </c>
    </row>
    <row r="819" ht="36" hidden="1" customHeight="1" spans="1:7">
      <c r="A819" s="474">
        <v>2111499</v>
      </c>
      <c r="B819" s="327" t="s">
        <v>739</v>
      </c>
      <c r="C819" s="395">
        <f>VLOOKUP(A819,'[3]23'!$A:$C,3,FALSE)</f>
        <v>0</v>
      </c>
      <c r="D819" s="395">
        <f>VLOOKUP(A819,'[3]23'!$A:$F,6,FALSE)</f>
        <v>0</v>
      </c>
      <c r="E819" s="332" t="str">
        <f t="shared" si="36"/>
        <v/>
      </c>
      <c r="F819" s="295" t="str">
        <f t="shared" si="37"/>
        <v>否</v>
      </c>
      <c r="G819" s="160" t="str">
        <f t="shared" si="38"/>
        <v>项</v>
      </c>
    </row>
    <row r="820" ht="36" hidden="1" customHeight="1" spans="1:7">
      <c r="A820" s="472">
        <v>21199</v>
      </c>
      <c r="B820" s="323" t="s">
        <v>740</v>
      </c>
      <c r="C820" s="395">
        <f>VLOOKUP(A820,'[3]23'!$A:$C,3,FALSE)</f>
        <v>0</v>
      </c>
      <c r="D820" s="395">
        <f>VLOOKUP(A820,'[3]23'!$A:$F,6,FALSE)</f>
        <v>0</v>
      </c>
      <c r="E820" s="332" t="str">
        <f t="shared" si="36"/>
        <v/>
      </c>
      <c r="F820" s="295" t="str">
        <f t="shared" si="37"/>
        <v>否</v>
      </c>
      <c r="G820" s="160" t="str">
        <f t="shared" si="38"/>
        <v>款</v>
      </c>
    </row>
    <row r="821" ht="36" hidden="1" customHeight="1" spans="1:7">
      <c r="A821" s="483">
        <v>2119999</v>
      </c>
      <c r="B821" s="490" t="s">
        <v>741</v>
      </c>
      <c r="C821" s="395">
        <f>VLOOKUP(A821,'[3]23'!$A:$C,3,FALSE)</f>
        <v>0</v>
      </c>
      <c r="D821" s="395">
        <f>VLOOKUP(A821,'[3]23'!$A:$F,6,FALSE)</f>
        <v>0</v>
      </c>
      <c r="E821" s="332" t="str">
        <f t="shared" si="36"/>
        <v/>
      </c>
      <c r="F821" s="295" t="str">
        <f t="shared" si="37"/>
        <v>否</v>
      </c>
      <c r="G821" s="160" t="str">
        <f t="shared" si="38"/>
        <v>项</v>
      </c>
    </row>
    <row r="822" ht="36" hidden="1" customHeight="1" spans="1:7">
      <c r="A822" s="484" t="s">
        <v>742</v>
      </c>
      <c r="B822" s="485" t="s">
        <v>277</v>
      </c>
      <c r="C822" s="395">
        <f>VLOOKUP(A822,'[3]23'!$A:$C,3,FALSE)</f>
        <v>0</v>
      </c>
      <c r="D822" s="395">
        <f>VLOOKUP(A822,'[3]23'!$A:$F,6,FALSE)</f>
        <v>0</v>
      </c>
      <c r="E822" s="332" t="str">
        <f t="shared" si="36"/>
        <v/>
      </c>
      <c r="F822" s="295" t="str">
        <f t="shared" si="37"/>
        <v>否</v>
      </c>
      <c r="G822" s="160" t="str">
        <f t="shared" si="38"/>
        <v>项</v>
      </c>
    </row>
    <row r="823" ht="36" customHeight="1" spans="1:7">
      <c r="A823" s="472">
        <v>212</v>
      </c>
      <c r="B823" s="323" t="s">
        <v>91</v>
      </c>
      <c r="C823" s="473">
        <f>VLOOKUP(A823,'[3]23'!$A:$C,3,FALSE)</f>
        <v>31067</v>
      </c>
      <c r="D823" s="473">
        <f>VLOOKUP(A823,'[3]23'!$A:$F,6,FALSE)</f>
        <v>22988</v>
      </c>
      <c r="E823" s="333">
        <f t="shared" si="36"/>
        <v>-0.2601</v>
      </c>
      <c r="F823" s="295" t="str">
        <f t="shared" si="37"/>
        <v>是</v>
      </c>
      <c r="G823" s="160" t="str">
        <f t="shared" si="38"/>
        <v>类</v>
      </c>
    </row>
    <row r="824" ht="36" customHeight="1" spans="1:7">
      <c r="A824" s="472">
        <v>21201</v>
      </c>
      <c r="B824" s="323" t="s">
        <v>743</v>
      </c>
      <c r="C824" s="473">
        <f>VLOOKUP(A824,'[3]23'!$A:$C,3,FALSE)</f>
        <v>1609</v>
      </c>
      <c r="D824" s="473">
        <f>VLOOKUP(A824,'[3]23'!$A:$F,6,FALSE)</f>
        <v>1501</v>
      </c>
      <c r="E824" s="333">
        <f t="shared" si="36"/>
        <v>-0.0671</v>
      </c>
      <c r="F824" s="295" t="str">
        <f t="shared" si="37"/>
        <v>是</v>
      </c>
      <c r="G824" s="160" t="str">
        <f t="shared" si="38"/>
        <v>款</v>
      </c>
    </row>
    <row r="825" ht="36" customHeight="1" spans="1:7">
      <c r="A825" s="474">
        <v>2120101</v>
      </c>
      <c r="B825" s="327" t="s">
        <v>137</v>
      </c>
      <c r="C825" s="473">
        <f>VLOOKUP(A825,'[3]23'!$A:$C,3,FALSE)</f>
        <v>1311</v>
      </c>
      <c r="D825" s="473">
        <f>VLOOKUP(A825,'[3]23'!$A:$F,6,FALSE)</f>
        <v>1336</v>
      </c>
      <c r="E825" s="333">
        <f t="shared" si="36"/>
        <v>0.0191</v>
      </c>
      <c r="F825" s="295" t="str">
        <f t="shared" si="37"/>
        <v>是</v>
      </c>
      <c r="G825" s="160" t="str">
        <f t="shared" si="38"/>
        <v>项</v>
      </c>
    </row>
    <row r="826" ht="36" customHeight="1" spans="1:7">
      <c r="A826" s="474">
        <v>2120102</v>
      </c>
      <c r="B826" s="327" t="s">
        <v>138</v>
      </c>
      <c r="C826" s="473">
        <f>VLOOKUP(A826,'[3]23'!$A:$C,3,FALSE)</f>
        <v>5</v>
      </c>
      <c r="D826" s="473">
        <f>VLOOKUP(A826,'[3]23'!$A:$F,6,FALSE)</f>
        <v>5</v>
      </c>
      <c r="E826" s="333">
        <f t="shared" si="36"/>
        <v>0</v>
      </c>
      <c r="F826" s="295" t="str">
        <f t="shared" si="37"/>
        <v>是</v>
      </c>
      <c r="G826" s="160" t="str">
        <f t="shared" si="38"/>
        <v>项</v>
      </c>
    </row>
    <row r="827" ht="36" hidden="1" customHeight="1" spans="1:7">
      <c r="A827" s="474">
        <v>2120103</v>
      </c>
      <c r="B827" s="327" t="s">
        <v>139</v>
      </c>
      <c r="C827" s="395">
        <f>VLOOKUP(A827,'[3]23'!$A:$C,3,FALSE)</f>
        <v>0</v>
      </c>
      <c r="D827" s="395">
        <f>VLOOKUP(A827,'[3]23'!$A:$F,6,FALSE)</f>
        <v>0</v>
      </c>
      <c r="E827" s="332" t="str">
        <f t="shared" si="36"/>
        <v/>
      </c>
      <c r="F827" s="295" t="str">
        <f t="shared" si="37"/>
        <v>否</v>
      </c>
      <c r="G827" s="160" t="str">
        <f t="shared" si="38"/>
        <v>项</v>
      </c>
    </row>
    <row r="828" ht="36" hidden="1" customHeight="1" spans="1:7">
      <c r="A828" s="474">
        <v>2120104</v>
      </c>
      <c r="B828" s="327" t="s">
        <v>744</v>
      </c>
      <c r="C828" s="395">
        <f>VLOOKUP(A828,'[3]23'!$A:$C,3,FALSE)</f>
        <v>0</v>
      </c>
      <c r="D828" s="395">
        <f>VLOOKUP(A828,'[3]23'!$A:$F,6,FALSE)</f>
        <v>0</v>
      </c>
      <c r="E828" s="332" t="str">
        <f t="shared" si="36"/>
        <v/>
      </c>
      <c r="F828" s="295" t="str">
        <f t="shared" si="37"/>
        <v>否</v>
      </c>
      <c r="G828" s="160" t="str">
        <f t="shared" si="38"/>
        <v>项</v>
      </c>
    </row>
    <row r="829" ht="36" hidden="1" customHeight="1" spans="1:7">
      <c r="A829" s="474">
        <v>2120105</v>
      </c>
      <c r="B829" s="327" t="s">
        <v>745</v>
      </c>
      <c r="C829" s="395">
        <f>VLOOKUP(A829,'[3]23'!$A:$C,3,FALSE)</f>
        <v>0</v>
      </c>
      <c r="D829" s="395">
        <f>VLOOKUP(A829,'[3]23'!$A:$F,6,FALSE)</f>
        <v>0</v>
      </c>
      <c r="E829" s="332" t="str">
        <f t="shared" si="36"/>
        <v/>
      </c>
      <c r="F829" s="295" t="str">
        <f t="shared" si="37"/>
        <v>否</v>
      </c>
      <c r="G829" s="160" t="str">
        <f t="shared" si="38"/>
        <v>项</v>
      </c>
    </row>
    <row r="830" ht="36" hidden="1" customHeight="1" spans="1:7">
      <c r="A830" s="474">
        <v>2120106</v>
      </c>
      <c r="B830" s="327" t="s">
        <v>746</v>
      </c>
      <c r="C830" s="395">
        <f>VLOOKUP(A830,'[3]23'!$A:$C,3,FALSE)</f>
        <v>0</v>
      </c>
      <c r="D830" s="395">
        <f>VLOOKUP(A830,'[3]23'!$A:$F,6,FALSE)</f>
        <v>0</v>
      </c>
      <c r="E830" s="332" t="str">
        <f t="shared" si="36"/>
        <v/>
      </c>
      <c r="F830" s="295" t="str">
        <f t="shared" si="37"/>
        <v>否</v>
      </c>
      <c r="G830" s="160" t="str">
        <f t="shared" si="38"/>
        <v>项</v>
      </c>
    </row>
    <row r="831" ht="36" hidden="1" customHeight="1" spans="1:7">
      <c r="A831" s="474">
        <v>2120107</v>
      </c>
      <c r="B831" s="327" t="s">
        <v>747</v>
      </c>
      <c r="C831" s="395">
        <f>VLOOKUP(A831,'[3]23'!$A:$C,3,FALSE)</f>
        <v>0</v>
      </c>
      <c r="D831" s="395">
        <f>VLOOKUP(A831,'[3]23'!$A:$F,6,FALSE)</f>
        <v>0</v>
      </c>
      <c r="E831" s="332" t="str">
        <f t="shared" si="36"/>
        <v/>
      </c>
      <c r="F831" s="295" t="str">
        <f t="shared" si="37"/>
        <v>否</v>
      </c>
      <c r="G831" s="160" t="str">
        <f t="shared" si="38"/>
        <v>项</v>
      </c>
    </row>
    <row r="832" ht="36" hidden="1" customHeight="1" spans="1:7">
      <c r="A832" s="474">
        <v>2120109</v>
      </c>
      <c r="B832" s="327" t="s">
        <v>748</v>
      </c>
      <c r="C832" s="395">
        <f>VLOOKUP(A832,'[3]23'!$A:$C,3,FALSE)</f>
        <v>0</v>
      </c>
      <c r="D832" s="395">
        <f>VLOOKUP(A832,'[3]23'!$A:$F,6,FALSE)</f>
        <v>0</v>
      </c>
      <c r="E832" s="332" t="str">
        <f t="shared" si="36"/>
        <v/>
      </c>
      <c r="F832" s="295" t="str">
        <f t="shared" si="37"/>
        <v>否</v>
      </c>
      <c r="G832" s="160" t="str">
        <f t="shared" si="38"/>
        <v>项</v>
      </c>
    </row>
    <row r="833" ht="36" hidden="1" customHeight="1" spans="1:7">
      <c r="A833" s="474">
        <v>2120110</v>
      </c>
      <c r="B833" s="327" t="s">
        <v>749</v>
      </c>
      <c r="C833" s="395">
        <f>VLOOKUP(A833,'[3]23'!$A:$C,3,FALSE)</f>
        <v>0</v>
      </c>
      <c r="D833" s="395">
        <f>VLOOKUP(A833,'[3]23'!$A:$F,6,FALSE)</f>
        <v>0</v>
      </c>
      <c r="E833" s="332" t="str">
        <f t="shared" si="36"/>
        <v/>
      </c>
      <c r="F833" s="295" t="str">
        <f t="shared" si="37"/>
        <v>否</v>
      </c>
      <c r="G833" s="160" t="str">
        <f t="shared" si="38"/>
        <v>项</v>
      </c>
    </row>
    <row r="834" ht="36" customHeight="1" spans="1:7">
      <c r="A834" s="474">
        <v>2120199</v>
      </c>
      <c r="B834" s="327" t="s">
        <v>750</v>
      </c>
      <c r="C834" s="473">
        <f>VLOOKUP(A834,'[3]23'!$A:$C,3,FALSE)</f>
        <v>293</v>
      </c>
      <c r="D834" s="473">
        <f>VLOOKUP(A834,'[3]23'!$A:$F,6,FALSE)</f>
        <v>160</v>
      </c>
      <c r="E834" s="333">
        <f t="shared" si="36"/>
        <v>-0.4539</v>
      </c>
      <c r="F834" s="295" t="str">
        <f t="shared" si="37"/>
        <v>是</v>
      </c>
      <c r="G834" s="160" t="str">
        <f t="shared" si="38"/>
        <v>项</v>
      </c>
    </row>
    <row r="835" ht="36" customHeight="1" spans="1:7">
      <c r="A835" s="472">
        <v>21202</v>
      </c>
      <c r="B835" s="323" t="s">
        <v>751</v>
      </c>
      <c r="C835" s="473">
        <f>VLOOKUP(A835,'[3]23'!$A:$C,3,FALSE)</f>
        <v>33</v>
      </c>
      <c r="D835" s="473">
        <f>VLOOKUP(A835,'[3]23'!$A:$F,6,FALSE)</f>
        <v>33</v>
      </c>
      <c r="E835" s="333">
        <f t="shared" si="36"/>
        <v>0</v>
      </c>
      <c r="F835" s="295" t="str">
        <f t="shared" si="37"/>
        <v>是</v>
      </c>
      <c r="G835" s="160" t="str">
        <f t="shared" si="38"/>
        <v>款</v>
      </c>
    </row>
    <row r="836" ht="36" customHeight="1" spans="1:7">
      <c r="A836" s="477">
        <v>2120201</v>
      </c>
      <c r="B836" s="486" t="s">
        <v>752</v>
      </c>
      <c r="C836" s="473">
        <f>VLOOKUP(A836,'[3]23'!$A:$C,3,FALSE)</f>
        <v>33</v>
      </c>
      <c r="D836" s="473">
        <f>VLOOKUP(A836,'[3]23'!$A:$F,6,FALSE)</f>
        <v>33</v>
      </c>
      <c r="E836" s="333">
        <f t="shared" ref="E836:E899" si="39">IFERROR(D836/C836-1,"")</f>
        <v>0</v>
      </c>
      <c r="F836" s="295" t="str">
        <f t="shared" ref="F836:F899" si="40">IF(LEN(A836)=3,"是",IF(B836&lt;&gt;"",IF(SUM(C836:D836)&lt;&gt;0,"是","否"),"是"))</f>
        <v>是</v>
      </c>
      <c r="G836" s="160" t="str">
        <f t="shared" ref="G836:G899" si="41">IF(LEN(A836)=3,"类",IF(LEN(A836)=5,"款","项"))</f>
        <v>项</v>
      </c>
    </row>
    <row r="837" ht="36" customHeight="1" spans="1:7">
      <c r="A837" s="472">
        <v>21203</v>
      </c>
      <c r="B837" s="323" t="s">
        <v>753</v>
      </c>
      <c r="C837" s="473">
        <f>VLOOKUP(A837,'[3]23'!$A:$C,3,FALSE)</f>
        <v>5612</v>
      </c>
      <c r="D837" s="473">
        <f>VLOOKUP(A837,'[3]23'!$A:$F,6,FALSE)</f>
        <v>4300</v>
      </c>
      <c r="E837" s="333">
        <f t="shared" si="39"/>
        <v>-0.2338</v>
      </c>
      <c r="F837" s="295" t="str">
        <f t="shared" si="40"/>
        <v>是</v>
      </c>
      <c r="G837" s="160" t="str">
        <f t="shared" si="41"/>
        <v>款</v>
      </c>
    </row>
    <row r="838" ht="36" customHeight="1" spans="1:7">
      <c r="A838" s="474">
        <v>2120303</v>
      </c>
      <c r="B838" s="327" t="s">
        <v>754</v>
      </c>
      <c r="C838" s="473">
        <f>VLOOKUP(A838,'[3]23'!$A:$C,3,FALSE)</f>
        <v>5221</v>
      </c>
      <c r="D838" s="473">
        <f>VLOOKUP(A838,'[3]23'!$A:$F,6,FALSE)</f>
        <v>4000</v>
      </c>
      <c r="E838" s="333">
        <f t="shared" si="39"/>
        <v>-0.2339</v>
      </c>
      <c r="F838" s="295" t="str">
        <f t="shared" si="40"/>
        <v>是</v>
      </c>
      <c r="G838" s="160" t="str">
        <f t="shared" si="41"/>
        <v>项</v>
      </c>
    </row>
    <row r="839" ht="36" customHeight="1" spans="1:7">
      <c r="A839" s="474">
        <v>2120399</v>
      </c>
      <c r="B839" s="327" t="s">
        <v>755</v>
      </c>
      <c r="C839" s="473">
        <f>VLOOKUP(A839,'[3]23'!$A:$C,3,FALSE)</f>
        <v>391</v>
      </c>
      <c r="D839" s="473">
        <f>VLOOKUP(A839,'[3]23'!$A:$F,6,FALSE)</f>
        <v>300</v>
      </c>
      <c r="E839" s="333">
        <f t="shared" si="39"/>
        <v>-0.2327</v>
      </c>
      <c r="F839" s="295" t="str">
        <f t="shared" si="40"/>
        <v>是</v>
      </c>
      <c r="G839" s="160" t="str">
        <f t="shared" si="41"/>
        <v>项</v>
      </c>
    </row>
    <row r="840" ht="36" customHeight="1" spans="1:7">
      <c r="A840" s="472">
        <v>21205</v>
      </c>
      <c r="B840" s="323" t="s">
        <v>756</v>
      </c>
      <c r="C840" s="473">
        <f>VLOOKUP(A840,'[3]23'!$A:$C,3,FALSE)</f>
        <v>1593</v>
      </c>
      <c r="D840" s="473">
        <f>VLOOKUP(A840,'[3]23'!$A:$F,6,FALSE)</f>
        <v>1593</v>
      </c>
      <c r="E840" s="333">
        <f t="shared" si="39"/>
        <v>0</v>
      </c>
      <c r="F840" s="295" t="str">
        <f t="shared" si="40"/>
        <v>是</v>
      </c>
      <c r="G840" s="160" t="str">
        <f t="shared" si="41"/>
        <v>款</v>
      </c>
    </row>
    <row r="841" ht="36" customHeight="1" spans="1:7">
      <c r="A841" s="477">
        <v>2120501</v>
      </c>
      <c r="B841" s="486" t="s">
        <v>757</v>
      </c>
      <c r="C841" s="473">
        <f>VLOOKUP(A841,'[3]23'!$A:$C,3,FALSE)</f>
        <v>1593</v>
      </c>
      <c r="D841" s="473">
        <f>VLOOKUP(A841,'[3]23'!$A:$F,6,FALSE)</f>
        <v>1000</v>
      </c>
      <c r="E841" s="333">
        <f t="shared" si="39"/>
        <v>-0.3723</v>
      </c>
      <c r="F841" s="295" t="str">
        <f t="shared" si="40"/>
        <v>是</v>
      </c>
      <c r="G841" s="160" t="str">
        <f t="shared" si="41"/>
        <v>项</v>
      </c>
    </row>
    <row r="842" ht="36" hidden="1" customHeight="1" spans="1:7">
      <c r="A842" s="472">
        <v>21206</v>
      </c>
      <c r="B842" s="323" t="s">
        <v>758</v>
      </c>
      <c r="C842" s="395">
        <f>VLOOKUP(A842,'[3]23'!$A:$C,3,FALSE)</f>
        <v>0</v>
      </c>
      <c r="D842" s="395">
        <f>VLOOKUP(A842,'[3]23'!$A:$F,6,FALSE)</f>
        <v>0</v>
      </c>
      <c r="E842" s="332" t="str">
        <f t="shared" si="39"/>
        <v/>
      </c>
      <c r="F842" s="295" t="str">
        <f t="shared" si="40"/>
        <v>否</v>
      </c>
      <c r="G842" s="160" t="str">
        <f t="shared" si="41"/>
        <v>款</v>
      </c>
    </row>
    <row r="843" ht="36" hidden="1" customHeight="1" spans="1:7">
      <c r="A843" s="477">
        <v>2120601</v>
      </c>
      <c r="B843" s="486" t="s">
        <v>759</v>
      </c>
      <c r="C843" s="395">
        <f>VLOOKUP(A843,'[3]23'!$A:$C,3,FALSE)</f>
        <v>0</v>
      </c>
      <c r="D843" s="395">
        <f>VLOOKUP(A843,'[3]23'!$A:$F,6,FALSE)</f>
        <v>0</v>
      </c>
      <c r="E843" s="332" t="str">
        <f t="shared" si="39"/>
        <v/>
      </c>
      <c r="F843" s="295" t="str">
        <f t="shared" si="40"/>
        <v>否</v>
      </c>
      <c r="G843" s="160" t="str">
        <f t="shared" si="41"/>
        <v>项</v>
      </c>
    </row>
    <row r="844" ht="36" customHeight="1" spans="1:7">
      <c r="A844" s="472">
        <v>21299</v>
      </c>
      <c r="B844" s="323" t="s">
        <v>760</v>
      </c>
      <c r="C844" s="473">
        <f>VLOOKUP(A844,'[3]23'!$A:$C,3,FALSE)</f>
        <v>22220</v>
      </c>
      <c r="D844" s="473">
        <f>VLOOKUP(A844,'[3]23'!$A:$F,6,FALSE)</f>
        <v>15561</v>
      </c>
      <c r="E844" s="333">
        <f t="shared" si="39"/>
        <v>-0.2997</v>
      </c>
      <c r="F844" s="295" t="str">
        <f t="shared" si="40"/>
        <v>是</v>
      </c>
      <c r="G844" s="160" t="str">
        <f t="shared" si="41"/>
        <v>款</v>
      </c>
    </row>
    <row r="845" ht="36" customHeight="1" spans="1:7">
      <c r="A845" s="477">
        <v>2129999</v>
      </c>
      <c r="B845" s="486" t="s">
        <v>761</v>
      </c>
      <c r="C845" s="473">
        <f>VLOOKUP(A845,'[3]23'!$A:$C,3,FALSE)</f>
        <v>22220</v>
      </c>
      <c r="D845" s="473">
        <f>VLOOKUP(A845,'[3]23'!$A:$F,6,FALSE)</f>
        <v>5000</v>
      </c>
      <c r="E845" s="333">
        <f t="shared" si="39"/>
        <v>-0.775</v>
      </c>
      <c r="F845" s="295" t="str">
        <f t="shared" si="40"/>
        <v>是</v>
      </c>
      <c r="G845" s="160" t="str">
        <f t="shared" si="41"/>
        <v>项</v>
      </c>
    </row>
    <row r="846" ht="36" hidden="1" customHeight="1" spans="1:7">
      <c r="A846" s="478" t="s">
        <v>762</v>
      </c>
      <c r="B846" s="485" t="s">
        <v>277</v>
      </c>
      <c r="C846" s="395">
        <f>VLOOKUP(A846,'[3]23'!$A:$C,3,FALSE)</f>
        <v>0</v>
      </c>
      <c r="D846" s="395">
        <f>VLOOKUP(A846,'[3]23'!$A:$F,6,FALSE)</f>
        <v>0</v>
      </c>
      <c r="E846" s="332" t="str">
        <f t="shared" si="39"/>
        <v/>
      </c>
      <c r="F846" s="295" t="str">
        <f t="shared" si="40"/>
        <v>否</v>
      </c>
      <c r="G846" s="160" t="str">
        <f t="shared" si="41"/>
        <v>项</v>
      </c>
    </row>
    <row r="847" ht="36" customHeight="1" spans="1:7">
      <c r="A847" s="472">
        <v>213</v>
      </c>
      <c r="B847" s="323" t="s">
        <v>93</v>
      </c>
      <c r="C847" s="473">
        <f>VLOOKUP(A847,'[3]23'!$A:$C,3,FALSE)</f>
        <v>48244</v>
      </c>
      <c r="D847" s="473">
        <f>VLOOKUP(A847,'[3]23'!$A:$F,6,FALSE)</f>
        <v>42328</v>
      </c>
      <c r="E847" s="333">
        <f t="shared" si="39"/>
        <v>-0.1226</v>
      </c>
      <c r="F847" s="295" t="str">
        <f t="shared" si="40"/>
        <v>是</v>
      </c>
      <c r="G847" s="160" t="str">
        <f t="shared" si="41"/>
        <v>类</v>
      </c>
    </row>
    <row r="848" ht="36" customHeight="1" spans="1:7">
      <c r="A848" s="472">
        <v>21301</v>
      </c>
      <c r="B848" s="323" t="s">
        <v>763</v>
      </c>
      <c r="C848" s="473">
        <f>VLOOKUP(A848,'[3]23'!$A:$C,3,FALSE)</f>
        <v>22135</v>
      </c>
      <c r="D848" s="473">
        <f>VLOOKUP(A848,'[3]23'!$A:$F,6,FALSE)</f>
        <v>18598</v>
      </c>
      <c r="E848" s="333">
        <f t="shared" si="39"/>
        <v>-0.1598</v>
      </c>
      <c r="F848" s="295" t="str">
        <f t="shared" si="40"/>
        <v>是</v>
      </c>
      <c r="G848" s="160" t="str">
        <f t="shared" si="41"/>
        <v>款</v>
      </c>
    </row>
    <row r="849" ht="36" customHeight="1" spans="1:7">
      <c r="A849" s="474">
        <v>2130101</v>
      </c>
      <c r="B849" s="327" t="s">
        <v>137</v>
      </c>
      <c r="C849" s="473">
        <f>VLOOKUP(A849,'[3]23'!$A:$C,3,FALSE)</f>
        <v>2078</v>
      </c>
      <c r="D849" s="473">
        <f>VLOOKUP(A849,'[3]23'!$A:$F,6,FALSE)</f>
        <v>2902</v>
      </c>
      <c r="E849" s="333">
        <f t="shared" si="39"/>
        <v>0.3965</v>
      </c>
      <c r="F849" s="295" t="str">
        <f t="shared" si="40"/>
        <v>是</v>
      </c>
      <c r="G849" s="160" t="str">
        <f t="shared" si="41"/>
        <v>项</v>
      </c>
    </row>
    <row r="850" ht="36" hidden="1" customHeight="1" spans="1:7">
      <c r="A850" s="474">
        <v>2130102</v>
      </c>
      <c r="B850" s="327" t="s">
        <v>138</v>
      </c>
      <c r="C850" s="395">
        <f>VLOOKUP(A850,'[3]23'!$A:$C,3,FALSE)</f>
        <v>0</v>
      </c>
      <c r="D850" s="395">
        <f>VLOOKUP(A850,'[3]23'!$A:$F,6,FALSE)</f>
        <v>0</v>
      </c>
      <c r="E850" s="332" t="str">
        <f t="shared" si="39"/>
        <v/>
      </c>
      <c r="F850" s="295" t="str">
        <f t="shared" si="40"/>
        <v>否</v>
      </c>
      <c r="G850" s="160" t="str">
        <f t="shared" si="41"/>
        <v>项</v>
      </c>
    </row>
    <row r="851" ht="36" hidden="1" customHeight="1" spans="1:7">
      <c r="A851" s="474">
        <v>2130103</v>
      </c>
      <c r="B851" s="327" t="s">
        <v>139</v>
      </c>
      <c r="C851" s="395">
        <f>VLOOKUP(A851,'[3]23'!$A:$C,3,FALSE)</f>
        <v>0</v>
      </c>
      <c r="D851" s="395">
        <f>VLOOKUP(A851,'[3]23'!$A:$F,6,FALSE)</f>
        <v>0</v>
      </c>
      <c r="E851" s="332" t="str">
        <f t="shared" si="39"/>
        <v/>
      </c>
      <c r="F851" s="295" t="str">
        <f t="shared" si="40"/>
        <v>否</v>
      </c>
      <c r="G851" s="160" t="str">
        <f t="shared" si="41"/>
        <v>项</v>
      </c>
    </row>
    <row r="852" ht="36" customHeight="1" spans="1:7">
      <c r="A852" s="474">
        <v>2130104</v>
      </c>
      <c r="B852" s="327" t="s">
        <v>146</v>
      </c>
      <c r="C852" s="473">
        <f>VLOOKUP(A852,'[3]23'!$A:$C,3,FALSE)</f>
        <v>878</v>
      </c>
      <c r="D852" s="473">
        <f>VLOOKUP(A852,'[3]23'!$A:$F,6,FALSE)</f>
        <v>822</v>
      </c>
      <c r="E852" s="333">
        <f t="shared" si="39"/>
        <v>-0.0638</v>
      </c>
      <c r="F852" s="295" t="str">
        <f t="shared" si="40"/>
        <v>是</v>
      </c>
      <c r="G852" s="160" t="str">
        <f t="shared" si="41"/>
        <v>项</v>
      </c>
    </row>
    <row r="853" ht="36" hidden="1" customHeight="1" spans="1:7">
      <c r="A853" s="474">
        <v>2130105</v>
      </c>
      <c r="B853" s="327" t="s">
        <v>764</v>
      </c>
      <c r="C853" s="395">
        <f>VLOOKUP(A853,'[3]23'!$A:$C,3,FALSE)</f>
        <v>0</v>
      </c>
      <c r="D853" s="395">
        <f>VLOOKUP(A853,'[3]23'!$A:$F,6,FALSE)</f>
        <v>0</v>
      </c>
      <c r="E853" s="332" t="str">
        <f t="shared" si="39"/>
        <v/>
      </c>
      <c r="F853" s="295" t="str">
        <f t="shared" si="40"/>
        <v>否</v>
      </c>
      <c r="G853" s="160" t="str">
        <f t="shared" si="41"/>
        <v>项</v>
      </c>
    </row>
    <row r="854" ht="36" customHeight="1" spans="1:7">
      <c r="A854" s="474">
        <v>2130106</v>
      </c>
      <c r="B854" s="327" t="s">
        <v>765</v>
      </c>
      <c r="C854" s="473">
        <f>VLOOKUP(A854,'[3]23'!$A:$C,3,FALSE)</f>
        <v>451</v>
      </c>
      <c r="D854" s="473">
        <f>VLOOKUP(A854,'[3]23'!$A:$F,6,FALSE)</f>
        <v>451</v>
      </c>
      <c r="E854" s="333">
        <f t="shared" si="39"/>
        <v>0</v>
      </c>
      <c r="F854" s="295" t="str">
        <f t="shared" si="40"/>
        <v>是</v>
      </c>
      <c r="G854" s="160" t="str">
        <f t="shared" si="41"/>
        <v>项</v>
      </c>
    </row>
    <row r="855" ht="36" customHeight="1" spans="1:7">
      <c r="A855" s="474">
        <v>2130108</v>
      </c>
      <c r="B855" s="327" t="s">
        <v>766</v>
      </c>
      <c r="C855" s="473">
        <f>VLOOKUP(A855,'[3]23'!$A:$C,3,FALSE)</f>
        <v>64</v>
      </c>
      <c r="D855" s="473">
        <f>VLOOKUP(A855,'[3]23'!$A:$F,6,FALSE)</f>
        <v>64</v>
      </c>
      <c r="E855" s="333">
        <f t="shared" si="39"/>
        <v>0</v>
      </c>
      <c r="F855" s="295" t="str">
        <f t="shared" si="40"/>
        <v>是</v>
      </c>
      <c r="G855" s="160" t="str">
        <f t="shared" si="41"/>
        <v>项</v>
      </c>
    </row>
    <row r="856" ht="36" customHeight="1" spans="1:7">
      <c r="A856" s="474">
        <v>2130109</v>
      </c>
      <c r="B856" s="327" t="s">
        <v>767</v>
      </c>
      <c r="C856" s="473">
        <f>VLOOKUP(A856,'[3]23'!$A:$C,3,FALSE)</f>
        <v>29</v>
      </c>
      <c r="D856" s="473">
        <f>VLOOKUP(A856,'[3]23'!$A:$F,6,FALSE)</f>
        <v>31</v>
      </c>
      <c r="E856" s="333">
        <f t="shared" si="39"/>
        <v>0.069</v>
      </c>
      <c r="F856" s="295" t="str">
        <f t="shared" si="40"/>
        <v>是</v>
      </c>
      <c r="G856" s="160" t="str">
        <f t="shared" si="41"/>
        <v>项</v>
      </c>
    </row>
    <row r="857" ht="36" hidden="1" customHeight="1" spans="1:7">
      <c r="A857" s="474">
        <v>2130110</v>
      </c>
      <c r="B857" s="327" t="s">
        <v>768</v>
      </c>
      <c r="C857" s="395">
        <f>VLOOKUP(A857,'[3]23'!$A:$C,3,FALSE)</f>
        <v>0</v>
      </c>
      <c r="D857" s="395">
        <f>VLOOKUP(A857,'[3]23'!$A:$F,6,FALSE)</f>
        <v>0</v>
      </c>
      <c r="E857" s="332" t="str">
        <f t="shared" si="39"/>
        <v/>
      </c>
      <c r="F857" s="295" t="str">
        <f t="shared" si="40"/>
        <v>否</v>
      </c>
      <c r="G857" s="160" t="str">
        <f t="shared" si="41"/>
        <v>项</v>
      </c>
    </row>
    <row r="858" ht="36" hidden="1" customHeight="1" spans="1:7">
      <c r="A858" s="474">
        <v>2130111</v>
      </c>
      <c r="B858" s="327" t="s">
        <v>769</v>
      </c>
      <c r="C858" s="395">
        <f>VLOOKUP(A858,'[3]23'!$A:$C,3,FALSE)</f>
        <v>0</v>
      </c>
      <c r="D858" s="395">
        <f>VLOOKUP(A858,'[3]23'!$A:$F,6,FALSE)</f>
        <v>0</v>
      </c>
      <c r="E858" s="332" t="str">
        <f t="shared" si="39"/>
        <v/>
      </c>
      <c r="F858" s="295" t="str">
        <f t="shared" si="40"/>
        <v>否</v>
      </c>
      <c r="G858" s="160" t="str">
        <f t="shared" si="41"/>
        <v>项</v>
      </c>
    </row>
    <row r="859" ht="36" hidden="1" customHeight="1" spans="1:7">
      <c r="A859" s="474">
        <v>2130112</v>
      </c>
      <c r="B859" s="327" t="s">
        <v>770</v>
      </c>
      <c r="C859" s="395">
        <f>VLOOKUP(A859,'[3]23'!$A:$C,3,FALSE)</f>
        <v>0</v>
      </c>
      <c r="D859" s="395">
        <f>VLOOKUP(A859,'[3]23'!$A:$F,6,FALSE)</f>
        <v>0</v>
      </c>
      <c r="E859" s="332" t="str">
        <f t="shared" si="39"/>
        <v/>
      </c>
      <c r="F859" s="295" t="str">
        <f t="shared" si="40"/>
        <v>否</v>
      </c>
      <c r="G859" s="160" t="str">
        <f t="shared" si="41"/>
        <v>项</v>
      </c>
    </row>
    <row r="860" ht="36" hidden="1" customHeight="1" spans="1:7">
      <c r="A860" s="474">
        <v>2130114</v>
      </c>
      <c r="B860" s="327" t="s">
        <v>771</v>
      </c>
      <c r="C860" s="395">
        <f>VLOOKUP(A860,'[3]23'!$A:$C,3,FALSE)</f>
        <v>0</v>
      </c>
      <c r="D860" s="395">
        <f>VLOOKUP(A860,'[3]23'!$A:$F,6,FALSE)</f>
        <v>0</v>
      </c>
      <c r="E860" s="332" t="str">
        <f t="shared" si="39"/>
        <v/>
      </c>
      <c r="F860" s="295" t="str">
        <f t="shared" si="40"/>
        <v>否</v>
      </c>
      <c r="G860" s="160" t="str">
        <f t="shared" si="41"/>
        <v>项</v>
      </c>
    </row>
    <row r="861" ht="36" customHeight="1" spans="1:7">
      <c r="A861" s="474">
        <v>2130119</v>
      </c>
      <c r="B861" s="327" t="s">
        <v>772</v>
      </c>
      <c r="C861" s="473">
        <f>VLOOKUP(A861,'[3]23'!$A:$C,3,FALSE)</f>
        <v>88</v>
      </c>
      <c r="D861" s="473">
        <f>VLOOKUP(A861,'[3]23'!$A:$F,6,FALSE)</f>
        <v>88</v>
      </c>
      <c r="E861" s="333">
        <f t="shared" si="39"/>
        <v>0</v>
      </c>
      <c r="F861" s="295" t="str">
        <f t="shared" si="40"/>
        <v>是</v>
      </c>
      <c r="G861" s="160" t="str">
        <f t="shared" si="41"/>
        <v>项</v>
      </c>
    </row>
    <row r="862" ht="36" hidden="1" customHeight="1" spans="1:7">
      <c r="A862" s="474">
        <v>2130120</v>
      </c>
      <c r="B862" s="327" t="s">
        <v>773</v>
      </c>
      <c r="C862" s="395">
        <f>VLOOKUP(A862,'[3]23'!$A:$C,3,FALSE)</f>
        <v>0</v>
      </c>
      <c r="D862" s="395">
        <f>VLOOKUP(A862,'[3]23'!$A:$F,6,FALSE)</f>
        <v>0</v>
      </c>
      <c r="E862" s="332" t="str">
        <f t="shared" si="39"/>
        <v/>
      </c>
      <c r="F862" s="295" t="str">
        <f t="shared" si="40"/>
        <v>否</v>
      </c>
      <c r="G862" s="160" t="str">
        <f t="shared" si="41"/>
        <v>项</v>
      </c>
    </row>
    <row r="863" ht="36" hidden="1" customHeight="1" spans="1:7">
      <c r="A863" s="474">
        <v>2130121</v>
      </c>
      <c r="B863" s="327" t="s">
        <v>774</v>
      </c>
      <c r="C863" s="395">
        <f>VLOOKUP(A863,'[3]23'!$A:$C,3,FALSE)</f>
        <v>0</v>
      </c>
      <c r="D863" s="395">
        <f>VLOOKUP(A863,'[3]23'!$A:$F,6,FALSE)</f>
        <v>0</v>
      </c>
      <c r="E863" s="332" t="str">
        <f t="shared" si="39"/>
        <v/>
      </c>
      <c r="F863" s="295" t="str">
        <f t="shared" si="40"/>
        <v>否</v>
      </c>
      <c r="G863" s="160" t="str">
        <f t="shared" si="41"/>
        <v>项</v>
      </c>
    </row>
    <row r="864" ht="36" customHeight="1" spans="1:7">
      <c r="A864" s="474">
        <v>2130122</v>
      </c>
      <c r="B864" s="327" t="s">
        <v>775</v>
      </c>
      <c r="C864" s="473">
        <f>VLOOKUP(A864,'[3]23'!$A:$C,3,FALSE)</f>
        <v>1234</v>
      </c>
      <c r="D864" s="473">
        <f>VLOOKUP(A864,'[3]23'!$A:$F,6,FALSE)</f>
        <v>1200</v>
      </c>
      <c r="E864" s="333">
        <f t="shared" si="39"/>
        <v>-0.0276</v>
      </c>
      <c r="F864" s="295" t="str">
        <f t="shared" si="40"/>
        <v>是</v>
      </c>
      <c r="G864" s="160" t="str">
        <f t="shared" si="41"/>
        <v>项</v>
      </c>
    </row>
    <row r="865" ht="36" customHeight="1" spans="1:7">
      <c r="A865" s="474">
        <v>2130124</v>
      </c>
      <c r="B865" s="327" t="s">
        <v>776</v>
      </c>
      <c r="C865" s="473">
        <f>VLOOKUP(A865,'[3]23'!$A:$C,3,FALSE)</f>
        <v>16</v>
      </c>
      <c r="D865" s="473">
        <f>VLOOKUP(A865,'[3]23'!$A:$F,6,FALSE)</f>
        <v>16</v>
      </c>
      <c r="E865" s="333">
        <f t="shared" si="39"/>
        <v>0</v>
      </c>
      <c r="F865" s="295" t="str">
        <f t="shared" si="40"/>
        <v>是</v>
      </c>
      <c r="G865" s="160" t="str">
        <f t="shared" si="41"/>
        <v>项</v>
      </c>
    </row>
    <row r="866" ht="36" customHeight="1" spans="1:7">
      <c r="A866" s="474">
        <v>2130125</v>
      </c>
      <c r="B866" s="327" t="s">
        <v>777</v>
      </c>
      <c r="C866" s="473">
        <f>VLOOKUP(A866,'[3]23'!$A:$C,3,FALSE)</f>
        <v>1112</v>
      </c>
      <c r="D866" s="473">
        <f>VLOOKUP(A866,'[3]23'!$A:$F,6,FALSE)</f>
        <v>1112</v>
      </c>
      <c r="E866" s="333">
        <f t="shared" si="39"/>
        <v>0</v>
      </c>
      <c r="F866" s="295" t="str">
        <f t="shared" si="40"/>
        <v>是</v>
      </c>
      <c r="G866" s="160" t="str">
        <f t="shared" si="41"/>
        <v>项</v>
      </c>
    </row>
    <row r="867" ht="36" customHeight="1" spans="1:7">
      <c r="A867" s="474">
        <v>2130126</v>
      </c>
      <c r="B867" s="327" t="s">
        <v>778</v>
      </c>
      <c r="C867" s="473">
        <f>VLOOKUP(A867,'[3]23'!$A:$C,3,FALSE)</f>
        <v>1092</v>
      </c>
      <c r="D867" s="473">
        <f>VLOOKUP(A867,'[3]23'!$A:$F,6,FALSE)</f>
        <v>1000</v>
      </c>
      <c r="E867" s="333">
        <f t="shared" si="39"/>
        <v>-0.0842</v>
      </c>
      <c r="F867" s="295" t="str">
        <f t="shared" si="40"/>
        <v>是</v>
      </c>
      <c r="G867" s="160" t="str">
        <f t="shared" si="41"/>
        <v>项</v>
      </c>
    </row>
    <row r="868" ht="36" customHeight="1" spans="1:7">
      <c r="A868" s="474">
        <v>2130135</v>
      </c>
      <c r="B868" s="327" t="s">
        <v>779</v>
      </c>
      <c r="C868" s="473">
        <f>VLOOKUP(A868,'[3]23'!$A:$C,3,FALSE)</f>
        <v>1133</v>
      </c>
      <c r="D868" s="473">
        <f>VLOOKUP(A868,'[3]23'!$A:$F,6,FALSE)</f>
        <v>1100</v>
      </c>
      <c r="E868" s="333">
        <f t="shared" si="39"/>
        <v>-0.0291</v>
      </c>
      <c r="F868" s="295" t="str">
        <f t="shared" si="40"/>
        <v>是</v>
      </c>
      <c r="G868" s="160" t="str">
        <f t="shared" si="41"/>
        <v>项</v>
      </c>
    </row>
    <row r="869" ht="36" customHeight="1" spans="1:7">
      <c r="A869" s="474">
        <v>2130142</v>
      </c>
      <c r="B869" s="327" t="s">
        <v>780</v>
      </c>
      <c r="C869" s="473">
        <f>VLOOKUP(A869,'[3]23'!$A:$C,3,FALSE)</f>
        <v>12</v>
      </c>
      <c r="D869" s="473">
        <f>VLOOKUP(A869,'[3]23'!$A:$F,6,FALSE)</f>
        <v>12</v>
      </c>
      <c r="E869" s="333">
        <f t="shared" si="39"/>
        <v>0</v>
      </c>
      <c r="F869" s="295" t="str">
        <f t="shared" si="40"/>
        <v>是</v>
      </c>
      <c r="G869" s="160" t="str">
        <f t="shared" si="41"/>
        <v>项</v>
      </c>
    </row>
    <row r="870" ht="36" hidden="1" customHeight="1" spans="1:7">
      <c r="A870" s="474">
        <v>2130148</v>
      </c>
      <c r="B870" s="327" t="s">
        <v>781</v>
      </c>
      <c r="C870" s="395">
        <f>VLOOKUP(A870,'[3]23'!$A:$C,3,FALSE)</f>
        <v>0</v>
      </c>
      <c r="D870" s="395">
        <f>VLOOKUP(A870,'[3]23'!$A:$F,6,FALSE)</f>
        <v>0</v>
      </c>
      <c r="E870" s="332" t="str">
        <f t="shared" si="39"/>
        <v/>
      </c>
      <c r="F870" s="295" t="str">
        <f t="shared" si="40"/>
        <v>否</v>
      </c>
      <c r="G870" s="160" t="str">
        <f t="shared" si="41"/>
        <v>项</v>
      </c>
    </row>
    <row r="871" ht="36" hidden="1" customHeight="1" spans="1:7">
      <c r="A871" s="474">
        <v>2130152</v>
      </c>
      <c r="B871" s="327" t="s">
        <v>782</v>
      </c>
      <c r="C871" s="395">
        <f>VLOOKUP(A871,'[3]23'!$A:$C,3,FALSE)</f>
        <v>0</v>
      </c>
      <c r="D871" s="395">
        <f>VLOOKUP(A871,'[3]23'!$A:$F,6,FALSE)</f>
        <v>0</v>
      </c>
      <c r="E871" s="332" t="str">
        <f t="shared" si="39"/>
        <v/>
      </c>
      <c r="F871" s="295" t="str">
        <f t="shared" si="40"/>
        <v>否</v>
      </c>
      <c r="G871" s="160" t="str">
        <f t="shared" si="41"/>
        <v>项</v>
      </c>
    </row>
    <row r="872" ht="36" customHeight="1" spans="1:7">
      <c r="A872" s="474">
        <v>2130153</v>
      </c>
      <c r="B872" s="327" t="s">
        <v>783</v>
      </c>
      <c r="C872" s="473">
        <f>VLOOKUP(A872,'[3]23'!$A:$C,3,FALSE)</f>
        <v>2722</v>
      </c>
      <c r="D872" s="473">
        <f>VLOOKUP(A872,'[3]23'!$A:$F,6,FALSE)</f>
        <v>1800</v>
      </c>
      <c r="E872" s="333">
        <f t="shared" si="39"/>
        <v>-0.3387</v>
      </c>
      <c r="F872" s="295" t="str">
        <f t="shared" si="40"/>
        <v>是</v>
      </c>
      <c r="G872" s="160" t="str">
        <f t="shared" si="41"/>
        <v>项</v>
      </c>
    </row>
    <row r="873" ht="36" customHeight="1" spans="1:7">
      <c r="A873" s="474">
        <v>2130199</v>
      </c>
      <c r="B873" s="327" t="s">
        <v>784</v>
      </c>
      <c r="C873" s="473">
        <f>VLOOKUP(A873,'[3]23'!$A:$C,3,FALSE)</f>
        <v>11226</v>
      </c>
      <c r="D873" s="473">
        <f>VLOOKUP(A873,'[3]23'!$A:$F,6,FALSE)</f>
        <v>8000</v>
      </c>
      <c r="E873" s="333">
        <f t="shared" si="39"/>
        <v>-0.2874</v>
      </c>
      <c r="F873" s="295" t="str">
        <f t="shared" si="40"/>
        <v>是</v>
      </c>
      <c r="G873" s="160" t="str">
        <f t="shared" si="41"/>
        <v>项</v>
      </c>
    </row>
    <row r="874" ht="36" customHeight="1" spans="1:7">
      <c r="A874" s="472">
        <v>21302</v>
      </c>
      <c r="B874" s="323" t="s">
        <v>785</v>
      </c>
      <c r="C874" s="473">
        <f>VLOOKUP(A874,'[3]23'!$A:$C,3,FALSE)</f>
        <v>3819</v>
      </c>
      <c r="D874" s="473">
        <f>VLOOKUP(A874,'[3]23'!$A:$F,6,FALSE)</f>
        <v>3912</v>
      </c>
      <c r="E874" s="333">
        <f t="shared" si="39"/>
        <v>0.0244</v>
      </c>
      <c r="F874" s="295" t="str">
        <f t="shared" si="40"/>
        <v>是</v>
      </c>
      <c r="G874" s="160" t="str">
        <f t="shared" si="41"/>
        <v>款</v>
      </c>
    </row>
    <row r="875" ht="36" customHeight="1" spans="1:7">
      <c r="A875" s="474">
        <v>2130201</v>
      </c>
      <c r="B875" s="327" t="s">
        <v>137</v>
      </c>
      <c r="C875" s="473">
        <f>VLOOKUP(A875,'[3]23'!$A:$C,3,FALSE)</f>
        <v>1572</v>
      </c>
      <c r="D875" s="473">
        <f>VLOOKUP(A875,'[3]23'!$A:$F,6,FALSE)</f>
        <v>1556</v>
      </c>
      <c r="E875" s="333">
        <f t="shared" si="39"/>
        <v>-0.0102</v>
      </c>
      <c r="F875" s="295" t="str">
        <f t="shared" si="40"/>
        <v>是</v>
      </c>
      <c r="G875" s="160" t="str">
        <f t="shared" si="41"/>
        <v>项</v>
      </c>
    </row>
    <row r="876" ht="36" hidden="1" customHeight="1" spans="1:7">
      <c r="A876" s="474">
        <v>2130202</v>
      </c>
      <c r="B876" s="327" t="s">
        <v>138</v>
      </c>
      <c r="C876" s="395">
        <f>VLOOKUP(A876,'[3]23'!$A:$C,3,FALSE)</f>
        <v>0</v>
      </c>
      <c r="D876" s="395">
        <f>VLOOKUP(A876,'[3]23'!$A:$F,6,FALSE)</f>
        <v>0</v>
      </c>
      <c r="E876" s="332" t="str">
        <f t="shared" si="39"/>
        <v/>
      </c>
      <c r="F876" s="295" t="str">
        <f t="shared" si="40"/>
        <v>否</v>
      </c>
      <c r="G876" s="160" t="str">
        <f t="shared" si="41"/>
        <v>项</v>
      </c>
    </row>
    <row r="877" ht="36" hidden="1" customHeight="1" spans="1:7">
      <c r="A877" s="474">
        <v>2130203</v>
      </c>
      <c r="B877" s="327" t="s">
        <v>139</v>
      </c>
      <c r="C877" s="395">
        <f>VLOOKUP(A877,'[3]23'!$A:$C,3,FALSE)</f>
        <v>0</v>
      </c>
      <c r="D877" s="395">
        <f>VLOOKUP(A877,'[3]23'!$A:$F,6,FALSE)</f>
        <v>0</v>
      </c>
      <c r="E877" s="332" t="str">
        <f t="shared" si="39"/>
        <v/>
      </c>
      <c r="F877" s="295" t="str">
        <f t="shared" si="40"/>
        <v>否</v>
      </c>
      <c r="G877" s="160" t="str">
        <f t="shared" si="41"/>
        <v>项</v>
      </c>
    </row>
    <row r="878" ht="36" customHeight="1" spans="1:7">
      <c r="A878" s="474">
        <v>2130204</v>
      </c>
      <c r="B878" s="327" t="s">
        <v>786</v>
      </c>
      <c r="C878" s="473">
        <f>VLOOKUP(A878,'[3]23'!$A:$C,3,FALSE)</f>
        <v>20</v>
      </c>
      <c r="D878" s="473">
        <f>VLOOKUP(A878,'[3]23'!$A:$F,6,FALSE)</f>
        <v>20</v>
      </c>
      <c r="E878" s="333">
        <f t="shared" si="39"/>
        <v>0</v>
      </c>
      <c r="F878" s="295" t="str">
        <f t="shared" si="40"/>
        <v>是</v>
      </c>
      <c r="G878" s="160" t="str">
        <f t="shared" si="41"/>
        <v>项</v>
      </c>
    </row>
    <row r="879" ht="36" customHeight="1" spans="1:7">
      <c r="A879" s="474">
        <v>2130205</v>
      </c>
      <c r="B879" s="327" t="s">
        <v>787</v>
      </c>
      <c r="C879" s="473">
        <f>VLOOKUP(A879,'[3]23'!$A:$C,3,FALSE)</f>
        <v>48</v>
      </c>
      <c r="D879" s="473">
        <f>VLOOKUP(A879,'[3]23'!$A:$F,6,FALSE)</f>
        <v>48</v>
      </c>
      <c r="E879" s="333">
        <f t="shared" si="39"/>
        <v>0</v>
      </c>
      <c r="F879" s="295" t="str">
        <f t="shared" si="40"/>
        <v>是</v>
      </c>
      <c r="G879" s="160" t="str">
        <f t="shared" si="41"/>
        <v>项</v>
      </c>
    </row>
    <row r="880" ht="36" customHeight="1" spans="1:7">
      <c r="A880" s="474">
        <v>2130206</v>
      </c>
      <c r="B880" s="327" t="s">
        <v>788</v>
      </c>
      <c r="C880" s="473">
        <f>VLOOKUP(A880,'[3]23'!$A:$C,3,FALSE)</f>
        <v>9</v>
      </c>
      <c r="D880" s="473">
        <f>VLOOKUP(A880,'[3]23'!$A:$F,6,FALSE)</f>
        <v>9</v>
      </c>
      <c r="E880" s="333">
        <f t="shared" si="39"/>
        <v>0</v>
      </c>
      <c r="F880" s="295" t="str">
        <f t="shared" si="40"/>
        <v>是</v>
      </c>
      <c r="G880" s="160" t="str">
        <f t="shared" si="41"/>
        <v>项</v>
      </c>
    </row>
    <row r="881" ht="36" customHeight="1" spans="1:7">
      <c r="A881" s="474">
        <v>2130207</v>
      </c>
      <c r="B881" s="327" t="s">
        <v>789</v>
      </c>
      <c r="C881" s="473">
        <f>VLOOKUP(A881,'[3]23'!$A:$C,3,FALSE)</f>
        <v>822</v>
      </c>
      <c r="D881" s="473">
        <f>VLOOKUP(A881,'[3]23'!$A:$F,6,FALSE)</f>
        <v>931</v>
      </c>
      <c r="E881" s="333">
        <f t="shared" si="39"/>
        <v>0.1326</v>
      </c>
      <c r="F881" s="295" t="str">
        <f t="shared" si="40"/>
        <v>是</v>
      </c>
      <c r="G881" s="160" t="str">
        <f t="shared" si="41"/>
        <v>项</v>
      </c>
    </row>
    <row r="882" ht="36" customHeight="1" spans="1:7">
      <c r="A882" s="474">
        <v>2130209</v>
      </c>
      <c r="B882" s="327" t="s">
        <v>790</v>
      </c>
      <c r="C882" s="473">
        <f>VLOOKUP(A882,'[3]23'!$A:$C,3,FALSE)</f>
        <v>410</v>
      </c>
      <c r="D882" s="473">
        <f>VLOOKUP(A882,'[3]23'!$A:$F,6,FALSE)</f>
        <v>410</v>
      </c>
      <c r="E882" s="333">
        <f t="shared" si="39"/>
        <v>0</v>
      </c>
      <c r="F882" s="295" t="str">
        <f t="shared" si="40"/>
        <v>是</v>
      </c>
      <c r="G882" s="160" t="str">
        <f t="shared" si="41"/>
        <v>项</v>
      </c>
    </row>
    <row r="883" ht="36" customHeight="1" spans="1:7">
      <c r="A883" s="474">
        <v>2130210</v>
      </c>
      <c r="B883" s="327" t="s">
        <v>791</v>
      </c>
      <c r="C883" s="473">
        <f>VLOOKUP(A883,'[3]23'!$A:$C,3,FALSE)</f>
        <v>187</v>
      </c>
      <c r="D883" s="473">
        <f>VLOOKUP(A883,'[3]23'!$A:$F,6,FALSE)</f>
        <v>187</v>
      </c>
      <c r="E883" s="333">
        <f t="shared" si="39"/>
        <v>0</v>
      </c>
      <c r="F883" s="295" t="str">
        <f t="shared" si="40"/>
        <v>是</v>
      </c>
      <c r="G883" s="160" t="str">
        <f t="shared" si="41"/>
        <v>项</v>
      </c>
    </row>
    <row r="884" ht="36" customHeight="1" spans="1:7">
      <c r="A884" s="474">
        <v>2130211</v>
      </c>
      <c r="B884" s="327" t="s">
        <v>792</v>
      </c>
      <c r="C884" s="473">
        <f>VLOOKUP(A884,'[3]23'!$A:$C,3,FALSE)</f>
        <v>65</v>
      </c>
      <c r="D884" s="473">
        <f>VLOOKUP(A884,'[3]23'!$A:$F,6,FALSE)</f>
        <v>65</v>
      </c>
      <c r="E884" s="333">
        <f t="shared" si="39"/>
        <v>0</v>
      </c>
      <c r="F884" s="295" t="str">
        <f t="shared" si="40"/>
        <v>是</v>
      </c>
      <c r="G884" s="160" t="str">
        <f t="shared" si="41"/>
        <v>项</v>
      </c>
    </row>
    <row r="885" ht="36" hidden="1" customHeight="1" spans="1:7">
      <c r="A885" s="474">
        <v>2130212</v>
      </c>
      <c r="B885" s="327" t="s">
        <v>793</v>
      </c>
      <c r="C885" s="395">
        <f>VLOOKUP(A885,'[3]23'!$A:$C,3,FALSE)</f>
        <v>0</v>
      </c>
      <c r="D885" s="395">
        <f>VLOOKUP(A885,'[3]23'!$A:$F,6,FALSE)</f>
        <v>0</v>
      </c>
      <c r="E885" s="332" t="str">
        <f t="shared" si="39"/>
        <v/>
      </c>
      <c r="F885" s="295" t="str">
        <f t="shared" si="40"/>
        <v>否</v>
      </c>
      <c r="G885" s="160" t="str">
        <f t="shared" si="41"/>
        <v>项</v>
      </c>
    </row>
    <row r="886" ht="36" hidden="1" customHeight="1" spans="1:7">
      <c r="A886" s="474">
        <v>2130213</v>
      </c>
      <c r="B886" s="327" t="s">
        <v>794</v>
      </c>
      <c r="C886" s="395">
        <f>VLOOKUP(A886,'[3]23'!$A:$C,3,FALSE)</f>
        <v>0</v>
      </c>
      <c r="D886" s="395">
        <f>VLOOKUP(A886,'[3]23'!$A:$F,6,FALSE)</f>
        <v>0</v>
      </c>
      <c r="E886" s="332" t="str">
        <f t="shared" si="39"/>
        <v/>
      </c>
      <c r="F886" s="295" t="str">
        <f t="shared" si="40"/>
        <v>否</v>
      </c>
      <c r="G886" s="160" t="str">
        <f t="shared" si="41"/>
        <v>项</v>
      </c>
    </row>
    <row r="887" ht="36" hidden="1" customHeight="1" spans="1:7">
      <c r="A887" s="474">
        <v>2130217</v>
      </c>
      <c r="B887" s="327" t="s">
        <v>795</v>
      </c>
      <c r="C887" s="395">
        <f>VLOOKUP(A887,'[3]23'!$A:$C,3,FALSE)</f>
        <v>0</v>
      </c>
      <c r="D887" s="395">
        <f>VLOOKUP(A887,'[3]23'!$A:$F,6,FALSE)</f>
        <v>0</v>
      </c>
      <c r="E887" s="332" t="str">
        <f t="shared" si="39"/>
        <v/>
      </c>
      <c r="F887" s="295" t="str">
        <f t="shared" si="40"/>
        <v>否</v>
      </c>
      <c r="G887" s="160" t="str">
        <f t="shared" si="41"/>
        <v>项</v>
      </c>
    </row>
    <row r="888" ht="36" hidden="1" customHeight="1" spans="1:7">
      <c r="A888" s="474">
        <v>2130220</v>
      </c>
      <c r="B888" s="327" t="s">
        <v>796</v>
      </c>
      <c r="C888" s="395">
        <f>VLOOKUP(A888,'[3]23'!$A:$C,3,FALSE)</f>
        <v>0</v>
      </c>
      <c r="D888" s="395">
        <f>VLOOKUP(A888,'[3]23'!$A:$F,6,FALSE)</f>
        <v>0</v>
      </c>
      <c r="E888" s="332" t="str">
        <f t="shared" si="39"/>
        <v/>
      </c>
      <c r="F888" s="295" t="str">
        <f t="shared" si="40"/>
        <v>否</v>
      </c>
      <c r="G888" s="160" t="str">
        <f t="shared" si="41"/>
        <v>项</v>
      </c>
    </row>
    <row r="889" ht="36" hidden="1" customHeight="1" spans="1:7">
      <c r="A889" s="474">
        <v>2130221</v>
      </c>
      <c r="B889" s="327" t="s">
        <v>797</v>
      </c>
      <c r="C889" s="395">
        <f>VLOOKUP(A889,'[3]23'!$A:$C,3,FALSE)</f>
        <v>0</v>
      </c>
      <c r="D889" s="395">
        <f>VLOOKUP(A889,'[3]23'!$A:$F,6,FALSE)</f>
        <v>0</v>
      </c>
      <c r="E889" s="332" t="str">
        <f t="shared" si="39"/>
        <v/>
      </c>
      <c r="F889" s="295" t="str">
        <f t="shared" si="40"/>
        <v>否</v>
      </c>
      <c r="G889" s="160" t="str">
        <f t="shared" si="41"/>
        <v>项</v>
      </c>
    </row>
    <row r="890" ht="36" hidden="1" customHeight="1" spans="1:7">
      <c r="A890" s="474">
        <v>2130223</v>
      </c>
      <c r="B890" s="327" t="s">
        <v>798</v>
      </c>
      <c r="C890" s="395">
        <f>VLOOKUP(A890,'[3]23'!$A:$C,3,FALSE)</f>
        <v>0</v>
      </c>
      <c r="D890" s="395">
        <f>VLOOKUP(A890,'[3]23'!$A:$F,6,FALSE)</f>
        <v>0</v>
      </c>
      <c r="E890" s="332" t="str">
        <f t="shared" si="39"/>
        <v/>
      </c>
      <c r="F890" s="295" t="str">
        <f t="shared" si="40"/>
        <v>否</v>
      </c>
      <c r="G890" s="160" t="str">
        <f t="shared" si="41"/>
        <v>项</v>
      </c>
    </row>
    <row r="891" ht="36" customHeight="1" spans="1:7">
      <c r="A891" s="474">
        <v>2130226</v>
      </c>
      <c r="B891" s="327" t="s">
        <v>799</v>
      </c>
      <c r="C891" s="473">
        <f>VLOOKUP(A891,'[3]23'!$A:$C,3,FALSE)</f>
        <v>90</v>
      </c>
      <c r="D891" s="473">
        <f>VLOOKUP(A891,'[3]23'!$A:$F,6,FALSE)</f>
        <v>90</v>
      </c>
      <c r="E891" s="333">
        <f t="shared" si="39"/>
        <v>0</v>
      </c>
      <c r="F891" s="295" t="str">
        <f t="shared" si="40"/>
        <v>是</v>
      </c>
      <c r="G891" s="160" t="str">
        <f t="shared" si="41"/>
        <v>项</v>
      </c>
    </row>
    <row r="892" ht="36" hidden="1" customHeight="1" spans="1:7">
      <c r="A892" s="474">
        <v>2130227</v>
      </c>
      <c r="B892" s="327" t="s">
        <v>800</v>
      </c>
      <c r="C892" s="395">
        <f>VLOOKUP(A892,'[3]23'!$A:$C,3,FALSE)</f>
        <v>0</v>
      </c>
      <c r="D892" s="395">
        <f>VLOOKUP(A892,'[3]23'!$A:$F,6,FALSE)</f>
        <v>0</v>
      </c>
      <c r="E892" s="332" t="str">
        <f t="shared" si="39"/>
        <v/>
      </c>
      <c r="F892" s="295" t="str">
        <f t="shared" si="40"/>
        <v>否</v>
      </c>
      <c r="G892" s="160" t="str">
        <f t="shared" si="41"/>
        <v>项</v>
      </c>
    </row>
    <row r="893" ht="36" hidden="1" customHeight="1" spans="1:7">
      <c r="A893" s="474">
        <v>2130232</v>
      </c>
      <c r="B893" s="327" t="s">
        <v>801</v>
      </c>
      <c r="C893" s="395">
        <f>VLOOKUP(A893,'[3]23'!$A:$C,3,FALSE)</f>
        <v>0</v>
      </c>
      <c r="D893" s="395">
        <f>VLOOKUP(A893,'[3]23'!$A:$F,6,FALSE)</f>
        <v>0</v>
      </c>
      <c r="E893" s="332" t="str">
        <f t="shared" si="39"/>
        <v/>
      </c>
      <c r="F893" s="295" t="str">
        <f t="shared" si="40"/>
        <v>否</v>
      </c>
      <c r="G893" s="160" t="str">
        <f t="shared" si="41"/>
        <v>项</v>
      </c>
    </row>
    <row r="894" ht="36" customHeight="1" spans="1:7">
      <c r="A894" s="474">
        <v>2130234</v>
      </c>
      <c r="B894" s="327" t="s">
        <v>802</v>
      </c>
      <c r="C894" s="473">
        <f>VLOOKUP(A894,'[3]23'!$A:$C,3,FALSE)</f>
        <v>526</v>
      </c>
      <c r="D894" s="473">
        <f>VLOOKUP(A894,'[3]23'!$A:$F,6,FALSE)</f>
        <v>526</v>
      </c>
      <c r="E894" s="333">
        <f t="shared" si="39"/>
        <v>0</v>
      </c>
      <c r="F894" s="295" t="str">
        <f t="shared" si="40"/>
        <v>是</v>
      </c>
      <c r="G894" s="160" t="str">
        <f t="shared" si="41"/>
        <v>项</v>
      </c>
    </row>
    <row r="895" ht="36" hidden="1" customHeight="1" spans="1:7">
      <c r="A895" s="474">
        <v>2130235</v>
      </c>
      <c r="B895" s="327" t="s">
        <v>803</v>
      </c>
      <c r="C895" s="395">
        <f>VLOOKUP(A895,'[3]23'!$A:$C,3,FALSE)</f>
        <v>0</v>
      </c>
      <c r="D895" s="395">
        <f>VLOOKUP(A895,'[3]23'!$A:$F,6,FALSE)</f>
        <v>0</v>
      </c>
      <c r="E895" s="332" t="str">
        <f t="shared" si="39"/>
        <v/>
      </c>
      <c r="F895" s="295" t="str">
        <f t="shared" si="40"/>
        <v>否</v>
      </c>
      <c r="G895" s="160" t="str">
        <f t="shared" si="41"/>
        <v>项</v>
      </c>
    </row>
    <row r="896" ht="36" hidden="1" customHeight="1" spans="1:7">
      <c r="A896" s="474">
        <v>2130236</v>
      </c>
      <c r="B896" s="327" t="s">
        <v>804</v>
      </c>
      <c r="C896" s="395">
        <f>VLOOKUP(A896,'[3]23'!$A:$C,3,FALSE)</f>
        <v>0</v>
      </c>
      <c r="D896" s="395">
        <f>VLOOKUP(A896,'[3]23'!$A:$F,6,FALSE)</f>
        <v>0</v>
      </c>
      <c r="E896" s="332" t="str">
        <f t="shared" si="39"/>
        <v/>
      </c>
      <c r="F896" s="295" t="str">
        <f t="shared" si="40"/>
        <v>否</v>
      </c>
      <c r="G896" s="160" t="str">
        <f t="shared" si="41"/>
        <v>项</v>
      </c>
    </row>
    <row r="897" ht="36" hidden="1" customHeight="1" spans="1:7">
      <c r="A897" s="474">
        <v>2130237</v>
      </c>
      <c r="B897" s="327" t="s">
        <v>770</v>
      </c>
      <c r="C897" s="395">
        <f>VLOOKUP(A897,'[3]23'!$A:$C,3,FALSE)</f>
        <v>0</v>
      </c>
      <c r="D897" s="395">
        <f>VLOOKUP(A897,'[3]23'!$A:$F,6,FALSE)</f>
        <v>0</v>
      </c>
      <c r="E897" s="332" t="str">
        <f t="shared" si="39"/>
        <v/>
      </c>
      <c r="F897" s="295" t="str">
        <f t="shared" si="40"/>
        <v>否</v>
      </c>
      <c r="G897" s="160" t="str">
        <f t="shared" si="41"/>
        <v>项</v>
      </c>
    </row>
    <row r="898" ht="36" customHeight="1" spans="1:7">
      <c r="A898" s="474">
        <v>2130299</v>
      </c>
      <c r="B898" s="327" t="s">
        <v>805</v>
      </c>
      <c r="C898" s="473">
        <f>VLOOKUP(A898,'[3]23'!$A:$C,3,FALSE)</f>
        <v>70</v>
      </c>
      <c r="D898" s="473">
        <f>VLOOKUP(A898,'[3]23'!$A:$F,6,FALSE)</f>
        <v>70</v>
      </c>
      <c r="E898" s="333">
        <f t="shared" si="39"/>
        <v>0</v>
      </c>
      <c r="F898" s="295" t="str">
        <f t="shared" si="40"/>
        <v>是</v>
      </c>
      <c r="G898" s="160" t="str">
        <f t="shared" si="41"/>
        <v>项</v>
      </c>
    </row>
    <row r="899" ht="36" customHeight="1" spans="1:7">
      <c r="A899" s="472">
        <v>21303</v>
      </c>
      <c r="B899" s="323" t="s">
        <v>806</v>
      </c>
      <c r="C899" s="473">
        <f>VLOOKUP(A899,'[3]23'!$A:$C,3,FALSE)</f>
        <v>8351</v>
      </c>
      <c r="D899" s="473">
        <f>VLOOKUP(A899,'[3]23'!$A:$F,6,FALSE)</f>
        <v>5765</v>
      </c>
      <c r="E899" s="333">
        <f t="shared" si="39"/>
        <v>-0.3097</v>
      </c>
      <c r="F899" s="295" t="str">
        <f t="shared" si="40"/>
        <v>是</v>
      </c>
      <c r="G899" s="160" t="str">
        <f t="shared" si="41"/>
        <v>款</v>
      </c>
    </row>
    <row r="900" ht="36" customHeight="1" spans="1:7">
      <c r="A900" s="474">
        <v>2130301</v>
      </c>
      <c r="B900" s="327" t="s">
        <v>137</v>
      </c>
      <c r="C900" s="473">
        <f>VLOOKUP(A900,'[3]23'!$A:$C,3,FALSE)</f>
        <v>1598</v>
      </c>
      <c r="D900" s="473">
        <f>VLOOKUP(A900,'[3]23'!$A:$F,6,FALSE)</f>
        <v>1551</v>
      </c>
      <c r="E900" s="333">
        <f t="shared" ref="E900:E963" si="42">IFERROR(D900/C900-1,"")</f>
        <v>-0.0294</v>
      </c>
      <c r="F900" s="295" t="str">
        <f t="shared" ref="F900:F963" si="43">IF(LEN(A900)=3,"是",IF(B900&lt;&gt;"",IF(SUM(C900:D900)&lt;&gt;0,"是","否"),"是"))</f>
        <v>是</v>
      </c>
      <c r="G900" s="160" t="str">
        <f t="shared" ref="G900:G963" si="44">IF(LEN(A900)=3,"类",IF(LEN(A900)=5,"款","项"))</f>
        <v>项</v>
      </c>
    </row>
    <row r="901" ht="36" hidden="1" customHeight="1" spans="1:7">
      <c r="A901" s="474">
        <v>2130302</v>
      </c>
      <c r="B901" s="327" t="s">
        <v>138</v>
      </c>
      <c r="C901" s="395">
        <f>VLOOKUP(A901,'[3]23'!$A:$C,3,FALSE)</f>
        <v>0</v>
      </c>
      <c r="D901" s="395">
        <f>VLOOKUP(A901,'[3]23'!$A:$F,6,FALSE)</f>
        <v>0</v>
      </c>
      <c r="E901" s="332" t="str">
        <f t="shared" si="42"/>
        <v/>
      </c>
      <c r="F901" s="295" t="str">
        <f t="shared" si="43"/>
        <v>否</v>
      </c>
      <c r="G901" s="160" t="str">
        <f t="shared" si="44"/>
        <v>项</v>
      </c>
    </row>
    <row r="902" ht="36" hidden="1" customHeight="1" spans="1:7">
      <c r="A902" s="474">
        <v>2130303</v>
      </c>
      <c r="B902" s="327" t="s">
        <v>139</v>
      </c>
      <c r="C902" s="395">
        <f>VLOOKUP(A902,'[3]23'!$A:$C,3,FALSE)</f>
        <v>0</v>
      </c>
      <c r="D902" s="395">
        <f>VLOOKUP(A902,'[3]23'!$A:$F,6,FALSE)</f>
        <v>0</v>
      </c>
      <c r="E902" s="332" t="str">
        <f t="shared" si="42"/>
        <v/>
      </c>
      <c r="F902" s="295" t="str">
        <f t="shared" si="43"/>
        <v>否</v>
      </c>
      <c r="G902" s="160" t="str">
        <f t="shared" si="44"/>
        <v>项</v>
      </c>
    </row>
    <row r="903" ht="36" hidden="1" customHeight="1" spans="1:7">
      <c r="A903" s="474">
        <v>2130304</v>
      </c>
      <c r="B903" s="327" t="s">
        <v>807</v>
      </c>
      <c r="C903" s="395">
        <f>VLOOKUP(A903,'[3]23'!$A:$C,3,FALSE)</f>
        <v>0</v>
      </c>
      <c r="D903" s="395">
        <f>VLOOKUP(A903,'[3]23'!$A:$F,6,FALSE)</f>
        <v>0</v>
      </c>
      <c r="E903" s="332" t="str">
        <f t="shared" si="42"/>
        <v/>
      </c>
      <c r="F903" s="295" t="str">
        <f t="shared" si="43"/>
        <v>否</v>
      </c>
      <c r="G903" s="160" t="str">
        <f t="shared" si="44"/>
        <v>项</v>
      </c>
    </row>
    <row r="904" ht="36" customHeight="1" spans="1:7">
      <c r="A904" s="474">
        <v>2130305</v>
      </c>
      <c r="B904" s="327" t="s">
        <v>808</v>
      </c>
      <c r="C904" s="473">
        <f>VLOOKUP(A904,'[3]23'!$A:$C,3,FALSE)</f>
        <v>3756</v>
      </c>
      <c r="D904" s="473">
        <f>VLOOKUP(A904,'[3]23'!$A:$F,6,FALSE)</f>
        <v>1500</v>
      </c>
      <c r="E904" s="333">
        <f t="shared" si="42"/>
        <v>-0.6006</v>
      </c>
      <c r="F904" s="295" t="str">
        <f t="shared" si="43"/>
        <v>是</v>
      </c>
      <c r="G904" s="160" t="str">
        <f t="shared" si="44"/>
        <v>项</v>
      </c>
    </row>
    <row r="905" ht="36" customHeight="1" spans="1:7">
      <c r="A905" s="474">
        <v>2130306</v>
      </c>
      <c r="B905" s="327" t="s">
        <v>809</v>
      </c>
      <c r="C905" s="473">
        <f>VLOOKUP(A905,'[3]23'!$A:$C,3,FALSE)</f>
        <v>164</v>
      </c>
      <c r="D905" s="473">
        <f>VLOOKUP(A905,'[3]23'!$A:$F,6,FALSE)</f>
        <v>99</v>
      </c>
      <c r="E905" s="333">
        <f t="shared" si="42"/>
        <v>-0.3963</v>
      </c>
      <c r="F905" s="295" t="str">
        <f t="shared" si="43"/>
        <v>是</v>
      </c>
      <c r="G905" s="160" t="str">
        <f t="shared" si="44"/>
        <v>项</v>
      </c>
    </row>
    <row r="906" ht="36" hidden="1" customHeight="1" spans="1:7">
      <c r="A906" s="474">
        <v>2130307</v>
      </c>
      <c r="B906" s="327" t="s">
        <v>810</v>
      </c>
      <c r="C906" s="395">
        <f>VLOOKUP(A906,'[3]23'!$A:$C,3,FALSE)</f>
        <v>0</v>
      </c>
      <c r="D906" s="395">
        <f>VLOOKUP(A906,'[3]23'!$A:$F,6,FALSE)</f>
        <v>0</v>
      </c>
      <c r="E906" s="332" t="str">
        <f t="shared" si="42"/>
        <v/>
      </c>
      <c r="F906" s="295" t="str">
        <f t="shared" si="43"/>
        <v>否</v>
      </c>
      <c r="G906" s="160" t="str">
        <f t="shared" si="44"/>
        <v>项</v>
      </c>
    </row>
    <row r="907" ht="36" hidden="1" customHeight="1" spans="1:7">
      <c r="A907" s="474">
        <v>2130308</v>
      </c>
      <c r="B907" s="327" t="s">
        <v>811</v>
      </c>
      <c r="C907" s="395">
        <f>VLOOKUP(A907,'[3]23'!$A:$C,3,FALSE)</f>
        <v>0</v>
      </c>
      <c r="D907" s="395">
        <f>VLOOKUP(A907,'[3]23'!$A:$F,6,FALSE)</f>
        <v>0</v>
      </c>
      <c r="E907" s="332" t="str">
        <f t="shared" si="42"/>
        <v/>
      </c>
      <c r="F907" s="295" t="str">
        <f t="shared" si="43"/>
        <v>否</v>
      </c>
      <c r="G907" s="160" t="str">
        <f t="shared" si="44"/>
        <v>项</v>
      </c>
    </row>
    <row r="908" ht="36" hidden="1" customHeight="1" spans="1:7">
      <c r="A908" s="474">
        <v>2130309</v>
      </c>
      <c r="B908" s="327" t="s">
        <v>812</v>
      </c>
      <c r="C908" s="395">
        <f>VLOOKUP(A908,'[3]23'!$A:$C,3,FALSE)</f>
        <v>0</v>
      </c>
      <c r="D908" s="395">
        <f>VLOOKUP(A908,'[3]23'!$A:$F,6,FALSE)</f>
        <v>0</v>
      </c>
      <c r="E908" s="332" t="str">
        <f t="shared" si="42"/>
        <v/>
      </c>
      <c r="F908" s="295" t="str">
        <f t="shared" si="43"/>
        <v>否</v>
      </c>
      <c r="G908" s="160" t="str">
        <f t="shared" si="44"/>
        <v>项</v>
      </c>
    </row>
    <row r="909" ht="36" customHeight="1" spans="1:7">
      <c r="A909" s="474">
        <v>2130310</v>
      </c>
      <c r="B909" s="327" t="s">
        <v>813</v>
      </c>
      <c r="C909" s="473">
        <f>VLOOKUP(A909,'[3]23'!$A:$C,3,FALSE)</f>
        <v>30</v>
      </c>
      <c r="D909" s="473">
        <f>VLOOKUP(A909,'[3]23'!$A:$F,6,FALSE)</f>
        <v>30</v>
      </c>
      <c r="E909" s="333">
        <f t="shared" si="42"/>
        <v>0</v>
      </c>
      <c r="F909" s="295" t="str">
        <f t="shared" si="43"/>
        <v>是</v>
      </c>
      <c r="G909" s="160" t="str">
        <f t="shared" si="44"/>
        <v>项</v>
      </c>
    </row>
    <row r="910" ht="36" hidden="1" customHeight="1" spans="1:7">
      <c r="A910" s="474">
        <v>2130311</v>
      </c>
      <c r="B910" s="327" t="s">
        <v>814</v>
      </c>
      <c r="C910" s="395">
        <f>VLOOKUP(A910,'[3]23'!$A:$C,3,FALSE)</f>
        <v>0</v>
      </c>
      <c r="D910" s="395">
        <f>VLOOKUP(A910,'[3]23'!$A:$F,6,FALSE)</f>
        <v>0</v>
      </c>
      <c r="E910" s="332" t="str">
        <f t="shared" si="42"/>
        <v/>
      </c>
      <c r="F910" s="295" t="str">
        <f t="shared" si="43"/>
        <v>否</v>
      </c>
      <c r="G910" s="160" t="str">
        <f t="shared" si="44"/>
        <v>项</v>
      </c>
    </row>
    <row r="911" ht="36" hidden="1" customHeight="1" spans="1:7">
      <c r="A911" s="474">
        <v>2130312</v>
      </c>
      <c r="B911" s="327" t="s">
        <v>815</v>
      </c>
      <c r="C911" s="395">
        <f>VLOOKUP(A911,'[3]23'!$A:$C,3,FALSE)</f>
        <v>0</v>
      </c>
      <c r="D911" s="395">
        <f>VLOOKUP(A911,'[3]23'!$A:$F,6,FALSE)</f>
        <v>0</v>
      </c>
      <c r="E911" s="332" t="str">
        <f t="shared" si="42"/>
        <v/>
      </c>
      <c r="F911" s="295" t="str">
        <f t="shared" si="43"/>
        <v>否</v>
      </c>
      <c r="G911" s="160" t="str">
        <f t="shared" si="44"/>
        <v>项</v>
      </c>
    </row>
    <row r="912" ht="36" hidden="1" customHeight="1" spans="1:7">
      <c r="A912" s="474">
        <v>2130313</v>
      </c>
      <c r="B912" s="327" t="s">
        <v>816</v>
      </c>
      <c r="C912" s="395">
        <f>VLOOKUP(A912,'[3]23'!$A:$C,3,FALSE)</f>
        <v>0</v>
      </c>
      <c r="D912" s="395">
        <f>VLOOKUP(A912,'[3]23'!$A:$F,6,FALSE)</f>
        <v>0</v>
      </c>
      <c r="E912" s="332" t="str">
        <f t="shared" si="42"/>
        <v/>
      </c>
      <c r="F912" s="295" t="str">
        <f t="shared" si="43"/>
        <v>否</v>
      </c>
      <c r="G912" s="160" t="str">
        <f t="shared" si="44"/>
        <v>项</v>
      </c>
    </row>
    <row r="913" ht="36" customHeight="1" spans="1:7">
      <c r="A913" s="474">
        <v>2130314</v>
      </c>
      <c r="B913" s="327" t="s">
        <v>817</v>
      </c>
      <c r="C913" s="473">
        <f>VLOOKUP(A913,'[3]23'!$A:$C,3,FALSE)</f>
        <v>44</v>
      </c>
      <c r="D913" s="473">
        <f>VLOOKUP(A913,'[3]23'!$A:$F,6,FALSE)</f>
        <v>100</v>
      </c>
      <c r="E913" s="333">
        <f t="shared" si="42"/>
        <v>1.2727</v>
      </c>
      <c r="F913" s="295" t="str">
        <f t="shared" si="43"/>
        <v>是</v>
      </c>
      <c r="G913" s="160" t="str">
        <f t="shared" si="44"/>
        <v>项</v>
      </c>
    </row>
    <row r="914" ht="36" customHeight="1" spans="1:7">
      <c r="A914" s="474">
        <v>2130315</v>
      </c>
      <c r="B914" s="327" t="s">
        <v>818</v>
      </c>
      <c r="C914" s="473">
        <f>VLOOKUP(A914,'[3]23'!$A:$C,3,FALSE)</f>
        <v>618</v>
      </c>
      <c r="D914" s="473">
        <f>VLOOKUP(A914,'[3]23'!$A:$F,6,FALSE)</f>
        <v>400</v>
      </c>
      <c r="E914" s="333">
        <f t="shared" si="42"/>
        <v>-0.3528</v>
      </c>
      <c r="F914" s="295" t="str">
        <f t="shared" si="43"/>
        <v>是</v>
      </c>
      <c r="G914" s="160" t="str">
        <f t="shared" si="44"/>
        <v>项</v>
      </c>
    </row>
    <row r="915" ht="36" customHeight="1" spans="1:7">
      <c r="A915" s="474">
        <v>2130316</v>
      </c>
      <c r="B915" s="327" t="s">
        <v>819</v>
      </c>
      <c r="C915" s="473">
        <f>VLOOKUP(A915,'[3]23'!$A:$C,3,FALSE)</f>
        <v>109</v>
      </c>
      <c r="D915" s="473">
        <f>VLOOKUP(A915,'[3]23'!$A:$F,6,FALSE)</f>
        <v>109</v>
      </c>
      <c r="E915" s="333">
        <f t="shared" si="42"/>
        <v>0</v>
      </c>
      <c r="F915" s="295" t="str">
        <f t="shared" si="43"/>
        <v>是</v>
      </c>
      <c r="G915" s="160" t="str">
        <f t="shared" si="44"/>
        <v>项</v>
      </c>
    </row>
    <row r="916" ht="36" hidden="1" customHeight="1" spans="1:7">
      <c r="A916" s="474">
        <v>2130317</v>
      </c>
      <c r="B916" s="327" t="s">
        <v>820</v>
      </c>
      <c r="C916" s="395">
        <f>VLOOKUP(A916,'[3]23'!$A:$C,3,FALSE)</f>
        <v>0</v>
      </c>
      <c r="D916" s="395">
        <f>VLOOKUP(A916,'[3]23'!$A:$F,6,FALSE)</f>
        <v>0</v>
      </c>
      <c r="E916" s="332" t="str">
        <f t="shared" si="42"/>
        <v/>
      </c>
      <c r="F916" s="295" t="str">
        <f t="shared" si="43"/>
        <v>否</v>
      </c>
      <c r="G916" s="160" t="str">
        <f t="shared" si="44"/>
        <v>项</v>
      </c>
    </row>
    <row r="917" ht="36" hidden="1" customHeight="1" spans="1:7">
      <c r="A917" s="474">
        <v>2130318</v>
      </c>
      <c r="B917" s="327" t="s">
        <v>821</v>
      </c>
      <c r="C917" s="395">
        <f>VLOOKUP(A917,'[3]23'!$A:$C,3,FALSE)</f>
        <v>0</v>
      </c>
      <c r="D917" s="395">
        <f>VLOOKUP(A917,'[3]23'!$A:$F,6,FALSE)</f>
        <v>0</v>
      </c>
      <c r="E917" s="332" t="str">
        <f t="shared" si="42"/>
        <v/>
      </c>
      <c r="F917" s="295" t="str">
        <f t="shared" si="43"/>
        <v>否</v>
      </c>
      <c r="G917" s="160" t="str">
        <f t="shared" si="44"/>
        <v>项</v>
      </c>
    </row>
    <row r="918" ht="36" customHeight="1" spans="1:7">
      <c r="A918" s="474">
        <v>2130319</v>
      </c>
      <c r="B918" s="327" t="s">
        <v>822</v>
      </c>
      <c r="C918" s="473">
        <f>VLOOKUP(A918,'[3]23'!$A:$C,3,FALSE)</f>
        <v>1558</v>
      </c>
      <c r="D918" s="473">
        <f>VLOOKUP(A918,'[3]23'!$A:$F,6,FALSE)</f>
        <v>1500</v>
      </c>
      <c r="E918" s="333">
        <f t="shared" si="42"/>
        <v>-0.0372</v>
      </c>
      <c r="F918" s="295" t="str">
        <f t="shared" si="43"/>
        <v>是</v>
      </c>
      <c r="G918" s="160" t="str">
        <f t="shared" si="44"/>
        <v>项</v>
      </c>
    </row>
    <row r="919" ht="36" customHeight="1" spans="1:7">
      <c r="A919" s="474">
        <v>2130321</v>
      </c>
      <c r="B919" s="327" t="s">
        <v>823</v>
      </c>
      <c r="C919" s="473">
        <f>VLOOKUP(A919,'[3]23'!$A:$C,3,FALSE)</f>
        <v>161</v>
      </c>
      <c r="D919" s="473">
        <f>VLOOKUP(A919,'[3]23'!$A:$F,6,FALSE)</f>
        <v>161</v>
      </c>
      <c r="E919" s="333">
        <f t="shared" si="42"/>
        <v>0</v>
      </c>
      <c r="F919" s="295" t="str">
        <f t="shared" si="43"/>
        <v>是</v>
      </c>
      <c r="G919" s="160" t="str">
        <f t="shared" si="44"/>
        <v>项</v>
      </c>
    </row>
    <row r="920" ht="36" hidden="1" customHeight="1" spans="1:7">
      <c r="A920" s="474">
        <v>2130322</v>
      </c>
      <c r="B920" s="327" t="s">
        <v>824</v>
      </c>
      <c r="C920" s="395">
        <f>VLOOKUP(A920,'[3]23'!$A:$C,3,FALSE)</f>
        <v>0</v>
      </c>
      <c r="D920" s="395">
        <f>VLOOKUP(A920,'[3]23'!$A:$F,6,FALSE)</f>
        <v>0</v>
      </c>
      <c r="E920" s="332" t="str">
        <f t="shared" si="42"/>
        <v/>
      </c>
      <c r="F920" s="295" t="str">
        <f t="shared" si="43"/>
        <v>否</v>
      </c>
      <c r="G920" s="160" t="str">
        <f t="shared" si="44"/>
        <v>项</v>
      </c>
    </row>
    <row r="921" ht="36" hidden="1" customHeight="1" spans="1:7">
      <c r="A921" s="474">
        <v>2130333</v>
      </c>
      <c r="B921" s="327" t="s">
        <v>798</v>
      </c>
      <c r="C921" s="395">
        <f>VLOOKUP(A921,'[3]23'!$A:$C,3,FALSE)</f>
        <v>0</v>
      </c>
      <c r="D921" s="395">
        <f>VLOOKUP(A921,'[3]23'!$A:$F,6,FALSE)</f>
        <v>0</v>
      </c>
      <c r="E921" s="332" t="str">
        <f t="shared" si="42"/>
        <v/>
      </c>
      <c r="F921" s="295" t="str">
        <f t="shared" si="43"/>
        <v>否</v>
      </c>
      <c r="G921" s="160" t="str">
        <f t="shared" si="44"/>
        <v>项</v>
      </c>
    </row>
    <row r="922" ht="36" customHeight="1" spans="1:7">
      <c r="A922" s="474">
        <v>2130334</v>
      </c>
      <c r="B922" s="327" t="s">
        <v>825</v>
      </c>
      <c r="C922" s="473">
        <f>VLOOKUP(A922,'[3]23'!$A:$C,3,FALSE)</f>
        <v>18</v>
      </c>
      <c r="D922" s="473">
        <f>VLOOKUP(A922,'[3]23'!$A:$F,6,FALSE)</f>
        <v>18</v>
      </c>
      <c r="E922" s="333">
        <f t="shared" si="42"/>
        <v>0</v>
      </c>
      <c r="F922" s="295" t="str">
        <f t="shared" si="43"/>
        <v>是</v>
      </c>
      <c r="G922" s="160" t="str">
        <f t="shared" si="44"/>
        <v>项</v>
      </c>
    </row>
    <row r="923" ht="36" customHeight="1" spans="1:7">
      <c r="A923" s="474">
        <v>2130335</v>
      </c>
      <c r="B923" s="327" t="s">
        <v>826</v>
      </c>
      <c r="C923" s="473">
        <f>VLOOKUP(A923,'[3]23'!$A:$C,3,FALSE)</f>
        <v>198</v>
      </c>
      <c r="D923" s="473">
        <f>VLOOKUP(A923,'[3]23'!$A:$F,6,FALSE)</f>
        <v>200</v>
      </c>
      <c r="E923" s="333">
        <f t="shared" si="42"/>
        <v>0.0101</v>
      </c>
      <c r="F923" s="295" t="str">
        <f t="shared" si="43"/>
        <v>是</v>
      </c>
      <c r="G923" s="160" t="str">
        <f t="shared" si="44"/>
        <v>项</v>
      </c>
    </row>
    <row r="924" ht="36" hidden="1" customHeight="1" spans="1:7">
      <c r="A924" s="474">
        <v>2130336</v>
      </c>
      <c r="B924" s="327" t="s">
        <v>827</v>
      </c>
      <c r="C924" s="395">
        <f>VLOOKUP(A924,'[3]23'!$A:$C,3,FALSE)</f>
        <v>0</v>
      </c>
      <c r="D924" s="395">
        <f>VLOOKUP(A924,'[3]23'!$A:$F,6,FALSE)</f>
        <v>0</v>
      </c>
      <c r="E924" s="332" t="str">
        <f t="shared" si="42"/>
        <v/>
      </c>
      <c r="F924" s="295" t="str">
        <f t="shared" si="43"/>
        <v>否</v>
      </c>
      <c r="G924" s="160" t="str">
        <f t="shared" si="44"/>
        <v>项</v>
      </c>
    </row>
    <row r="925" ht="36" hidden="1" customHeight="1" spans="1:7">
      <c r="A925" s="474">
        <v>2130337</v>
      </c>
      <c r="B925" s="327" t="s">
        <v>828</v>
      </c>
      <c r="C925" s="395">
        <f>VLOOKUP(A925,'[3]23'!$A:$C,3,FALSE)</f>
        <v>0</v>
      </c>
      <c r="D925" s="395">
        <f>VLOOKUP(A925,'[3]23'!$A:$F,6,FALSE)</f>
        <v>0</v>
      </c>
      <c r="E925" s="332" t="str">
        <f t="shared" si="42"/>
        <v/>
      </c>
      <c r="F925" s="295" t="str">
        <f t="shared" si="43"/>
        <v>否</v>
      </c>
      <c r="G925" s="160" t="str">
        <f t="shared" si="44"/>
        <v>项</v>
      </c>
    </row>
    <row r="926" ht="36" customHeight="1" spans="1:7">
      <c r="A926" s="474">
        <v>2130399</v>
      </c>
      <c r="B926" s="327" t="s">
        <v>829</v>
      </c>
      <c r="C926" s="473">
        <f>VLOOKUP(A926,'[3]23'!$A:$C,3,FALSE)</f>
        <v>97</v>
      </c>
      <c r="D926" s="473">
        <f>VLOOKUP(A926,'[3]23'!$A:$F,6,FALSE)</f>
        <v>97</v>
      </c>
      <c r="E926" s="333">
        <f t="shared" si="42"/>
        <v>0</v>
      </c>
      <c r="F926" s="295" t="str">
        <f t="shared" si="43"/>
        <v>是</v>
      </c>
      <c r="G926" s="160" t="str">
        <f t="shared" si="44"/>
        <v>项</v>
      </c>
    </row>
    <row r="927" ht="36" customHeight="1" spans="1:7">
      <c r="A927" s="472">
        <v>21305</v>
      </c>
      <c r="B927" s="323" t="s">
        <v>830</v>
      </c>
      <c r="C927" s="473">
        <f>VLOOKUP(A927,'[3]23'!$A:$C,3,FALSE)</f>
        <v>4837</v>
      </c>
      <c r="D927" s="473">
        <f>VLOOKUP(A927,'[3]23'!$A:$F,6,FALSE)</f>
        <v>4202</v>
      </c>
      <c r="E927" s="333">
        <f t="shared" si="42"/>
        <v>-0.1313</v>
      </c>
      <c r="F927" s="295" t="str">
        <f t="shared" si="43"/>
        <v>是</v>
      </c>
      <c r="G927" s="160" t="str">
        <f t="shared" si="44"/>
        <v>款</v>
      </c>
    </row>
    <row r="928" ht="36" customHeight="1" spans="1:7">
      <c r="A928" s="474">
        <v>2130501</v>
      </c>
      <c r="B928" s="327" t="s">
        <v>137</v>
      </c>
      <c r="C928" s="473">
        <f>VLOOKUP(A928,'[3]23'!$A:$C,3,FALSE)</f>
        <v>218</v>
      </c>
      <c r="D928" s="473">
        <f>VLOOKUP(A928,'[3]23'!$A:$F,6,FALSE)</f>
        <v>216</v>
      </c>
      <c r="E928" s="333">
        <f t="shared" si="42"/>
        <v>-0.0092</v>
      </c>
      <c r="F928" s="295" t="str">
        <f t="shared" si="43"/>
        <v>是</v>
      </c>
      <c r="G928" s="160" t="str">
        <f t="shared" si="44"/>
        <v>项</v>
      </c>
    </row>
    <row r="929" ht="36" hidden="1" customHeight="1" spans="1:7">
      <c r="A929" s="474">
        <v>2130502</v>
      </c>
      <c r="B929" s="327" t="s">
        <v>138</v>
      </c>
      <c r="C929" s="395">
        <f>VLOOKUP(A929,'[3]23'!$A:$C,3,FALSE)</f>
        <v>0</v>
      </c>
      <c r="D929" s="395">
        <f>VLOOKUP(A929,'[3]23'!$A:$F,6,FALSE)</f>
        <v>0</v>
      </c>
      <c r="E929" s="332" t="str">
        <f t="shared" si="42"/>
        <v/>
      </c>
      <c r="F929" s="295" t="str">
        <f t="shared" si="43"/>
        <v>否</v>
      </c>
      <c r="G929" s="160" t="str">
        <f t="shared" si="44"/>
        <v>项</v>
      </c>
    </row>
    <row r="930" ht="36" hidden="1" customHeight="1" spans="1:7">
      <c r="A930" s="474">
        <v>2130503</v>
      </c>
      <c r="B930" s="327" t="s">
        <v>139</v>
      </c>
      <c r="C930" s="395">
        <f>VLOOKUP(A930,'[3]23'!$A:$C,3,FALSE)</f>
        <v>0</v>
      </c>
      <c r="D930" s="395">
        <f>VLOOKUP(A930,'[3]23'!$A:$F,6,FALSE)</f>
        <v>0</v>
      </c>
      <c r="E930" s="332" t="str">
        <f t="shared" si="42"/>
        <v/>
      </c>
      <c r="F930" s="295" t="str">
        <f t="shared" si="43"/>
        <v>否</v>
      </c>
      <c r="G930" s="160" t="str">
        <f t="shared" si="44"/>
        <v>项</v>
      </c>
    </row>
    <row r="931" ht="36" customHeight="1" spans="1:7">
      <c r="A931" s="474">
        <v>2130504</v>
      </c>
      <c r="B931" s="327" t="s">
        <v>831</v>
      </c>
      <c r="C931" s="473">
        <f>VLOOKUP(A931,'[3]23'!$A:$C,3,FALSE)</f>
        <v>1590</v>
      </c>
      <c r="D931" s="473">
        <f>VLOOKUP(A931,'[3]23'!$A:$F,6,FALSE)</f>
        <v>1200</v>
      </c>
      <c r="E931" s="333">
        <f t="shared" si="42"/>
        <v>-0.2453</v>
      </c>
      <c r="F931" s="295" t="str">
        <f t="shared" si="43"/>
        <v>是</v>
      </c>
      <c r="G931" s="160" t="str">
        <f t="shared" si="44"/>
        <v>项</v>
      </c>
    </row>
    <row r="932" ht="36" customHeight="1" spans="1:7">
      <c r="A932" s="474">
        <v>2130505</v>
      </c>
      <c r="B932" s="327" t="s">
        <v>832</v>
      </c>
      <c r="C932" s="473">
        <f>VLOOKUP(A932,'[3]23'!$A:$C,3,FALSE)</f>
        <v>1367</v>
      </c>
      <c r="D932" s="473">
        <f>VLOOKUP(A932,'[3]23'!$A:$F,6,FALSE)</f>
        <v>1000</v>
      </c>
      <c r="E932" s="333">
        <f t="shared" si="42"/>
        <v>-0.2685</v>
      </c>
      <c r="F932" s="295" t="str">
        <f t="shared" si="43"/>
        <v>是</v>
      </c>
      <c r="G932" s="160" t="str">
        <f t="shared" si="44"/>
        <v>项</v>
      </c>
    </row>
    <row r="933" ht="36" customHeight="1" spans="1:7">
      <c r="A933" s="474">
        <v>2130506</v>
      </c>
      <c r="B933" s="327" t="s">
        <v>833</v>
      </c>
      <c r="C933" s="473">
        <f>VLOOKUP(A933,'[3]23'!$A:$C,3,FALSE)</f>
        <v>47</v>
      </c>
      <c r="D933" s="473">
        <f>VLOOKUP(A933,'[3]23'!$A:$F,6,FALSE)</f>
        <v>47</v>
      </c>
      <c r="E933" s="333">
        <f t="shared" si="42"/>
        <v>0</v>
      </c>
      <c r="F933" s="295" t="str">
        <f t="shared" si="43"/>
        <v>是</v>
      </c>
      <c r="G933" s="160" t="str">
        <f t="shared" si="44"/>
        <v>项</v>
      </c>
    </row>
    <row r="934" ht="36" customHeight="1" spans="1:7">
      <c r="A934" s="474">
        <v>2130507</v>
      </c>
      <c r="B934" s="327" t="s">
        <v>834</v>
      </c>
      <c r="C934" s="473">
        <f>VLOOKUP(A934,'[3]23'!$A:$C,3,FALSE)</f>
        <v>326</v>
      </c>
      <c r="D934" s="473">
        <f>VLOOKUP(A934,'[3]23'!$A:$F,6,FALSE)</f>
        <v>450</v>
      </c>
      <c r="E934" s="333">
        <f t="shared" si="42"/>
        <v>0.3804</v>
      </c>
      <c r="F934" s="295" t="str">
        <f t="shared" si="43"/>
        <v>是</v>
      </c>
      <c r="G934" s="160" t="str">
        <f t="shared" si="44"/>
        <v>项</v>
      </c>
    </row>
    <row r="935" ht="36" hidden="1" customHeight="1" spans="1:7">
      <c r="A935" s="474">
        <v>2130508</v>
      </c>
      <c r="B935" s="327" t="s">
        <v>835</v>
      </c>
      <c r="C935" s="395">
        <f>VLOOKUP(A935,'[3]23'!$A:$C,3,FALSE)</f>
        <v>0</v>
      </c>
      <c r="D935" s="395">
        <f>VLOOKUP(A935,'[3]23'!$A:$F,6,FALSE)</f>
        <v>0</v>
      </c>
      <c r="E935" s="332" t="str">
        <f t="shared" si="42"/>
        <v/>
      </c>
      <c r="F935" s="295" t="str">
        <f t="shared" si="43"/>
        <v>否</v>
      </c>
      <c r="G935" s="160" t="str">
        <f t="shared" si="44"/>
        <v>项</v>
      </c>
    </row>
    <row r="936" ht="36" hidden="1" customHeight="1" spans="1:7">
      <c r="A936" s="474">
        <v>2130550</v>
      </c>
      <c r="B936" s="327" t="s">
        <v>836</v>
      </c>
      <c r="C936" s="395">
        <f>VLOOKUP(A936,'[3]23'!$A:$C,3,FALSE)</f>
        <v>0</v>
      </c>
      <c r="D936" s="395">
        <f>VLOOKUP(A936,'[3]23'!$A:$F,6,FALSE)</f>
        <v>0</v>
      </c>
      <c r="E936" s="332" t="str">
        <f t="shared" si="42"/>
        <v/>
      </c>
      <c r="F936" s="295" t="str">
        <f t="shared" si="43"/>
        <v>否</v>
      </c>
      <c r="G936" s="160" t="str">
        <f t="shared" si="44"/>
        <v>项</v>
      </c>
    </row>
    <row r="937" ht="36" customHeight="1" spans="1:7">
      <c r="A937" s="474">
        <v>2130599</v>
      </c>
      <c r="B937" s="327" t="s">
        <v>837</v>
      </c>
      <c r="C937" s="473">
        <f>VLOOKUP(A937,'[3]23'!$A:$C,3,FALSE)</f>
        <v>1289</v>
      </c>
      <c r="D937" s="473">
        <f>VLOOKUP(A937,'[3]23'!$A:$F,6,FALSE)</f>
        <v>1289</v>
      </c>
      <c r="E937" s="333">
        <f t="shared" si="42"/>
        <v>0</v>
      </c>
      <c r="F937" s="295" t="str">
        <f t="shared" si="43"/>
        <v>是</v>
      </c>
      <c r="G937" s="160" t="str">
        <f t="shared" si="44"/>
        <v>项</v>
      </c>
    </row>
    <row r="938" ht="36" customHeight="1" spans="1:7">
      <c r="A938" s="472">
        <v>21307</v>
      </c>
      <c r="B938" s="323" t="s">
        <v>838</v>
      </c>
      <c r="C938" s="473">
        <f>VLOOKUP(A938,'[3]23'!$A:$C,3,FALSE)</f>
        <v>6860</v>
      </c>
      <c r="D938" s="473">
        <f>VLOOKUP(A938,'[3]23'!$A:$F,6,FALSE)</f>
        <v>7432</v>
      </c>
      <c r="E938" s="333">
        <f t="shared" si="42"/>
        <v>0.0834</v>
      </c>
      <c r="F938" s="295" t="str">
        <f t="shared" si="43"/>
        <v>是</v>
      </c>
      <c r="G938" s="160" t="str">
        <f t="shared" si="44"/>
        <v>款</v>
      </c>
    </row>
    <row r="939" ht="36" customHeight="1" spans="1:7">
      <c r="A939" s="474">
        <v>2130701</v>
      </c>
      <c r="B939" s="327" t="s">
        <v>839</v>
      </c>
      <c r="C939" s="473">
        <f>VLOOKUP(A939,'[3]23'!$A:$C,3,FALSE)</f>
        <v>416</v>
      </c>
      <c r="D939" s="473">
        <f>VLOOKUP(A939,'[3]23'!$A:$F,6,FALSE)</f>
        <v>58</v>
      </c>
      <c r="E939" s="333">
        <f t="shared" si="42"/>
        <v>-0.8606</v>
      </c>
      <c r="F939" s="295" t="str">
        <f t="shared" si="43"/>
        <v>是</v>
      </c>
      <c r="G939" s="160" t="str">
        <f t="shared" si="44"/>
        <v>项</v>
      </c>
    </row>
    <row r="940" ht="36" hidden="1" customHeight="1" spans="1:7">
      <c r="A940" s="474">
        <v>2130704</v>
      </c>
      <c r="B940" s="327" t="s">
        <v>840</v>
      </c>
      <c r="C940" s="395">
        <f>VLOOKUP(A940,'[3]23'!$A:$C,3,FALSE)</f>
        <v>0</v>
      </c>
      <c r="D940" s="395">
        <f>VLOOKUP(A940,'[3]23'!$A:$F,6,FALSE)</f>
        <v>0</v>
      </c>
      <c r="E940" s="332" t="str">
        <f t="shared" si="42"/>
        <v/>
      </c>
      <c r="F940" s="295" t="str">
        <f t="shared" si="43"/>
        <v>否</v>
      </c>
      <c r="G940" s="160" t="str">
        <f t="shared" si="44"/>
        <v>项</v>
      </c>
    </row>
    <row r="941" ht="36" customHeight="1" spans="1:7">
      <c r="A941" s="474">
        <v>2130705</v>
      </c>
      <c r="B941" s="327" t="s">
        <v>841</v>
      </c>
      <c r="C941" s="473">
        <f>VLOOKUP(A941,'[3]23'!$A:$C,3,FALSE)</f>
        <v>6194</v>
      </c>
      <c r="D941" s="473">
        <f>VLOOKUP(A941,'[3]23'!$A:$F,6,FALSE)</f>
        <v>7124</v>
      </c>
      <c r="E941" s="333">
        <f t="shared" si="42"/>
        <v>0.1501</v>
      </c>
      <c r="F941" s="295" t="str">
        <f t="shared" si="43"/>
        <v>是</v>
      </c>
      <c r="G941" s="160" t="str">
        <f t="shared" si="44"/>
        <v>项</v>
      </c>
    </row>
    <row r="942" ht="36" customHeight="1" spans="1:7">
      <c r="A942" s="474">
        <v>2130706</v>
      </c>
      <c r="B942" s="327" t="s">
        <v>842</v>
      </c>
      <c r="C942" s="473">
        <f>VLOOKUP(A942,'[3]23'!$A:$C,3,FALSE)</f>
        <v>250</v>
      </c>
      <c r="D942" s="473">
        <f>VLOOKUP(A942,'[3]23'!$A:$F,6,FALSE)</f>
        <v>250</v>
      </c>
      <c r="E942" s="333">
        <f t="shared" si="42"/>
        <v>0</v>
      </c>
      <c r="F942" s="295" t="str">
        <f t="shared" si="43"/>
        <v>是</v>
      </c>
      <c r="G942" s="160" t="str">
        <f t="shared" si="44"/>
        <v>项</v>
      </c>
    </row>
    <row r="943" ht="36" hidden="1" customHeight="1" spans="1:7">
      <c r="A943" s="474">
        <v>2130707</v>
      </c>
      <c r="B943" s="327" t="s">
        <v>843</v>
      </c>
      <c r="C943" s="395">
        <f>VLOOKUP(A943,'[3]23'!$A:$C,3,FALSE)</f>
        <v>0</v>
      </c>
      <c r="D943" s="395">
        <f>VLOOKUP(A943,'[3]23'!$A:$F,6,FALSE)</f>
        <v>0</v>
      </c>
      <c r="E943" s="332" t="str">
        <f t="shared" si="42"/>
        <v/>
      </c>
      <c r="F943" s="295" t="str">
        <f t="shared" si="43"/>
        <v>否</v>
      </c>
      <c r="G943" s="160" t="str">
        <f t="shared" si="44"/>
        <v>项</v>
      </c>
    </row>
    <row r="944" ht="36" hidden="1" customHeight="1" spans="1:7">
      <c r="A944" s="474">
        <v>2130799</v>
      </c>
      <c r="B944" s="327" t="s">
        <v>844</v>
      </c>
      <c r="C944" s="395">
        <f>VLOOKUP(A944,'[3]23'!$A:$C,3,FALSE)</f>
        <v>0</v>
      </c>
      <c r="D944" s="395">
        <f>VLOOKUP(A944,'[3]23'!$A:$F,6,FALSE)</f>
        <v>0</v>
      </c>
      <c r="E944" s="332" t="str">
        <f t="shared" si="42"/>
        <v/>
      </c>
      <c r="F944" s="295" t="str">
        <f t="shared" si="43"/>
        <v>否</v>
      </c>
      <c r="G944" s="160" t="str">
        <f t="shared" si="44"/>
        <v>项</v>
      </c>
    </row>
    <row r="945" ht="36" customHeight="1" spans="1:7">
      <c r="A945" s="472">
        <v>21308</v>
      </c>
      <c r="B945" s="323" t="s">
        <v>845</v>
      </c>
      <c r="C945" s="473">
        <f>VLOOKUP(A945,'[3]23'!$A:$C,3,FALSE)</f>
        <v>2242</v>
      </c>
      <c r="D945" s="473">
        <f>VLOOKUP(A945,'[3]23'!$A:$F,6,FALSE)</f>
        <v>2419</v>
      </c>
      <c r="E945" s="333">
        <f t="shared" si="42"/>
        <v>0.0789</v>
      </c>
      <c r="F945" s="295" t="str">
        <f t="shared" si="43"/>
        <v>是</v>
      </c>
      <c r="G945" s="160" t="str">
        <f t="shared" si="44"/>
        <v>款</v>
      </c>
    </row>
    <row r="946" ht="36" customHeight="1" spans="1:7">
      <c r="A946" s="474">
        <v>2130801</v>
      </c>
      <c r="B946" s="327" t="s">
        <v>846</v>
      </c>
      <c r="C946" s="473">
        <f>VLOOKUP(A946,'[3]23'!$A:$C,3,FALSE)</f>
        <v>273</v>
      </c>
      <c r="D946" s="473">
        <f>VLOOKUP(A946,'[3]23'!$A:$F,6,FALSE)</f>
        <v>450</v>
      </c>
      <c r="E946" s="333">
        <f t="shared" si="42"/>
        <v>0.6484</v>
      </c>
      <c r="F946" s="295" t="str">
        <f t="shared" si="43"/>
        <v>是</v>
      </c>
      <c r="G946" s="160" t="str">
        <f t="shared" si="44"/>
        <v>项</v>
      </c>
    </row>
    <row r="947" ht="36" hidden="1" customHeight="1" spans="1:7">
      <c r="A947" s="474">
        <v>2130802</v>
      </c>
      <c r="B947" s="327" t="s">
        <v>847</v>
      </c>
      <c r="C947" s="395">
        <f>VLOOKUP(A947,'[3]23'!$A:$C,3,FALSE)</f>
        <v>0</v>
      </c>
      <c r="D947" s="395">
        <f>VLOOKUP(A947,'[3]23'!$A:$F,6,FALSE)</f>
        <v>0</v>
      </c>
      <c r="E947" s="332" t="str">
        <f t="shared" si="42"/>
        <v/>
      </c>
      <c r="F947" s="295" t="str">
        <f t="shared" si="43"/>
        <v>否</v>
      </c>
      <c r="G947" s="160" t="str">
        <f t="shared" si="44"/>
        <v>项</v>
      </c>
    </row>
    <row r="948" ht="36" customHeight="1" spans="1:7">
      <c r="A948" s="474">
        <v>2130803</v>
      </c>
      <c r="B948" s="327" t="s">
        <v>848</v>
      </c>
      <c r="C948" s="473">
        <f>VLOOKUP(A948,'[3]23'!$A:$C,3,FALSE)</f>
        <v>95</v>
      </c>
      <c r="D948" s="473">
        <f>VLOOKUP(A948,'[3]23'!$A:$F,6,FALSE)</f>
        <v>95</v>
      </c>
      <c r="E948" s="333">
        <f t="shared" si="42"/>
        <v>0</v>
      </c>
      <c r="F948" s="295" t="str">
        <f t="shared" si="43"/>
        <v>是</v>
      </c>
      <c r="G948" s="160" t="str">
        <f t="shared" si="44"/>
        <v>项</v>
      </c>
    </row>
    <row r="949" ht="36" customHeight="1" spans="1:7">
      <c r="A949" s="474">
        <v>2130804</v>
      </c>
      <c r="B949" s="327" t="s">
        <v>849</v>
      </c>
      <c r="C949" s="473">
        <f>VLOOKUP(A949,'[3]23'!$A:$C,3,FALSE)</f>
        <v>1787</v>
      </c>
      <c r="D949" s="473">
        <f>VLOOKUP(A949,'[3]23'!$A:$F,6,FALSE)</f>
        <v>1787</v>
      </c>
      <c r="E949" s="333">
        <f t="shared" si="42"/>
        <v>0</v>
      </c>
      <c r="F949" s="295" t="str">
        <f t="shared" si="43"/>
        <v>是</v>
      </c>
      <c r="G949" s="160" t="str">
        <f t="shared" si="44"/>
        <v>项</v>
      </c>
    </row>
    <row r="950" ht="36" hidden="1" customHeight="1" spans="1:7">
      <c r="A950" s="474">
        <v>2130805</v>
      </c>
      <c r="B950" s="327" t="s">
        <v>850</v>
      </c>
      <c r="C950" s="395">
        <f>VLOOKUP(A950,'[3]23'!$A:$C,3,FALSE)</f>
        <v>0</v>
      </c>
      <c r="D950" s="395">
        <f>VLOOKUP(A950,'[3]23'!$A:$F,6,FALSE)</f>
        <v>0</v>
      </c>
      <c r="E950" s="332" t="str">
        <f t="shared" si="42"/>
        <v/>
      </c>
      <c r="F950" s="295" t="str">
        <f t="shared" si="43"/>
        <v>否</v>
      </c>
      <c r="G950" s="160" t="str">
        <f t="shared" si="44"/>
        <v>项</v>
      </c>
    </row>
    <row r="951" ht="36" customHeight="1" spans="1:7">
      <c r="A951" s="474">
        <v>2130899</v>
      </c>
      <c r="B951" s="327" t="s">
        <v>851</v>
      </c>
      <c r="C951" s="473">
        <f>VLOOKUP(A951,'[3]23'!$A:$C,3,FALSE)</f>
        <v>87</v>
      </c>
      <c r="D951" s="473">
        <f>VLOOKUP(A951,'[3]23'!$A:$F,6,FALSE)</f>
        <v>87</v>
      </c>
      <c r="E951" s="333">
        <f t="shared" si="42"/>
        <v>0</v>
      </c>
      <c r="F951" s="295" t="str">
        <f t="shared" si="43"/>
        <v>是</v>
      </c>
      <c r="G951" s="160" t="str">
        <f t="shared" si="44"/>
        <v>项</v>
      </c>
    </row>
    <row r="952" ht="36" hidden="1" customHeight="1" spans="1:7">
      <c r="A952" s="472">
        <v>21309</v>
      </c>
      <c r="B952" s="323" t="s">
        <v>852</v>
      </c>
      <c r="C952" s="395">
        <f>VLOOKUP(A952,'[3]23'!$A:$C,3,FALSE)</f>
        <v>0</v>
      </c>
      <c r="D952" s="395">
        <f>VLOOKUP(A952,'[3]23'!$A:$F,6,FALSE)</f>
        <v>0</v>
      </c>
      <c r="E952" s="332" t="str">
        <f t="shared" si="42"/>
        <v/>
      </c>
      <c r="F952" s="295" t="str">
        <f t="shared" si="43"/>
        <v>否</v>
      </c>
      <c r="G952" s="160" t="str">
        <f t="shared" si="44"/>
        <v>款</v>
      </c>
    </row>
    <row r="953" ht="36" hidden="1" customHeight="1" spans="1:7">
      <c r="A953" s="474">
        <v>2130901</v>
      </c>
      <c r="B953" s="327" t="s">
        <v>853</v>
      </c>
      <c r="C953" s="395">
        <f>VLOOKUP(A953,'[3]23'!$A:$C,3,FALSE)</f>
        <v>0</v>
      </c>
      <c r="D953" s="395">
        <f>VLOOKUP(A953,'[3]23'!$A:$F,6,FALSE)</f>
        <v>0</v>
      </c>
      <c r="E953" s="332" t="str">
        <f t="shared" si="42"/>
        <v/>
      </c>
      <c r="F953" s="295" t="str">
        <f t="shared" si="43"/>
        <v>否</v>
      </c>
      <c r="G953" s="160" t="str">
        <f t="shared" si="44"/>
        <v>项</v>
      </c>
    </row>
    <row r="954" ht="36" hidden="1" customHeight="1" spans="1:7">
      <c r="A954" s="474">
        <v>2130999</v>
      </c>
      <c r="B954" s="327" t="s">
        <v>854</v>
      </c>
      <c r="C954" s="395">
        <f>VLOOKUP(A954,'[3]23'!$A:$C,3,FALSE)</f>
        <v>0</v>
      </c>
      <c r="D954" s="395">
        <f>VLOOKUP(A954,'[3]23'!$A:$F,6,FALSE)</f>
        <v>0</v>
      </c>
      <c r="E954" s="332" t="str">
        <f t="shared" si="42"/>
        <v/>
      </c>
      <c r="F954" s="295" t="str">
        <f t="shared" si="43"/>
        <v>否</v>
      </c>
      <c r="G954" s="160" t="str">
        <f t="shared" si="44"/>
        <v>项</v>
      </c>
    </row>
    <row r="955" ht="36" hidden="1" customHeight="1" spans="1:7">
      <c r="A955" s="472">
        <v>21399</v>
      </c>
      <c r="B955" s="323" t="s">
        <v>855</v>
      </c>
      <c r="C955" s="395">
        <f>VLOOKUP(A955,'[3]23'!$A:$C,3,FALSE)</f>
        <v>0</v>
      </c>
      <c r="D955" s="395">
        <f>VLOOKUP(A955,'[3]23'!$A:$F,6,FALSE)</f>
        <v>0</v>
      </c>
      <c r="E955" s="332" t="str">
        <f t="shared" si="42"/>
        <v/>
      </c>
      <c r="F955" s="295" t="str">
        <f t="shared" si="43"/>
        <v>否</v>
      </c>
      <c r="G955" s="160" t="str">
        <f t="shared" si="44"/>
        <v>款</v>
      </c>
    </row>
    <row r="956" ht="36" hidden="1" customHeight="1" spans="1:7">
      <c r="A956" s="474">
        <v>2139901</v>
      </c>
      <c r="B956" s="327" t="s">
        <v>856</v>
      </c>
      <c r="C956" s="395">
        <f>VLOOKUP(A956,'[3]23'!$A:$C,3,FALSE)</f>
        <v>0</v>
      </c>
      <c r="D956" s="395">
        <f>VLOOKUP(A956,'[3]23'!$A:$F,6,FALSE)</f>
        <v>0</v>
      </c>
      <c r="E956" s="332" t="str">
        <f t="shared" si="42"/>
        <v/>
      </c>
      <c r="F956" s="295" t="str">
        <f t="shared" si="43"/>
        <v>否</v>
      </c>
      <c r="G956" s="160" t="str">
        <f t="shared" si="44"/>
        <v>项</v>
      </c>
    </row>
    <row r="957" ht="36" hidden="1" customHeight="1" spans="1:7">
      <c r="A957" s="474">
        <v>2139999</v>
      </c>
      <c r="B957" s="327" t="s">
        <v>857</v>
      </c>
      <c r="C957" s="395">
        <f>VLOOKUP(A957,'[3]23'!$A:$C,3,FALSE)</f>
        <v>0</v>
      </c>
      <c r="D957" s="395">
        <f>VLOOKUP(A957,'[3]23'!$A:$F,6,FALSE)</f>
        <v>0</v>
      </c>
      <c r="E957" s="332" t="str">
        <f t="shared" si="42"/>
        <v/>
      </c>
      <c r="F957" s="295" t="str">
        <f t="shared" si="43"/>
        <v>否</v>
      </c>
      <c r="G957" s="160" t="str">
        <f t="shared" si="44"/>
        <v>项</v>
      </c>
    </row>
    <row r="958" ht="36" hidden="1" customHeight="1" spans="1:7">
      <c r="A958" s="488" t="s">
        <v>858</v>
      </c>
      <c r="B958" s="485" t="s">
        <v>277</v>
      </c>
      <c r="C958" s="395">
        <f>VLOOKUP(A958,'[3]23'!$A:$C,3,FALSE)</f>
        <v>0</v>
      </c>
      <c r="D958" s="395">
        <f>VLOOKUP(A958,'[3]23'!$A:$F,6,FALSE)</f>
        <v>0</v>
      </c>
      <c r="E958" s="332" t="str">
        <f t="shared" si="42"/>
        <v/>
      </c>
      <c r="F958" s="295" t="str">
        <f t="shared" si="43"/>
        <v>否</v>
      </c>
      <c r="G958" s="160" t="str">
        <f t="shared" si="44"/>
        <v>项</v>
      </c>
    </row>
    <row r="959" ht="36" hidden="1" customHeight="1" spans="1:7">
      <c r="A959" s="488" t="s">
        <v>859</v>
      </c>
      <c r="B959" s="485" t="s">
        <v>860</v>
      </c>
      <c r="C959" s="395">
        <f>VLOOKUP(A959,'[3]23'!$A:$C,3,FALSE)</f>
        <v>0</v>
      </c>
      <c r="D959" s="395">
        <f>VLOOKUP(A959,'[3]23'!$A:$F,6,FALSE)</f>
        <v>0</v>
      </c>
      <c r="E959" s="332" t="str">
        <f t="shared" si="42"/>
        <v/>
      </c>
      <c r="F959" s="295" t="str">
        <f t="shared" si="43"/>
        <v>否</v>
      </c>
      <c r="G959" s="160" t="str">
        <f t="shared" si="44"/>
        <v>项</v>
      </c>
    </row>
    <row r="960" ht="36" customHeight="1" spans="1:7">
      <c r="A960" s="472">
        <v>214</v>
      </c>
      <c r="B960" s="323" t="s">
        <v>95</v>
      </c>
      <c r="C960" s="473">
        <f>VLOOKUP(A960,'[3]23'!$A:$C,3,FALSE)</f>
        <v>11249</v>
      </c>
      <c r="D960" s="473">
        <f>VLOOKUP(A960,'[3]23'!$A:$F,6,FALSE)</f>
        <v>10566</v>
      </c>
      <c r="E960" s="333">
        <f t="shared" si="42"/>
        <v>-0.0607</v>
      </c>
      <c r="F960" s="295" t="str">
        <f t="shared" si="43"/>
        <v>是</v>
      </c>
      <c r="G960" s="160" t="str">
        <f t="shared" si="44"/>
        <v>类</v>
      </c>
    </row>
    <row r="961" ht="36" customHeight="1" spans="1:7">
      <c r="A961" s="472">
        <v>21401</v>
      </c>
      <c r="B961" s="323" t="s">
        <v>861</v>
      </c>
      <c r="C961" s="473">
        <f>VLOOKUP(A961,'[3]23'!$A:$C,3,FALSE)</f>
        <v>6276</v>
      </c>
      <c r="D961" s="473">
        <f>VLOOKUP(A961,'[3]23'!$A:$F,6,FALSE)</f>
        <v>5593</v>
      </c>
      <c r="E961" s="333">
        <f t="shared" si="42"/>
        <v>-0.1088</v>
      </c>
      <c r="F961" s="295" t="str">
        <f t="shared" si="43"/>
        <v>是</v>
      </c>
      <c r="G961" s="160" t="str">
        <f t="shared" si="44"/>
        <v>款</v>
      </c>
    </row>
    <row r="962" ht="36" customHeight="1" spans="1:7">
      <c r="A962" s="474">
        <v>2140101</v>
      </c>
      <c r="B962" s="327" t="s">
        <v>137</v>
      </c>
      <c r="C962" s="473">
        <f>VLOOKUP(A962,'[3]23'!$A:$C,3,FALSE)</f>
        <v>1025</v>
      </c>
      <c r="D962" s="473">
        <f>VLOOKUP(A962,'[3]23'!$A:$F,6,FALSE)</f>
        <v>1017</v>
      </c>
      <c r="E962" s="333">
        <f t="shared" si="42"/>
        <v>-0.0078</v>
      </c>
      <c r="F962" s="295" t="str">
        <f t="shared" si="43"/>
        <v>是</v>
      </c>
      <c r="G962" s="160" t="str">
        <f t="shared" si="44"/>
        <v>项</v>
      </c>
    </row>
    <row r="963" ht="36" hidden="1" customHeight="1" spans="1:7">
      <c r="A963" s="474">
        <v>2140102</v>
      </c>
      <c r="B963" s="327" t="s">
        <v>138</v>
      </c>
      <c r="C963" s="395">
        <f>VLOOKUP(A963,'[3]23'!$A:$C,3,FALSE)</f>
        <v>0</v>
      </c>
      <c r="D963" s="395">
        <f>VLOOKUP(A963,'[3]23'!$A:$F,6,FALSE)</f>
        <v>0</v>
      </c>
      <c r="E963" s="332" t="str">
        <f t="shared" si="42"/>
        <v/>
      </c>
      <c r="F963" s="295" t="str">
        <f t="shared" si="43"/>
        <v>否</v>
      </c>
      <c r="G963" s="160" t="str">
        <f t="shared" si="44"/>
        <v>项</v>
      </c>
    </row>
    <row r="964" ht="36" hidden="1" customHeight="1" spans="1:7">
      <c r="A964" s="474">
        <v>2140103</v>
      </c>
      <c r="B964" s="327" t="s">
        <v>139</v>
      </c>
      <c r="C964" s="395">
        <f>VLOOKUP(A964,'[3]23'!$A:$C,3,FALSE)</f>
        <v>0</v>
      </c>
      <c r="D964" s="395">
        <f>VLOOKUP(A964,'[3]23'!$A:$F,6,FALSE)</f>
        <v>0</v>
      </c>
      <c r="E964" s="332" t="str">
        <f t="shared" ref="E964:E1027" si="45">IFERROR(D964/C964-1,"")</f>
        <v/>
      </c>
      <c r="F964" s="295" t="str">
        <f t="shared" ref="F964:F1027" si="46">IF(LEN(A964)=3,"是",IF(B964&lt;&gt;"",IF(SUM(C964:D964)&lt;&gt;0,"是","否"),"是"))</f>
        <v>否</v>
      </c>
      <c r="G964" s="160" t="str">
        <f t="shared" ref="G964:G1027" si="47">IF(LEN(A964)=3,"类",IF(LEN(A964)=5,"款","项"))</f>
        <v>项</v>
      </c>
    </row>
    <row r="965" ht="36" customHeight="1" spans="1:7">
      <c r="A965" s="474">
        <v>2140104</v>
      </c>
      <c r="B965" s="327" t="s">
        <v>862</v>
      </c>
      <c r="C965" s="473">
        <f>VLOOKUP(A965,'[3]23'!$A:$C,3,FALSE)</f>
        <v>1727</v>
      </c>
      <c r="D965" s="473">
        <f>VLOOKUP(A965,'[3]23'!$A:$F,6,FALSE)</f>
        <v>1727</v>
      </c>
      <c r="E965" s="333">
        <f t="shared" si="45"/>
        <v>0</v>
      </c>
      <c r="F965" s="295" t="str">
        <f t="shared" si="46"/>
        <v>是</v>
      </c>
      <c r="G965" s="160" t="str">
        <f t="shared" si="47"/>
        <v>项</v>
      </c>
    </row>
    <row r="966" ht="36" customHeight="1" spans="1:7">
      <c r="A966" s="474">
        <v>2140106</v>
      </c>
      <c r="B966" s="327" t="s">
        <v>863</v>
      </c>
      <c r="C966" s="473">
        <f>VLOOKUP(A966,'[3]23'!$A:$C,3,FALSE)</f>
        <v>3475</v>
      </c>
      <c r="D966" s="473">
        <f>VLOOKUP(A966,'[3]23'!$A:$F,6,FALSE)</f>
        <v>2800</v>
      </c>
      <c r="E966" s="333">
        <f t="shared" si="45"/>
        <v>-0.1942</v>
      </c>
      <c r="F966" s="295" t="str">
        <f t="shared" si="46"/>
        <v>是</v>
      </c>
      <c r="G966" s="160" t="str">
        <f t="shared" si="47"/>
        <v>项</v>
      </c>
    </row>
    <row r="967" ht="36" hidden="1" customHeight="1" spans="1:7">
      <c r="A967" s="474">
        <v>2140109</v>
      </c>
      <c r="B967" s="327" t="s">
        <v>864</v>
      </c>
      <c r="C967" s="395">
        <f>VLOOKUP(A967,'[3]23'!$A:$C,3,FALSE)</f>
        <v>0</v>
      </c>
      <c r="D967" s="395">
        <f>VLOOKUP(A967,'[3]23'!$A:$F,6,FALSE)</f>
        <v>0</v>
      </c>
      <c r="E967" s="332" t="str">
        <f t="shared" si="45"/>
        <v/>
      </c>
      <c r="F967" s="295" t="str">
        <f t="shared" si="46"/>
        <v>否</v>
      </c>
      <c r="G967" s="160" t="str">
        <f t="shared" si="47"/>
        <v>项</v>
      </c>
    </row>
    <row r="968" ht="36" hidden="1" customHeight="1" spans="1:7">
      <c r="A968" s="474">
        <v>2140110</v>
      </c>
      <c r="B968" s="327" t="s">
        <v>865</v>
      </c>
      <c r="C968" s="395">
        <f>VLOOKUP(A968,'[3]23'!$A:$C,3,FALSE)</f>
        <v>0</v>
      </c>
      <c r="D968" s="395">
        <f>VLOOKUP(A968,'[3]23'!$A:$F,6,FALSE)</f>
        <v>0</v>
      </c>
      <c r="E968" s="332" t="str">
        <f t="shared" si="45"/>
        <v/>
      </c>
      <c r="F968" s="295" t="str">
        <f t="shared" si="46"/>
        <v>否</v>
      </c>
      <c r="G968" s="160" t="str">
        <f t="shared" si="47"/>
        <v>项</v>
      </c>
    </row>
    <row r="969" ht="36" hidden="1" customHeight="1" spans="1:7">
      <c r="A969" s="474">
        <v>2140111</v>
      </c>
      <c r="B969" s="327" t="s">
        <v>866</v>
      </c>
      <c r="C969" s="395">
        <f>VLOOKUP(A969,'[3]23'!$A:$C,3,FALSE)</f>
        <v>0</v>
      </c>
      <c r="D969" s="395">
        <f>VLOOKUP(A969,'[3]23'!$A:$F,6,FALSE)</f>
        <v>0</v>
      </c>
      <c r="E969" s="332" t="str">
        <f t="shared" si="45"/>
        <v/>
      </c>
      <c r="F969" s="295" t="str">
        <f t="shared" si="46"/>
        <v>否</v>
      </c>
      <c r="G969" s="160" t="str">
        <f t="shared" si="47"/>
        <v>项</v>
      </c>
    </row>
    <row r="970" ht="36" customHeight="1" spans="1:7">
      <c r="A970" s="474">
        <v>2140112</v>
      </c>
      <c r="B970" s="327" t="s">
        <v>867</v>
      </c>
      <c r="C970" s="473">
        <f>VLOOKUP(A970,'[3]23'!$A:$C,3,FALSE)</f>
        <v>44</v>
      </c>
      <c r="D970" s="473">
        <f>VLOOKUP(A970,'[3]23'!$A:$F,6,FALSE)</f>
        <v>44</v>
      </c>
      <c r="E970" s="333">
        <f t="shared" si="45"/>
        <v>0</v>
      </c>
      <c r="F970" s="295" t="str">
        <f t="shared" si="46"/>
        <v>是</v>
      </c>
      <c r="G970" s="160" t="str">
        <f t="shared" si="47"/>
        <v>项</v>
      </c>
    </row>
    <row r="971" ht="36" hidden="1" customHeight="1" spans="1:7">
      <c r="A971" s="474">
        <v>2140114</v>
      </c>
      <c r="B971" s="327" t="s">
        <v>868</v>
      </c>
      <c r="C971" s="395">
        <f>VLOOKUP(A971,'[3]23'!$A:$C,3,FALSE)</f>
        <v>0</v>
      </c>
      <c r="D971" s="395">
        <f>VLOOKUP(A971,'[3]23'!$A:$F,6,FALSE)</f>
        <v>0</v>
      </c>
      <c r="E971" s="332" t="str">
        <f t="shared" si="45"/>
        <v/>
      </c>
      <c r="F971" s="295" t="str">
        <f t="shared" si="46"/>
        <v>否</v>
      </c>
      <c r="G971" s="160" t="str">
        <f t="shared" si="47"/>
        <v>项</v>
      </c>
    </row>
    <row r="972" ht="36" hidden="1" customHeight="1" spans="1:7">
      <c r="A972" s="474">
        <v>2140122</v>
      </c>
      <c r="B972" s="327" t="s">
        <v>869</v>
      </c>
      <c r="C972" s="395">
        <f>VLOOKUP(A972,'[3]23'!$A:$C,3,FALSE)</f>
        <v>0</v>
      </c>
      <c r="D972" s="395">
        <f>VLOOKUP(A972,'[3]23'!$A:$F,6,FALSE)</f>
        <v>0</v>
      </c>
      <c r="E972" s="332" t="str">
        <f t="shared" si="45"/>
        <v/>
      </c>
      <c r="F972" s="295" t="str">
        <f t="shared" si="46"/>
        <v>否</v>
      </c>
      <c r="G972" s="160" t="str">
        <f t="shared" si="47"/>
        <v>项</v>
      </c>
    </row>
    <row r="973" ht="36" hidden="1" customHeight="1" spans="1:7">
      <c r="A973" s="474">
        <v>2140123</v>
      </c>
      <c r="B973" s="327" t="s">
        <v>870</v>
      </c>
      <c r="C973" s="395">
        <f>VLOOKUP(A973,'[3]23'!$A:$C,3,FALSE)</f>
        <v>0</v>
      </c>
      <c r="D973" s="395">
        <f>VLOOKUP(A973,'[3]23'!$A:$F,6,FALSE)</f>
        <v>0</v>
      </c>
      <c r="E973" s="332" t="str">
        <f t="shared" si="45"/>
        <v/>
      </c>
      <c r="F973" s="295" t="str">
        <f t="shared" si="46"/>
        <v>否</v>
      </c>
      <c r="G973" s="160" t="str">
        <f t="shared" si="47"/>
        <v>项</v>
      </c>
    </row>
    <row r="974" ht="36" hidden="1" customHeight="1" spans="1:7">
      <c r="A974" s="474">
        <v>2140127</v>
      </c>
      <c r="B974" s="327" t="s">
        <v>871</v>
      </c>
      <c r="C974" s="395">
        <f>VLOOKUP(A974,'[3]23'!$A:$C,3,FALSE)</f>
        <v>0</v>
      </c>
      <c r="D974" s="395">
        <f>VLOOKUP(A974,'[3]23'!$A:$F,6,FALSE)</f>
        <v>0</v>
      </c>
      <c r="E974" s="332" t="str">
        <f t="shared" si="45"/>
        <v/>
      </c>
      <c r="F974" s="295" t="str">
        <f t="shared" si="46"/>
        <v>否</v>
      </c>
      <c r="G974" s="160" t="str">
        <f t="shared" si="47"/>
        <v>项</v>
      </c>
    </row>
    <row r="975" ht="36" hidden="1" customHeight="1" spans="1:7">
      <c r="A975" s="474">
        <v>2140128</v>
      </c>
      <c r="B975" s="327" t="s">
        <v>872</v>
      </c>
      <c r="C975" s="395">
        <f>VLOOKUP(A975,'[3]23'!$A:$C,3,FALSE)</f>
        <v>0</v>
      </c>
      <c r="D975" s="395">
        <f>VLOOKUP(A975,'[3]23'!$A:$F,6,FALSE)</f>
        <v>0</v>
      </c>
      <c r="E975" s="332" t="str">
        <f t="shared" si="45"/>
        <v/>
      </c>
      <c r="F975" s="295" t="str">
        <f t="shared" si="46"/>
        <v>否</v>
      </c>
      <c r="G975" s="160" t="str">
        <f t="shared" si="47"/>
        <v>项</v>
      </c>
    </row>
    <row r="976" ht="36" hidden="1" customHeight="1" spans="1:7">
      <c r="A976" s="474">
        <v>2140129</v>
      </c>
      <c r="B976" s="327" t="s">
        <v>873</v>
      </c>
      <c r="C976" s="395">
        <f>VLOOKUP(A976,'[3]23'!$A:$C,3,FALSE)</f>
        <v>0</v>
      </c>
      <c r="D976" s="395">
        <f>VLOOKUP(A976,'[3]23'!$A:$F,6,FALSE)</f>
        <v>0</v>
      </c>
      <c r="E976" s="332" t="str">
        <f t="shared" si="45"/>
        <v/>
      </c>
      <c r="F976" s="295" t="str">
        <f t="shared" si="46"/>
        <v>否</v>
      </c>
      <c r="G976" s="160" t="str">
        <f t="shared" si="47"/>
        <v>项</v>
      </c>
    </row>
    <row r="977" ht="36" hidden="1" customHeight="1" spans="1:7">
      <c r="A977" s="474">
        <v>2140130</v>
      </c>
      <c r="B977" s="327" t="s">
        <v>874</v>
      </c>
      <c r="C977" s="395">
        <f>VLOOKUP(A977,'[3]23'!$A:$C,3,FALSE)</f>
        <v>0</v>
      </c>
      <c r="D977" s="395">
        <f>VLOOKUP(A977,'[3]23'!$A:$F,6,FALSE)</f>
        <v>0</v>
      </c>
      <c r="E977" s="332" t="str">
        <f t="shared" si="45"/>
        <v/>
      </c>
      <c r="F977" s="295" t="str">
        <f t="shared" si="46"/>
        <v>否</v>
      </c>
      <c r="G977" s="160" t="str">
        <f t="shared" si="47"/>
        <v>项</v>
      </c>
    </row>
    <row r="978" ht="36" hidden="1" customHeight="1" spans="1:7">
      <c r="A978" s="474">
        <v>2140131</v>
      </c>
      <c r="B978" s="327" t="s">
        <v>875</v>
      </c>
      <c r="C978" s="395">
        <f>VLOOKUP(A978,'[3]23'!$A:$C,3,FALSE)</f>
        <v>0</v>
      </c>
      <c r="D978" s="395">
        <f>VLOOKUP(A978,'[3]23'!$A:$F,6,FALSE)</f>
        <v>0</v>
      </c>
      <c r="E978" s="332" t="str">
        <f t="shared" si="45"/>
        <v/>
      </c>
      <c r="F978" s="295" t="str">
        <f t="shared" si="46"/>
        <v>否</v>
      </c>
      <c r="G978" s="160" t="str">
        <f t="shared" si="47"/>
        <v>项</v>
      </c>
    </row>
    <row r="979" ht="36" hidden="1" customHeight="1" spans="1:7">
      <c r="A979" s="474">
        <v>2140133</v>
      </c>
      <c r="B979" s="327" t="s">
        <v>876</v>
      </c>
      <c r="C979" s="395">
        <f>VLOOKUP(A979,'[3]23'!$A:$C,3,FALSE)</f>
        <v>0</v>
      </c>
      <c r="D979" s="395">
        <f>VLOOKUP(A979,'[3]23'!$A:$F,6,FALSE)</f>
        <v>0</v>
      </c>
      <c r="E979" s="332" t="str">
        <f t="shared" si="45"/>
        <v/>
      </c>
      <c r="F979" s="295" t="str">
        <f t="shared" si="46"/>
        <v>否</v>
      </c>
      <c r="G979" s="160" t="str">
        <f t="shared" si="47"/>
        <v>项</v>
      </c>
    </row>
    <row r="980" ht="36" hidden="1" customHeight="1" spans="1:7">
      <c r="A980" s="474">
        <v>2140136</v>
      </c>
      <c r="B980" s="327" t="s">
        <v>877</v>
      </c>
      <c r="C980" s="395">
        <f>VLOOKUP(A980,'[3]23'!$A:$C,3,FALSE)</f>
        <v>0</v>
      </c>
      <c r="D980" s="395">
        <f>VLOOKUP(A980,'[3]23'!$A:$F,6,FALSE)</f>
        <v>0</v>
      </c>
      <c r="E980" s="332" t="str">
        <f t="shared" si="45"/>
        <v/>
      </c>
      <c r="F980" s="295" t="str">
        <f t="shared" si="46"/>
        <v>否</v>
      </c>
      <c r="G980" s="160" t="str">
        <f t="shared" si="47"/>
        <v>项</v>
      </c>
    </row>
    <row r="981" ht="36" hidden="1" customHeight="1" spans="1:7">
      <c r="A981" s="474">
        <v>2140138</v>
      </c>
      <c r="B981" s="327" t="s">
        <v>878</v>
      </c>
      <c r="C981" s="395">
        <f>VLOOKUP(A981,'[3]23'!$A:$C,3,FALSE)</f>
        <v>0</v>
      </c>
      <c r="D981" s="395">
        <f>VLOOKUP(A981,'[3]23'!$A:$F,6,FALSE)</f>
        <v>0</v>
      </c>
      <c r="E981" s="332" t="str">
        <f t="shared" si="45"/>
        <v/>
      </c>
      <c r="F981" s="295" t="str">
        <f t="shared" si="46"/>
        <v>否</v>
      </c>
      <c r="G981" s="160" t="str">
        <f t="shared" si="47"/>
        <v>项</v>
      </c>
    </row>
    <row r="982" ht="36" hidden="1" customHeight="1" spans="1:7">
      <c r="A982" s="474">
        <v>2140139</v>
      </c>
      <c r="B982" s="327" t="s">
        <v>879</v>
      </c>
      <c r="C982" s="395">
        <f>VLOOKUP(A982,'[3]23'!$A:$C,3,FALSE)</f>
        <v>0</v>
      </c>
      <c r="D982" s="395">
        <f>VLOOKUP(A982,'[3]23'!$A:$F,6,FALSE)</f>
        <v>0</v>
      </c>
      <c r="E982" s="332" t="str">
        <f t="shared" si="45"/>
        <v/>
      </c>
      <c r="F982" s="295" t="str">
        <f t="shared" si="46"/>
        <v>否</v>
      </c>
      <c r="G982" s="160" t="str">
        <f t="shared" si="47"/>
        <v>项</v>
      </c>
    </row>
    <row r="983" ht="36" customHeight="1" spans="1:7">
      <c r="A983" s="474">
        <v>2140199</v>
      </c>
      <c r="B983" s="327" t="s">
        <v>880</v>
      </c>
      <c r="C983" s="473">
        <f>VLOOKUP(A983,'[3]23'!$A:$C,3,FALSE)</f>
        <v>5</v>
      </c>
      <c r="D983" s="473">
        <f>VLOOKUP(A983,'[3]23'!$A:$F,6,FALSE)</f>
        <v>5</v>
      </c>
      <c r="E983" s="333">
        <f t="shared" si="45"/>
        <v>0</v>
      </c>
      <c r="F983" s="295" t="str">
        <f t="shared" si="46"/>
        <v>是</v>
      </c>
      <c r="G983" s="160" t="str">
        <f t="shared" si="47"/>
        <v>项</v>
      </c>
    </row>
    <row r="984" ht="36" hidden="1" customHeight="1" spans="1:7">
      <c r="A984" s="472">
        <v>21402</v>
      </c>
      <c r="B984" s="323" t="s">
        <v>881</v>
      </c>
      <c r="C984" s="395">
        <f>VLOOKUP(A984,'[3]23'!$A:$C,3,FALSE)</f>
        <v>0</v>
      </c>
      <c r="D984" s="395">
        <f>VLOOKUP(A984,'[3]23'!$A:$F,6,FALSE)</f>
        <v>0</v>
      </c>
      <c r="E984" s="332" t="str">
        <f t="shared" si="45"/>
        <v/>
      </c>
      <c r="F984" s="295" t="str">
        <f t="shared" si="46"/>
        <v>否</v>
      </c>
      <c r="G984" s="160" t="str">
        <f t="shared" si="47"/>
        <v>款</v>
      </c>
    </row>
    <row r="985" ht="36" hidden="1" customHeight="1" spans="1:7">
      <c r="A985" s="474">
        <v>2140201</v>
      </c>
      <c r="B985" s="327" t="s">
        <v>137</v>
      </c>
      <c r="C985" s="395">
        <f>VLOOKUP(A985,'[3]23'!$A:$C,3,FALSE)</f>
        <v>0</v>
      </c>
      <c r="D985" s="395">
        <f>VLOOKUP(A985,'[3]23'!$A:$F,6,FALSE)</f>
        <v>0</v>
      </c>
      <c r="E985" s="332" t="str">
        <f t="shared" si="45"/>
        <v/>
      </c>
      <c r="F985" s="295" t="str">
        <f t="shared" si="46"/>
        <v>否</v>
      </c>
      <c r="G985" s="160" t="str">
        <f t="shared" si="47"/>
        <v>项</v>
      </c>
    </row>
    <row r="986" ht="36" hidden="1" customHeight="1" spans="1:7">
      <c r="A986" s="474">
        <v>2140202</v>
      </c>
      <c r="B986" s="327" t="s">
        <v>138</v>
      </c>
      <c r="C986" s="395">
        <f>VLOOKUP(A986,'[3]23'!$A:$C,3,FALSE)</f>
        <v>0</v>
      </c>
      <c r="D986" s="395">
        <f>VLOOKUP(A986,'[3]23'!$A:$F,6,FALSE)</f>
        <v>0</v>
      </c>
      <c r="E986" s="332" t="str">
        <f t="shared" si="45"/>
        <v/>
      </c>
      <c r="F986" s="295" t="str">
        <f t="shared" si="46"/>
        <v>否</v>
      </c>
      <c r="G986" s="160" t="str">
        <f t="shared" si="47"/>
        <v>项</v>
      </c>
    </row>
    <row r="987" ht="36" hidden="1" customHeight="1" spans="1:7">
      <c r="A987" s="474">
        <v>2140203</v>
      </c>
      <c r="B987" s="327" t="s">
        <v>139</v>
      </c>
      <c r="C987" s="395">
        <f>VLOOKUP(A987,'[3]23'!$A:$C,3,FALSE)</f>
        <v>0</v>
      </c>
      <c r="D987" s="395">
        <f>VLOOKUP(A987,'[3]23'!$A:$F,6,FALSE)</f>
        <v>0</v>
      </c>
      <c r="E987" s="332" t="str">
        <f t="shared" si="45"/>
        <v/>
      </c>
      <c r="F987" s="295" t="str">
        <f t="shared" si="46"/>
        <v>否</v>
      </c>
      <c r="G987" s="160" t="str">
        <f t="shared" si="47"/>
        <v>项</v>
      </c>
    </row>
    <row r="988" ht="36" hidden="1" customHeight="1" spans="1:7">
      <c r="A988" s="474">
        <v>2140204</v>
      </c>
      <c r="B988" s="327" t="s">
        <v>882</v>
      </c>
      <c r="C988" s="395">
        <f>VLOOKUP(A988,'[3]23'!$A:$C,3,FALSE)</f>
        <v>0</v>
      </c>
      <c r="D988" s="395">
        <f>VLOOKUP(A988,'[3]23'!$A:$F,6,FALSE)</f>
        <v>0</v>
      </c>
      <c r="E988" s="332" t="str">
        <f t="shared" si="45"/>
        <v/>
      </c>
      <c r="F988" s="295" t="str">
        <f t="shared" si="46"/>
        <v>否</v>
      </c>
      <c r="G988" s="160" t="str">
        <f t="shared" si="47"/>
        <v>项</v>
      </c>
    </row>
    <row r="989" ht="36" hidden="1" customHeight="1" spans="1:7">
      <c r="A989" s="474">
        <v>2140205</v>
      </c>
      <c r="B989" s="327" t="s">
        <v>883</v>
      </c>
      <c r="C989" s="395">
        <f>VLOOKUP(A989,'[3]23'!$A:$C,3,FALSE)</f>
        <v>0</v>
      </c>
      <c r="D989" s="395">
        <f>VLOOKUP(A989,'[3]23'!$A:$F,6,FALSE)</f>
        <v>0</v>
      </c>
      <c r="E989" s="332" t="str">
        <f t="shared" si="45"/>
        <v/>
      </c>
      <c r="F989" s="295" t="str">
        <f t="shared" si="46"/>
        <v>否</v>
      </c>
      <c r="G989" s="160" t="str">
        <f t="shared" si="47"/>
        <v>项</v>
      </c>
    </row>
    <row r="990" ht="36" hidden="1" customHeight="1" spans="1:7">
      <c r="A990" s="474">
        <v>2140206</v>
      </c>
      <c r="B990" s="327" t="s">
        <v>884</v>
      </c>
      <c r="C990" s="395">
        <f>VLOOKUP(A990,'[3]23'!$A:$C,3,FALSE)</f>
        <v>0</v>
      </c>
      <c r="D990" s="395">
        <f>VLOOKUP(A990,'[3]23'!$A:$F,6,FALSE)</f>
        <v>0</v>
      </c>
      <c r="E990" s="332" t="str">
        <f t="shared" si="45"/>
        <v/>
      </c>
      <c r="F990" s="295" t="str">
        <f t="shared" si="46"/>
        <v>否</v>
      </c>
      <c r="G990" s="160" t="str">
        <f t="shared" si="47"/>
        <v>项</v>
      </c>
    </row>
    <row r="991" ht="36" hidden="1" customHeight="1" spans="1:7">
      <c r="A991" s="474">
        <v>2140207</v>
      </c>
      <c r="B991" s="327" t="s">
        <v>885</v>
      </c>
      <c r="C991" s="395">
        <f>VLOOKUP(A991,'[3]23'!$A:$C,3,FALSE)</f>
        <v>0</v>
      </c>
      <c r="D991" s="395">
        <f>VLOOKUP(A991,'[3]23'!$A:$F,6,FALSE)</f>
        <v>0</v>
      </c>
      <c r="E991" s="332" t="str">
        <f t="shared" si="45"/>
        <v/>
      </c>
      <c r="F991" s="295" t="str">
        <f t="shared" si="46"/>
        <v>否</v>
      </c>
      <c r="G991" s="160" t="str">
        <f t="shared" si="47"/>
        <v>项</v>
      </c>
    </row>
    <row r="992" ht="36" hidden="1" customHeight="1" spans="1:7">
      <c r="A992" s="474">
        <v>2140208</v>
      </c>
      <c r="B992" s="327" t="s">
        <v>886</v>
      </c>
      <c r="C992" s="395">
        <f>VLOOKUP(A992,'[3]23'!$A:$C,3,FALSE)</f>
        <v>0</v>
      </c>
      <c r="D992" s="395">
        <f>VLOOKUP(A992,'[3]23'!$A:$F,6,FALSE)</f>
        <v>0</v>
      </c>
      <c r="E992" s="332" t="str">
        <f t="shared" si="45"/>
        <v/>
      </c>
      <c r="F992" s="295" t="str">
        <f t="shared" si="46"/>
        <v>否</v>
      </c>
      <c r="G992" s="160" t="str">
        <f t="shared" si="47"/>
        <v>项</v>
      </c>
    </row>
    <row r="993" ht="36" hidden="1" customHeight="1" spans="1:7">
      <c r="A993" s="474">
        <v>2140299</v>
      </c>
      <c r="B993" s="327" t="s">
        <v>887</v>
      </c>
      <c r="C993" s="395">
        <f>VLOOKUP(A993,'[3]23'!$A:$C,3,FALSE)</f>
        <v>0</v>
      </c>
      <c r="D993" s="395">
        <f>VLOOKUP(A993,'[3]23'!$A:$F,6,FALSE)</f>
        <v>0</v>
      </c>
      <c r="E993" s="332" t="str">
        <f t="shared" si="45"/>
        <v/>
      </c>
      <c r="F993" s="295" t="str">
        <f t="shared" si="46"/>
        <v>否</v>
      </c>
      <c r="G993" s="160" t="str">
        <f t="shared" si="47"/>
        <v>项</v>
      </c>
    </row>
    <row r="994" ht="36" hidden="1" customHeight="1" spans="1:7">
      <c r="A994" s="472">
        <v>21403</v>
      </c>
      <c r="B994" s="323" t="s">
        <v>888</v>
      </c>
      <c r="C994" s="395">
        <f>VLOOKUP(A994,'[3]23'!$A:$C,3,FALSE)</f>
        <v>0</v>
      </c>
      <c r="D994" s="395">
        <f>VLOOKUP(A994,'[3]23'!$A:$F,6,FALSE)</f>
        <v>0</v>
      </c>
      <c r="E994" s="332" t="str">
        <f t="shared" si="45"/>
        <v/>
      </c>
      <c r="F994" s="295" t="str">
        <f t="shared" si="46"/>
        <v>否</v>
      </c>
      <c r="G994" s="160" t="str">
        <f t="shared" si="47"/>
        <v>款</v>
      </c>
    </row>
    <row r="995" ht="36" hidden="1" customHeight="1" spans="1:7">
      <c r="A995" s="474">
        <v>2140301</v>
      </c>
      <c r="B995" s="327" t="s">
        <v>137</v>
      </c>
      <c r="C995" s="395">
        <f>VLOOKUP(A995,'[3]23'!$A:$C,3,FALSE)</f>
        <v>0</v>
      </c>
      <c r="D995" s="395">
        <f>VLOOKUP(A995,'[3]23'!$A:$F,6,FALSE)</f>
        <v>0</v>
      </c>
      <c r="E995" s="332" t="str">
        <f t="shared" si="45"/>
        <v/>
      </c>
      <c r="F995" s="295" t="str">
        <f t="shared" si="46"/>
        <v>否</v>
      </c>
      <c r="G995" s="160" t="str">
        <f t="shared" si="47"/>
        <v>项</v>
      </c>
    </row>
    <row r="996" ht="36" hidden="1" customHeight="1" spans="1:7">
      <c r="A996" s="474">
        <v>2140302</v>
      </c>
      <c r="B996" s="327" t="s">
        <v>138</v>
      </c>
      <c r="C996" s="395">
        <f>VLOOKUP(A996,'[3]23'!$A:$C,3,FALSE)</f>
        <v>0</v>
      </c>
      <c r="D996" s="395">
        <f>VLOOKUP(A996,'[3]23'!$A:$F,6,FALSE)</f>
        <v>0</v>
      </c>
      <c r="E996" s="332" t="str">
        <f t="shared" si="45"/>
        <v/>
      </c>
      <c r="F996" s="295" t="str">
        <f t="shared" si="46"/>
        <v>否</v>
      </c>
      <c r="G996" s="160" t="str">
        <f t="shared" si="47"/>
        <v>项</v>
      </c>
    </row>
    <row r="997" ht="36" hidden="1" customHeight="1" spans="1:7">
      <c r="A997" s="474">
        <v>2140303</v>
      </c>
      <c r="B997" s="327" t="s">
        <v>139</v>
      </c>
      <c r="C997" s="395">
        <f>VLOOKUP(A997,'[3]23'!$A:$C,3,FALSE)</f>
        <v>0</v>
      </c>
      <c r="D997" s="395">
        <f>VLOOKUP(A997,'[3]23'!$A:$F,6,FALSE)</f>
        <v>0</v>
      </c>
      <c r="E997" s="332" t="str">
        <f t="shared" si="45"/>
        <v/>
      </c>
      <c r="F997" s="295" t="str">
        <f t="shared" si="46"/>
        <v>否</v>
      </c>
      <c r="G997" s="160" t="str">
        <f t="shared" si="47"/>
        <v>项</v>
      </c>
    </row>
    <row r="998" ht="36" hidden="1" customHeight="1" spans="1:7">
      <c r="A998" s="474">
        <v>2140304</v>
      </c>
      <c r="B998" s="327" t="s">
        <v>889</v>
      </c>
      <c r="C998" s="395">
        <f>VLOOKUP(A998,'[3]23'!$A:$C,3,FALSE)</f>
        <v>0</v>
      </c>
      <c r="D998" s="395">
        <f>VLOOKUP(A998,'[3]23'!$A:$F,6,FALSE)</f>
        <v>0</v>
      </c>
      <c r="E998" s="332" t="str">
        <f t="shared" si="45"/>
        <v/>
      </c>
      <c r="F998" s="295" t="str">
        <f t="shared" si="46"/>
        <v>否</v>
      </c>
      <c r="G998" s="160" t="str">
        <f t="shared" si="47"/>
        <v>项</v>
      </c>
    </row>
    <row r="999" ht="36" hidden="1" customHeight="1" spans="1:7">
      <c r="A999" s="474">
        <v>2140305</v>
      </c>
      <c r="B999" s="327" t="s">
        <v>890</v>
      </c>
      <c r="C999" s="395">
        <f>VLOOKUP(A999,'[3]23'!$A:$C,3,FALSE)</f>
        <v>0</v>
      </c>
      <c r="D999" s="395">
        <f>VLOOKUP(A999,'[3]23'!$A:$F,6,FALSE)</f>
        <v>0</v>
      </c>
      <c r="E999" s="332" t="str">
        <f t="shared" si="45"/>
        <v/>
      </c>
      <c r="F999" s="295" t="str">
        <f t="shared" si="46"/>
        <v>否</v>
      </c>
      <c r="G999" s="160" t="str">
        <f t="shared" si="47"/>
        <v>项</v>
      </c>
    </row>
    <row r="1000" ht="36" hidden="1" customHeight="1" spans="1:7">
      <c r="A1000" s="474">
        <v>2140306</v>
      </c>
      <c r="B1000" s="327" t="s">
        <v>891</v>
      </c>
      <c r="C1000" s="395">
        <f>VLOOKUP(A1000,'[3]23'!$A:$C,3,FALSE)</f>
        <v>0</v>
      </c>
      <c r="D1000" s="395">
        <f>VLOOKUP(A1000,'[3]23'!$A:$F,6,FALSE)</f>
        <v>0</v>
      </c>
      <c r="E1000" s="332" t="str">
        <f t="shared" si="45"/>
        <v/>
      </c>
      <c r="F1000" s="295" t="str">
        <f t="shared" si="46"/>
        <v>否</v>
      </c>
      <c r="G1000" s="160" t="str">
        <f t="shared" si="47"/>
        <v>项</v>
      </c>
    </row>
    <row r="1001" ht="36" hidden="1" customHeight="1" spans="1:7">
      <c r="A1001" s="474">
        <v>2140307</v>
      </c>
      <c r="B1001" s="327" t="s">
        <v>892</v>
      </c>
      <c r="C1001" s="395">
        <f>VLOOKUP(A1001,'[3]23'!$A:$C,3,FALSE)</f>
        <v>0</v>
      </c>
      <c r="D1001" s="395">
        <f>VLOOKUP(A1001,'[3]23'!$A:$F,6,FALSE)</f>
        <v>0</v>
      </c>
      <c r="E1001" s="332" t="str">
        <f t="shared" si="45"/>
        <v/>
      </c>
      <c r="F1001" s="295" t="str">
        <f t="shared" si="46"/>
        <v>否</v>
      </c>
      <c r="G1001" s="160" t="str">
        <f t="shared" si="47"/>
        <v>项</v>
      </c>
    </row>
    <row r="1002" ht="36" hidden="1" customHeight="1" spans="1:7">
      <c r="A1002" s="474">
        <v>2140308</v>
      </c>
      <c r="B1002" s="327" t="s">
        <v>893</v>
      </c>
      <c r="C1002" s="395">
        <f>VLOOKUP(A1002,'[3]23'!$A:$C,3,FALSE)</f>
        <v>0</v>
      </c>
      <c r="D1002" s="395">
        <f>VLOOKUP(A1002,'[3]23'!$A:$F,6,FALSE)</f>
        <v>0</v>
      </c>
      <c r="E1002" s="332" t="str">
        <f t="shared" si="45"/>
        <v/>
      </c>
      <c r="F1002" s="295" t="str">
        <f t="shared" si="46"/>
        <v>否</v>
      </c>
      <c r="G1002" s="160" t="str">
        <f t="shared" si="47"/>
        <v>项</v>
      </c>
    </row>
    <row r="1003" ht="36" hidden="1" customHeight="1" spans="1:7">
      <c r="A1003" s="474">
        <v>2140399</v>
      </c>
      <c r="B1003" s="327" t="s">
        <v>894</v>
      </c>
      <c r="C1003" s="395">
        <f>VLOOKUP(A1003,'[3]23'!$A:$C,3,FALSE)</f>
        <v>0</v>
      </c>
      <c r="D1003" s="395">
        <f>VLOOKUP(A1003,'[3]23'!$A:$F,6,FALSE)</f>
        <v>0</v>
      </c>
      <c r="E1003" s="332" t="str">
        <f t="shared" si="45"/>
        <v/>
      </c>
      <c r="F1003" s="295" t="str">
        <f t="shared" si="46"/>
        <v>否</v>
      </c>
      <c r="G1003" s="160" t="str">
        <f t="shared" si="47"/>
        <v>项</v>
      </c>
    </row>
    <row r="1004" ht="36" customHeight="1" spans="1:7">
      <c r="A1004" s="472">
        <v>21404</v>
      </c>
      <c r="B1004" s="323" t="s">
        <v>895</v>
      </c>
      <c r="C1004" s="473">
        <f>VLOOKUP(A1004,'[3]23'!$A:$C,3,FALSE)</f>
        <v>610</v>
      </c>
      <c r="D1004" s="473">
        <f>VLOOKUP(A1004,'[3]23'!$A:$F,6,FALSE)</f>
        <v>610</v>
      </c>
      <c r="E1004" s="333">
        <f t="shared" si="45"/>
        <v>0</v>
      </c>
      <c r="F1004" s="295" t="str">
        <f t="shared" si="46"/>
        <v>是</v>
      </c>
      <c r="G1004" s="160" t="str">
        <f t="shared" si="47"/>
        <v>款</v>
      </c>
    </row>
    <row r="1005" ht="36" hidden="1" customHeight="1" spans="1:7">
      <c r="A1005" s="474">
        <v>2140401</v>
      </c>
      <c r="B1005" s="327" t="s">
        <v>896</v>
      </c>
      <c r="C1005" s="395">
        <f>VLOOKUP(A1005,'[3]23'!$A:$C,3,FALSE)</f>
        <v>0</v>
      </c>
      <c r="D1005" s="395">
        <f>VLOOKUP(A1005,'[3]23'!$A:$F,6,FALSE)</f>
        <v>0</v>
      </c>
      <c r="E1005" s="332" t="str">
        <f t="shared" si="45"/>
        <v/>
      </c>
      <c r="F1005" s="295" t="str">
        <f t="shared" si="46"/>
        <v>否</v>
      </c>
      <c r="G1005" s="160" t="str">
        <f t="shared" si="47"/>
        <v>项</v>
      </c>
    </row>
    <row r="1006" ht="36" customHeight="1" spans="1:7">
      <c r="A1006" s="474">
        <v>2140402</v>
      </c>
      <c r="B1006" s="327" t="s">
        <v>897</v>
      </c>
      <c r="C1006" s="473">
        <f>VLOOKUP(A1006,'[3]23'!$A:$C,3,FALSE)</f>
        <v>573</v>
      </c>
      <c r="D1006" s="473">
        <f>VLOOKUP(A1006,'[3]23'!$A:$F,6,FALSE)</f>
        <v>2330</v>
      </c>
      <c r="E1006" s="333">
        <f t="shared" si="45"/>
        <v>3.0663</v>
      </c>
      <c r="F1006" s="295" t="str">
        <f t="shared" si="46"/>
        <v>是</v>
      </c>
      <c r="G1006" s="160" t="str">
        <f t="shared" si="47"/>
        <v>项</v>
      </c>
    </row>
    <row r="1007" ht="36" customHeight="1" spans="1:7">
      <c r="A1007" s="474">
        <v>2140403</v>
      </c>
      <c r="B1007" s="327" t="s">
        <v>898</v>
      </c>
      <c r="C1007" s="473">
        <f>VLOOKUP(A1007,'[3]23'!$A:$C,3,FALSE)</f>
        <v>37</v>
      </c>
      <c r="D1007" s="473">
        <f>VLOOKUP(A1007,'[3]23'!$A:$F,6,FALSE)</f>
        <v>37</v>
      </c>
      <c r="E1007" s="333">
        <f t="shared" si="45"/>
        <v>0</v>
      </c>
      <c r="F1007" s="295" t="str">
        <f t="shared" si="46"/>
        <v>是</v>
      </c>
      <c r="G1007" s="160" t="str">
        <f t="shared" si="47"/>
        <v>项</v>
      </c>
    </row>
    <row r="1008" ht="36" hidden="1" customHeight="1" spans="1:7">
      <c r="A1008" s="474">
        <v>2140499</v>
      </c>
      <c r="B1008" s="327" t="s">
        <v>899</v>
      </c>
      <c r="C1008" s="395">
        <f>VLOOKUP(A1008,'[3]23'!$A:$C,3,FALSE)</f>
        <v>0</v>
      </c>
      <c r="D1008" s="395">
        <f>VLOOKUP(A1008,'[3]23'!$A:$F,6,FALSE)</f>
        <v>0</v>
      </c>
      <c r="E1008" s="332" t="str">
        <f t="shared" si="45"/>
        <v/>
      </c>
      <c r="F1008" s="295" t="str">
        <f t="shared" si="46"/>
        <v>否</v>
      </c>
      <c r="G1008" s="160" t="str">
        <f t="shared" si="47"/>
        <v>项</v>
      </c>
    </row>
    <row r="1009" ht="36" hidden="1" customHeight="1" spans="1:7">
      <c r="A1009" s="472">
        <v>21405</v>
      </c>
      <c r="B1009" s="323" t="s">
        <v>900</v>
      </c>
      <c r="C1009" s="395">
        <f>VLOOKUP(A1009,'[3]23'!$A:$C,3,FALSE)</f>
        <v>0</v>
      </c>
      <c r="D1009" s="395">
        <f>VLOOKUP(A1009,'[3]23'!$A:$F,6,FALSE)</f>
        <v>0</v>
      </c>
      <c r="E1009" s="332" t="str">
        <f t="shared" si="45"/>
        <v/>
      </c>
      <c r="F1009" s="295" t="str">
        <f t="shared" si="46"/>
        <v>否</v>
      </c>
      <c r="G1009" s="160" t="str">
        <f t="shared" si="47"/>
        <v>款</v>
      </c>
    </row>
    <row r="1010" ht="36" hidden="1" customHeight="1" spans="1:7">
      <c r="A1010" s="474">
        <v>2140501</v>
      </c>
      <c r="B1010" s="327" t="s">
        <v>137</v>
      </c>
      <c r="C1010" s="395">
        <f>VLOOKUP(A1010,'[3]23'!$A:$C,3,FALSE)</f>
        <v>0</v>
      </c>
      <c r="D1010" s="395">
        <f>VLOOKUP(A1010,'[3]23'!$A:$F,6,FALSE)</f>
        <v>0</v>
      </c>
      <c r="E1010" s="332" t="str">
        <f t="shared" si="45"/>
        <v/>
      </c>
      <c r="F1010" s="295" t="str">
        <f t="shared" si="46"/>
        <v>否</v>
      </c>
      <c r="G1010" s="160" t="str">
        <f t="shared" si="47"/>
        <v>项</v>
      </c>
    </row>
    <row r="1011" ht="36" hidden="1" customHeight="1" spans="1:7">
      <c r="A1011" s="474">
        <v>2140502</v>
      </c>
      <c r="B1011" s="327" t="s">
        <v>138</v>
      </c>
      <c r="C1011" s="395">
        <f>VLOOKUP(A1011,'[3]23'!$A:$C,3,FALSE)</f>
        <v>0</v>
      </c>
      <c r="D1011" s="395">
        <f>VLOOKUP(A1011,'[3]23'!$A:$F,6,FALSE)</f>
        <v>0</v>
      </c>
      <c r="E1011" s="332" t="str">
        <f t="shared" si="45"/>
        <v/>
      </c>
      <c r="F1011" s="295" t="str">
        <f t="shared" si="46"/>
        <v>否</v>
      </c>
      <c r="G1011" s="160" t="str">
        <f t="shared" si="47"/>
        <v>项</v>
      </c>
    </row>
    <row r="1012" ht="36" hidden="1" customHeight="1" spans="1:7">
      <c r="A1012" s="474">
        <v>2140503</v>
      </c>
      <c r="B1012" s="327" t="s">
        <v>139</v>
      </c>
      <c r="C1012" s="395">
        <f>VLOOKUP(A1012,'[3]23'!$A:$C,3,FALSE)</f>
        <v>0</v>
      </c>
      <c r="D1012" s="395">
        <f>VLOOKUP(A1012,'[3]23'!$A:$F,6,FALSE)</f>
        <v>0</v>
      </c>
      <c r="E1012" s="332" t="str">
        <f t="shared" si="45"/>
        <v/>
      </c>
      <c r="F1012" s="295" t="str">
        <f t="shared" si="46"/>
        <v>否</v>
      </c>
      <c r="G1012" s="160" t="str">
        <f t="shared" si="47"/>
        <v>项</v>
      </c>
    </row>
    <row r="1013" ht="36" hidden="1" customHeight="1" spans="1:7">
      <c r="A1013" s="474">
        <v>2140504</v>
      </c>
      <c r="B1013" s="327" t="s">
        <v>886</v>
      </c>
      <c r="C1013" s="395">
        <f>VLOOKUP(A1013,'[3]23'!$A:$C,3,FALSE)</f>
        <v>0</v>
      </c>
      <c r="D1013" s="395">
        <f>VLOOKUP(A1013,'[3]23'!$A:$F,6,FALSE)</f>
        <v>0</v>
      </c>
      <c r="E1013" s="332" t="str">
        <f t="shared" si="45"/>
        <v/>
      </c>
      <c r="F1013" s="295" t="str">
        <f t="shared" si="46"/>
        <v>否</v>
      </c>
      <c r="G1013" s="160" t="str">
        <f t="shared" si="47"/>
        <v>项</v>
      </c>
    </row>
    <row r="1014" ht="36" hidden="1" customHeight="1" spans="1:7">
      <c r="A1014" s="474">
        <v>2140505</v>
      </c>
      <c r="B1014" s="327" t="s">
        <v>901</v>
      </c>
      <c r="C1014" s="395">
        <f>VLOOKUP(A1014,'[3]23'!$A:$C,3,FALSE)</f>
        <v>0</v>
      </c>
      <c r="D1014" s="395">
        <f>VLOOKUP(A1014,'[3]23'!$A:$F,6,FALSE)</f>
        <v>0</v>
      </c>
      <c r="E1014" s="332" t="str">
        <f t="shared" si="45"/>
        <v/>
      </c>
      <c r="F1014" s="295" t="str">
        <f t="shared" si="46"/>
        <v>否</v>
      </c>
      <c r="G1014" s="160" t="str">
        <f t="shared" si="47"/>
        <v>项</v>
      </c>
    </row>
    <row r="1015" ht="36" hidden="1" customHeight="1" spans="1:7">
      <c r="A1015" s="474">
        <v>2140599</v>
      </c>
      <c r="B1015" s="327" t="s">
        <v>902</v>
      </c>
      <c r="C1015" s="395">
        <f>VLOOKUP(A1015,'[3]23'!$A:$C,3,FALSE)</f>
        <v>0</v>
      </c>
      <c r="D1015" s="395">
        <f>VLOOKUP(A1015,'[3]23'!$A:$F,6,FALSE)</f>
        <v>0</v>
      </c>
      <c r="E1015" s="332" t="str">
        <f t="shared" si="45"/>
        <v/>
      </c>
      <c r="F1015" s="295" t="str">
        <f t="shared" si="46"/>
        <v>否</v>
      </c>
      <c r="G1015" s="160" t="str">
        <f t="shared" si="47"/>
        <v>项</v>
      </c>
    </row>
    <row r="1016" ht="36" customHeight="1" spans="1:7">
      <c r="A1016" s="472">
        <v>21406</v>
      </c>
      <c r="B1016" s="323" t="s">
        <v>903</v>
      </c>
      <c r="C1016" s="473">
        <f>VLOOKUP(A1016,'[3]23'!$A:$C,3,FALSE)</f>
        <v>4363</v>
      </c>
      <c r="D1016" s="473">
        <f>VLOOKUP(A1016,'[3]23'!$A:$F,6,FALSE)</f>
        <v>4363</v>
      </c>
      <c r="E1016" s="333">
        <f t="shared" si="45"/>
        <v>0</v>
      </c>
      <c r="F1016" s="295" t="str">
        <f t="shared" si="46"/>
        <v>是</v>
      </c>
      <c r="G1016" s="160" t="str">
        <f t="shared" si="47"/>
        <v>款</v>
      </c>
    </row>
    <row r="1017" ht="36" hidden="1" customHeight="1" spans="1:7">
      <c r="A1017" s="474">
        <v>2140601</v>
      </c>
      <c r="B1017" s="327" t="s">
        <v>904</v>
      </c>
      <c r="C1017" s="395">
        <f>VLOOKUP(A1017,'[3]23'!$A:$C,3,FALSE)</f>
        <v>0</v>
      </c>
      <c r="D1017" s="395">
        <f>VLOOKUP(A1017,'[3]23'!$A:$F,6,FALSE)</f>
        <v>0</v>
      </c>
      <c r="E1017" s="332" t="str">
        <f t="shared" si="45"/>
        <v/>
      </c>
      <c r="F1017" s="295" t="str">
        <f t="shared" si="46"/>
        <v>否</v>
      </c>
      <c r="G1017" s="160" t="str">
        <f t="shared" si="47"/>
        <v>项</v>
      </c>
    </row>
    <row r="1018" ht="36" customHeight="1" spans="1:7">
      <c r="A1018" s="474">
        <v>2140602</v>
      </c>
      <c r="B1018" s="327" t="s">
        <v>905</v>
      </c>
      <c r="C1018" s="473">
        <f>VLOOKUP(A1018,'[3]23'!$A:$C,3,FALSE)</f>
        <v>4363</v>
      </c>
      <c r="D1018" s="473">
        <f>VLOOKUP(A1018,'[3]23'!$A:$F,6,FALSE)</f>
        <v>4500</v>
      </c>
      <c r="E1018" s="333">
        <f t="shared" si="45"/>
        <v>0.0314</v>
      </c>
      <c r="F1018" s="295" t="str">
        <f t="shared" si="46"/>
        <v>是</v>
      </c>
      <c r="G1018" s="160" t="str">
        <f t="shared" si="47"/>
        <v>项</v>
      </c>
    </row>
    <row r="1019" ht="36" hidden="1" customHeight="1" spans="1:7">
      <c r="A1019" s="474">
        <v>2140603</v>
      </c>
      <c r="B1019" s="327" t="s">
        <v>906</v>
      </c>
      <c r="C1019" s="395">
        <f>VLOOKUP(A1019,'[3]23'!$A:$C,3,FALSE)</f>
        <v>0</v>
      </c>
      <c r="D1019" s="395">
        <f>VLOOKUP(A1019,'[3]23'!$A:$F,6,FALSE)</f>
        <v>0</v>
      </c>
      <c r="E1019" s="332" t="str">
        <f t="shared" si="45"/>
        <v/>
      </c>
      <c r="F1019" s="295" t="str">
        <f t="shared" si="46"/>
        <v>否</v>
      </c>
      <c r="G1019" s="160" t="str">
        <f t="shared" si="47"/>
        <v>项</v>
      </c>
    </row>
    <row r="1020" ht="36" hidden="1" customHeight="1" spans="1:7">
      <c r="A1020" s="474">
        <v>2140699</v>
      </c>
      <c r="B1020" s="327" t="s">
        <v>907</v>
      </c>
      <c r="C1020" s="395">
        <f>VLOOKUP(A1020,'[3]23'!$A:$C,3,FALSE)</f>
        <v>0</v>
      </c>
      <c r="D1020" s="395">
        <f>VLOOKUP(A1020,'[3]23'!$A:$F,6,FALSE)</f>
        <v>0</v>
      </c>
      <c r="E1020" s="332" t="str">
        <f t="shared" si="45"/>
        <v/>
      </c>
      <c r="F1020" s="295" t="str">
        <f t="shared" si="46"/>
        <v>否</v>
      </c>
      <c r="G1020" s="160" t="str">
        <f t="shared" si="47"/>
        <v>项</v>
      </c>
    </row>
    <row r="1021" ht="36" hidden="1" customHeight="1" spans="1:7">
      <c r="A1021" s="472">
        <v>21499</v>
      </c>
      <c r="B1021" s="323" t="s">
        <v>908</v>
      </c>
      <c r="C1021" s="395">
        <f>VLOOKUP(A1021,'[3]23'!$A:$C,3,FALSE)</f>
        <v>0</v>
      </c>
      <c r="D1021" s="395">
        <f>VLOOKUP(A1021,'[3]23'!$A:$F,6,FALSE)</f>
        <v>0</v>
      </c>
      <c r="E1021" s="332" t="str">
        <f t="shared" si="45"/>
        <v/>
      </c>
      <c r="F1021" s="295" t="str">
        <f t="shared" si="46"/>
        <v>否</v>
      </c>
      <c r="G1021" s="160" t="str">
        <f t="shared" si="47"/>
        <v>款</v>
      </c>
    </row>
    <row r="1022" ht="36" hidden="1" customHeight="1" spans="1:7">
      <c r="A1022" s="474">
        <v>2149901</v>
      </c>
      <c r="B1022" s="327" t="s">
        <v>909</v>
      </c>
      <c r="C1022" s="395">
        <f>VLOOKUP(A1022,'[3]23'!$A:$C,3,FALSE)</f>
        <v>0</v>
      </c>
      <c r="D1022" s="395">
        <f>VLOOKUP(A1022,'[3]23'!$A:$F,6,FALSE)</f>
        <v>0</v>
      </c>
      <c r="E1022" s="332" t="str">
        <f t="shared" si="45"/>
        <v/>
      </c>
      <c r="F1022" s="295" t="str">
        <f t="shared" si="46"/>
        <v>否</v>
      </c>
      <c r="G1022" s="160" t="str">
        <f t="shared" si="47"/>
        <v>项</v>
      </c>
    </row>
    <row r="1023" ht="36" hidden="1" customHeight="1" spans="1:7">
      <c r="A1023" s="474">
        <v>2149999</v>
      </c>
      <c r="B1023" s="327" t="s">
        <v>910</v>
      </c>
      <c r="C1023" s="395">
        <f>VLOOKUP(A1023,'[3]23'!$A:$C,3,FALSE)</f>
        <v>0</v>
      </c>
      <c r="D1023" s="395">
        <f>VLOOKUP(A1023,'[3]23'!$A:$F,6,FALSE)</f>
        <v>0</v>
      </c>
      <c r="E1023" s="332" t="str">
        <f t="shared" si="45"/>
        <v/>
      </c>
      <c r="F1023" s="295" t="str">
        <f t="shared" si="46"/>
        <v>否</v>
      </c>
      <c r="G1023" s="160" t="str">
        <f t="shared" si="47"/>
        <v>项</v>
      </c>
    </row>
    <row r="1024" ht="36" hidden="1" customHeight="1" spans="1:7">
      <c r="A1024" s="478" t="s">
        <v>911</v>
      </c>
      <c r="B1024" s="479" t="s">
        <v>277</v>
      </c>
      <c r="C1024" s="395">
        <f>VLOOKUP(A1024,'[3]23'!$A:$C,3,FALSE)</f>
        <v>0</v>
      </c>
      <c r="D1024" s="395">
        <f>VLOOKUP(A1024,'[3]23'!$A:$F,6,FALSE)</f>
        <v>0</v>
      </c>
      <c r="E1024" s="332" t="str">
        <f t="shared" si="45"/>
        <v/>
      </c>
      <c r="F1024" s="295" t="str">
        <f t="shared" si="46"/>
        <v>否</v>
      </c>
      <c r="G1024" s="160" t="str">
        <f t="shared" si="47"/>
        <v>项</v>
      </c>
    </row>
    <row r="1025" ht="36" customHeight="1" spans="1:7">
      <c r="A1025" s="472">
        <v>215</v>
      </c>
      <c r="B1025" s="323" t="s">
        <v>97</v>
      </c>
      <c r="C1025" s="473">
        <f>VLOOKUP(A1025,'[3]23'!$A:$C,3,FALSE)</f>
        <v>1846</v>
      </c>
      <c r="D1025" s="473">
        <f>VLOOKUP(A1025,'[3]23'!$A:$F,6,FALSE)</f>
        <v>1740</v>
      </c>
      <c r="E1025" s="333">
        <f t="shared" si="45"/>
        <v>-0.0574</v>
      </c>
      <c r="F1025" s="295" t="str">
        <f t="shared" si="46"/>
        <v>是</v>
      </c>
      <c r="G1025" s="160" t="str">
        <f t="shared" si="47"/>
        <v>类</v>
      </c>
    </row>
    <row r="1026" ht="36" hidden="1" customHeight="1" spans="1:7">
      <c r="A1026" s="472">
        <v>21501</v>
      </c>
      <c r="B1026" s="323" t="s">
        <v>912</v>
      </c>
      <c r="C1026" s="395">
        <f>VLOOKUP(A1026,'[3]23'!$A:$C,3,FALSE)</f>
        <v>0</v>
      </c>
      <c r="D1026" s="395">
        <f>VLOOKUP(A1026,'[3]23'!$A:$F,6,FALSE)</f>
        <v>0</v>
      </c>
      <c r="E1026" s="332" t="str">
        <f t="shared" si="45"/>
        <v/>
      </c>
      <c r="F1026" s="295" t="str">
        <f t="shared" si="46"/>
        <v>否</v>
      </c>
      <c r="G1026" s="160" t="str">
        <f t="shared" si="47"/>
        <v>款</v>
      </c>
    </row>
    <row r="1027" ht="36" hidden="1" customHeight="1" spans="1:7">
      <c r="A1027" s="474">
        <v>2150101</v>
      </c>
      <c r="B1027" s="327" t="s">
        <v>137</v>
      </c>
      <c r="C1027" s="395">
        <f>VLOOKUP(A1027,'[3]23'!$A:$C,3,FALSE)</f>
        <v>0</v>
      </c>
      <c r="D1027" s="395">
        <f>VLOOKUP(A1027,'[3]23'!$A:$F,6,FALSE)</f>
        <v>0</v>
      </c>
      <c r="E1027" s="332" t="str">
        <f t="shared" si="45"/>
        <v/>
      </c>
      <c r="F1027" s="295" t="str">
        <f t="shared" si="46"/>
        <v>否</v>
      </c>
      <c r="G1027" s="160" t="str">
        <f t="shared" si="47"/>
        <v>项</v>
      </c>
    </row>
    <row r="1028" ht="36" hidden="1" customHeight="1" spans="1:7">
      <c r="A1028" s="474">
        <v>2150102</v>
      </c>
      <c r="B1028" s="327" t="s">
        <v>138</v>
      </c>
      <c r="C1028" s="395">
        <f>VLOOKUP(A1028,'[3]23'!$A:$C,3,FALSE)</f>
        <v>0</v>
      </c>
      <c r="D1028" s="395">
        <f>VLOOKUP(A1028,'[3]23'!$A:$F,6,FALSE)</f>
        <v>0</v>
      </c>
      <c r="E1028" s="332" t="str">
        <f t="shared" ref="E1028:E1091" si="48">IFERROR(D1028/C1028-1,"")</f>
        <v/>
      </c>
      <c r="F1028" s="295" t="str">
        <f t="shared" ref="F1028:F1091" si="49">IF(LEN(A1028)=3,"是",IF(B1028&lt;&gt;"",IF(SUM(C1028:D1028)&lt;&gt;0,"是","否"),"是"))</f>
        <v>否</v>
      </c>
      <c r="G1028" s="160" t="str">
        <f t="shared" ref="G1028:G1091" si="50">IF(LEN(A1028)=3,"类",IF(LEN(A1028)=5,"款","项"))</f>
        <v>项</v>
      </c>
    </row>
    <row r="1029" ht="36" hidden="1" customHeight="1" spans="1:7">
      <c r="A1029" s="474">
        <v>2150103</v>
      </c>
      <c r="B1029" s="327" t="s">
        <v>139</v>
      </c>
      <c r="C1029" s="395">
        <f>VLOOKUP(A1029,'[3]23'!$A:$C,3,FALSE)</f>
        <v>0</v>
      </c>
      <c r="D1029" s="395">
        <f>VLOOKUP(A1029,'[3]23'!$A:$F,6,FALSE)</f>
        <v>0</v>
      </c>
      <c r="E1029" s="332" t="str">
        <f t="shared" si="48"/>
        <v/>
      </c>
      <c r="F1029" s="295" t="str">
        <f t="shared" si="49"/>
        <v>否</v>
      </c>
      <c r="G1029" s="160" t="str">
        <f t="shared" si="50"/>
        <v>项</v>
      </c>
    </row>
    <row r="1030" ht="36" hidden="1" customHeight="1" spans="1:7">
      <c r="A1030" s="474">
        <v>2150104</v>
      </c>
      <c r="B1030" s="327" t="s">
        <v>913</v>
      </c>
      <c r="C1030" s="395">
        <f>VLOOKUP(A1030,'[3]23'!$A:$C,3,FALSE)</f>
        <v>0</v>
      </c>
      <c r="D1030" s="395">
        <f>VLOOKUP(A1030,'[3]23'!$A:$F,6,FALSE)</f>
        <v>0</v>
      </c>
      <c r="E1030" s="332" t="str">
        <f t="shared" si="48"/>
        <v/>
      </c>
      <c r="F1030" s="295" t="str">
        <f t="shared" si="49"/>
        <v>否</v>
      </c>
      <c r="G1030" s="160" t="str">
        <f t="shared" si="50"/>
        <v>项</v>
      </c>
    </row>
    <row r="1031" ht="36" hidden="1" customHeight="1" spans="1:7">
      <c r="A1031" s="474">
        <v>2150105</v>
      </c>
      <c r="B1031" s="327" t="s">
        <v>914</v>
      </c>
      <c r="C1031" s="395">
        <f>VLOOKUP(A1031,'[3]23'!$A:$C,3,FALSE)</f>
        <v>0</v>
      </c>
      <c r="D1031" s="395">
        <f>VLOOKUP(A1031,'[3]23'!$A:$F,6,FALSE)</f>
        <v>0</v>
      </c>
      <c r="E1031" s="332" t="str">
        <f t="shared" si="48"/>
        <v/>
      </c>
      <c r="F1031" s="295" t="str">
        <f t="shared" si="49"/>
        <v>否</v>
      </c>
      <c r="G1031" s="160" t="str">
        <f t="shared" si="50"/>
        <v>项</v>
      </c>
    </row>
    <row r="1032" ht="36" hidden="1" customHeight="1" spans="1:7">
      <c r="A1032" s="474">
        <v>2150106</v>
      </c>
      <c r="B1032" s="327" t="s">
        <v>915</v>
      </c>
      <c r="C1032" s="395">
        <f>VLOOKUP(A1032,'[3]23'!$A:$C,3,FALSE)</f>
        <v>0</v>
      </c>
      <c r="D1032" s="395">
        <f>VLOOKUP(A1032,'[3]23'!$A:$F,6,FALSE)</f>
        <v>0</v>
      </c>
      <c r="E1032" s="332" t="str">
        <f t="shared" si="48"/>
        <v/>
      </c>
      <c r="F1032" s="295" t="str">
        <f t="shared" si="49"/>
        <v>否</v>
      </c>
      <c r="G1032" s="160" t="str">
        <f t="shared" si="50"/>
        <v>项</v>
      </c>
    </row>
    <row r="1033" ht="36" hidden="1" customHeight="1" spans="1:7">
      <c r="A1033" s="474">
        <v>2150107</v>
      </c>
      <c r="B1033" s="327" t="s">
        <v>916</v>
      </c>
      <c r="C1033" s="395">
        <f>VLOOKUP(A1033,'[3]23'!$A:$C,3,FALSE)</f>
        <v>0</v>
      </c>
      <c r="D1033" s="395">
        <f>VLOOKUP(A1033,'[3]23'!$A:$F,6,FALSE)</f>
        <v>0</v>
      </c>
      <c r="E1033" s="332" t="str">
        <f t="shared" si="48"/>
        <v/>
      </c>
      <c r="F1033" s="295" t="str">
        <f t="shared" si="49"/>
        <v>否</v>
      </c>
      <c r="G1033" s="160" t="str">
        <f t="shared" si="50"/>
        <v>项</v>
      </c>
    </row>
    <row r="1034" ht="36" hidden="1" customHeight="1" spans="1:7">
      <c r="A1034" s="474">
        <v>2150108</v>
      </c>
      <c r="B1034" s="327" t="s">
        <v>917</v>
      </c>
      <c r="C1034" s="395">
        <f>VLOOKUP(A1034,'[3]23'!$A:$C,3,FALSE)</f>
        <v>0</v>
      </c>
      <c r="D1034" s="395">
        <f>VLOOKUP(A1034,'[3]23'!$A:$F,6,FALSE)</f>
        <v>0</v>
      </c>
      <c r="E1034" s="332" t="str">
        <f t="shared" si="48"/>
        <v/>
      </c>
      <c r="F1034" s="295" t="str">
        <f t="shared" si="49"/>
        <v>否</v>
      </c>
      <c r="G1034" s="160" t="str">
        <f t="shared" si="50"/>
        <v>项</v>
      </c>
    </row>
    <row r="1035" ht="36" hidden="1" customHeight="1" spans="1:7">
      <c r="A1035" s="474">
        <v>2150199</v>
      </c>
      <c r="B1035" s="327" t="s">
        <v>918</v>
      </c>
      <c r="C1035" s="395">
        <f>VLOOKUP(A1035,'[3]23'!$A:$C,3,FALSE)</f>
        <v>0</v>
      </c>
      <c r="D1035" s="395">
        <f>VLOOKUP(A1035,'[3]23'!$A:$F,6,FALSE)</f>
        <v>0</v>
      </c>
      <c r="E1035" s="332" t="str">
        <f t="shared" si="48"/>
        <v/>
      </c>
      <c r="F1035" s="295" t="str">
        <f t="shared" si="49"/>
        <v>否</v>
      </c>
      <c r="G1035" s="160" t="str">
        <f t="shared" si="50"/>
        <v>项</v>
      </c>
    </row>
    <row r="1036" ht="36" hidden="1" customHeight="1" spans="1:7">
      <c r="A1036" s="472">
        <v>21502</v>
      </c>
      <c r="B1036" s="323" t="s">
        <v>919</v>
      </c>
      <c r="C1036" s="395">
        <f>VLOOKUP(A1036,'[3]23'!$A:$C,3,FALSE)</f>
        <v>0</v>
      </c>
      <c r="D1036" s="395">
        <f>VLOOKUP(A1036,'[3]23'!$A:$F,6,FALSE)</f>
        <v>0</v>
      </c>
      <c r="E1036" s="332" t="str">
        <f t="shared" si="48"/>
        <v/>
      </c>
      <c r="F1036" s="295" t="str">
        <f t="shared" si="49"/>
        <v>否</v>
      </c>
      <c r="G1036" s="160" t="str">
        <f t="shared" si="50"/>
        <v>款</v>
      </c>
    </row>
    <row r="1037" ht="36" hidden="1" customHeight="1" spans="1:7">
      <c r="A1037" s="474">
        <v>2150201</v>
      </c>
      <c r="B1037" s="327" t="s">
        <v>137</v>
      </c>
      <c r="C1037" s="395">
        <f>VLOOKUP(A1037,'[3]23'!$A:$C,3,FALSE)</f>
        <v>0</v>
      </c>
      <c r="D1037" s="395">
        <f>VLOOKUP(A1037,'[3]23'!$A:$F,6,FALSE)</f>
        <v>0</v>
      </c>
      <c r="E1037" s="332" t="str">
        <f t="shared" si="48"/>
        <v/>
      </c>
      <c r="F1037" s="295" t="str">
        <f t="shared" si="49"/>
        <v>否</v>
      </c>
      <c r="G1037" s="160" t="str">
        <f t="shared" si="50"/>
        <v>项</v>
      </c>
    </row>
    <row r="1038" ht="36" hidden="1" customHeight="1" spans="1:7">
      <c r="A1038" s="474">
        <v>2150202</v>
      </c>
      <c r="B1038" s="327" t="s">
        <v>138</v>
      </c>
      <c r="C1038" s="395">
        <f>VLOOKUP(A1038,'[3]23'!$A:$C,3,FALSE)</f>
        <v>0</v>
      </c>
      <c r="D1038" s="395">
        <f>VLOOKUP(A1038,'[3]23'!$A:$F,6,FALSE)</f>
        <v>0</v>
      </c>
      <c r="E1038" s="332" t="str">
        <f t="shared" si="48"/>
        <v/>
      </c>
      <c r="F1038" s="295" t="str">
        <f t="shared" si="49"/>
        <v>否</v>
      </c>
      <c r="G1038" s="160" t="str">
        <f t="shared" si="50"/>
        <v>项</v>
      </c>
    </row>
    <row r="1039" ht="36" hidden="1" customHeight="1" spans="1:7">
      <c r="A1039" s="474">
        <v>2150203</v>
      </c>
      <c r="B1039" s="327" t="s">
        <v>139</v>
      </c>
      <c r="C1039" s="395">
        <f>VLOOKUP(A1039,'[3]23'!$A:$C,3,FALSE)</f>
        <v>0</v>
      </c>
      <c r="D1039" s="395">
        <f>VLOOKUP(A1039,'[3]23'!$A:$F,6,FALSE)</f>
        <v>0</v>
      </c>
      <c r="E1039" s="332" t="str">
        <f t="shared" si="48"/>
        <v/>
      </c>
      <c r="F1039" s="295" t="str">
        <f t="shared" si="49"/>
        <v>否</v>
      </c>
      <c r="G1039" s="160" t="str">
        <f t="shared" si="50"/>
        <v>项</v>
      </c>
    </row>
    <row r="1040" ht="36" hidden="1" customHeight="1" spans="1:7">
      <c r="A1040" s="474">
        <v>2150204</v>
      </c>
      <c r="B1040" s="327" t="s">
        <v>920</v>
      </c>
      <c r="C1040" s="395">
        <f>VLOOKUP(A1040,'[3]23'!$A:$C,3,FALSE)</f>
        <v>0</v>
      </c>
      <c r="D1040" s="395">
        <f>VLOOKUP(A1040,'[3]23'!$A:$F,6,FALSE)</f>
        <v>0</v>
      </c>
      <c r="E1040" s="332" t="str">
        <f t="shared" si="48"/>
        <v/>
      </c>
      <c r="F1040" s="295" t="str">
        <f t="shared" si="49"/>
        <v>否</v>
      </c>
      <c r="G1040" s="160" t="str">
        <f t="shared" si="50"/>
        <v>项</v>
      </c>
    </row>
    <row r="1041" ht="36" hidden="1" customHeight="1" spans="1:7">
      <c r="A1041" s="474">
        <v>2150205</v>
      </c>
      <c r="B1041" s="327" t="s">
        <v>921</v>
      </c>
      <c r="C1041" s="395">
        <f>VLOOKUP(A1041,'[3]23'!$A:$C,3,FALSE)</f>
        <v>0</v>
      </c>
      <c r="D1041" s="395">
        <f>VLOOKUP(A1041,'[3]23'!$A:$F,6,FALSE)</f>
        <v>0</v>
      </c>
      <c r="E1041" s="332" t="str">
        <f t="shared" si="48"/>
        <v/>
      </c>
      <c r="F1041" s="295" t="str">
        <f t="shared" si="49"/>
        <v>否</v>
      </c>
      <c r="G1041" s="160" t="str">
        <f t="shared" si="50"/>
        <v>项</v>
      </c>
    </row>
    <row r="1042" ht="36" hidden="1" customHeight="1" spans="1:7">
      <c r="A1042" s="474">
        <v>2150206</v>
      </c>
      <c r="B1042" s="327" t="s">
        <v>922</v>
      </c>
      <c r="C1042" s="395">
        <f>VLOOKUP(A1042,'[3]23'!$A:$C,3,FALSE)</f>
        <v>0</v>
      </c>
      <c r="D1042" s="395">
        <f>VLOOKUP(A1042,'[3]23'!$A:$F,6,FALSE)</f>
        <v>0</v>
      </c>
      <c r="E1042" s="332" t="str">
        <f t="shared" si="48"/>
        <v/>
      </c>
      <c r="F1042" s="295" t="str">
        <f t="shared" si="49"/>
        <v>否</v>
      </c>
      <c r="G1042" s="160" t="str">
        <f t="shared" si="50"/>
        <v>项</v>
      </c>
    </row>
    <row r="1043" ht="36" hidden="1" customHeight="1" spans="1:7">
      <c r="A1043" s="474">
        <v>2150207</v>
      </c>
      <c r="B1043" s="327" t="s">
        <v>923</v>
      </c>
      <c r="C1043" s="395">
        <f>VLOOKUP(A1043,'[3]23'!$A:$C,3,FALSE)</f>
        <v>0</v>
      </c>
      <c r="D1043" s="395">
        <f>VLOOKUP(A1043,'[3]23'!$A:$F,6,FALSE)</f>
        <v>0</v>
      </c>
      <c r="E1043" s="332" t="str">
        <f t="shared" si="48"/>
        <v/>
      </c>
      <c r="F1043" s="295" t="str">
        <f t="shared" si="49"/>
        <v>否</v>
      </c>
      <c r="G1043" s="160" t="str">
        <f t="shared" si="50"/>
        <v>项</v>
      </c>
    </row>
    <row r="1044" ht="36" hidden="1" customHeight="1" spans="1:7">
      <c r="A1044" s="474">
        <v>2150208</v>
      </c>
      <c r="B1044" s="327" t="s">
        <v>924</v>
      </c>
      <c r="C1044" s="395">
        <f>VLOOKUP(A1044,'[3]23'!$A:$C,3,FALSE)</f>
        <v>0</v>
      </c>
      <c r="D1044" s="395">
        <f>VLOOKUP(A1044,'[3]23'!$A:$F,6,FALSE)</f>
        <v>0</v>
      </c>
      <c r="E1044" s="332" t="str">
        <f t="shared" si="48"/>
        <v/>
      </c>
      <c r="F1044" s="295" t="str">
        <f t="shared" si="49"/>
        <v>否</v>
      </c>
      <c r="G1044" s="160" t="str">
        <f t="shared" si="50"/>
        <v>项</v>
      </c>
    </row>
    <row r="1045" ht="36" hidden="1" customHeight="1" spans="1:7">
      <c r="A1045" s="474">
        <v>2150209</v>
      </c>
      <c r="B1045" s="327" t="s">
        <v>925</v>
      </c>
      <c r="C1045" s="395">
        <f>VLOOKUP(A1045,'[3]23'!$A:$C,3,FALSE)</f>
        <v>0</v>
      </c>
      <c r="D1045" s="395">
        <f>VLOOKUP(A1045,'[3]23'!$A:$F,6,FALSE)</f>
        <v>0</v>
      </c>
      <c r="E1045" s="332" t="str">
        <f t="shared" si="48"/>
        <v/>
      </c>
      <c r="F1045" s="295" t="str">
        <f t="shared" si="49"/>
        <v>否</v>
      </c>
      <c r="G1045" s="160" t="str">
        <f t="shared" si="50"/>
        <v>项</v>
      </c>
    </row>
    <row r="1046" ht="36" hidden="1" customHeight="1" spans="1:7">
      <c r="A1046" s="474">
        <v>2150210</v>
      </c>
      <c r="B1046" s="327" t="s">
        <v>926</v>
      </c>
      <c r="C1046" s="395">
        <f>VLOOKUP(A1046,'[3]23'!$A:$C,3,FALSE)</f>
        <v>0</v>
      </c>
      <c r="D1046" s="395">
        <f>VLOOKUP(A1046,'[3]23'!$A:$F,6,FALSE)</f>
        <v>0</v>
      </c>
      <c r="E1046" s="332" t="str">
        <f t="shared" si="48"/>
        <v/>
      </c>
      <c r="F1046" s="295" t="str">
        <f t="shared" si="49"/>
        <v>否</v>
      </c>
      <c r="G1046" s="160" t="str">
        <f t="shared" si="50"/>
        <v>项</v>
      </c>
    </row>
    <row r="1047" ht="36" hidden="1" customHeight="1" spans="1:7">
      <c r="A1047" s="474">
        <v>2150212</v>
      </c>
      <c r="B1047" s="327" t="s">
        <v>927</v>
      </c>
      <c r="C1047" s="395">
        <f>VLOOKUP(A1047,'[3]23'!$A:$C,3,FALSE)</f>
        <v>0</v>
      </c>
      <c r="D1047" s="395">
        <f>VLOOKUP(A1047,'[3]23'!$A:$F,6,FALSE)</f>
        <v>0</v>
      </c>
      <c r="E1047" s="332" t="str">
        <f t="shared" si="48"/>
        <v/>
      </c>
      <c r="F1047" s="295" t="str">
        <f t="shared" si="49"/>
        <v>否</v>
      </c>
      <c r="G1047" s="160" t="str">
        <f t="shared" si="50"/>
        <v>项</v>
      </c>
    </row>
    <row r="1048" ht="36" hidden="1" customHeight="1" spans="1:7">
      <c r="A1048" s="474">
        <v>2150213</v>
      </c>
      <c r="B1048" s="327" t="s">
        <v>928</v>
      </c>
      <c r="C1048" s="395">
        <f>VLOOKUP(A1048,'[3]23'!$A:$C,3,FALSE)</f>
        <v>0</v>
      </c>
      <c r="D1048" s="395">
        <f>VLOOKUP(A1048,'[3]23'!$A:$F,6,FALSE)</f>
        <v>0</v>
      </c>
      <c r="E1048" s="332" t="str">
        <f t="shared" si="48"/>
        <v/>
      </c>
      <c r="F1048" s="295" t="str">
        <f t="shared" si="49"/>
        <v>否</v>
      </c>
      <c r="G1048" s="160" t="str">
        <f t="shared" si="50"/>
        <v>项</v>
      </c>
    </row>
    <row r="1049" ht="36" hidden="1" customHeight="1" spans="1:7">
      <c r="A1049" s="474">
        <v>2150214</v>
      </c>
      <c r="B1049" s="327" t="s">
        <v>929</v>
      </c>
      <c r="C1049" s="395">
        <f>VLOOKUP(A1049,'[3]23'!$A:$C,3,FALSE)</f>
        <v>0</v>
      </c>
      <c r="D1049" s="395">
        <f>VLOOKUP(A1049,'[3]23'!$A:$F,6,FALSE)</f>
        <v>0</v>
      </c>
      <c r="E1049" s="332" t="str">
        <f t="shared" si="48"/>
        <v/>
      </c>
      <c r="F1049" s="295" t="str">
        <f t="shared" si="49"/>
        <v>否</v>
      </c>
      <c r="G1049" s="160" t="str">
        <f t="shared" si="50"/>
        <v>项</v>
      </c>
    </row>
    <row r="1050" ht="36" hidden="1" customHeight="1" spans="1:7">
      <c r="A1050" s="474">
        <v>2150215</v>
      </c>
      <c r="B1050" s="327" t="s">
        <v>930</v>
      </c>
      <c r="C1050" s="395">
        <f>VLOOKUP(A1050,'[3]23'!$A:$C,3,FALSE)</f>
        <v>0</v>
      </c>
      <c r="D1050" s="395">
        <f>VLOOKUP(A1050,'[3]23'!$A:$F,6,FALSE)</f>
        <v>0</v>
      </c>
      <c r="E1050" s="332" t="str">
        <f t="shared" si="48"/>
        <v/>
      </c>
      <c r="F1050" s="295" t="str">
        <f t="shared" si="49"/>
        <v>否</v>
      </c>
      <c r="G1050" s="160" t="str">
        <f t="shared" si="50"/>
        <v>项</v>
      </c>
    </row>
    <row r="1051" ht="36" hidden="1" customHeight="1" spans="1:7">
      <c r="A1051" s="474">
        <v>2150299</v>
      </c>
      <c r="B1051" s="327" t="s">
        <v>931</v>
      </c>
      <c r="C1051" s="395">
        <f>VLOOKUP(A1051,'[3]23'!$A:$C,3,FALSE)</f>
        <v>0</v>
      </c>
      <c r="D1051" s="395">
        <f>VLOOKUP(A1051,'[3]23'!$A:$F,6,FALSE)</f>
        <v>0</v>
      </c>
      <c r="E1051" s="332" t="str">
        <f t="shared" si="48"/>
        <v/>
      </c>
      <c r="F1051" s="295" t="str">
        <f t="shared" si="49"/>
        <v>否</v>
      </c>
      <c r="G1051" s="160" t="str">
        <f t="shared" si="50"/>
        <v>项</v>
      </c>
    </row>
    <row r="1052" ht="36" hidden="1" customHeight="1" spans="1:7">
      <c r="A1052" s="472">
        <v>21503</v>
      </c>
      <c r="B1052" s="323" t="s">
        <v>932</v>
      </c>
      <c r="C1052" s="395">
        <f>VLOOKUP(A1052,'[3]23'!$A:$C,3,FALSE)</f>
        <v>0</v>
      </c>
      <c r="D1052" s="395">
        <f>VLOOKUP(A1052,'[3]23'!$A:$F,6,FALSE)</f>
        <v>0</v>
      </c>
      <c r="E1052" s="332" t="str">
        <f t="shared" si="48"/>
        <v/>
      </c>
      <c r="F1052" s="295" t="str">
        <f t="shared" si="49"/>
        <v>否</v>
      </c>
      <c r="G1052" s="160" t="str">
        <f t="shared" si="50"/>
        <v>款</v>
      </c>
    </row>
    <row r="1053" ht="36" hidden="1" customHeight="1" spans="1:7">
      <c r="A1053" s="474">
        <v>2150301</v>
      </c>
      <c r="B1053" s="327" t="s">
        <v>137</v>
      </c>
      <c r="C1053" s="395">
        <f>VLOOKUP(A1053,'[3]23'!$A:$C,3,FALSE)</f>
        <v>0</v>
      </c>
      <c r="D1053" s="395">
        <f>VLOOKUP(A1053,'[3]23'!$A:$F,6,FALSE)</f>
        <v>0</v>
      </c>
      <c r="E1053" s="332" t="str">
        <f t="shared" si="48"/>
        <v/>
      </c>
      <c r="F1053" s="295" t="str">
        <f t="shared" si="49"/>
        <v>否</v>
      </c>
      <c r="G1053" s="160" t="str">
        <f t="shared" si="50"/>
        <v>项</v>
      </c>
    </row>
    <row r="1054" ht="36" hidden="1" customHeight="1" spans="1:7">
      <c r="A1054" s="474">
        <v>2150302</v>
      </c>
      <c r="B1054" s="327" t="s">
        <v>138</v>
      </c>
      <c r="C1054" s="395">
        <f>VLOOKUP(A1054,'[3]23'!$A:$C,3,FALSE)</f>
        <v>0</v>
      </c>
      <c r="D1054" s="395">
        <f>VLOOKUP(A1054,'[3]23'!$A:$F,6,FALSE)</f>
        <v>0</v>
      </c>
      <c r="E1054" s="332" t="str">
        <f t="shared" si="48"/>
        <v/>
      </c>
      <c r="F1054" s="295" t="str">
        <f t="shared" si="49"/>
        <v>否</v>
      </c>
      <c r="G1054" s="160" t="str">
        <f t="shared" si="50"/>
        <v>项</v>
      </c>
    </row>
    <row r="1055" ht="36" hidden="1" customHeight="1" spans="1:7">
      <c r="A1055" s="474">
        <v>2150303</v>
      </c>
      <c r="B1055" s="327" t="s">
        <v>139</v>
      </c>
      <c r="C1055" s="395">
        <f>VLOOKUP(A1055,'[3]23'!$A:$C,3,FALSE)</f>
        <v>0</v>
      </c>
      <c r="D1055" s="395">
        <f>VLOOKUP(A1055,'[3]23'!$A:$F,6,FALSE)</f>
        <v>0</v>
      </c>
      <c r="E1055" s="332" t="str">
        <f t="shared" si="48"/>
        <v/>
      </c>
      <c r="F1055" s="295" t="str">
        <f t="shared" si="49"/>
        <v>否</v>
      </c>
      <c r="G1055" s="160" t="str">
        <f t="shared" si="50"/>
        <v>项</v>
      </c>
    </row>
    <row r="1056" ht="36" hidden="1" customHeight="1" spans="1:7">
      <c r="A1056" s="474">
        <v>2150399</v>
      </c>
      <c r="B1056" s="327" t="s">
        <v>933</v>
      </c>
      <c r="C1056" s="395">
        <f>VLOOKUP(A1056,'[3]23'!$A:$C,3,FALSE)</f>
        <v>0</v>
      </c>
      <c r="D1056" s="395">
        <f>VLOOKUP(A1056,'[3]23'!$A:$F,6,FALSE)</f>
        <v>0</v>
      </c>
      <c r="E1056" s="332" t="str">
        <f t="shared" si="48"/>
        <v/>
      </c>
      <c r="F1056" s="295" t="str">
        <f t="shared" si="49"/>
        <v>否</v>
      </c>
      <c r="G1056" s="160" t="str">
        <f t="shared" si="50"/>
        <v>项</v>
      </c>
    </row>
    <row r="1057" ht="36" customHeight="1" spans="1:7">
      <c r="A1057" s="472">
        <v>21505</v>
      </c>
      <c r="B1057" s="323" t="s">
        <v>934</v>
      </c>
      <c r="C1057" s="473">
        <f>VLOOKUP(A1057,'[3]23'!$A:$C,3,FALSE)</f>
        <v>747</v>
      </c>
      <c r="D1057" s="473">
        <f>VLOOKUP(A1057,'[3]23'!$A:$F,6,FALSE)</f>
        <v>720</v>
      </c>
      <c r="E1057" s="333">
        <f t="shared" si="48"/>
        <v>-0.0361</v>
      </c>
      <c r="F1057" s="295" t="str">
        <f t="shared" si="49"/>
        <v>是</v>
      </c>
      <c r="G1057" s="160" t="str">
        <f t="shared" si="50"/>
        <v>款</v>
      </c>
    </row>
    <row r="1058" ht="36" customHeight="1" spans="1:7">
      <c r="A1058" s="474">
        <v>2150501</v>
      </c>
      <c r="B1058" s="327" t="s">
        <v>137</v>
      </c>
      <c r="C1058" s="473">
        <f>VLOOKUP(A1058,'[3]23'!$A:$C,3,FALSE)</f>
        <v>608</v>
      </c>
      <c r="D1058" s="473">
        <f>VLOOKUP(A1058,'[3]23'!$A:$F,6,FALSE)</f>
        <v>581</v>
      </c>
      <c r="E1058" s="333">
        <f t="shared" si="48"/>
        <v>-0.0444</v>
      </c>
      <c r="F1058" s="295" t="str">
        <f t="shared" si="49"/>
        <v>是</v>
      </c>
      <c r="G1058" s="160" t="str">
        <f t="shared" si="50"/>
        <v>项</v>
      </c>
    </row>
    <row r="1059" ht="36" hidden="1" customHeight="1" spans="1:7">
      <c r="A1059" s="474">
        <v>2150502</v>
      </c>
      <c r="B1059" s="327" t="s">
        <v>138</v>
      </c>
      <c r="C1059" s="395">
        <f>VLOOKUP(A1059,'[3]23'!$A:$C,3,FALSE)</f>
        <v>0</v>
      </c>
      <c r="D1059" s="395">
        <f>VLOOKUP(A1059,'[3]23'!$A:$F,6,FALSE)</f>
        <v>0</v>
      </c>
      <c r="E1059" s="332" t="str">
        <f t="shared" si="48"/>
        <v/>
      </c>
      <c r="F1059" s="295" t="str">
        <f t="shared" si="49"/>
        <v>否</v>
      </c>
      <c r="G1059" s="160" t="str">
        <f t="shared" si="50"/>
        <v>项</v>
      </c>
    </row>
    <row r="1060" ht="36" hidden="1" customHeight="1" spans="1:7">
      <c r="A1060" s="474">
        <v>2150503</v>
      </c>
      <c r="B1060" s="327" t="s">
        <v>139</v>
      </c>
      <c r="C1060" s="395">
        <f>VLOOKUP(A1060,'[3]23'!$A:$C,3,FALSE)</f>
        <v>0</v>
      </c>
      <c r="D1060" s="395">
        <f>VLOOKUP(A1060,'[3]23'!$A:$F,6,FALSE)</f>
        <v>0</v>
      </c>
      <c r="E1060" s="332" t="str">
        <f t="shared" si="48"/>
        <v/>
      </c>
      <c r="F1060" s="295" t="str">
        <f t="shared" si="49"/>
        <v>否</v>
      </c>
      <c r="G1060" s="160" t="str">
        <f t="shared" si="50"/>
        <v>项</v>
      </c>
    </row>
    <row r="1061" ht="36" hidden="1" customHeight="1" spans="1:7">
      <c r="A1061" s="474">
        <v>2150505</v>
      </c>
      <c r="B1061" s="327" t="s">
        <v>935</v>
      </c>
      <c r="C1061" s="395">
        <f>VLOOKUP(A1061,'[3]23'!$A:$C,3,FALSE)</f>
        <v>0</v>
      </c>
      <c r="D1061" s="395">
        <f>VLOOKUP(A1061,'[3]23'!$A:$F,6,FALSE)</f>
        <v>0</v>
      </c>
      <c r="E1061" s="332" t="str">
        <f t="shared" si="48"/>
        <v/>
      </c>
      <c r="F1061" s="295" t="str">
        <f t="shared" si="49"/>
        <v>否</v>
      </c>
      <c r="G1061" s="160" t="str">
        <f t="shared" si="50"/>
        <v>项</v>
      </c>
    </row>
    <row r="1062" ht="36" hidden="1" customHeight="1" spans="1:7">
      <c r="A1062" s="474">
        <v>2150506</v>
      </c>
      <c r="B1062" s="327" t="s">
        <v>936</v>
      </c>
      <c r="C1062" s="395">
        <f>VLOOKUP(A1062,'[3]23'!$A:$C,3,FALSE)</f>
        <v>0</v>
      </c>
      <c r="D1062" s="395">
        <f>VLOOKUP(A1062,'[3]23'!$A:$F,6,FALSE)</f>
        <v>0</v>
      </c>
      <c r="E1062" s="332" t="str">
        <f t="shared" si="48"/>
        <v/>
      </c>
      <c r="F1062" s="295" t="str">
        <f t="shared" si="49"/>
        <v>否</v>
      </c>
      <c r="G1062" s="160" t="str">
        <f t="shared" si="50"/>
        <v>项</v>
      </c>
    </row>
    <row r="1063" ht="36" hidden="1" customHeight="1" spans="1:7">
      <c r="A1063" s="474">
        <v>2150507</v>
      </c>
      <c r="B1063" s="327" t="s">
        <v>937</v>
      </c>
      <c r="C1063" s="395">
        <f>VLOOKUP(A1063,'[3]23'!$A:$C,3,FALSE)</f>
        <v>0</v>
      </c>
      <c r="D1063" s="395">
        <f>VLOOKUP(A1063,'[3]23'!$A:$F,6,FALSE)</f>
        <v>0</v>
      </c>
      <c r="E1063" s="332" t="str">
        <f t="shared" si="48"/>
        <v/>
      </c>
      <c r="F1063" s="295" t="str">
        <f t="shared" si="49"/>
        <v>否</v>
      </c>
      <c r="G1063" s="160" t="str">
        <f t="shared" si="50"/>
        <v>项</v>
      </c>
    </row>
    <row r="1064" ht="36" hidden="1" customHeight="1" spans="1:7">
      <c r="A1064" s="474">
        <v>2150508</v>
      </c>
      <c r="B1064" s="327" t="s">
        <v>938</v>
      </c>
      <c r="C1064" s="395">
        <f>VLOOKUP(A1064,'[3]23'!$A:$C,3,FALSE)</f>
        <v>0</v>
      </c>
      <c r="D1064" s="395">
        <f>VLOOKUP(A1064,'[3]23'!$A:$F,6,FALSE)</f>
        <v>0</v>
      </c>
      <c r="E1064" s="332" t="str">
        <f t="shared" si="48"/>
        <v/>
      </c>
      <c r="F1064" s="295" t="str">
        <f t="shared" si="49"/>
        <v>否</v>
      </c>
      <c r="G1064" s="160" t="str">
        <f t="shared" si="50"/>
        <v>项</v>
      </c>
    </row>
    <row r="1065" ht="36" hidden="1" customHeight="1" spans="1:7">
      <c r="A1065" s="474">
        <v>2150509</v>
      </c>
      <c r="B1065" s="327" t="s">
        <v>939</v>
      </c>
      <c r="C1065" s="395">
        <f>VLOOKUP(A1065,'[3]23'!$A:$C,3,FALSE)</f>
        <v>0</v>
      </c>
      <c r="D1065" s="395">
        <f>VLOOKUP(A1065,'[3]23'!$A:$F,6,FALSE)</f>
        <v>0</v>
      </c>
      <c r="E1065" s="332" t="str">
        <f t="shared" si="48"/>
        <v/>
      </c>
      <c r="F1065" s="295" t="str">
        <f t="shared" si="49"/>
        <v>否</v>
      </c>
      <c r="G1065" s="160" t="str">
        <f t="shared" si="50"/>
        <v>项</v>
      </c>
    </row>
    <row r="1066" ht="36" hidden="1" customHeight="1" spans="1:7">
      <c r="A1066" s="474">
        <v>2150510</v>
      </c>
      <c r="B1066" s="327" t="s">
        <v>940</v>
      </c>
      <c r="C1066" s="395">
        <f>VLOOKUP(A1066,'[3]23'!$A:$C,3,FALSE)</f>
        <v>0</v>
      </c>
      <c r="D1066" s="395">
        <f>VLOOKUP(A1066,'[3]23'!$A:$F,6,FALSE)</f>
        <v>0</v>
      </c>
      <c r="E1066" s="332" t="str">
        <f t="shared" si="48"/>
        <v/>
      </c>
      <c r="F1066" s="295" t="str">
        <f t="shared" si="49"/>
        <v>否</v>
      </c>
      <c r="G1066" s="160" t="str">
        <f t="shared" si="50"/>
        <v>项</v>
      </c>
    </row>
    <row r="1067" ht="36" hidden="1" customHeight="1" spans="1:7">
      <c r="A1067" s="474">
        <v>2150511</v>
      </c>
      <c r="B1067" s="327" t="s">
        <v>941</v>
      </c>
      <c r="C1067" s="395">
        <f>VLOOKUP(A1067,'[3]23'!$A:$C,3,FALSE)</f>
        <v>0</v>
      </c>
      <c r="D1067" s="395">
        <f>VLOOKUP(A1067,'[3]23'!$A:$F,6,FALSE)</f>
        <v>0</v>
      </c>
      <c r="E1067" s="332" t="str">
        <f t="shared" si="48"/>
        <v/>
      </c>
      <c r="F1067" s="295" t="str">
        <f t="shared" si="49"/>
        <v>否</v>
      </c>
      <c r="G1067" s="160" t="str">
        <f t="shared" si="50"/>
        <v>项</v>
      </c>
    </row>
    <row r="1068" ht="36" hidden="1" customHeight="1" spans="1:7">
      <c r="A1068" s="474">
        <v>2150513</v>
      </c>
      <c r="B1068" s="327" t="s">
        <v>886</v>
      </c>
      <c r="C1068" s="395">
        <f>VLOOKUP(A1068,'[3]23'!$A:$C,3,FALSE)</f>
        <v>0</v>
      </c>
      <c r="D1068" s="395">
        <f>VLOOKUP(A1068,'[3]23'!$A:$F,6,FALSE)</f>
        <v>0</v>
      </c>
      <c r="E1068" s="332" t="str">
        <f t="shared" si="48"/>
        <v/>
      </c>
      <c r="F1068" s="295" t="str">
        <f t="shared" si="49"/>
        <v>否</v>
      </c>
      <c r="G1068" s="160" t="str">
        <f t="shared" si="50"/>
        <v>项</v>
      </c>
    </row>
    <row r="1069" ht="36" hidden="1" customHeight="1" spans="1:7">
      <c r="A1069" s="474">
        <v>2150515</v>
      </c>
      <c r="B1069" s="327" t="s">
        <v>942</v>
      </c>
      <c r="C1069" s="395">
        <f>VLOOKUP(A1069,'[3]23'!$A:$C,3,FALSE)</f>
        <v>0</v>
      </c>
      <c r="D1069" s="395">
        <f>VLOOKUP(A1069,'[3]23'!$A:$F,6,FALSE)</f>
        <v>0</v>
      </c>
      <c r="E1069" s="332" t="str">
        <f t="shared" si="48"/>
        <v/>
      </c>
      <c r="F1069" s="295" t="str">
        <f t="shared" si="49"/>
        <v>否</v>
      </c>
      <c r="G1069" s="160" t="str">
        <f t="shared" si="50"/>
        <v>项</v>
      </c>
    </row>
    <row r="1070" ht="36" hidden="1" customHeight="1" spans="1:7">
      <c r="A1070" s="476">
        <v>2150516</v>
      </c>
      <c r="B1070" s="491" t="s">
        <v>943</v>
      </c>
      <c r="C1070" s="395">
        <f>VLOOKUP(A1070,'[3]23'!$A:$C,3,FALSE)</f>
        <v>0</v>
      </c>
      <c r="D1070" s="395">
        <f>VLOOKUP(A1070,'[3]23'!$A:$F,6,FALSE)</f>
        <v>0</v>
      </c>
      <c r="E1070" s="332" t="str">
        <f t="shared" si="48"/>
        <v/>
      </c>
      <c r="F1070" s="295" t="str">
        <f t="shared" si="49"/>
        <v>否</v>
      </c>
      <c r="G1070" s="160" t="str">
        <f t="shared" si="50"/>
        <v>项</v>
      </c>
    </row>
    <row r="1071" ht="36" customHeight="1" spans="1:7">
      <c r="A1071" s="476">
        <v>2150517</v>
      </c>
      <c r="B1071" s="491" t="s">
        <v>944</v>
      </c>
      <c r="C1071" s="473">
        <f>VLOOKUP(A1071,'[3]23'!$A:$C,3,FALSE)</f>
        <v>139</v>
      </c>
      <c r="D1071" s="473">
        <f>VLOOKUP(A1071,'[3]23'!$A:$F,6,FALSE)</f>
        <v>139</v>
      </c>
      <c r="E1071" s="333">
        <f t="shared" si="48"/>
        <v>0</v>
      </c>
      <c r="F1071" s="295" t="str">
        <f t="shared" si="49"/>
        <v>是</v>
      </c>
      <c r="G1071" s="160" t="str">
        <f t="shared" si="50"/>
        <v>项</v>
      </c>
    </row>
    <row r="1072" ht="36" hidden="1" customHeight="1" spans="1:7">
      <c r="A1072" s="476">
        <v>2150550</v>
      </c>
      <c r="B1072" s="491" t="s">
        <v>146</v>
      </c>
      <c r="C1072" s="395">
        <f>VLOOKUP(A1072,'[3]23'!$A:$C,3,FALSE)</f>
        <v>0</v>
      </c>
      <c r="D1072" s="395">
        <f>VLOOKUP(A1072,'[3]23'!$A:$F,6,FALSE)</f>
        <v>0</v>
      </c>
      <c r="E1072" s="332" t="str">
        <f t="shared" si="48"/>
        <v/>
      </c>
      <c r="F1072" s="295" t="str">
        <f t="shared" si="49"/>
        <v>否</v>
      </c>
      <c r="G1072" s="160" t="str">
        <f t="shared" si="50"/>
        <v>项</v>
      </c>
    </row>
    <row r="1073" ht="36" hidden="1" customHeight="1" spans="1:7">
      <c r="A1073" s="474">
        <v>2150599</v>
      </c>
      <c r="B1073" s="327" t="s">
        <v>945</v>
      </c>
      <c r="C1073" s="395">
        <f>VLOOKUP(A1073,'[3]23'!$A:$C,3,FALSE)</f>
        <v>0</v>
      </c>
      <c r="D1073" s="395">
        <f>VLOOKUP(A1073,'[3]23'!$A:$F,6,FALSE)</f>
        <v>0</v>
      </c>
      <c r="E1073" s="332" t="str">
        <f t="shared" si="48"/>
        <v/>
      </c>
      <c r="F1073" s="295" t="str">
        <f t="shared" si="49"/>
        <v>否</v>
      </c>
      <c r="G1073" s="160" t="str">
        <f t="shared" si="50"/>
        <v>项</v>
      </c>
    </row>
    <row r="1074" ht="36" hidden="1" customHeight="1" spans="1:7">
      <c r="A1074" s="472">
        <v>21507</v>
      </c>
      <c r="B1074" s="323" t="s">
        <v>946</v>
      </c>
      <c r="C1074" s="395">
        <f>VLOOKUP(A1074,'[3]23'!$A:$C,3,FALSE)</f>
        <v>0</v>
      </c>
      <c r="D1074" s="395">
        <f>VLOOKUP(A1074,'[3]23'!$A:$F,6,FALSE)</f>
        <v>0</v>
      </c>
      <c r="E1074" s="332" t="str">
        <f t="shared" si="48"/>
        <v/>
      </c>
      <c r="F1074" s="295" t="str">
        <f t="shared" si="49"/>
        <v>否</v>
      </c>
      <c r="G1074" s="160" t="str">
        <f t="shared" si="50"/>
        <v>款</v>
      </c>
    </row>
    <row r="1075" ht="36" hidden="1" customHeight="1" spans="1:7">
      <c r="A1075" s="474">
        <v>2150701</v>
      </c>
      <c r="B1075" s="327" t="s">
        <v>137</v>
      </c>
      <c r="C1075" s="395">
        <f>VLOOKUP(A1075,'[3]23'!$A:$C,3,FALSE)</f>
        <v>0</v>
      </c>
      <c r="D1075" s="395">
        <f>VLOOKUP(A1075,'[3]23'!$A:$F,6,FALSE)</f>
        <v>0</v>
      </c>
      <c r="E1075" s="332" t="str">
        <f t="shared" si="48"/>
        <v/>
      </c>
      <c r="F1075" s="295" t="str">
        <f t="shared" si="49"/>
        <v>否</v>
      </c>
      <c r="G1075" s="160" t="str">
        <f t="shared" si="50"/>
        <v>项</v>
      </c>
    </row>
    <row r="1076" ht="36" hidden="1" customHeight="1" spans="1:7">
      <c r="A1076" s="474">
        <v>2150702</v>
      </c>
      <c r="B1076" s="327" t="s">
        <v>138</v>
      </c>
      <c r="C1076" s="395">
        <f>VLOOKUP(A1076,'[3]23'!$A:$C,3,FALSE)</f>
        <v>0</v>
      </c>
      <c r="D1076" s="395">
        <f>VLOOKUP(A1076,'[3]23'!$A:$F,6,FALSE)</f>
        <v>0</v>
      </c>
      <c r="E1076" s="332" t="str">
        <f t="shared" si="48"/>
        <v/>
      </c>
      <c r="F1076" s="295" t="str">
        <f t="shared" si="49"/>
        <v>否</v>
      </c>
      <c r="G1076" s="160" t="str">
        <f t="shared" si="50"/>
        <v>项</v>
      </c>
    </row>
    <row r="1077" ht="36" hidden="1" customHeight="1" spans="1:7">
      <c r="A1077" s="474">
        <v>2150703</v>
      </c>
      <c r="B1077" s="327" t="s">
        <v>139</v>
      </c>
      <c r="C1077" s="395">
        <f>VLOOKUP(A1077,'[3]23'!$A:$C,3,FALSE)</f>
        <v>0</v>
      </c>
      <c r="D1077" s="395">
        <f>VLOOKUP(A1077,'[3]23'!$A:$F,6,FALSE)</f>
        <v>0</v>
      </c>
      <c r="E1077" s="332" t="str">
        <f t="shared" si="48"/>
        <v/>
      </c>
      <c r="F1077" s="295" t="str">
        <f t="shared" si="49"/>
        <v>否</v>
      </c>
      <c r="G1077" s="160" t="str">
        <f t="shared" si="50"/>
        <v>项</v>
      </c>
    </row>
    <row r="1078" ht="36" hidden="1" customHeight="1" spans="1:7">
      <c r="A1078" s="474">
        <v>2150704</v>
      </c>
      <c r="B1078" s="327" t="s">
        <v>947</v>
      </c>
      <c r="C1078" s="395">
        <f>VLOOKUP(A1078,'[3]23'!$A:$C,3,FALSE)</f>
        <v>0</v>
      </c>
      <c r="D1078" s="395">
        <f>VLOOKUP(A1078,'[3]23'!$A:$F,6,FALSE)</f>
        <v>0</v>
      </c>
      <c r="E1078" s="332" t="str">
        <f t="shared" si="48"/>
        <v/>
      </c>
      <c r="F1078" s="295" t="str">
        <f t="shared" si="49"/>
        <v>否</v>
      </c>
      <c r="G1078" s="160" t="str">
        <f t="shared" si="50"/>
        <v>项</v>
      </c>
    </row>
    <row r="1079" ht="36" hidden="1" customHeight="1" spans="1:7">
      <c r="A1079" s="474">
        <v>2150705</v>
      </c>
      <c r="B1079" s="327" t="s">
        <v>948</v>
      </c>
      <c r="C1079" s="395">
        <f>VLOOKUP(A1079,'[3]23'!$A:$C,3,FALSE)</f>
        <v>0</v>
      </c>
      <c r="D1079" s="395">
        <f>VLOOKUP(A1079,'[3]23'!$A:$F,6,FALSE)</f>
        <v>0</v>
      </c>
      <c r="E1079" s="332" t="str">
        <f t="shared" si="48"/>
        <v/>
      </c>
      <c r="F1079" s="295" t="str">
        <f t="shared" si="49"/>
        <v>否</v>
      </c>
      <c r="G1079" s="160" t="str">
        <f t="shared" si="50"/>
        <v>项</v>
      </c>
    </row>
    <row r="1080" ht="36" hidden="1" customHeight="1" spans="1:7">
      <c r="A1080" s="474">
        <v>2150799</v>
      </c>
      <c r="B1080" s="327" t="s">
        <v>949</v>
      </c>
      <c r="C1080" s="395">
        <f>VLOOKUP(A1080,'[3]23'!$A:$C,3,FALSE)</f>
        <v>0</v>
      </c>
      <c r="D1080" s="395">
        <f>VLOOKUP(A1080,'[3]23'!$A:$F,6,FALSE)</f>
        <v>0</v>
      </c>
      <c r="E1080" s="332" t="str">
        <f t="shared" si="48"/>
        <v/>
      </c>
      <c r="F1080" s="295" t="str">
        <f t="shared" si="49"/>
        <v>否</v>
      </c>
      <c r="G1080" s="160" t="str">
        <f t="shared" si="50"/>
        <v>项</v>
      </c>
    </row>
    <row r="1081" ht="36" customHeight="1" spans="1:7">
      <c r="A1081" s="472">
        <v>21508</v>
      </c>
      <c r="B1081" s="323" t="s">
        <v>950</v>
      </c>
      <c r="C1081" s="473">
        <f>VLOOKUP(A1081,'[3]23'!$A:$C,3,FALSE)</f>
        <v>1099</v>
      </c>
      <c r="D1081" s="473">
        <f>VLOOKUP(A1081,'[3]23'!$A:$F,6,FALSE)</f>
        <v>1020</v>
      </c>
      <c r="E1081" s="333">
        <f t="shared" si="48"/>
        <v>-0.0719</v>
      </c>
      <c r="F1081" s="295" t="str">
        <f t="shared" si="49"/>
        <v>是</v>
      </c>
      <c r="G1081" s="160" t="str">
        <f t="shared" si="50"/>
        <v>款</v>
      </c>
    </row>
    <row r="1082" ht="36" hidden="1" customHeight="1" spans="1:7">
      <c r="A1082" s="474">
        <v>2150801</v>
      </c>
      <c r="B1082" s="327" t="s">
        <v>137</v>
      </c>
      <c r="C1082" s="395">
        <f>VLOOKUP(A1082,'[3]23'!$A:$C,3,FALSE)</f>
        <v>0</v>
      </c>
      <c r="D1082" s="395">
        <f>VLOOKUP(A1082,'[3]23'!$A:$F,6,FALSE)</f>
        <v>0</v>
      </c>
      <c r="E1082" s="332" t="str">
        <f t="shared" si="48"/>
        <v/>
      </c>
      <c r="F1082" s="295" t="str">
        <f t="shared" si="49"/>
        <v>否</v>
      </c>
      <c r="G1082" s="160" t="str">
        <f t="shared" si="50"/>
        <v>项</v>
      </c>
    </row>
    <row r="1083" ht="36" hidden="1" customHeight="1" spans="1:7">
      <c r="A1083" s="474">
        <v>2150802</v>
      </c>
      <c r="B1083" s="327" t="s">
        <v>138</v>
      </c>
      <c r="C1083" s="395">
        <f>VLOOKUP(A1083,'[3]23'!$A:$C,3,FALSE)</f>
        <v>0</v>
      </c>
      <c r="D1083" s="395">
        <f>VLOOKUP(A1083,'[3]23'!$A:$F,6,FALSE)</f>
        <v>0</v>
      </c>
      <c r="E1083" s="332" t="str">
        <f t="shared" si="48"/>
        <v/>
      </c>
      <c r="F1083" s="295" t="str">
        <f t="shared" si="49"/>
        <v>否</v>
      </c>
      <c r="G1083" s="160" t="str">
        <f t="shared" si="50"/>
        <v>项</v>
      </c>
    </row>
    <row r="1084" ht="36" hidden="1" customHeight="1" spans="1:7">
      <c r="A1084" s="474">
        <v>2150803</v>
      </c>
      <c r="B1084" s="327" t="s">
        <v>139</v>
      </c>
      <c r="C1084" s="395">
        <f>VLOOKUP(A1084,'[3]23'!$A:$C,3,FALSE)</f>
        <v>0</v>
      </c>
      <c r="D1084" s="395">
        <f>VLOOKUP(A1084,'[3]23'!$A:$F,6,FALSE)</f>
        <v>0</v>
      </c>
      <c r="E1084" s="332" t="str">
        <f t="shared" si="48"/>
        <v/>
      </c>
      <c r="F1084" s="295" t="str">
        <f t="shared" si="49"/>
        <v>否</v>
      </c>
      <c r="G1084" s="160" t="str">
        <f t="shared" si="50"/>
        <v>项</v>
      </c>
    </row>
    <row r="1085" ht="36" hidden="1" customHeight="1" spans="1:7">
      <c r="A1085" s="474">
        <v>2150804</v>
      </c>
      <c r="B1085" s="327" t="s">
        <v>951</v>
      </c>
      <c r="C1085" s="395">
        <f>VLOOKUP(A1085,'[3]23'!$A:$C,3,FALSE)</f>
        <v>0</v>
      </c>
      <c r="D1085" s="395">
        <f>VLOOKUP(A1085,'[3]23'!$A:$F,6,FALSE)</f>
        <v>0</v>
      </c>
      <c r="E1085" s="332" t="str">
        <f t="shared" si="48"/>
        <v/>
      </c>
      <c r="F1085" s="295" t="str">
        <f t="shared" si="49"/>
        <v>否</v>
      </c>
      <c r="G1085" s="160" t="str">
        <f t="shared" si="50"/>
        <v>项</v>
      </c>
    </row>
    <row r="1086" ht="36" customHeight="1" spans="1:7">
      <c r="A1086" s="474">
        <v>2150805</v>
      </c>
      <c r="B1086" s="327" t="s">
        <v>952</v>
      </c>
      <c r="C1086" s="473">
        <f>VLOOKUP(A1086,'[3]23'!$A:$C,3,FALSE)</f>
        <v>20</v>
      </c>
      <c r="D1086" s="473">
        <f>VLOOKUP(A1086,'[3]23'!$A:$F,6,FALSE)</f>
        <v>20</v>
      </c>
      <c r="E1086" s="333">
        <f t="shared" si="48"/>
        <v>0</v>
      </c>
      <c r="F1086" s="295" t="str">
        <f t="shared" si="49"/>
        <v>是</v>
      </c>
      <c r="G1086" s="160" t="str">
        <f t="shared" si="50"/>
        <v>项</v>
      </c>
    </row>
    <row r="1087" ht="36" hidden="1" customHeight="1" spans="1:7">
      <c r="A1087" s="476">
        <v>2150806</v>
      </c>
      <c r="B1087" s="486" t="s">
        <v>953</v>
      </c>
      <c r="C1087" s="395">
        <f>VLOOKUP(A1087,'[3]23'!$A:$C,3,FALSE)</f>
        <v>0</v>
      </c>
      <c r="D1087" s="395">
        <f>VLOOKUP(A1087,'[3]23'!$A:$F,6,FALSE)</f>
        <v>0</v>
      </c>
      <c r="E1087" s="332" t="str">
        <f t="shared" si="48"/>
        <v/>
      </c>
      <c r="F1087" s="295" t="str">
        <f t="shared" si="49"/>
        <v>否</v>
      </c>
      <c r="G1087" s="160" t="str">
        <f t="shared" si="50"/>
        <v>项</v>
      </c>
    </row>
    <row r="1088" ht="36" customHeight="1" spans="1:7">
      <c r="A1088" s="474">
        <v>2150899</v>
      </c>
      <c r="B1088" s="327" t="s">
        <v>954</v>
      </c>
      <c r="C1088" s="473">
        <f>VLOOKUP(A1088,'[3]23'!$A:$C,3,FALSE)</f>
        <v>1079</v>
      </c>
      <c r="D1088" s="473">
        <f>VLOOKUP(A1088,'[3]23'!$A:$F,6,FALSE)</f>
        <v>1000</v>
      </c>
      <c r="E1088" s="333">
        <f t="shared" si="48"/>
        <v>-0.0732</v>
      </c>
      <c r="F1088" s="295" t="str">
        <f t="shared" si="49"/>
        <v>是</v>
      </c>
      <c r="G1088" s="160" t="str">
        <f t="shared" si="50"/>
        <v>项</v>
      </c>
    </row>
    <row r="1089" ht="36" hidden="1" customHeight="1" spans="1:7">
      <c r="A1089" s="472">
        <v>21599</v>
      </c>
      <c r="B1089" s="323" t="s">
        <v>955</v>
      </c>
      <c r="C1089" s="395">
        <f>VLOOKUP(A1089,'[3]23'!$A:$C,3,FALSE)</f>
        <v>0</v>
      </c>
      <c r="D1089" s="395">
        <f>VLOOKUP(A1089,'[3]23'!$A:$F,6,FALSE)</f>
        <v>0</v>
      </c>
      <c r="E1089" s="332" t="str">
        <f t="shared" si="48"/>
        <v/>
      </c>
      <c r="F1089" s="295" t="str">
        <f t="shared" si="49"/>
        <v>否</v>
      </c>
      <c r="G1089" s="160" t="str">
        <f t="shared" si="50"/>
        <v>款</v>
      </c>
    </row>
    <row r="1090" ht="36" hidden="1" customHeight="1" spans="1:7">
      <c r="A1090" s="474">
        <v>2159901</v>
      </c>
      <c r="B1090" s="327" t="s">
        <v>956</v>
      </c>
      <c r="C1090" s="395">
        <f>VLOOKUP(A1090,'[3]23'!$A:$C,3,FALSE)</f>
        <v>0</v>
      </c>
      <c r="D1090" s="395">
        <f>VLOOKUP(A1090,'[3]23'!$A:$F,6,FALSE)</f>
        <v>0</v>
      </c>
      <c r="E1090" s="332" t="str">
        <f t="shared" si="48"/>
        <v/>
      </c>
      <c r="F1090" s="295" t="str">
        <f t="shared" si="49"/>
        <v>否</v>
      </c>
      <c r="G1090" s="160" t="str">
        <f t="shared" si="50"/>
        <v>项</v>
      </c>
    </row>
    <row r="1091" ht="36" hidden="1" customHeight="1" spans="1:7">
      <c r="A1091" s="474">
        <v>2159904</v>
      </c>
      <c r="B1091" s="327" t="s">
        <v>957</v>
      </c>
      <c r="C1091" s="395">
        <f>VLOOKUP(A1091,'[3]23'!$A:$C,3,FALSE)</f>
        <v>0</v>
      </c>
      <c r="D1091" s="395">
        <f>VLOOKUP(A1091,'[3]23'!$A:$F,6,FALSE)</f>
        <v>0</v>
      </c>
      <c r="E1091" s="332" t="str">
        <f t="shared" si="48"/>
        <v/>
      </c>
      <c r="F1091" s="295" t="str">
        <f t="shared" si="49"/>
        <v>否</v>
      </c>
      <c r="G1091" s="160" t="str">
        <f t="shared" si="50"/>
        <v>项</v>
      </c>
    </row>
    <row r="1092" ht="36" hidden="1" customHeight="1" spans="1:7">
      <c r="A1092" s="474">
        <v>2159905</v>
      </c>
      <c r="B1092" s="327" t="s">
        <v>958</v>
      </c>
      <c r="C1092" s="395">
        <f>VLOOKUP(A1092,'[3]23'!$A:$C,3,FALSE)</f>
        <v>0</v>
      </c>
      <c r="D1092" s="395">
        <f>VLOOKUP(A1092,'[3]23'!$A:$F,6,FALSE)</f>
        <v>0</v>
      </c>
      <c r="E1092" s="332" t="str">
        <f t="shared" ref="E1092:E1155" si="51">IFERROR(D1092/C1092-1,"")</f>
        <v/>
      </c>
      <c r="F1092" s="295" t="str">
        <f t="shared" ref="F1092:F1155" si="52">IF(LEN(A1092)=3,"是",IF(B1092&lt;&gt;"",IF(SUM(C1092:D1092)&lt;&gt;0,"是","否"),"是"))</f>
        <v>否</v>
      </c>
      <c r="G1092" s="160" t="str">
        <f t="shared" ref="G1092:G1155" si="53">IF(LEN(A1092)=3,"类",IF(LEN(A1092)=5,"款","项"))</f>
        <v>项</v>
      </c>
    </row>
    <row r="1093" ht="36" hidden="1" customHeight="1" spans="1:7">
      <c r="A1093" s="474">
        <v>2159906</v>
      </c>
      <c r="B1093" s="327" t="s">
        <v>959</v>
      </c>
      <c r="C1093" s="395">
        <f>VLOOKUP(A1093,'[3]23'!$A:$C,3,FALSE)</f>
        <v>0</v>
      </c>
      <c r="D1093" s="395">
        <f>VLOOKUP(A1093,'[3]23'!$A:$F,6,FALSE)</f>
        <v>0</v>
      </c>
      <c r="E1093" s="332" t="str">
        <f t="shared" si="51"/>
        <v/>
      </c>
      <c r="F1093" s="295" t="str">
        <f t="shared" si="52"/>
        <v>否</v>
      </c>
      <c r="G1093" s="160" t="str">
        <f t="shared" si="53"/>
        <v>项</v>
      </c>
    </row>
    <row r="1094" ht="36" hidden="1" customHeight="1" spans="1:7">
      <c r="A1094" s="474">
        <v>2159999</v>
      </c>
      <c r="B1094" s="327" t="s">
        <v>960</v>
      </c>
      <c r="C1094" s="395">
        <f>VLOOKUP(A1094,'[3]23'!$A:$C,3,FALSE)</f>
        <v>0</v>
      </c>
      <c r="D1094" s="395">
        <f>VLOOKUP(A1094,'[3]23'!$A:$F,6,FALSE)</f>
        <v>0</v>
      </c>
      <c r="E1094" s="332" t="str">
        <f t="shared" si="51"/>
        <v/>
      </c>
      <c r="F1094" s="295" t="str">
        <f t="shared" si="52"/>
        <v>否</v>
      </c>
      <c r="G1094" s="160" t="str">
        <f t="shared" si="53"/>
        <v>项</v>
      </c>
    </row>
    <row r="1095" ht="36" hidden="1" customHeight="1" spans="1:7">
      <c r="A1095" s="488" t="s">
        <v>961</v>
      </c>
      <c r="B1095" s="479" t="s">
        <v>277</v>
      </c>
      <c r="C1095" s="395">
        <f>VLOOKUP(A1095,'[3]23'!$A:$C,3,FALSE)</f>
        <v>0</v>
      </c>
      <c r="D1095" s="395">
        <f>VLOOKUP(A1095,'[3]23'!$A:$F,6,FALSE)</f>
        <v>0</v>
      </c>
      <c r="E1095" s="332" t="str">
        <f t="shared" si="51"/>
        <v/>
      </c>
      <c r="F1095" s="295" t="str">
        <f t="shared" si="52"/>
        <v>否</v>
      </c>
      <c r="G1095" s="160" t="str">
        <f t="shared" si="53"/>
        <v>项</v>
      </c>
    </row>
    <row r="1096" ht="36" customHeight="1" spans="1:7">
      <c r="A1096" s="472">
        <v>216</v>
      </c>
      <c r="B1096" s="323" t="s">
        <v>99</v>
      </c>
      <c r="C1096" s="473">
        <f>VLOOKUP(A1096,'[3]23'!$A:$C,3,FALSE)</f>
        <v>1389</v>
      </c>
      <c r="D1096" s="473">
        <f>VLOOKUP(A1096,'[3]23'!$A:$F,6,FALSE)</f>
        <v>1303</v>
      </c>
      <c r="E1096" s="333">
        <f t="shared" si="51"/>
        <v>-0.0619</v>
      </c>
      <c r="F1096" s="295" t="str">
        <f t="shared" si="52"/>
        <v>是</v>
      </c>
      <c r="G1096" s="160" t="str">
        <f t="shared" si="53"/>
        <v>类</v>
      </c>
    </row>
    <row r="1097" ht="36" customHeight="1" spans="1:7">
      <c r="A1097" s="472">
        <v>21602</v>
      </c>
      <c r="B1097" s="323" t="s">
        <v>962</v>
      </c>
      <c r="C1097" s="473">
        <f>VLOOKUP(A1097,'[3]23'!$A:$C,3,FALSE)</f>
        <v>1381</v>
      </c>
      <c r="D1097" s="473">
        <f>VLOOKUP(A1097,'[3]23'!$A:$F,6,FALSE)</f>
        <v>1295</v>
      </c>
      <c r="E1097" s="333">
        <f t="shared" si="51"/>
        <v>-0.0623</v>
      </c>
      <c r="F1097" s="295" t="str">
        <f t="shared" si="52"/>
        <v>是</v>
      </c>
      <c r="G1097" s="160" t="str">
        <f t="shared" si="53"/>
        <v>款</v>
      </c>
    </row>
    <row r="1098" ht="36" customHeight="1" spans="1:7">
      <c r="A1098" s="474">
        <v>2160201</v>
      </c>
      <c r="B1098" s="327" t="s">
        <v>137</v>
      </c>
      <c r="C1098" s="473">
        <f>VLOOKUP(A1098,'[3]23'!$A:$C,3,FALSE)</f>
        <v>306</v>
      </c>
      <c r="D1098" s="473">
        <f>VLOOKUP(A1098,'[3]23'!$A:$F,6,FALSE)</f>
        <v>295</v>
      </c>
      <c r="E1098" s="333">
        <f t="shared" si="51"/>
        <v>-0.0359</v>
      </c>
      <c r="F1098" s="295" t="str">
        <f t="shared" si="52"/>
        <v>是</v>
      </c>
      <c r="G1098" s="160" t="str">
        <f t="shared" si="53"/>
        <v>项</v>
      </c>
    </row>
    <row r="1099" ht="36" hidden="1" customHeight="1" spans="1:7">
      <c r="A1099" s="474">
        <v>2160202</v>
      </c>
      <c r="B1099" s="327" t="s">
        <v>138</v>
      </c>
      <c r="C1099" s="395">
        <f>VLOOKUP(A1099,'[3]23'!$A:$C,3,FALSE)</f>
        <v>0</v>
      </c>
      <c r="D1099" s="395">
        <f>VLOOKUP(A1099,'[3]23'!$A:$F,6,FALSE)</f>
        <v>0</v>
      </c>
      <c r="E1099" s="332" t="str">
        <f t="shared" si="51"/>
        <v/>
      </c>
      <c r="F1099" s="295" t="str">
        <f t="shared" si="52"/>
        <v>否</v>
      </c>
      <c r="G1099" s="160" t="str">
        <f t="shared" si="53"/>
        <v>项</v>
      </c>
    </row>
    <row r="1100" ht="36" hidden="1" customHeight="1" spans="1:7">
      <c r="A1100" s="474">
        <v>2160203</v>
      </c>
      <c r="B1100" s="327" t="s">
        <v>139</v>
      </c>
      <c r="C1100" s="395">
        <f>VLOOKUP(A1100,'[3]23'!$A:$C,3,FALSE)</f>
        <v>0</v>
      </c>
      <c r="D1100" s="395">
        <f>VLOOKUP(A1100,'[3]23'!$A:$F,6,FALSE)</f>
        <v>0</v>
      </c>
      <c r="E1100" s="332" t="str">
        <f t="shared" si="51"/>
        <v/>
      </c>
      <c r="F1100" s="295" t="str">
        <f t="shared" si="52"/>
        <v>否</v>
      </c>
      <c r="G1100" s="160" t="str">
        <f t="shared" si="53"/>
        <v>项</v>
      </c>
    </row>
    <row r="1101" ht="36" hidden="1" customHeight="1" spans="1:7">
      <c r="A1101" s="474">
        <v>2160216</v>
      </c>
      <c r="B1101" s="327" t="s">
        <v>963</v>
      </c>
      <c r="C1101" s="395">
        <f>VLOOKUP(A1101,'[3]23'!$A:$C,3,FALSE)</f>
        <v>0</v>
      </c>
      <c r="D1101" s="395">
        <f>VLOOKUP(A1101,'[3]23'!$A:$F,6,FALSE)</f>
        <v>0</v>
      </c>
      <c r="E1101" s="332" t="str">
        <f t="shared" si="51"/>
        <v/>
      </c>
      <c r="F1101" s="295" t="str">
        <f t="shared" si="52"/>
        <v>否</v>
      </c>
      <c r="G1101" s="160" t="str">
        <f t="shared" si="53"/>
        <v>项</v>
      </c>
    </row>
    <row r="1102" ht="36" hidden="1" customHeight="1" spans="1:7">
      <c r="A1102" s="474">
        <v>2160217</v>
      </c>
      <c r="B1102" s="327" t="s">
        <v>964</v>
      </c>
      <c r="C1102" s="395">
        <f>VLOOKUP(A1102,'[3]23'!$A:$C,3,FALSE)</f>
        <v>0</v>
      </c>
      <c r="D1102" s="395">
        <f>VLOOKUP(A1102,'[3]23'!$A:$F,6,FALSE)</f>
        <v>0</v>
      </c>
      <c r="E1102" s="332" t="str">
        <f t="shared" si="51"/>
        <v/>
      </c>
      <c r="F1102" s="295" t="str">
        <f t="shared" si="52"/>
        <v>否</v>
      </c>
      <c r="G1102" s="160" t="str">
        <f t="shared" si="53"/>
        <v>项</v>
      </c>
    </row>
    <row r="1103" ht="36" hidden="1" customHeight="1" spans="1:7">
      <c r="A1103" s="474">
        <v>2160218</v>
      </c>
      <c r="B1103" s="327" t="s">
        <v>965</v>
      </c>
      <c r="C1103" s="395">
        <f>VLOOKUP(A1103,'[3]23'!$A:$C,3,FALSE)</f>
        <v>0</v>
      </c>
      <c r="D1103" s="395">
        <f>VLOOKUP(A1103,'[3]23'!$A:$F,6,FALSE)</f>
        <v>0</v>
      </c>
      <c r="E1103" s="332" t="str">
        <f t="shared" si="51"/>
        <v/>
      </c>
      <c r="F1103" s="295" t="str">
        <f t="shared" si="52"/>
        <v>否</v>
      </c>
      <c r="G1103" s="160" t="str">
        <f t="shared" si="53"/>
        <v>项</v>
      </c>
    </row>
    <row r="1104" ht="36" hidden="1" customHeight="1" spans="1:7">
      <c r="A1104" s="474">
        <v>2160219</v>
      </c>
      <c r="B1104" s="327" t="s">
        <v>966</v>
      </c>
      <c r="C1104" s="395">
        <f>VLOOKUP(A1104,'[3]23'!$A:$C,3,FALSE)</f>
        <v>0</v>
      </c>
      <c r="D1104" s="395">
        <f>VLOOKUP(A1104,'[3]23'!$A:$F,6,FALSE)</f>
        <v>0</v>
      </c>
      <c r="E1104" s="332" t="str">
        <f t="shared" si="51"/>
        <v/>
      </c>
      <c r="F1104" s="295" t="str">
        <f t="shared" si="52"/>
        <v>否</v>
      </c>
      <c r="G1104" s="160" t="str">
        <f t="shared" si="53"/>
        <v>项</v>
      </c>
    </row>
    <row r="1105" ht="36" hidden="1" customHeight="1" spans="1:7">
      <c r="A1105" s="474">
        <v>2160250</v>
      </c>
      <c r="B1105" s="327" t="s">
        <v>146</v>
      </c>
      <c r="C1105" s="395">
        <f>VLOOKUP(A1105,'[3]23'!$A:$C,3,FALSE)</f>
        <v>0</v>
      </c>
      <c r="D1105" s="395">
        <f>VLOOKUP(A1105,'[3]23'!$A:$F,6,FALSE)</f>
        <v>0</v>
      </c>
      <c r="E1105" s="332" t="str">
        <f t="shared" si="51"/>
        <v/>
      </c>
      <c r="F1105" s="295" t="str">
        <f t="shared" si="52"/>
        <v>否</v>
      </c>
      <c r="G1105" s="160" t="str">
        <f t="shared" si="53"/>
        <v>项</v>
      </c>
    </row>
    <row r="1106" ht="36" customHeight="1" spans="1:7">
      <c r="A1106" s="474">
        <v>2160299</v>
      </c>
      <c r="B1106" s="327" t="s">
        <v>967</v>
      </c>
      <c r="C1106" s="473">
        <f>VLOOKUP(A1106,'[3]23'!$A:$C,3,FALSE)</f>
        <v>1075</v>
      </c>
      <c r="D1106" s="473">
        <f>VLOOKUP(A1106,'[3]23'!$A:$F,6,FALSE)</f>
        <v>1000</v>
      </c>
      <c r="E1106" s="333">
        <f t="shared" si="51"/>
        <v>-0.0698</v>
      </c>
      <c r="F1106" s="295" t="str">
        <f t="shared" si="52"/>
        <v>是</v>
      </c>
      <c r="G1106" s="160" t="str">
        <f t="shared" si="53"/>
        <v>项</v>
      </c>
    </row>
    <row r="1107" ht="36" customHeight="1" spans="1:7">
      <c r="A1107" s="472">
        <v>21606</v>
      </c>
      <c r="B1107" s="323" t="s">
        <v>968</v>
      </c>
      <c r="C1107" s="473">
        <f>VLOOKUP(A1107,'[3]23'!$A:$C,3,FALSE)</f>
        <v>8</v>
      </c>
      <c r="D1107" s="473">
        <f>VLOOKUP(A1107,'[3]23'!$A:$F,6,FALSE)</f>
        <v>8</v>
      </c>
      <c r="E1107" s="333">
        <f t="shared" si="51"/>
        <v>0</v>
      </c>
      <c r="F1107" s="295" t="str">
        <f t="shared" si="52"/>
        <v>是</v>
      </c>
      <c r="G1107" s="160" t="str">
        <f t="shared" si="53"/>
        <v>款</v>
      </c>
    </row>
    <row r="1108" ht="36" hidden="1" customHeight="1" spans="1:7">
      <c r="A1108" s="474">
        <v>2160601</v>
      </c>
      <c r="B1108" s="327" t="s">
        <v>137</v>
      </c>
      <c r="C1108" s="395">
        <f>VLOOKUP(A1108,'[3]23'!$A:$C,3,FALSE)</f>
        <v>0</v>
      </c>
      <c r="D1108" s="395">
        <f>VLOOKUP(A1108,'[3]23'!$A:$F,6,FALSE)</f>
        <v>0</v>
      </c>
      <c r="E1108" s="332" t="str">
        <f t="shared" si="51"/>
        <v/>
      </c>
      <c r="F1108" s="295" t="str">
        <f t="shared" si="52"/>
        <v>否</v>
      </c>
      <c r="G1108" s="160" t="str">
        <f t="shared" si="53"/>
        <v>项</v>
      </c>
    </row>
    <row r="1109" ht="36" hidden="1" customHeight="1" spans="1:7">
      <c r="A1109" s="474">
        <v>2160602</v>
      </c>
      <c r="B1109" s="327" t="s">
        <v>138</v>
      </c>
      <c r="C1109" s="395">
        <f>VLOOKUP(A1109,'[3]23'!$A:$C,3,FALSE)</f>
        <v>0</v>
      </c>
      <c r="D1109" s="395">
        <f>VLOOKUP(A1109,'[3]23'!$A:$F,6,FALSE)</f>
        <v>0</v>
      </c>
      <c r="E1109" s="332" t="str">
        <f t="shared" si="51"/>
        <v/>
      </c>
      <c r="F1109" s="295" t="str">
        <f t="shared" si="52"/>
        <v>否</v>
      </c>
      <c r="G1109" s="160" t="str">
        <f t="shared" si="53"/>
        <v>项</v>
      </c>
    </row>
    <row r="1110" ht="36" hidden="1" customHeight="1" spans="1:7">
      <c r="A1110" s="474">
        <v>2160603</v>
      </c>
      <c r="B1110" s="327" t="s">
        <v>139</v>
      </c>
      <c r="C1110" s="395">
        <f>VLOOKUP(A1110,'[3]23'!$A:$C,3,FALSE)</f>
        <v>0</v>
      </c>
      <c r="D1110" s="395">
        <f>VLOOKUP(A1110,'[3]23'!$A:$F,6,FALSE)</f>
        <v>0</v>
      </c>
      <c r="E1110" s="332" t="str">
        <f t="shared" si="51"/>
        <v/>
      </c>
      <c r="F1110" s="295" t="str">
        <f t="shared" si="52"/>
        <v>否</v>
      </c>
      <c r="G1110" s="160" t="str">
        <f t="shared" si="53"/>
        <v>项</v>
      </c>
    </row>
    <row r="1111" ht="36" hidden="1" customHeight="1" spans="1:7">
      <c r="A1111" s="474">
        <v>2160607</v>
      </c>
      <c r="B1111" s="327" t="s">
        <v>969</v>
      </c>
      <c r="C1111" s="395">
        <f>VLOOKUP(A1111,'[3]23'!$A:$C,3,FALSE)</f>
        <v>0</v>
      </c>
      <c r="D1111" s="395">
        <f>VLOOKUP(A1111,'[3]23'!$A:$F,6,FALSE)</f>
        <v>0</v>
      </c>
      <c r="E1111" s="332" t="str">
        <f t="shared" si="51"/>
        <v/>
      </c>
      <c r="F1111" s="295" t="str">
        <f t="shared" si="52"/>
        <v>否</v>
      </c>
      <c r="G1111" s="160" t="str">
        <f t="shared" si="53"/>
        <v>项</v>
      </c>
    </row>
    <row r="1112" ht="36" customHeight="1" spans="1:7">
      <c r="A1112" s="474">
        <v>2160699</v>
      </c>
      <c r="B1112" s="327" t="s">
        <v>970</v>
      </c>
      <c r="C1112" s="473">
        <f>VLOOKUP(A1112,'[3]23'!$A:$C,3,FALSE)</f>
        <v>8</v>
      </c>
      <c r="D1112" s="473">
        <f>VLOOKUP(A1112,'[3]23'!$A:$F,6,FALSE)</f>
        <v>8</v>
      </c>
      <c r="E1112" s="333">
        <f t="shared" si="51"/>
        <v>0</v>
      </c>
      <c r="F1112" s="295" t="str">
        <f t="shared" si="52"/>
        <v>是</v>
      </c>
      <c r="G1112" s="160" t="str">
        <f t="shared" si="53"/>
        <v>项</v>
      </c>
    </row>
    <row r="1113" ht="36" hidden="1" customHeight="1" spans="1:7">
      <c r="A1113" s="472">
        <v>21699</v>
      </c>
      <c r="B1113" s="323" t="s">
        <v>971</v>
      </c>
      <c r="C1113" s="395">
        <f>VLOOKUP(A1113,'[3]23'!$A:$C,3,FALSE)</f>
        <v>0</v>
      </c>
      <c r="D1113" s="395">
        <f>VLOOKUP(A1113,'[3]23'!$A:$F,6,FALSE)</f>
        <v>0</v>
      </c>
      <c r="E1113" s="332" t="str">
        <f t="shared" si="51"/>
        <v/>
      </c>
      <c r="F1113" s="295" t="str">
        <f t="shared" si="52"/>
        <v>否</v>
      </c>
      <c r="G1113" s="160" t="str">
        <f t="shared" si="53"/>
        <v>款</v>
      </c>
    </row>
    <row r="1114" ht="36" hidden="1" customHeight="1" spans="1:7">
      <c r="A1114" s="474">
        <v>2169901</v>
      </c>
      <c r="B1114" s="327" t="s">
        <v>972</v>
      </c>
      <c r="C1114" s="395">
        <f>VLOOKUP(A1114,'[3]23'!$A:$C,3,FALSE)</f>
        <v>0</v>
      </c>
      <c r="D1114" s="395">
        <f>VLOOKUP(A1114,'[3]23'!$A:$F,6,FALSE)</f>
        <v>0</v>
      </c>
      <c r="E1114" s="332" t="str">
        <f t="shared" si="51"/>
        <v/>
      </c>
      <c r="F1114" s="295" t="str">
        <f t="shared" si="52"/>
        <v>否</v>
      </c>
      <c r="G1114" s="160" t="str">
        <f t="shared" si="53"/>
        <v>项</v>
      </c>
    </row>
    <row r="1115" ht="36" hidden="1" customHeight="1" spans="1:7">
      <c r="A1115" s="474">
        <v>2169999</v>
      </c>
      <c r="B1115" s="327" t="s">
        <v>973</v>
      </c>
      <c r="C1115" s="395">
        <f>VLOOKUP(A1115,'[3]23'!$A:$C,3,FALSE)</f>
        <v>0</v>
      </c>
      <c r="D1115" s="395">
        <f>VLOOKUP(A1115,'[3]23'!$A:$F,6,FALSE)</f>
        <v>0</v>
      </c>
      <c r="E1115" s="332" t="str">
        <f t="shared" si="51"/>
        <v/>
      </c>
      <c r="F1115" s="295" t="str">
        <f t="shared" si="52"/>
        <v>否</v>
      </c>
      <c r="G1115" s="160" t="str">
        <f t="shared" si="53"/>
        <v>项</v>
      </c>
    </row>
    <row r="1116" ht="36" hidden="1" customHeight="1" spans="1:7">
      <c r="A1116" s="478" t="s">
        <v>974</v>
      </c>
      <c r="B1116" s="479" t="s">
        <v>277</v>
      </c>
      <c r="C1116" s="395">
        <f>VLOOKUP(A1116,'[3]23'!$A:$C,3,FALSE)</f>
        <v>0</v>
      </c>
      <c r="D1116" s="395">
        <f>VLOOKUP(A1116,'[3]23'!$A:$F,6,FALSE)</f>
        <v>0</v>
      </c>
      <c r="E1116" s="332" t="str">
        <f t="shared" si="51"/>
        <v/>
      </c>
      <c r="F1116" s="295" t="str">
        <f t="shared" si="52"/>
        <v>否</v>
      </c>
      <c r="G1116" s="160" t="str">
        <f t="shared" si="53"/>
        <v>项</v>
      </c>
    </row>
    <row r="1117" ht="36" customHeight="1" spans="1:7">
      <c r="A1117" s="472">
        <v>217</v>
      </c>
      <c r="B1117" s="323" t="s">
        <v>101</v>
      </c>
      <c r="C1117" s="473">
        <f>VLOOKUP(A1117,'[3]23'!$A:$C,3,FALSE)</f>
        <v>236</v>
      </c>
      <c r="D1117" s="473">
        <f>VLOOKUP(A1117,'[3]23'!$A:$F,6,FALSE)</f>
        <v>240</v>
      </c>
      <c r="E1117" s="333">
        <f t="shared" si="51"/>
        <v>0.0169</v>
      </c>
      <c r="F1117" s="295" t="str">
        <f t="shared" si="52"/>
        <v>是</v>
      </c>
      <c r="G1117" s="160" t="str">
        <f t="shared" si="53"/>
        <v>类</v>
      </c>
    </row>
    <row r="1118" ht="36" customHeight="1" spans="1:7">
      <c r="A1118" s="472">
        <v>21701</v>
      </c>
      <c r="B1118" s="323" t="s">
        <v>975</v>
      </c>
      <c r="C1118" s="473">
        <f>VLOOKUP(A1118,'[3]23'!$A:$C,3,FALSE)</f>
        <v>15</v>
      </c>
      <c r="D1118" s="473">
        <f>VLOOKUP(A1118,'[3]23'!$A:$F,6,FALSE)</f>
        <v>20</v>
      </c>
      <c r="E1118" s="333">
        <f t="shared" si="51"/>
        <v>0.3333</v>
      </c>
      <c r="F1118" s="295" t="str">
        <f t="shared" si="52"/>
        <v>是</v>
      </c>
      <c r="G1118" s="160" t="str">
        <f t="shared" si="53"/>
        <v>款</v>
      </c>
    </row>
    <row r="1119" ht="36" hidden="1" customHeight="1" spans="1:7">
      <c r="A1119" s="474">
        <v>2170101</v>
      </c>
      <c r="B1119" s="327" t="s">
        <v>137</v>
      </c>
      <c r="C1119" s="395">
        <f>VLOOKUP(A1119,'[3]23'!$A:$C,3,FALSE)</f>
        <v>0</v>
      </c>
      <c r="D1119" s="395">
        <f>VLOOKUP(A1119,'[3]23'!$A:$F,6,FALSE)</f>
        <v>0</v>
      </c>
      <c r="E1119" s="332" t="str">
        <f t="shared" si="51"/>
        <v/>
      </c>
      <c r="F1119" s="295" t="str">
        <f t="shared" si="52"/>
        <v>否</v>
      </c>
      <c r="G1119" s="160" t="str">
        <f t="shared" si="53"/>
        <v>项</v>
      </c>
    </row>
    <row r="1120" ht="36" hidden="1" customHeight="1" spans="1:7">
      <c r="A1120" s="474">
        <v>2170102</v>
      </c>
      <c r="B1120" s="327" t="s">
        <v>138</v>
      </c>
      <c r="C1120" s="395">
        <f>VLOOKUP(A1120,'[3]23'!$A:$C,3,FALSE)</f>
        <v>0</v>
      </c>
      <c r="D1120" s="395">
        <f>VLOOKUP(A1120,'[3]23'!$A:$F,6,FALSE)</f>
        <v>0</v>
      </c>
      <c r="E1120" s="332" t="str">
        <f t="shared" si="51"/>
        <v/>
      </c>
      <c r="F1120" s="295" t="str">
        <f t="shared" si="52"/>
        <v>否</v>
      </c>
      <c r="G1120" s="160" t="str">
        <f t="shared" si="53"/>
        <v>项</v>
      </c>
    </row>
    <row r="1121" ht="36" hidden="1" customHeight="1" spans="1:7">
      <c r="A1121" s="474">
        <v>2170103</v>
      </c>
      <c r="B1121" s="327" t="s">
        <v>139</v>
      </c>
      <c r="C1121" s="395">
        <f>VLOOKUP(A1121,'[3]23'!$A:$C,3,FALSE)</f>
        <v>0</v>
      </c>
      <c r="D1121" s="395">
        <f>VLOOKUP(A1121,'[3]23'!$A:$F,6,FALSE)</f>
        <v>0</v>
      </c>
      <c r="E1121" s="332" t="str">
        <f t="shared" si="51"/>
        <v/>
      </c>
      <c r="F1121" s="295" t="str">
        <f t="shared" si="52"/>
        <v>否</v>
      </c>
      <c r="G1121" s="160" t="str">
        <f t="shared" si="53"/>
        <v>项</v>
      </c>
    </row>
    <row r="1122" ht="36" hidden="1" customHeight="1" spans="1:7">
      <c r="A1122" s="474">
        <v>2170104</v>
      </c>
      <c r="B1122" s="327" t="s">
        <v>976</v>
      </c>
      <c r="C1122" s="395">
        <f>VLOOKUP(A1122,'[3]23'!$A:$C,3,FALSE)</f>
        <v>0</v>
      </c>
      <c r="D1122" s="395">
        <f>VLOOKUP(A1122,'[3]23'!$A:$F,6,FALSE)</f>
        <v>0</v>
      </c>
      <c r="E1122" s="332" t="str">
        <f t="shared" si="51"/>
        <v/>
      </c>
      <c r="F1122" s="295" t="str">
        <f t="shared" si="52"/>
        <v>否</v>
      </c>
      <c r="G1122" s="160" t="str">
        <f t="shared" si="53"/>
        <v>项</v>
      </c>
    </row>
    <row r="1123" ht="36" hidden="1" customHeight="1" spans="1:7">
      <c r="A1123" s="474">
        <v>2170150</v>
      </c>
      <c r="B1123" s="327" t="s">
        <v>146</v>
      </c>
      <c r="C1123" s="395">
        <f>VLOOKUP(A1123,'[3]23'!$A:$C,3,FALSE)</f>
        <v>0</v>
      </c>
      <c r="D1123" s="395">
        <f>VLOOKUP(A1123,'[3]23'!$A:$F,6,FALSE)</f>
        <v>0</v>
      </c>
      <c r="E1123" s="332" t="str">
        <f t="shared" si="51"/>
        <v/>
      </c>
      <c r="F1123" s="295" t="str">
        <f t="shared" si="52"/>
        <v>否</v>
      </c>
      <c r="G1123" s="160" t="str">
        <f t="shared" si="53"/>
        <v>项</v>
      </c>
    </row>
    <row r="1124" ht="36" customHeight="1" spans="1:7">
      <c r="A1124" s="474">
        <v>2170199</v>
      </c>
      <c r="B1124" s="327" t="s">
        <v>977</v>
      </c>
      <c r="C1124" s="473">
        <f>VLOOKUP(A1124,'[3]23'!$A:$C,3,FALSE)</f>
        <v>15</v>
      </c>
      <c r="D1124" s="473">
        <f>VLOOKUP(A1124,'[3]23'!$A:$F,6,FALSE)</f>
        <v>20</v>
      </c>
      <c r="E1124" s="333">
        <f t="shared" si="51"/>
        <v>0.3333</v>
      </c>
      <c r="F1124" s="295" t="str">
        <f t="shared" si="52"/>
        <v>是</v>
      </c>
      <c r="G1124" s="160" t="str">
        <f t="shared" si="53"/>
        <v>项</v>
      </c>
    </row>
    <row r="1125" ht="36" hidden="1" customHeight="1" spans="1:7">
      <c r="A1125" s="323">
        <v>21702</v>
      </c>
      <c r="B1125" s="492" t="s">
        <v>978</v>
      </c>
      <c r="C1125" s="395">
        <f>VLOOKUP(A1125,'[3]23'!$A:$C,3,FALSE)</f>
        <v>0</v>
      </c>
      <c r="D1125" s="395">
        <f>VLOOKUP(A1125,'[3]23'!$A:$F,6,FALSE)</f>
        <v>0</v>
      </c>
      <c r="E1125" s="332" t="str">
        <f t="shared" si="51"/>
        <v/>
      </c>
      <c r="F1125" s="295" t="str">
        <f t="shared" si="52"/>
        <v>否</v>
      </c>
      <c r="G1125" s="160" t="str">
        <f t="shared" si="53"/>
        <v>款</v>
      </c>
    </row>
    <row r="1126" ht="36" hidden="1" customHeight="1" spans="1:7">
      <c r="A1126" s="493">
        <v>2170201</v>
      </c>
      <c r="B1126" s="487" t="s">
        <v>979</v>
      </c>
      <c r="C1126" s="395">
        <f>VLOOKUP(A1126,'[3]23'!$A:$C,3,FALSE)</f>
        <v>0</v>
      </c>
      <c r="D1126" s="395">
        <f>VLOOKUP(A1126,'[3]23'!$A:$F,6,FALSE)</f>
        <v>0</v>
      </c>
      <c r="E1126" s="332" t="str">
        <f t="shared" si="51"/>
        <v/>
      </c>
      <c r="F1126" s="295" t="str">
        <f t="shared" si="52"/>
        <v>否</v>
      </c>
      <c r="G1126" s="160" t="str">
        <f t="shared" si="53"/>
        <v>项</v>
      </c>
    </row>
    <row r="1127" ht="36" hidden="1" customHeight="1" spans="1:7">
      <c r="A1127" s="493">
        <v>2170202</v>
      </c>
      <c r="B1127" s="487" t="s">
        <v>980</v>
      </c>
      <c r="C1127" s="395">
        <f>VLOOKUP(A1127,'[3]23'!$A:$C,3,FALSE)</f>
        <v>0</v>
      </c>
      <c r="D1127" s="395">
        <f>VLOOKUP(A1127,'[3]23'!$A:$F,6,FALSE)</f>
        <v>0</v>
      </c>
      <c r="E1127" s="332" t="str">
        <f t="shared" si="51"/>
        <v/>
      </c>
      <c r="F1127" s="295" t="str">
        <f t="shared" si="52"/>
        <v>否</v>
      </c>
      <c r="G1127" s="160" t="str">
        <f t="shared" si="53"/>
        <v>项</v>
      </c>
    </row>
    <row r="1128" ht="36" hidden="1" customHeight="1" spans="1:7">
      <c r="A1128" s="493">
        <v>2170203</v>
      </c>
      <c r="B1128" s="487" t="s">
        <v>981</v>
      </c>
      <c r="C1128" s="395">
        <f>VLOOKUP(A1128,'[3]23'!$A:$C,3,FALSE)</f>
        <v>0</v>
      </c>
      <c r="D1128" s="395">
        <f>VLOOKUP(A1128,'[3]23'!$A:$F,6,FALSE)</f>
        <v>0</v>
      </c>
      <c r="E1128" s="332" t="str">
        <f t="shared" si="51"/>
        <v/>
      </c>
      <c r="F1128" s="295" t="str">
        <f t="shared" si="52"/>
        <v>否</v>
      </c>
      <c r="G1128" s="160" t="str">
        <f t="shared" si="53"/>
        <v>项</v>
      </c>
    </row>
    <row r="1129" ht="36" hidden="1" customHeight="1" spans="1:7">
      <c r="A1129" s="493">
        <v>2170204</v>
      </c>
      <c r="B1129" s="487" t="s">
        <v>982</v>
      </c>
      <c r="C1129" s="395">
        <f>VLOOKUP(A1129,'[3]23'!$A:$C,3,FALSE)</f>
        <v>0</v>
      </c>
      <c r="D1129" s="395">
        <f>VLOOKUP(A1129,'[3]23'!$A:$F,6,FALSE)</f>
        <v>0</v>
      </c>
      <c r="E1129" s="332" t="str">
        <f t="shared" si="51"/>
        <v/>
      </c>
      <c r="F1129" s="295" t="str">
        <f t="shared" si="52"/>
        <v>否</v>
      </c>
      <c r="G1129" s="160" t="str">
        <f t="shared" si="53"/>
        <v>项</v>
      </c>
    </row>
    <row r="1130" ht="36" hidden="1" customHeight="1" spans="1:7">
      <c r="A1130" s="493">
        <v>2170205</v>
      </c>
      <c r="B1130" s="487" t="s">
        <v>983</v>
      </c>
      <c r="C1130" s="395">
        <f>VLOOKUP(A1130,'[3]23'!$A:$C,3,FALSE)</f>
        <v>0</v>
      </c>
      <c r="D1130" s="395">
        <f>VLOOKUP(A1130,'[3]23'!$A:$F,6,FALSE)</f>
        <v>0</v>
      </c>
      <c r="E1130" s="332" t="str">
        <f t="shared" si="51"/>
        <v/>
      </c>
      <c r="F1130" s="295" t="str">
        <f t="shared" si="52"/>
        <v>否</v>
      </c>
      <c r="G1130" s="160" t="str">
        <f t="shared" si="53"/>
        <v>项</v>
      </c>
    </row>
    <row r="1131" ht="36" hidden="1" customHeight="1" spans="1:7">
      <c r="A1131" s="493">
        <v>2170206</v>
      </c>
      <c r="B1131" s="487" t="s">
        <v>984</v>
      </c>
      <c r="C1131" s="395">
        <f>VLOOKUP(A1131,'[3]23'!$A:$C,3,FALSE)</f>
        <v>0</v>
      </c>
      <c r="D1131" s="395">
        <f>VLOOKUP(A1131,'[3]23'!$A:$F,6,FALSE)</f>
        <v>0</v>
      </c>
      <c r="E1131" s="332" t="str">
        <f t="shared" si="51"/>
        <v/>
      </c>
      <c r="F1131" s="295" t="str">
        <f t="shared" si="52"/>
        <v>否</v>
      </c>
      <c r="G1131" s="160" t="str">
        <f t="shared" si="53"/>
        <v>项</v>
      </c>
    </row>
    <row r="1132" ht="36" hidden="1" customHeight="1" spans="1:7">
      <c r="A1132" s="493">
        <v>2170207</v>
      </c>
      <c r="B1132" s="487" t="s">
        <v>985</v>
      </c>
      <c r="C1132" s="395">
        <f>VLOOKUP(A1132,'[3]23'!$A:$C,3,FALSE)</f>
        <v>0</v>
      </c>
      <c r="D1132" s="395">
        <f>VLOOKUP(A1132,'[3]23'!$A:$F,6,FALSE)</f>
        <v>0</v>
      </c>
      <c r="E1132" s="332" t="str">
        <f t="shared" si="51"/>
        <v/>
      </c>
      <c r="F1132" s="295" t="str">
        <f t="shared" si="52"/>
        <v>否</v>
      </c>
      <c r="G1132" s="160" t="str">
        <f t="shared" si="53"/>
        <v>项</v>
      </c>
    </row>
    <row r="1133" ht="36" hidden="1" customHeight="1" spans="1:7">
      <c r="A1133" s="493">
        <v>2170208</v>
      </c>
      <c r="B1133" s="487" t="s">
        <v>986</v>
      </c>
      <c r="C1133" s="395">
        <f>VLOOKUP(A1133,'[3]23'!$A:$C,3,FALSE)</f>
        <v>0</v>
      </c>
      <c r="D1133" s="395">
        <f>VLOOKUP(A1133,'[3]23'!$A:$F,6,FALSE)</f>
        <v>0</v>
      </c>
      <c r="E1133" s="332" t="str">
        <f t="shared" si="51"/>
        <v/>
      </c>
      <c r="F1133" s="295" t="str">
        <f t="shared" si="52"/>
        <v>否</v>
      </c>
      <c r="G1133" s="160" t="str">
        <f t="shared" si="53"/>
        <v>项</v>
      </c>
    </row>
    <row r="1134" ht="36" hidden="1" customHeight="1" spans="1:7">
      <c r="A1134" s="493">
        <v>2170299</v>
      </c>
      <c r="B1134" s="487" t="s">
        <v>987</v>
      </c>
      <c r="C1134" s="395">
        <f>VLOOKUP(A1134,'[3]23'!$A:$C,3,FALSE)</f>
        <v>0</v>
      </c>
      <c r="D1134" s="395">
        <f>VLOOKUP(A1134,'[3]23'!$A:$F,6,FALSE)</f>
        <v>0</v>
      </c>
      <c r="E1134" s="332" t="str">
        <f t="shared" si="51"/>
        <v/>
      </c>
      <c r="F1134" s="295" t="str">
        <f t="shared" si="52"/>
        <v>否</v>
      </c>
      <c r="G1134" s="160" t="str">
        <f t="shared" si="53"/>
        <v>项</v>
      </c>
    </row>
    <row r="1135" ht="36" hidden="1" customHeight="1" spans="1:7">
      <c r="A1135" s="472">
        <v>21703</v>
      </c>
      <c r="B1135" s="323" t="s">
        <v>988</v>
      </c>
      <c r="C1135" s="395">
        <f>VLOOKUP(A1135,'[3]23'!$A:$C,3,FALSE)</f>
        <v>0</v>
      </c>
      <c r="D1135" s="395">
        <f>VLOOKUP(A1135,'[3]23'!$A:$F,6,FALSE)</f>
        <v>0</v>
      </c>
      <c r="E1135" s="332" t="str">
        <f t="shared" si="51"/>
        <v/>
      </c>
      <c r="F1135" s="295" t="str">
        <f t="shared" si="52"/>
        <v>否</v>
      </c>
      <c r="G1135" s="160" t="str">
        <f t="shared" si="53"/>
        <v>款</v>
      </c>
    </row>
    <row r="1136" ht="36" hidden="1" customHeight="1" spans="1:7">
      <c r="A1136" s="474">
        <v>2170301</v>
      </c>
      <c r="B1136" s="327" t="s">
        <v>989</v>
      </c>
      <c r="C1136" s="395">
        <f>VLOOKUP(A1136,'[3]23'!$A:$C,3,FALSE)</f>
        <v>0</v>
      </c>
      <c r="D1136" s="395">
        <f>VLOOKUP(A1136,'[3]23'!$A:$F,6,FALSE)</f>
        <v>0</v>
      </c>
      <c r="E1136" s="332" t="str">
        <f t="shared" si="51"/>
        <v/>
      </c>
      <c r="F1136" s="295" t="str">
        <f t="shared" si="52"/>
        <v>否</v>
      </c>
      <c r="G1136" s="160" t="str">
        <f t="shared" si="53"/>
        <v>项</v>
      </c>
    </row>
    <row r="1137" ht="36" hidden="1" customHeight="1" spans="1:7">
      <c r="A1137" s="474">
        <v>2170302</v>
      </c>
      <c r="B1137" s="327" t="s">
        <v>990</v>
      </c>
      <c r="C1137" s="395">
        <f>VLOOKUP(A1137,'[3]23'!$A:$C,3,FALSE)</f>
        <v>0</v>
      </c>
      <c r="D1137" s="395">
        <f>VLOOKUP(A1137,'[3]23'!$A:$F,6,FALSE)</f>
        <v>0</v>
      </c>
      <c r="E1137" s="332" t="str">
        <f t="shared" si="51"/>
        <v/>
      </c>
      <c r="F1137" s="295" t="str">
        <f t="shared" si="52"/>
        <v>否</v>
      </c>
      <c r="G1137" s="160" t="str">
        <f t="shared" si="53"/>
        <v>项</v>
      </c>
    </row>
    <row r="1138" ht="36" hidden="1" customHeight="1" spans="1:7">
      <c r="A1138" s="474">
        <v>2170303</v>
      </c>
      <c r="B1138" s="327" t="s">
        <v>991</v>
      </c>
      <c r="C1138" s="395">
        <f>VLOOKUP(A1138,'[3]23'!$A:$C,3,FALSE)</f>
        <v>0</v>
      </c>
      <c r="D1138" s="395">
        <f>VLOOKUP(A1138,'[3]23'!$A:$F,6,FALSE)</f>
        <v>0</v>
      </c>
      <c r="E1138" s="332" t="str">
        <f t="shared" si="51"/>
        <v/>
      </c>
      <c r="F1138" s="295" t="str">
        <f t="shared" si="52"/>
        <v>否</v>
      </c>
      <c r="G1138" s="160" t="str">
        <f t="shared" si="53"/>
        <v>项</v>
      </c>
    </row>
    <row r="1139" ht="36" hidden="1" customHeight="1" spans="1:7">
      <c r="A1139" s="474">
        <v>2170304</v>
      </c>
      <c r="B1139" s="327" t="s">
        <v>992</v>
      </c>
      <c r="C1139" s="395">
        <f>VLOOKUP(A1139,'[3]23'!$A:$C,3,FALSE)</f>
        <v>0</v>
      </c>
      <c r="D1139" s="395">
        <f>VLOOKUP(A1139,'[3]23'!$A:$F,6,FALSE)</f>
        <v>0</v>
      </c>
      <c r="E1139" s="332" t="str">
        <f t="shared" si="51"/>
        <v/>
      </c>
      <c r="F1139" s="295" t="str">
        <f t="shared" si="52"/>
        <v>否</v>
      </c>
      <c r="G1139" s="160" t="str">
        <f t="shared" si="53"/>
        <v>项</v>
      </c>
    </row>
    <row r="1140" ht="36" hidden="1" customHeight="1" spans="1:7">
      <c r="A1140" s="474">
        <v>2170399</v>
      </c>
      <c r="B1140" s="327" t="s">
        <v>993</v>
      </c>
      <c r="C1140" s="395">
        <f>VLOOKUP(A1140,'[3]23'!$A:$C,3,FALSE)</f>
        <v>0</v>
      </c>
      <c r="D1140" s="395">
        <f>VLOOKUP(A1140,'[3]23'!$A:$F,6,FALSE)</f>
        <v>0</v>
      </c>
      <c r="E1140" s="332" t="str">
        <f t="shared" si="51"/>
        <v/>
      </c>
      <c r="F1140" s="295" t="str">
        <f t="shared" si="52"/>
        <v>否</v>
      </c>
      <c r="G1140" s="160" t="str">
        <f t="shared" si="53"/>
        <v>项</v>
      </c>
    </row>
    <row r="1141" ht="36" customHeight="1" spans="1:7">
      <c r="A1141" s="472">
        <v>21799</v>
      </c>
      <c r="B1141" s="323" t="s">
        <v>994</v>
      </c>
      <c r="C1141" s="473">
        <f>VLOOKUP(A1141,'[3]23'!$A:$C,3,FALSE)</f>
        <v>221</v>
      </c>
      <c r="D1141" s="473">
        <f>VLOOKUP(A1141,'[3]23'!$A:$F,6,FALSE)</f>
        <v>220</v>
      </c>
      <c r="E1141" s="333">
        <f t="shared" si="51"/>
        <v>-0.0045</v>
      </c>
      <c r="F1141" s="295" t="str">
        <f t="shared" si="52"/>
        <v>是</v>
      </c>
      <c r="G1141" s="160" t="str">
        <f t="shared" si="53"/>
        <v>款</v>
      </c>
    </row>
    <row r="1142" ht="36" customHeight="1" spans="1:7">
      <c r="A1142" s="327">
        <v>2179902</v>
      </c>
      <c r="B1142" s="327" t="s">
        <v>995</v>
      </c>
      <c r="C1142" s="473">
        <f>VLOOKUP(A1142,'[3]23'!$A:$C,3,FALSE)</f>
        <v>220</v>
      </c>
      <c r="D1142" s="473">
        <f>VLOOKUP(A1142,'[3]23'!$A:$F,6,FALSE)</f>
        <v>220</v>
      </c>
      <c r="E1142" s="333">
        <f t="shared" si="51"/>
        <v>0</v>
      </c>
      <c r="F1142" s="295" t="str">
        <f t="shared" si="52"/>
        <v>是</v>
      </c>
      <c r="G1142" s="160" t="str">
        <f t="shared" si="53"/>
        <v>项</v>
      </c>
    </row>
    <row r="1143" ht="36" customHeight="1" spans="1:7">
      <c r="A1143" s="327">
        <v>2179999</v>
      </c>
      <c r="B1143" s="327" t="s">
        <v>993</v>
      </c>
      <c r="C1143" s="473">
        <f>VLOOKUP(A1143,'[3]23'!$A:$C,3,FALSE)</f>
        <v>1</v>
      </c>
      <c r="D1143" s="473">
        <f>VLOOKUP(A1143,'[3]23'!$A:$F,6,FALSE)</f>
        <v>0</v>
      </c>
      <c r="E1143" s="333">
        <f t="shared" si="51"/>
        <v>-1</v>
      </c>
      <c r="F1143" s="295" t="str">
        <f t="shared" si="52"/>
        <v>是</v>
      </c>
      <c r="G1143" s="160" t="str">
        <f t="shared" si="53"/>
        <v>项</v>
      </c>
    </row>
    <row r="1144" ht="36" hidden="1" customHeight="1" spans="1:7">
      <c r="A1144" s="323" t="s">
        <v>996</v>
      </c>
      <c r="B1144" s="479" t="s">
        <v>277</v>
      </c>
      <c r="C1144" s="395">
        <f>VLOOKUP(A1144,'[3]23'!$A:$C,3,FALSE)</f>
        <v>0</v>
      </c>
      <c r="D1144" s="395">
        <f>VLOOKUP(A1144,'[3]23'!$A:$F,6,FALSE)</f>
        <v>0</v>
      </c>
      <c r="E1144" s="332" t="str">
        <f t="shared" si="51"/>
        <v/>
      </c>
      <c r="F1144" s="295" t="str">
        <f t="shared" si="52"/>
        <v>否</v>
      </c>
      <c r="G1144" s="160" t="str">
        <f t="shared" si="53"/>
        <v>项</v>
      </c>
    </row>
    <row r="1145" ht="36" customHeight="1" spans="1:7">
      <c r="A1145" s="472">
        <v>219</v>
      </c>
      <c r="B1145" s="323" t="s">
        <v>103</v>
      </c>
      <c r="C1145" s="473">
        <f>VLOOKUP(A1145,'[3]23'!$A:$C,3,FALSE)</f>
        <v>0</v>
      </c>
      <c r="D1145" s="473">
        <f>VLOOKUP(A1145,'[3]23'!$A:$F,6,FALSE)</f>
        <v>0</v>
      </c>
      <c r="E1145" s="333" t="str">
        <f t="shared" si="51"/>
        <v/>
      </c>
      <c r="F1145" s="295" t="str">
        <f t="shared" si="52"/>
        <v>是</v>
      </c>
      <c r="G1145" s="160" t="str">
        <f t="shared" si="53"/>
        <v>类</v>
      </c>
    </row>
    <row r="1146" ht="36" hidden="1" customHeight="1" spans="1:7">
      <c r="A1146" s="472">
        <v>21901</v>
      </c>
      <c r="B1146" s="323" t="s">
        <v>997</v>
      </c>
      <c r="C1146" s="395">
        <f>VLOOKUP(A1146,'[3]23'!$A:$C,3,FALSE)</f>
        <v>0</v>
      </c>
      <c r="D1146" s="395">
        <f>VLOOKUP(A1146,'[3]23'!$A:$F,6,FALSE)</f>
        <v>0</v>
      </c>
      <c r="E1146" s="332" t="str">
        <f t="shared" si="51"/>
        <v/>
      </c>
      <c r="F1146" s="295" t="str">
        <f t="shared" si="52"/>
        <v>否</v>
      </c>
      <c r="G1146" s="160" t="str">
        <f t="shared" si="53"/>
        <v>款</v>
      </c>
    </row>
    <row r="1147" ht="36" hidden="1" customHeight="1" spans="1:7">
      <c r="A1147" s="472">
        <v>21902</v>
      </c>
      <c r="B1147" s="323" t="s">
        <v>998</v>
      </c>
      <c r="C1147" s="395">
        <f>VLOOKUP(A1147,'[3]23'!$A:$C,3,FALSE)</f>
        <v>0</v>
      </c>
      <c r="D1147" s="395">
        <f>VLOOKUP(A1147,'[3]23'!$A:$F,6,FALSE)</f>
        <v>0</v>
      </c>
      <c r="E1147" s="332" t="str">
        <f t="shared" si="51"/>
        <v/>
      </c>
      <c r="F1147" s="295" t="str">
        <f t="shared" si="52"/>
        <v>否</v>
      </c>
      <c r="G1147" s="160" t="str">
        <f t="shared" si="53"/>
        <v>款</v>
      </c>
    </row>
    <row r="1148" ht="36" hidden="1" customHeight="1" spans="1:7">
      <c r="A1148" s="472">
        <v>21903</v>
      </c>
      <c r="B1148" s="323" t="s">
        <v>999</v>
      </c>
      <c r="C1148" s="395">
        <f>VLOOKUP(A1148,'[3]23'!$A:$C,3,FALSE)</f>
        <v>0</v>
      </c>
      <c r="D1148" s="395">
        <f>VLOOKUP(A1148,'[3]23'!$A:$F,6,FALSE)</f>
        <v>0</v>
      </c>
      <c r="E1148" s="332" t="str">
        <f t="shared" si="51"/>
        <v/>
      </c>
      <c r="F1148" s="295" t="str">
        <f t="shared" si="52"/>
        <v>否</v>
      </c>
      <c r="G1148" s="160" t="str">
        <f t="shared" si="53"/>
        <v>款</v>
      </c>
    </row>
    <row r="1149" ht="36" hidden="1" customHeight="1" spans="1:7">
      <c r="A1149" s="472">
        <v>21904</v>
      </c>
      <c r="B1149" s="323" t="s">
        <v>1000</v>
      </c>
      <c r="C1149" s="395">
        <f>VLOOKUP(A1149,'[3]23'!$A:$C,3,FALSE)</f>
        <v>0</v>
      </c>
      <c r="D1149" s="395">
        <f>VLOOKUP(A1149,'[3]23'!$A:$F,6,FALSE)</f>
        <v>0</v>
      </c>
      <c r="E1149" s="332" t="str">
        <f t="shared" si="51"/>
        <v/>
      </c>
      <c r="F1149" s="295" t="str">
        <f t="shared" si="52"/>
        <v>否</v>
      </c>
      <c r="G1149" s="160" t="str">
        <f t="shared" si="53"/>
        <v>款</v>
      </c>
    </row>
    <row r="1150" ht="36" hidden="1" customHeight="1" spans="1:7">
      <c r="A1150" s="472">
        <v>21905</v>
      </c>
      <c r="B1150" s="323" t="s">
        <v>1001</v>
      </c>
      <c r="C1150" s="395">
        <f>VLOOKUP(A1150,'[3]23'!$A:$C,3,FALSE)</f>
        <v>0</v>
      </c>
      <c r="D1150" s="395">
        <f>VLOOKUP(A1150,'[3]23'!$A:$F,6,FALSE)</f>
        <v>0</v>
      </c>
      <c r="E1150" s="332" t="str">
        <f t="shared" si="51"/>
        <v/>
      </c>
      <c r="F1150" s="295" t="str">
        <f t="shared" si="52"/>
        <v>否</v>
      </c>
      <c r="G1150" s="160" t="str">
        <f t="shared" si="53"/>
        <v>款</v>
      </c>
    </row>
    <row r="1151" ht="36" hidden="1" customHeight="1" spans="1:7">
      <c r="A1151" s="472">
        <v>21906</v>
      </c>
      <c r="B1151" s="323" t="s">
        <v>1002</v>
      </c>
      <c r="C1151" s="395">
        <f>VLOOKUP(A1151,'[3]23'!$A:$C,3,FALSE)</f>
        <v>0</v>
      </c>
      <c r="D1151" s="395">
        <f>VLOOKUP(A1151,'[3]23'!$A:$F,6,FALSE)</f>
        <v>0</v>
      </c>
      <c r="E1151" s="332" t="str">
        <f t="shared" si="51"/>
        <v/>
      </c>
      <c r="F1151" s="295" t="str">
        <f t="shared" si="52"/>
        <v>否</v>
      </c>
      <c r="G1151" s="160" t="str">
        <f t="shared" si="53"/>
        <v>款</v>
      </c>
    </row>
    <row r="1152" ht="36" hidden="1" customHeight="1" spans="1:7">
      <c r="A1152" s="472">
        <v>21907</v>
      </c>
      <c r="B1152" s="323" t="s">
        <v>1003</v>
      </c>
      <c r="C1152" s="395">
        <f>VLOOKUP(A1152,'[3]23'!$A:$C,3,FALSE)</f>
        <v>0</v>
      </c>
      <c r="D1152" s="395">
        <f>VLOOKUP(A1152,'[3]23'!$A:$F,6,FALSE)</f>
        <v>0</v>
      </c>
      <c r="E1152" s="332" t="str">
        <f t="shared" si="51"/>
        <v/>
      </c>
      <c r="F1152" s="295" t="str">
        <f t="shared" si="52"/>
        <v>否</v>
      </c>
      <c r="G1152" s="160" t="str">
        <f t="shared" si="53"/>
        <v>款</v>
      </c>
    </row>
    <row r="1153" ht="36" hidden="1" customHeight="1" spans="1:7">
      <c r="A1153" s="472">
        <v>21908</v>
      </c>
      <c r="B1153" s="323" t="s">
        <v>1004</v>
      </c>
      <c r="C1153" s="395">
        <f>VLOOKUP(A1153,'[3]23'!$A:$C,3,FALSE)</f>
        <v>0</v>
      </c>
      <c r="D1153" s="395">
        <f>VLOOKUP(A1153,'[3]23'!$A:$F,6,FALSE)</f>
        <v>0</v>
      </c>
      <c r="E1153" s="332" t="str">
        <f t="shared" si="51"/>
        <v/>
      </c>
      <c r="F1153" s="295" t="str">
        <f t="shared" si="52"/>
        <v>否</v>
      </c>
      <c r="G1153" s="160" t="str">
        <f t="shared" si="53"/>
        <v>款</v>
      </c>
    </row>
    <row r="1154" ht="36" hidden="1" customHeight="1" spans="1:7">
      <c r="A1154" s="472">
        <v>21999</v>
      </c>
      <c r="B1154" s="323" t="s">
        <v>1005</v>
      </c>
      <c r="C1154" s="395">
        <f>VLOOKUP(A1154,'[3]23'!$A:$C,3,FALSE)</f>
        <v>0</v>
      </c>
      <c r="D1154" s="395">
        <f>VLOOKUP(A1154,'[3]23'!$A:$F,6,FALSE)</f>
        <v>0</v>
      </c>
      <c r="E1154" s="332" t="str">
        <f t="shared" si="51"/>
        <v/>
      </c>
      <c r="F1154" s="295" t="str">
        <f t="shared" si="52"/>
        <v>否</v>
      </c>
      <c r="G1154" s="160" t="str">
        <f t="shared" si="53"/>
        <v>款</v>
      </c>
    </row>
    <row r="1155" ht="36" customHeight="1" spans="1:7">
      <c r="A1155" s="472">
        <v>220</v>
      </c>
      <c r="B1155" s="323" t="s">
        <v>105</v>
      </c>
      <c r="C1155" s="473">
        <f>VLOOKUP(A1155,'[3]23'!$A:$C,3,FALSE)</f>
        <v>3910</v>
      </c>
      <c r="D1155" s="473">
        <f>VLOOKUP(A1155,'[3]23'!$A:$F,6,FALSE)</f>
        <v>4528</v>
      </c>
      <c r="E1155" s="333">
        <f t="shared" si="51"/>
        <v>0.1581</v>
      </c>
      <c r="F1155" s="295" t="str">
        <f t="shared" si="52"/>
        <v>是</v>
      </c>
      <c r="G1155" s="160" t="str">
        <f t="shared" si="53"/>
        <v>类</v>
      </c>
    </row>
    <row r="1156" ht="36" customHeight="1" spans="1:7">
      <c r="A1156" s="472">
        <v>22001</v>
      </c>
      <c r="B1156" s="323" t="s">
        <v>1006</v>
      </c>
      <c r="C1156" s="473">
        <f>VLOOKUP(A1156,'[3]23'!$A:$C,3,FALSE)</f>
        <v>3834</v>
      </c>
      <c r="D1156" s="473">
        <f>VLOOKUP(A1156,'[3]23'!$A:$F,6,FALSE)</f>
        <v>4439</v>
      </c>
      <c r="E1156" s="333">
        <f t="shared" ref="E1156:E1219" si="54">IFERROR(D1156/C1156-1,"")</f>
        <v>0.1578</v>
      </c>
      <c r="F1156" s="295" t="str">
        <f t="shared" ref="F1156:F1219" si="55">IF(LEN(A1156)=3,"是",IF(B1156&lt;&gt;"",IF(SUM(C1156:D1156)&lt;&gt;0,"是","否"),"是"))</f>
        <v>是</v>
      </c>
      <c r="G1156" s="160" t="str">
        <f t="shared" ref="G1156:G1219" si="56">IF(LEN(A1156)=3,"类",IF(LEN(A1156)=5,"款","项"))</f>
        <v>款</v>
      </c>
    </row>
    <row r="1157" ht="36" customHeight="1" spans="1:7">
      <c r="A1157" s="474">
        <v>2200101</v>
      </c>
      <c r="B1157" s="327" t="s">
        <v>137</v>
      </c>
      <c r="C1157" s="473">
        <f>VLOOKUP(A1157,'[3]23'!$A:$C,3,FALSE)</f>
        <v>1361</v>
      </c>
      <c r="D1157" s="473">
        <f>VLOOKUP(A1157,'[3]23'!$A:$F,6,FALSE)</f>
        <v>1309</v>
      </c>
      <c r="E1157" s="333">
        <f t="shared" si="54"/>
        <v>-0.0382</v>
      </c>
      <c r="F1157" s="295" t="str">
        <f t="shared" si="55"/>
        <v>是</v>
      </c>
      <c r="G1157" s="160" t="str">
        <f t="shared" si="56"/>
        <v>项</v>
      </c>
    </row>
    <row r="1158" ht="36" hidden="1" customHeight="1" spans="1:7">
      <c r="A1158" s="474">
        <v>2200102</v>
      </c>
      <c r="B1158" s="327" t="s">
        <v>138</v>
      </c>
      <c r="C1158" s="395">
        <f>VLOOKUP(A1158,'[3]23'!$A:$C,3,FALSE)</f>
        <v>0</v>
      </c>
      <c r="D1158" s="395">
        <f>VLOOKUP(A1158,'[3]23'!$A:$F,6,FALSE)</f>
        <v>0</v>
      </c>
      <c r="E1158" s="332" t="str">
        <f t="shared" si="54"/>
        <v/>
      </c>
      <c r="F1158" s="295" t="str">
        <f t="shared" si="55"/>
        <v>否</v>
      </c>
      <c r="G1158" s="160" t="str">
        <f t="shared" si="56"/>
        <v>项</v>
      </c>
    </row>
    <row r="1159" ht="36" hidden="1" customHeight="1" spans="1:7">
      <c r="A1159" s="474">
        <v>2200103</v>
      </c>
      <c r="B1159" s="327" t="s">
        <v>139</v>
      </c>
      <c r="C1159" s="395">
        <f>VLOOKUP(A1159,'[3]23'!$A:$C,3,FALSE)</f>
        <v>0</v>
      </c>
      <c r="D1159" s="395">
        <f>VLOOKUP(A1159,'[3]23'!$A:$F,6,FALSE)</f>
        <v>0</v>
      </c>
      <c r="E1159" s="332" t="str">
        <f t="shared" si="54"/>
        <v/>
      </c>
      <c r="F1159" s="295" t="str">
        <f t="shared" si="55"/>
        <v>否</v>
      </c>
      <c r="G1159" s="160" t="str">
        <f t="shared" si="56"/>
        <v>项</v>
      </c>
    </row>
    <row r="1160" ht="36" customHeight="1" spans="1:7">
      <c r="A1160" s="474">
        <v>2200104</v>
      </c>
      <c r="B1160" s="327" t="s">
        <v>1007</v>
      </c>
      <c r="C1160" s="473">
        <f>VLOOKUP(A1160,'[3]23'!$A:$C,3,FALSE)</f>
        <v>23</v>
      </c>
      <c r="D1160" s="473">
        <f>VLOOKUP(A1160,'[3]23'!$A:$F,6,FALSE)</f>
        <v>680</v>
      </c>
      <c r="E1160" s="333">
        <f t="shared" si="54"/>
        <v>28.5652</v>
      </c>
      <c r="F1160" s="295" t="str">
        <f t="shared" si="55"/>
        <v>是</v>
      </c>
      <c r="G1160" s="160" t="str">
        <f t="shared" si="56"/>
        <v>项</v>
      </c>
    </row>
    <row r="1161" ht="36" customHeight="1" spans="1:7">
      <c r="A1161" s="474">
        <v>2200106</v>
      </c>
      <c r="B1161" s="327" t="s">
        <v>1008</v>
      </c>
      <c r="C1161" s="473">
        <f>VLOOKUP(A1161,'[3]23'!$A:$C,3,FALSE)</f>
        <v>37</v>
      </c>
      <c r="D1161" s="473">
        <f>VLOOKUP(A1161,'[3]23'!$A:$F,6,FALSE)</f>
        <v>37</v>
      </c>
      <c r="E1161" s="333">
        <f t="shared" si="54"/>
        <v>0</v>
      </c>
      <c r="F1161" s="295" t="str">
        <f t="shared" si="55"/>
        <v>是</v>
      </c>
      <c r="G1161" s="160" t="str">
        <f t="shared" si="56"/>
        <v>项</v>
      </c>
    </row>
    <row r="1162" ht="36" hidden="1" customHeight="1" spans="1:7">
      <c r="A1162" s="474">
        <v>2200107</v>
      </c>
      <c r="B1162" s="327" t="s">
        <v>1009</v>
      </c>
      <c r="C1162" s="395">
        <f>VLOOKUP(A1162,'[3]23'!$A:$C,3,FALSE)</f>
        <v>0</v>
      </c>
      <c r="D1162" s="395">
        <f>VLOOKUP(A1162,'[3]23'!$A:$F,6,FALSE)</f>
        <v>0</v>
      </c>
      <c r="E1162" s="332" t="str">
        <f t="shared" si="54"/>
        <v/>
      </c>
      <c r="F1162" s="295" t="str">
        <f t="shared" si="55"/>
        <v>否</v>
      </c>
      <c r="G1162" s="160" t="str">
        <f t="shared" si="56"/>
        <v>项</v>
      </c>
    </row>
    <row r="1163" ht="36" hidden="1" customHeight="1" spans="1:7">
      <c r="A1163" s="474">
        <v>2200108</v>
      </c>
      <c r="B1163" s="327" t="s">
        <v>1010</v>
      </c>
      <c r="C1163" s="395">
        <f>VLOOKUP(A1163,'[3]23'!$A:$C,3,FALSE)</f>
        <v>0</v>
      </c>
      <c r="D1163" s="395">
        <f>VLOOKUP(A1163,'[3]23'!$A:$F,6,FALSE)</f>
        <v>0</v>
      </c>
      <c r="E1163" s="332" t="str">
        <f t="shared" si="54"/>
        <v/>
      </c>
      <c r="F1163" s="295" t="str">
        <f t="shared" si="55"/>
        <v>否</v>
      </c>
      <c r="G1163" s="160" t="str">
        <f t="shared" si="56"/>
        <v>项</v>
      </c>
    </row>
    <row r="1164" ht="36" customHeight="1" spans="1:7">
      <c r="A1164" s="474">
        <v>2200109</v>
      </c>
      <c r="B1164" s="327" t="s">
        <v>1011</v>
      </c>
      <c r="C1164" s="473">
        <f>VLOOKUP(A1164,'[3]23'!$A:$C,3,FALSE)</f>
        <v>13</v>
      </c>
      <c r="D1164" s="473">
        <f>VLOOKUP(A1164,'[3]23'!$A:$F,6,FALSE)</f>
        <v>13</v>
      </c>
      <c r="E1164" s="333">
        <f t="shared" si="54"/>
        <v>0</v>
      </c>
      <c r="F1164" s="295" t="str">
        <f t="shared" si="55"/>
        <v>是</v>
      </c>
      <c r="G1164" s="160" t="str">
        <f t="shared" si="56"/>
        <v>项</v>
      </c>
    </row>
    <row r="1165" ht="36" hidden="1" customHeight="1" spans="1:7">
      <c r="A1165" s="474">
        <v>2200112</v>
      </c>
      <c r="B1165" s="327" t="s">
        <v>1012</v>
      </c>
      <c r="C1165" s="395">
        <f>VLOOKUP(A1165,'[3]23'!$A:$C,3,FALSE)</f>
        <v>0</v>
      </c>
      <c r="D1165" s="395">
        <f>VLOOKUP(A1165,'[3]23'!$A:$F,6,FALSE)</f>
        <v>0</v>
      </c>
      <c r="E1165" s="332" t="str">
        <f t="shared" si="54"/>
        <v/>
      </c>
      <c r="F1165" s="295" t="str">
        <f t="shared" si="55"/>
        <v>否</v>
      </c>
      <c r="G1165" s="160" t="str">
        <f t="shared" si="56"/>
        <v>项</v>
      </c>
    </row>
    <row r="1166" ht="36" hidden="1" customHeight="1" spans="1:7">
      <c r="A1166" s="474">
        <v>2200113</v>
      </c>
      <c r="B1166" s="327" t="s">
        <v>1013</v>
      </c>
      <c r="C1166" s="395">
        <f>VLOOKUP(A1166,'[3]23'!$A:$C,3,FALSE)</f>
        <v>0</v>
      </c>
      <c r="D1166" s="395">
        <f>VLOOKUP(A1166,'[3]23'!$A:$F,6,FALSE)</f>
        <v>0</v>
      </c>
      <c r="E1166" s="332" t="str">
        <f t="shared" si="54"/>
        <v/>
      </c>
      <c r="F1166" s="295" t="str">
        <f t="shared" si="55"/>
        <v>否</v>
      </c>
      <c r="G1166" s="160" t="str">
        <f t="shared" si="56"/>
        <v>项</v>
      </c>
    </row>
    <row r="1167" ht="36" hidden="1" customHeight="1" spans="1:7">
      <c r="A1167" s="474">
        <v>2200114</v>
      </c>
      <c r="B1167" s="327" t="s">
        <v>1014</v>
      </c>
      <c r="C1167" s="395">
        <f>VLOOKUP(A1167,'[3]23'!$A:$C,3,FALSE)</f>
        <v>0</v>
      </c>
      <c r="D1167" s="395">
        <f>VLOOKUP(A1167,'[3]23'!$A:$F,6,FALSE)</f>
        <v>0</v>
      </c>
      <c r="E1167" s="332" t="str">
        <f t="shared" si="54"/>
        <v/>
      </c>
      <c r="F1167" s="295" t="str">
        <f t="shared" si="55"/>
        <v>否</v>
      </c>
      <c r="G1167" s="160" t="str">
        <f t="shared" si="56"/>
        <v>项</v>
      </c>
    </row>
    <row r="1168" ht="36" hidden="1" customHeight="1" spans="1:7">
      <c r="A1168" s="474">
        <v>2200115</v>
      </c>
      <c r="B1168" s="327" t="s">
        <v>1015</v>
      </c>
      <c r="C1168" s="395">
        <f>VLOOKUP(A1168,'[3]23'!$A:$C,3,FALSE)</f>
        <v>0</v>
      </c>
      <c r="D1168" s="395">
        <f>VLOOKUP(A1168,'[3]23'!$A:$F,6,FALSE)</f>
        <v>0</v>
      </c>
      <c r="E1168" s="332" t="str">
        <f t="shared" si="54"/>
        <v/>
      </c>
      <c r="F1168" s="295" t="str">
        <f t="shared" si="55"/>
        <v>否</v>
      </c>
      <c r="G1168" s="160" t="str">
        <f t="shared" si="56"/>
        <v>项</v>
      </c>
    </row>
    <row r="1169" ht="36" hidden="1" customHeight="1" spans="1:7">
      <c r="A1169" s="474">
        <v>2200116</v>
      </c>
      <c r="B1169" s="327" t="s">
        <v>1016</v>
      </c>
      <c r="C1169" s="395">
        <f>VLOOKUP(A1169,'[3]23'!$A:$C,3,FALSE)</f>
        <v>0</v>
      </c>
      <c r="D1169" s="395">
        <f>VLOOKUP(A1169,'[3]23'!$A:$F,6,FALSE)</f>
        <v>0</v>
      </c>
      <c r="E1169" s="332" t="str">
        <f t="shared" si="54"/>
        <v/>
      </c>
      <c r="F1169" s="295" t="str">
        <f t="shared" si="55"/>
        <v>否</v>
      </c>
      <c r="G1169" s="160" t="str">
        <f t="shared" si="56"/>
        <v>项</v>
      </c>
    </row>
    <row r="1170" ht="36" hidden="1" customHeight="1" spans="1:7">
      <c r="A1170" s="474">
        <v>2200119</v>
      </c>
      <c r="B1170" s="327" t="s">
        <v>1017</v>
      </c>
      <c r="C1170" s="395">
        <f>VLOOKUP(A1170,'[3]23'!$A:$C,3,FALSE)</f>
        <v>0</v>
      </c>
      <c r="D1170" s="395">
        <f>VLOOKUP(A1170,'[3]23'!$A:$F,6,FALSE)</f>
        <v>0</v>
      </c>
      <c r="E1170" s="332" t="str">
        <f t="shared" si="54"/>
        <v/>
      </c>
      <c r="F1170" s="295" t="str">
        <f t="shared" si="55"/>
        <v>否</v>
      </c>
      <c r="G1170" s="160" t="str">
        <f t="shared" si="56"/>
        <v>项</v>
      </c>
    </row>
    <row r="1171" ht="36" hidden="1" customHeight="1" spans="1:7">
      <c r="A1171" s="474">
        <v>2200120</v>
      </c>
      <c r="B1171" s="327" t="s">
        <v>1018</v>
      </c>
      <c r="C1171" s="395">
        <f>VLOOKUP(A1171,'[3]23'!$A:$C,3,FALSE)</f>
        <v>0</v>
      </c>
      <c r="D1171" s="395">
        <f>VLOOKUP(A1171,'[3]23'!$A:$F,6,FALSE)</f>
        <v>0</v>
      </c>
      <c r="E1171" s="332" t="str">
        <f t="shared" si="54"/>
        <v/>
      </c>
      <c r="F1171" s="295" t="str">
        <f t="shared" si="55"/>
        <v>否</v>
      </c>
      <c r="G1171" s="160" t="str">
        <f t="shared" si="56"/>
        <v>项</v>
      </c>
    </row>
    <row r="1172" ht="36" hidden="1" customHeight="1" spans="1:7">
      <c r="A1172" s="474">
        <v>2200121</v>
      </c>
      <c r="B1172" s="327" t="s">
        <v>1019</v>
      </c>
      <c r="C1172" s="395">
        <f>VLOOKUP(A1172,'[3]23'!$A:$C,3,FALSE)</f>
        <v>0</v>
      </c>
      <c r="D1172" s="395">
        <f>VLOOKUP(A1172,'[3]23'!$A:$F,6,FALSE)</f>
        <v>0</v>
      </c>
      <c r="E1172" s="332" t="str">
        <f t="shared" si="54"/>
        <v/>
      </c>
      <c r="F1172" s="295" t="str">
        <f t="shared" si="55"/>
        <v>否</v>
      </c>
      <c r="G1172" s="160" t="str">
        <f t="shared" si="56"/>
        <v>项</v>
      </c>
    </row>
    <row r="1173" ht="36" hidden="1" customHeight="1" spans="1:7">
      <c r="A1173" s="474">
        <v>2200122</v>
      </c>
      <c r="B1173" s="327" t="s">
        <v>1020</v>
      </c>
      <c r="C1173" s="395">
        <f>VLOOKUP(A1173,'[3]23'!$A:$C,3,FALSE)</f>
        <v>0</v>
      </c>
      <c r="D1173" s="395">
        <f>VLOOKUP(A1173,'[3]23'!$A:$F,6,FALSE)</f>
        <v>0</v>
      </c>
      <c r="E1173" s="332" t="str">
        <f t="shared" si="54"/>
        <v/>
      </c>
      <c r="F1173" s="295" t="str">
        <f t="shared" si="55"/>
        <v>否</v>
      </c>
      <c r="G1173" s="160" t="str">
        <f t="shared" si="56"/>
        <v>项</v>
      </c>
    </row>
    <row r="1174" ht="36" hidden="1" customHeight="1" spans="1:7">
      <c r="A1174" s="474">
        <v>2200123</v>
      </c>
      <c r="B1174" s="327" t="s">
        <v>1021</v>
      </c>
      <c r="C1174" s="395">
        <f>VLOOKUP(A1174,'[3]23'!$A:$C,3,FALSE)</f>
        <v>0</v>
      </c>
      <c r="D1174" s="395">
        <f>VLOOKUP(A1174,'[3]23'!$A:$F,6,FALSE)</f>
        <v>0</v>
      </c>
      <c r="E1174" s="332" t="str">
        <f t="shared" si="54"/>
        <v/>
      </c>
      <c r="F1174" s="295" t="str">
        <f t="shared" si="55"/>
        <v>否</v>
      </c>
      <c r="G1174" s="160" t="str">
        <f t="shared" si="56"/>
        <v>项</v>
      </c>
    </row>
    <row r="1175" ht="36" hidden="1" customHeight="1" spans="1:7">
      <c r="A1175" s="474">
        <v>2200124</v>
      </c>
      <c r="B1175" s="327" t="s">
        <v>1022</v>
      </c>
      <c r="C1175" s="395">
        <f>VLOOKUP(A1175,'[3]23'!$A:$C,3,FALSE)</f>
        <v>0</v>
      </c>
      <c r="D1175" s="395">
        <f>VLOOKUP(A1175,'[3]23'!$A:$F,6,FALSE)</f>
        <v>0</v>
      </c>
      <c r="E1175" s="332" t="str">
        <f t="shared" si="54"/>
        <v/>
      </c>
      <c r="F1175" s="295" t="str">
        <f t="shared" si="55"/>
        <v>否</v>
      </c>
      <c r="G1175" s="160" t="str">
        <f t="shared" si="56"/>
        <v>项</v>
      </c>
    </row>
    <row r="1176" ht="36" hidden="1" customHeight="1" spans="1:7">
      <c r="A1176" s="474">
        <v>2200125</v>
      </c>
      <c r="B1176" s="327" t="s">
        <v>1023</v>
      </c>
      <c r="C1176" s="395">
        <f>VLOOKUP(A1176,'[3]23'!$A:$C,3,FALSE)</f>
        <v>0</v>
      </c>
      <c r="D1176" s="395">
        <f>VLOOKUP(A1176,'[3]23'!$A:$F,6,FALSE)</f>
        <v>0</v>
      </c>
      <c r="E1176" s="332" t="str">
        <f t="shared" si="54"/>
        <v/>
      </c>
      <c r="F1176" s="295" t="str">
        <f t="shared" si="55"/>
        <v>否</v>
      </c>
      <c r="G1176" s="160" t="str">
        <f t="shared" si="56"/>
        <v>项</v>
      </c>
    </row>
    <row r="1177" ht="36" hidden="1" customHeight="1" spans="1:7">
      <c r="A1177" s="474">
        <v>2200126</v>
      </c>
      <c r="B1177" s="327" t="s">
        <v>1024</v>
      </c>
      <c r="C1177" s="395">
        <f>VLOOKUP(A1177,'[3]23'!$A:$C,3,FALSE)</f>
        <v>0</v>
      </c>
      <c r="D1177" s="395">
        <f>VLOOKUP(A1177,'[3]23'!$A:$F,6,FALSE)</f>
        <v>0</v>
      </c>
      <c r="E1177" s="332" t="str">
        <f t="shared" si="54"/>
        <v/>
      </c>
      <c r="F1177" s="295" t="str">
        <f t="shared" si="55"/>
        <v>否</v>
      </c>
      <c r="G1177" s="160" t="str">
        <f t="shared" si="56"/>
        <v>项</v>
      </c>
    </row>
    <row r="1178" ht="36" hidden="1" customHeight="1" spans="1:7">
      <c r="A1178" s="474">
        <v>2200127</v>
      </c>
      <c r="B1178" s="327" t="s">
        <v>1025</v>
      </c>
      <c r="C1178" s="395">
        <f>VLOOKUP(A1178,'[3]23'!$A:$C,3,FALSE)</f>
        <v>0</v>
      </c>
      <c r="D1178" s="395">
        <f>VLOOKUP(A1178,'[3]23'!$A:$F,6,FALSE)</f>
        <v>0</v>
      </c>
      <c r="E1178" s="332" t="str">
        <f t="shared" si="54"/>
        <v/>
      </c>
      <c r="F1178" s="295" t="str">
        <f t="shared" si="55"/>
        <v>否</v>
      </c>
      <c r="G1178" s="160" t="str">
        <f t="shared" si="56"/>
        <v>项</v>
      </c>
    </row>
    <row r="1179" ht="36" hidden="1" customHeight="1" spans="1:7">
      <c r="A1179" s="474">
        <v>2200128</v>
      </c>
      <c r="B1179" s="327" t="s">
        <v>1026</v>
      </c>
      <c r="C1179" s="395">
        <f>VLOOKUP(A1179,'[3]23'!$A:$C,3,FALSE)</f>
        <v>0</v>
      </c>
      <c r="D1179" s="395">
        <f>VLOOKUP(A1179,'[3]23'!$A:$F,6,FALSE)</f>
        <v>0</v>
      </c>
      <c r="E1179" s="332" t="str">
        <f t="shared" si="54"/>
        <v/>
      </c>
      <c r="F1179" s="295" t="str">
        <f t="shared" si="55"/>
        <v>否</v>
      </c>
      <c r="G1179" s="160" t="str">
        <f t="shared" si="56"/>
        <v>项</v>
      </c>
    </row>
    <row r="1180" ht="36" hidden="1" customHeight="1" spans="1:7">
      <c r="A1180" s="474">
        <v>2200129</v>
      </c>
      <c r="B1180" s="327" t="s">
        <v>1027</v>
      </c>
      <c r="C1180" s="395">
        <f>VLOOKUP(A1180,'[3]23'!$A:$C,3,FALSE)</f>
        <v>0</v>
      </c>
      <c r="D1180" s="395">
        <f>VLOOKUP(A1180,'[3]23'!$A:$F,6,FALSE)</f>
        <v>0</v>
      </c>
      <c r="E1180" s="332" t="str">
        <f t="shared" si="54"/>
        <v/>
      </c>
      <c r="F1180" s="295" t="str">
        <f t="shared" si="55"/>
        <v>否</v>
      </c>
      <c r="G1180" s="160" t="str">
        <f t="shared" si="56"/>
        <v>项</v>
      </c>
    </row>
    <row r="1181" ht="36" hidden="1" customHeight="1" spans="1:7">
      <c r="A1181" s="474">
        <v>2200150</v>
      </c>
      <c r="B1181" s="327" t="s">
        <v>146</v>
      </c>
      <c r="C1181" s="395">
        <f>VLOOKUP(A1181,'[3]23'!$A:$C,3,FALSE)</f>
        <v>0</v>
      </c>
      <c r="D1181" s="395">
        <f>VLOOKUP(A1181,'[3]23'!$A:$F,6,FALSE)</f>
        <v>0</v>
      </c>
      <c r="E1181" s="332" t="str">
        <f t="shared" si="54"/>
        <v/>
      </c>
      <c r="F1181" s="295" t="str">
        <f t="shared" si="55"/>
        <v>否</v>
      </c>
      <c r="G1181" s="160" t="str">
        <f t="shared" si="56"/>
        <v>项</v>
      </c>
    </row>
    <row r="1182" ht="36" customHeight="1" spans="1:7">
      <c r="A1182" s="474">
        <v>2200199</v>
      </c>
      <c r="B1182" s="327" t="s">
        <v>1028</v>
      </c>
      <c r="C1182" s="473">
        <f>VLOOKUP(A1182,'[3]23'!$A:$C,3,FALSE)</f>
        <v>2400</v>
      </c>
      <c r="D1182" s="473">
        <f>VLOOKUP(A1182,'[3]23'!$A:$F,6,FALSE)</f>
        <v>2400</v>
      </c>
      <c r="E1182" s="333">
        <f t="shared" si="54"/>
        <v>0</v>
      </c>
      <c r="F1182" s="295" t="str">
        <f t="shared" si="55"/>
        <v>是</v>
      </c>
      <c r="G1182" s="160" t="str">
        <f t="shared" si="56"/>
        <v>项</v>
      </c>
    </row>
    <row r="1183" ht="36" customHeight="1" spans="1:7">
      <c r="A1183" s="472">
        <v>22005</v>
      </c>
      <c r="B1183" s="323" t="s">
        <v>1029</v>
      </c>
      <c r="C1183" s="473">
        <f>VLOOKUP(A1183,'[3]23'!$A:$C,3,FALSE)</f>
        <v>76</v>
      </c>
      <c r="D1183" s="473">
        <f>VLOOKUP(A1183,'[3]23'!$A:$F,6,FALSE)</f>
        <v>89</v>
      </c>
      <c r="E1183" s="333">
        <f t="shared" si="54"/>
        <v>0.1711</v>
      </c>
      <c r="F1183" s="295" t="str">
        <f t="shared" si="55"/>
        <v>是</v>
      </c>
      <c r="G1183" s="160" t="str">
        <f t="shared" si="56"/>
        <v>款</v>
      </c>
    </row>
    <row r="1184" ht="36" customHeight="1" spans="1:7">
      <c r="A1184" s="474">
        <v>2200501</v>
      </c>
      <c r="B1184" s="327" t="s">
        <v>137</v>
      </c>
      <c r="C1184" s="473">
        <f>VLOOKUP(A1184,'[3]23'!$A:$C,3,FALSE)</f>
        <v>0</v>
      </c>
      <c r="D1184" s="473">
        <f>VLOOKUP(A1184,'[3]23'!$A:$F,6,FALSE)</f>
        <v>35</v>
      </c>
      <c r="E1184" s="333" t="str">
        <f t="shared" si="54"/>
        <v/>
      </c>
      <c r="F1184" s="295" t="str">
        <f t="shared" si="55"/>
        <v>是</v>
      </c>
      <c r="G1184" s="160" t="str">
        <f t="shared" si="56"/>
        <v>项</v>
      </c>
    </row>
    <row r="1185" ht="36" hidden="1" customHeight="1" spans="1:7">
      <c r="A1185" s="474">
        <v>2200502</v>
      </c>
      <c r="B1185" s="327" t="s">
        <v>138</v>
      </c>
      <c r="C1185" s="395">
        <f>VLOOKUP(A1185,'[3]23'!$A:$C,3,FALSE)</f>
        <v>0</v>
      </c>
      <c r="D1185" s="395">
        <f>VLOOKUP(A1185,'[3]23'!$A:$F,6,FALSE)</f>
        <v>0</v>
      </c>
      <c r="E1185" s="332" t="str">
        <f t="shared" si="54"/>
        <v/>
      </c>
      <c r="F1185" s="295" t="str">
        <f t="shared" si="55"/>
        <v>否</v>
      </c>
      <c r="G1185" s="160" t="str">
        <f t="shared" si="56"/>
        <v>项</v>
      </c>
    </row>
    <row r="1186" ht="36" hidden="1" customHeight="1" spans="1:7">
      <c r="A1186" s="474">
        <v>2200503</v>
      </c>
      <c r="B1186" s="327" t="s">
        <v>139</v>
      </c>
      <c r="C1186" s="395">
        <f>VLOOKUP(A1186,'[3]23'!$A:$C,3,FALSE)</f>
        <v>0</v>
      </c>
      <c r="D1186" s="395">
        <f>VLOOKUP(A1186,'[3]23'!$A:$F,6,FALSE)</f>
        <v>0</v>
      </c>
      <c r="E1186" s="332" t="str">
        <f t="shared" si="54"/>
        <v/>
      </c>
      <c r="F1186" s="295" t="str">
        <f t="shared" si="55"/>
        <v>否</v>
      </c>
      <c r="G1186" s="160" t="str">
        <f t="shared" si="56"/>
        <v>项</v>
      </c>
    </row>
    <row r="1187" ht="36" customHeight="1" spans="1:7">
      <c r="A1187" s="474">
        <v>2200504</v>
      </c>
      <c r="B1187" s="327" t="s">
        <v>1030</v>
      </c>
      <c r="C1187" s="473">
        <f>VLOOKUP(A1187,'[3]23'!$A:$C,3,FALSE)</f>
        <v>76</v>
      </c>
      <c r="D1187" s="473">
        <f>VLOOKUP(A1187,'[3]23'!$A:$F,6,FALSE)</f>
        <v>54</v>
      </c>
      <c r="E1187" s="333">
        <f t="shared" si="54"/>
        <v>-0.2895</v>
      </c>
      <c r="F1187" s="295" t="str">
        <f t="shared" si="55"/>
        <v>是</v>
      </c>
      <c r="G1187" s="160" t="str">
        <f t="shared" si="56"/>
        <v>项</v>
      </c>
    </row>
    <row r="1188" ht="36" hidden="1" customHeight="1" spans="1:7">
      <c r="A1188" s="474">
        <v>2200506</v>
      </c>
      <c r="B1188" s="327" t="s">
        <v>1031</v>
      </c>
      <c r="C1188" s="395">
        <f>VLOOKUP(A1188,'[3]23'!$A:$C,3,FALSE)</f>
        <v>0</v>
      </c>
      <c r="D1188" s="395">
        <f>VLOOKUP(A1188,'[3]23'!$A:$F,6,FALSE)</f>
        <v>0</v>
      </c>
      <c r="E1188" s="332" t="str">
        <f t="shared" si="54"/>
        <v/>
      </c>
      <c r="F1188" s="295" t="str">
        <f t="shared" si="55"/>
        <v>否</v>
      </c>
      <c r="G1188" s="160" t="str">
        <f t="shared" si="56"/>
        <v>项</v>
      </c>
    </row>
    <row r="1189" ht="36" hidden="1" customHeight="1" spans="1:7">
      <c r="A1189" s="474">
        <v>2200507</v>
      </c>
      <c r="B1189" s="327" t="s">
        <v>1032</v>
      </c>
      <c r="C1189" s="395">
        <f>VLOOKUP(A1189,'[3]23'!$A:$C,3,FALSE)</f>
        <v>0</v>
      </c>
      <c r="D1189" s="395">
        <f>VLOOKUP(A1189,'[3]23'!$A:$F,6,FALSE)</f>
        <v>0</v>
      </c>
      <c r="E1189" s="332" t="str">
        <f t="shared" si="54"/>
        <v/>
      </c>
      <c r="F1189" s="295" t="str">
        <f t="shared" si="55"/>
        <v>否</v>
      </c>
      <c r="G1189" s="160" t="str">
        <f t="shared" si="56"/>
        <v>项</v>
      </c>
    </row>
    <row r="1190" ht="36" hidden="1" customHeight="1" spans="1:7">
      <c r="A1190" s="474">
        <v>2200508</v>
      </c>
      <c r="B1190" s="327" t="s">
        <v>1033</v>
      </c>
      <c r="C1190" s="395">
        <f>VLOOKUP(A1190,'[3]23'!$A:$C,3,FALSE)</f>
        <v>0</v>
      </c>
      <c r="D1190" s="395">
        <f>VLOOKUP(A1190,'[3]23'!$A:$F,6,FALSE)</f>
        <v>0</v>
      </c>
      <c r="E1190" s="332" t="str">
        <f t="shared" si="54"/>
        <v/>
      </c>
      <c r="F1190" s="295" t="str">
        <f t="shared" si="55"/>
        <v>否</v>
      </c>
      <c r="G1190" s="160" t="str">
        <f t="shared" si="56"/>
        <v>项</v>
      </c>
    </row>
    <row r="1191" ht="36" hidden="1" customHeight="1" spans="1:7">
      <c r="A1191" s="474">
        <v>2200509</v>
      </c>
      <c r="B1191" s="327" t="s">
        <v>1034</v>
      </c>
      <c r="C1191" s="395">
        <f>VLOOKUP(A1191,'[3]23'!$A:$C,3,FALSE)</f>
        <v>0</v>
      </c>
      <c r="D1191" s="395">
        <f>VLOOKUP(A1191,'[3]23'!$A:$F,6,FALSE)</f>
        <v>0</v>
      </c>
      <c r="E1191" s="332" t="str">
        <f t="shared" si="54"/>
        <v/>
      </c>
      <c r="F1191" s="295" t="str">
        <f t="shared" si="55"/>
        <v>否</v>
      </c>
      <c r="G1191" s="160" t="str">
        <f t="shared" si="56"/>
        <v>项</v>
      </c>
    </row>
    <row r="1192" ht="36" hidden="1" customHeight="1" spans="1:7">
      <c r="A1192" s="474">
        <v>2200510</v>
      </c>
      <c r="B1192" s="327" t="s">
        <v>1035</v>
      </c>
      <c r="C1192" s="395">
        <f>VLOOKUP(A1192,'[3]23'!$A:$C,3,FALSE)</f>
        <v>0</v>
      </c>
      <c r="D1192" s="395">
        <f>VLOOKUP(A1192,'[3]23'!$A:$F,6,FALSE)</f>
        <v>0</v>
      </c>
      <c r="E1192" s="332" t="str">
        <f t="shared" si="54"/>
        <v/>
      </c>
      <c r="F1192" s="295" t="str">
        <f t="shared" si="55"/>
        <v>否</v>
      </c>
      <c r="G1192" s="160" t="str">
        <f t="shared" si="56"/>
        <v>项</v>
      </c>
    </row>
    <row r="1193" ht="36" hidden="1" customHeight="1" spans="1:7">
      <c r="A1193" s="474">
        <v>2200511</v>
      </c>
      <c r="B1193" s="327" t="s">
        <v>1036</v>
      </c>
      <c r="C1193" s="395">
        <f>VLOOKUP(A1193,'[3]23'!$A:$C,3,FALSE)</f>
        <v>0</v>
      </c>
      <c r="D1193" s="395">
        <f>VLOOKUP(A1193,'[3]23'!$A:$F,6,FALSE)</f>
        <v>0</v>
      </c>
      <c r="E1193" s="332" t="str">
        <f t="shared" si="54"/>
        <v/>
      </c>
      <c r="F1193" s="295" t="str">
        <f t="shared" si="55"/>
        <v>否</v>
      </c>
      <c r="G1193" s="160" t="str">
        <f t="shared" si="56"/>
        <v>项</v>
      </c>
    </row>
    <row r="1194" ht="36" hidden="1" customHeight="1" spans="1:7">
      <c r="A1194" s="474">
        <v>2200512</v>
      </c>
      <c r="B1194" s="327" t="s">
        <v>1037</v>
      </c>
      <c r="C1194" s="395">
        <f>VLOOKUP(A1194,'[3]23'!$A:$C,3,FALSE)</f>
        <v>0</v>
      </c>
      <c r="D1194" s="395">
        <f>VLOOKUP(A1194,'[3]23'!$A:$F,6,FALSE)</f>
        <v>0</v>
      </c>
      <c r="E1194" s="332" t="str">
        <f t="shared" si="54"/>
        <v/>
      </c>
      <c r="F1194" s="295" t="str">
        <f t="shared" si="55"/>
        <v>否</v>
      </c>
      <c r="G1194" s="160" t="str">
        <f t="shared" si="56"/>
        <v>项</v>
      </c>
    </row>
    <row r="1195" ht="36" hidden="1" customHeight="1" spans="1:7">
      <c r="A1195" s="474">
        <v>2200513</v>
      </c>
      <c r="B1195" s="327" t="s">
        <v>1038</v>
      </c>
      <c r="C1195" s="395">
        <f>VLOOKUP(A1195,'[3]23'!$A:$C,3,FALSE)</f>
        <v>0</v>
      </c>
      <c r="D1195" s="395">
        <f>VLOOKUP(A1195,'[3]23'!$A:$F,6,FALSE)</f>
        <v>0</v>
      </c>
      <c r="E1195" s="332" t="str">
        <f t="shared" si="54"/>
        <v/>
      </c>
      <c r="F1195" s="295" t="str">
        <f t="shared" si="55"/>
        <v>否</v>
      </c>
      <c r="G1195" s="160" t="str">
        <f t="shared" si="56"/>
        <v>项</v>
      </c>
    </row>
    <row r="1196" ht="36" hidden="1" customHeight="1" spans="1:7">
      <c r="A1196" s="474">
        <v>2200514</v>
      </c>
      <c r="B1196" s="327" t="s">
        <v>1039</v>
      </c>
      <c r="C1196" s="395">
        <f>VLOOKUP(A1196,'[3]23'!$A:$C,3,FALSE)</f>
        <v>0</v>
      </c>
      <c r="D1196" s="395">
        <f>VLOOKUP(A1196,'[3]23'!$A:$F,6,FALSE)</f>
        <v>0</v>
      </c>
      <c r="E1196" s="332" t="str">
        <f t="shared" si="54"/>
        <v/>
      </c>
      <c r="F1196" s="295" t="str">
        <f t="shared" si="55"/>
        <v>否</v>
      </c>
      <c r="G1196" s="160" t="str">
        <f t="shared" si="56"/>
        <v>项</v>
      </c>
    </row>
    <row r="1197" ht="36" hidden="1" customHeight="1" spans="1:7">
      <c r="A1197" s="474">
        <v>2200599</v>
      </c>
      <c r="B1197" s="327" t="s">
        <v>1040</v>
      </c>
      <c r="C1197" s="395">
        <f>VLOOKUP(A1197,'[3]23'!$A:$C,3,FALSE)</f>
        <v>0</v>
      </c>
      <c r="D1197" s="395">
        <f>VLOOKUP(A1197,'[3]23'!$A:$F,6,FALSE)</f>
        <v>0</v>
      </c>
      <c r="E1197" s="332" t="str">
        <f t="shared" si="54"/>
        <v/>
      </c>
      <c r="F1197" s="295" t="str">
        <f t="shared" si="55"/>
        <v>否</v>
      </c>
      <c r="G1197" s="160" t="str">
        <f t="shared" si="56"/>
        <v>项</v>
      </c>
    </row>
    <row r="1198" ht="36" hidden="1" customHeight="1" spans="1:7">
      <c r="A1198" s="472">
        <v>22099</v>
      </c>
      <c r="B1198" s="323" t="s">
        <v>1041</v>
      </c>
      <c r="C1198" s="395">
        <f>VLOOKUP(A1198,'[3]23'!$A:$C,3,FALSE)</f>
        <v>0</v>
      </c>
      <c r="D1198" s="395">
        <f>VLOOKUP(A1198,'[3]23'!$A:$F,6,FALSE)</f>
        <v>0</v>
      </c>
      <c r="E1198" s="332" t="str">
        <f t="shared" si="54"/>
        <v/>
      </c>
      <c r="F1198" s="295" t="str">
        <f t="shared" si="55"/>
        <v>否</v>
      </c>
      <c r="G1198" s="160" t="str">
        <f t="shared" si="56"/>
        <v>款</v>
      </c>
    </row>
    <row r="1199" ht="36" hidden="1" customHeight="1" spans="1:7">
      <c r="A1199" s="327">
        <v>2209999</v>
      </c>
      <c r="B1199" s="327" t="s">
        <v>1042</v>
      </c>
      <c r="C1199" s="395">
        <f>VLOOKUP(A1199,'[3]23'!$A:$C,3,FALSE)</f>
        <v>0</v>
      </c>
      <c r="D1199" s="395">
        <f>VLOOKUP(A1199,'[3]23'!$A:$F,6,FALSE)</f>
        <v>0</v>
      </c>
      <c r="E1199" s="332" t="str">
        <f t="shared" si="54"/>
        <v/>
      </c>
      <c r="F1199" s="295" t="str">
        <f t="shared" si="55"/>
        <v>否</v>
      </c>
      <c r="G1199" s="160" t="str">
        <f t="shared" si="56"/>
        <v>项</v>
      </c>
    </row>
    <row r="1200" ht="36" hidden="1" customHeight="1" spans="1:7">
      <c r="A1200" s="323" t="s">
        <v>1043</v>
      </c>
      <c r="B1200" s="479" t="s">
        <v>277</v>
      </c>
      <c r="C1200" s="395">
        <f>VLOOKUP(A1200,'[3]23'!$A:$C,3,FALSE)</f>
        <v>0</v>
      </c>
      <c r="D1200" s="395">
        <f>VLOOKUP(A1200,'[3]23'!$A:$F,6,FALSE)</f>
        <v>0</v>
      </c>
      <c r="E1200" s="332" t="str">
        <f t="shared" si="54"/>
        <v/>
      </c>
      <c r="F1200" s="295" t="str">
        <f t="shared" si="55"/>
        <v>否</v>
      </c>
      <c r="G1200" s="160" t="str">
        <f t="shared" si="56"/>
        <v>项</v>
      </c>
    </row>
    <row r="1201" ht="36" customHeight="1" spans="1:7">
      <c r="A1201" s="472">
        <v>221</v>
      </c>
      <c r="B1201" s="323" t="s">
        <v>107</v>
      </c>
      <c r="C1201" s="473">
        <f>VLOOKUP(A1201,'[3]23'!$A:$C,3,FALSE)</f>
        <v>14559</v>
      </c>
      <c r="D1201" s="473">
        <f>VLOOKUP(A1201,'[3]23'!$A:$F,6,FALSE)</f>
        <v>13660</v>
      </c>
      <c r="E1201" s="333">
        <f t="shared" si="54"/>
        <v>-0.0617</v>
      </c>
      <c r="F1201" s="295" t="str">
        <f t="shared" si="55"/>
        <v>是</v>
      </c>
      <c r="G1201" s="160" t="str">
        <f t="shared" si="56"/>
        <v>类</v>
      </c>
    </row>
    <row r="1202" ht="36" customHeight="1" spans="1:7">
      <c r="A1202" s="472">
        <v>22101</v>
      </c>
      <c r="B1202" s="323" t="s">
        <v>1044</v>
      </c>
      <c r="C1202" s="473">
        <f>VLOOKUP(A1202,'[3]23'!$A:$C,3,FALSE)</f>
        <v>4015</v>
      </c>
      <c r="D1202" s="473">
        <f>VLOOKUP(A1202,'[3]23'!$A:$F,6,FALSE)</f>
        <v>1882</v>
      </c>
      <c r="E1202" s="333">
        <f t="shared" si="54"/>
        <v>-0.5313</v>
      </c>
      <c r="F1202" s="295" t="str">
        <f t="shared" si="55"/>
        <v>是</v>
      </c>
      <c r="G1202" s="160" t="str">
        <f t="shared" si="56"/>
        <v>款</v>
      </c>
    </row>
    <row r="1203" ht="36" hidden="1" customHeight="1" spans="1:7">
      <c r="A1203" s="474">
        <v>2210101</v>
      </c>
      <c r="B1203" s="327" t="s">
        <v>1045</v>
      </c>
      <c r="C1203" s="395">
        <f>VLOOKUP(A1203,'[3]23'!$A:$C,3,FALSE)</f>
        <v>0</v>
      </c>
      <c r="D1203" s="395">
        <f>VLOOKUP(A1203,'[3]23'!$A:$F,6,FALSE)</f>
        <v>0</v>
      </c>
      <c r="E1203" s="332" t="str">
        <f t="shared" si="54"/>
        <v/>
      </c>
      <c r="F1203" s="295" t="str">
        <f t="shared" si="55"/>
        <v>否</v>
      </c>
      <c r="G1203" s="160" t="str">
        <f t="shared" si="56"/>
        <v>项</v>
      </c>
    </row>
    <row r="1204" ht="36" hidden="1" customHeight="1" spans="1:7">
      <c r="A1204" s="474">
        <v>2210102</v>
      </c>
      <c r="B1204" s="327" t="s">
        <v>1046</v>
      </c>
      <c r="C1204" s="395">
        <f>VLOOKUP(A1204,'[3]23'!$A:$C,3,FALSE)</f>
        <v>0</v>
      </c>
      <c r="D1204" s="395">
        <f>VLOOKUP(A1204,'[3]23'!$A:$F,6,FALSE)</f>
        <v>0</v>
      </c>
      <c r="E1204" s="332" t="str">
        <f t="shared" si="54"/>
        <v/>
      </c>
      <c r="F1204" s="295" t="str">
        <f t="shared" si="55"/>
        <v>否</v>
      </c>
      <c r="G1204" s="160" t="str">
        <f t="shared" si="56"/>
        <v>项</v>
      </c>
    </row>
    <row r="1205" ht="36" customHeight="1" spans="1:7">
      <c r="A1205" s="474">
        <v>2210103</v>
      </c>
      <c r="B1205" s="327" t="s">
        <v>1047</v>
      </c>
      <c r="C1205" s="473">
        <f>VLOOKUP(A1205,'[3]23'!$A:$C,3,FALSE)</f>
        <v>1130</v>
      </c>
      <c r="D1205" s="473">
        <f>VLOOKUP(A1205,'[3]23'!$A:$F,6,FALSE)</f>
        <v>1000</v>
      </c>
      <c r="E1205" s="333">
        <f t="shared" si="54"/>
        <v>-0.115</v>
      </c>
      <c r="F1205" s="295" t="str">
        <f t="shared" si="55"/>
        <v>是</v>
      </c>
      <c r="G1205" s="160" t="str">
        <f t="shared" si="56"/>
        <v>项</v>
      </c>
    </row>
    <row r="1206" ht="36" hidden="1" customHeight="1" spans="1:7">
      <c r="A1206" s="474">
        <v>2210104</v>
      </c>
      <c r="B1206" s="327" t="s">
        <v>1048</v>
      </c>
      <c r="C1206" s="395">
        <f>VLOOKUP(A1206,'[3]23'!$A:$C,3,FALSE)</f>
        <v>0</v>
      </c>
      <c r="D1206" s="395">
        <f>VLOOKUP(A1206,'[3]23'!$A:$F,6,FALSE)</f>
        <v>0</v>
      </c>
      <c r="E1206" s="332" t="str">
        <f t="shared" si="54"/>
        <v/>
      </c>
      <c r="F1206" s="295" t="str">
        <f t="shared" si="55"/>
        <v>否</v>
      </c>
      <c r="G1206" s="160" t="str">
        <f t="shared" si="56"/>
        <v>项</v>
      </c>
    </row>
    <row r="1207" ht="36" customHeight="1" spans="1:7">
      <c r="A1207" s="474">
        <v>2210105</v>
      </c>
      <c r="B1207" s="327" t="s">
        <v>1049</v>
      </c>
      <c r="C1207" s="473">
        <f>VLOOKUP(A1207,'[3]23'!$A:$C,3,FALSE)</f>
        <v>2227</v>
      </c>
      <c r="D1207" s="473">
        <f>VLOOKUP(A1207,'[3]23'!$A:$F,6,FALSE)</f>
        <v>94</v>
      </c>
      <c r="E1207" s="333">
        <f t="shared" si="54"/>
        <v>-0.9578</v>
      </c>
      <c r="F1207" s="295" t="str">
        <f t="shared" si="55"/>
        <v>是</v>
      </c>
      <c r="G1207" s="160" t="str">
        <f t="shared" si="56"/>
        <v>项</v>
      </c>
    </row>
    <row r="1208" ht="36" hidden="1" customHeight="1" spans="1:7">
      <c r="A1208" s="474">
        <v>2210106</v>
      </c>
      <c r="B1208" s="327" t="s">
        <v>1050</v>
      </c>
      <c r="C1208" s="395">
        <f>VLOOKUP(A1208,'[3]23'!$A:$C,3,FALSE)</f>
        <v>0</v>
      </c>
      <c r="D1208" s="395">
        <f>VLOOKUP(A1208,'[3]23'!$A:$F,6,FALSE)</f>
        <v>0</v>
      </c>
      <c r="E1208" s="332" t="str">
        <f t="shared" si="54"/>
        <v/>
      </c>
      <c r="F1208" s="295" t="str">
        <f t="shared" si="55"/>
        <v>否</v>
      </c>
      <c r="G1208" s="160" t="str">
        <f t="shared" si="56"/>
        <v>项</v>
      </c>
    </row>
    <row r="1209" ht="36" hidden="1" customHeight="1" spans="1:7">
      <c r="A1209" s="474">
        <v>2210107</v>
      </c>
      <c r="B1209" s="327" t="s">
        <v>1051</v>
      </c>
      <c r="C1209" s="395">
        <f>VLOOKUP(A1209,'[3]23'!$A:$C,3,FALSE)</f>
        <v>0</v>
      </c>
      <c r="D1209" s="395">
        <f>VLOOKUP(A1209,'[3]23'!$A:$F,6,FALSE)</f>
        <v>0</v>
      </c>
      <c r="E1209" s="332" t="str">
        <f t="shared" si="54"/>
        <v/>
      </c>
      <c r="F1209" s="295" t="str">
        <f t="shared" si="55"/>
        <v>否</v>
      </c>
      <c r="G1209" s="160" t="str">
        <f t="shared" si="56"/>
        <v>项</v>
      </c>
    </row>
    <row r="1210" ht="36" customHeight="1" spans="1:7">
      <c r="A1210" s="474">
        <v>2210108</v>
      </c>
      <c r="B1210" s="327" t="s">
        <v>1052</v>
      </c>
      <c r="C1210" s="473">
        <f>VLOOKUP(A1210,'[3]23'!$A:$C,3,FALSE)</f>
        <v>658</v>
      </c>
      <c r="D1210" s="473">
        <f>VLOOKUP(A1210,'[3]23'!$A:$F,6,FALSE)</f>
        <v>500</v>
      </c>
      <c r="E1210" s="333">
        <f t="shared" si="54"/>
        <v>-0.2401</v>
      </c>
      <c r="F1210" s="295" t="str">
        <f t="shared" si="55"/>
        <v>是</v>
      </c>
      <c r="G1210" s="160" t="str">
        <f t="shared" si="56"/>
        <v>项</v>
      </c>
    </row>
    <row r="1211" ht="36" hidden="1" customHeight="1" spans="1:7">
      <c r="A1211" s="474">
        <v>2210109</v>
      </c>
      <c r="B1211" s="327" t="s">
        <v>1053</v>
      </c>
      <c r="C1211" s="395">
        <f>VLOOKUP(A1211,'[3]23'!$A:$C,3,FALSE)</f>
        <v>0</v>
      </c>
      <c r="D1211" s="395">
        <f>VLOOKUP(A1211,'[3]23'!$A:$F,6,FALSE)</f>
        <v>0</v>
      </c>
      <c r="E1211" s="332" t="str">
        <f t="shared" si="54"/>
        <v/>
      </c>
      <c r="F1211" s="295" t="str">
        <f t="shared" si="55"/>
        <v>否</v>
      </c>
      <c r="G1211" s="160" t="str">
        <f t="shared" si="56"/>
        <v>项</v>
      </c>
    </row>
    <row r="1212" ht="36" hidden="1" customHeight="1" spans="1:7">
      <c r="A1212" s="474">
        <v>2210199</v>
      </c>
      <c r="B1212" s="327" t="s">
        <v>1054</v>
      </c>
      <c r="C1212" s="395">
        <f>VLOOKUP(A1212,'[3]23'!$A:$C,3,FALSE)</f>
        <v>0</v>
      </c>
      <c r="D1212" s="395">
        <f>VLOOKUP(A1212,'[3]23'!$A:$F,6,FALSE)</f>
        <v>0</v>
      </c>
      <c r="E1212" s="332" t="str">
        <f t="shared" si="54"/>
        <v/>
      </c>
      <c r="F1212" s="295" t="str">
        <f t="shared" si="55"/>
        <v>否</v>
      </c>
      <c r="G1212" s="160" t="str">
        <f t="shared" si="56"/>
        <v>项</v>
      </c>
    </row>
    <row r="1213" ht="36" customHeight="1" spans="1:7">
      <c r="A1213" s="472">
        <v>22102</v>
      </c>
      <c r="B1213" s="323" t="s">
        <v>1055</v>
      </c>
      <c r="C1213" s="473">
        <f>VLOOKUP(A1213,'[3]23'!$A:$C,3,FALSE)</f>
        <v>10544</v>
      </c>
      <c r="D1213" s="473">
        <f>VLOOKUP(A1213,'[3]23'!$A:$F,6,FALSE)</f>
        <v>11778</v>
      </c>
      <c r="E1213" s="333">
        <f t="shared" si="54"/>
        <v>0.117</v>
      </c>
      <c r="F1213" s="295" t="str">
        <f t="shared" si="55"/>
        <v>是</v>
      </c>
      <c r="G1213" s="160" t="str">
        <f t="shared" si="56"/>
        <v>款</v>
      </c>
    </row>
    <row r="1214" ht="36" customHeight="1" spans="1:7">
      <c r="A1214" s="474">
        <v>2210201</v>
      </c>
      <c r="B1214" s="327" t="s">
        <v>1056</v>
      </c>
      <c r="C1214" s="473">
        <f>VLOOKUP(A1214,'[3]23'!$A:$C,3,FALSE)</f>
        <v>10544</v>
      </c>
      <c r="D1214" s="473">
        <f>VLOOKUP(A1214,'[3]23'!$A:$F,6,FALSE)</f>
        <v>9467</v>
      </c>
      <c r="E1214" s="333">
        <f t="shared" si="54"/>
        <v>-0.1021</v>
      </c>
      <c r="F1214" s="295" t="str">
        <f t="shared" si="55"/>
        <v>是</v>
      </c>
      <c r="G1214" s="160" t="str">
        <f t="shared" si="56"/>
        <v>项</v>
      </c>
    </row>
    <row r="1215" ht="36" hidden="1" customHeight="1" spans="1:7">
      <c r="A1215" s="474">
        <v>2210202</v>
      </c>
      <c r="B1215" s="327" t="s">
        <v>1057</v>
      </c>
      <c r="C1215" s="395">
        <f>VLOOKUP(A1215,'[3]23'!$A:$C,3,FALSE)</f>
        <v>0</v>
      </c>
      <c r="D1215" s="395">
        <f>VLOOKUP(A1215,'[3]23'!$A:$F,6,FALSE)</f>
        <v>0</v>
      </c>
      <c r="E1215" s="332" t="str">
        <f t="shared" si="54"/>
        <v/>
      </c>
      <c r="F1215" s="295" t="str">
        <f t="shared" si="55"/>
        <v>否</v>
      </c>
      <c r="G1215" s="160" t="str">
        <f t="shared" si="56"/>
        <v>项</v>
      </c>
    </row>
    <row r="1216" ht="36" customHeight="1" spans="1:7">
      <c r="A1216" s="474">
        <v>2210203</v>
      </c>
      <c r="B1216" s="327" t="s">
        <v>1058</v>
      </c>
      <c r="C1216" s="473">
        <f>VLOOKUP(A1216,'[3]23'!$A:$C,3,FALSE)</f>
        <v>0</v>
      </c>
      <c r="D1216" s="473">
        <f>VLOOKUP(A1216,'[3]23'!$A:$F,6,FALSE)</f>
        <v>2311</v>
      </c>
      <c r="E1216" s="333" t="str">
        <f t="shared" si="54"/>
        <v/>
      </c>
      <c r="F1216" s="295" t="str">
        <f t="shared" si="55"/>
        <v>是</v>
      </c>
      <c r="G1216" s="160" t="str">
        <f t="shared" si="56"/>
        <v>项</v>
      </c>
    </row>
    <row r="1217" ht="36" hidden="1" customHeight="1" spans="1:7">
      <c r="A1217" s="472">
        <v>22103</v>
      </c>
      <c r="B1217" s="323" t="s">
        <v>1059</v>
      </c>
      <c r="C1217" s="395">
        <f>VLOOKUP(A1217,'[3]23'!$A:$C,3,FALSE)</f>
        <v>0</v>
      </c>
      <c r="D1217" s="395">
        <f>VLOOKUP(A1217,'[3]23'!$A:$F,6,FALSE)</f>
        <v>0</v>
      </c>
      <c r="E1217" s="332" t="str">
        <f t="shared" si="54"/>
        <v/>
      </c>
      <c r="F1217" s="295" t="str">
        <f t="shared" si="55"/>
        <v>否</v>
      </c>
      <c r="G1217" s="160" t="str">
        <f t="shared" si="56"/>
        <v>款</v>
      </c>
    </row>
    <row r="1218" ht="36" hidden="1" customHeight="1" spans="1:7">
      <c r="A1218" s="474">
        <v>2210301</v>
      </c>
      <c r="B1218" s="327" t="s">
        <v>1060</v>
      </c>
      <c r="C1218" s="395">
        <f>VLOOKUP(A1218,'[3]23'!$A:$C,3,FALSE)</f>
        <v>0</v>
      </c>
      <c r="D1218" s="395">
        <f>VLOOKUP(A1218,'[3]23'!$A:$F,6,FALSE)</f>
        <v>0</v>
      </c>
      <c r="E1218" s="332" t="str">
        <f t="shared" si="54"/>
        <v/>
      </c>
      <c r="F1218" s="295" t="str">
        <f t="shared" si="55"/>
        <v>否</v>
      </c>
      <c r="G1218" s="160" t="str">
        <f t="shared" si="56"/>
        <v>项</v>
      </c>
    </row>
    <row r="1219" ht="36" hidden="1" customHeight="1" spans="1:7">
      <c r="A1219" s="474">
        <v>2210302</v>
      </c>
      <c r="B1219" s="327" t="s">
        <v>1061</v>
      </c>
      <c r="C1219" s="395">
        <f>VLOOKUP(A1219,'[3]23'!$A:$C,3,FALSE)</f>
        <v>0</v>
      </c>
      <c r="D1219" s="395">
        <f>VLOOKUP(A1219,'[3]23'!$A:$F,6,FALSE)</f>
        <v>0</v>
      </c>
      <c r="E1219" s="332" t="str">
        <f t="shared" si="54"/>
        <v/>
      </c>
      <c r="F1219" s="295" t="str">
        <f t="shared" si="55"/>
        <v>否</v>
      </c>
      <c r="G1219" s="160" t="str">
        <f t="shared" si="56"/>
        <v>项</v>
      </c>
    </row>
    <row r="1220" ht="36" hidden="1" customHeight="1" spans="1:7">
      <c r="A1220" s="474">
        <v>2210399</v>
      </c>
      <c r="B1220" s="327" t="s">
        <v>1062</v>
      </c>
      <c r="C1220" s="395">
        <f>VLOOKUP(A1220,'[3]23'!$A:$C,3,FALSE)</f>
        <v>0</v>
      </c>
      <c r="D1220" s="395">
        <f>VLOOKUP(A1220,'[3]23'!$A:$F,6,FALSE)</f>
        <v>0</v>
      </c>
      <c r="E1220" s="332" t="str">
        <f t="shared" ref="E1220:E1283" si="57">IFERROR(D1220/C1220-1,"")</f>
        <v/>
      </c>
      <c r="F1220" s="295" t="str">
        <f t="shared" ref="F1220:F1283" si="58">IF(LEN(A1220)=3,"是",IF(B1220&lt;&gt;"",IF(SUM(C1220:D1220)&lt;&gt;0,"是","否"),"是"))</f>
        <v>否</v>
      </c>
      <c r="G1220" s="160" t="str">
        <f t="shared" ref="G1220:G1283" si="59">IF(LEN(A1220)=3,"类",IF(LEN(A1220)=5,"款","项"))</f>
        <v>项</v>
      </c>
    </row>
    <row r="1221" ht="36" hidden="1" customHeight="1" spans="1:7">
      <c r="A1221" s="478" t="s">
        <v>1063</v>
      </c>
      <c r="B1221" s="485" t="s">
        <v>277</v>
      </c>
      <c r="C1221" s="395">
        <f>VLOOKUP(A1221,'[3]23'!$A:$C,3,FALSE)</f>
        <v>0</v>
      </c>
      <c r="D1221" s="395">
        <f>VLOOKUP(A1221,'[3]23'!$A:$F,6,FALSE)</f>
        <v>0</v>
      </c>
      <c r="E1221" s="332" t="str">
        <f t="shared" si="57"/>
        <v/>
      </c>
      <c r="F1221" s="295" t="str">
        <f t="shared" si="58"/>
        <v>否</v>
      </c>
      <c r="G1221" s="160" t="str">
        <f t="shared" si="59"/>
        <v>项</v>
      </c>
    </row>
    <row r="1222" ht="36" customHeight="1" spans="1:7">
      <c r="A1222" s="472">
        <v>222</v>
      </c>
      <c r="B1222" s="323" t="s">
        <v>109</v>
      </c>
      <c r="C1222" s="473">
        <f>VLOOKUP(A1222,'[3]23'!$A:$C,3,FALSE)</f>
        <v>145</v>
      </c>
      <c r="D1222" s="473">
        <f>VLOOKUP(A1222,'[3]23'!$A:$F,6,FALSE)</f>
        <v>350</v>
      </c>
      <c r="E1222" s="333">
        <f t="shared" si="57"/>
        <v>1.4138</v>
      </c>
      <c r="F1222" s="295" t="str">
        <f t="shared" si="58"/>
        <v>是</v>
      </c>
      <c r="G1222" s="160" t="str">
        <f t="shared" si="59"/>
        <v>类</v>
      </c>
    </row>
    <row r="1223" ht="36" customHeight="1" spans="1:7">
      <c r="A1223" s="472">
        <v>22201</v>
      </c>
      <c r="B1223" s="323" t="s">
        <v>1064</v>
      </c>
      <c r="C1223" s="473">
        <f>VLOOKUP(A1223,'[3]23'!$A:$C,3,FALSE)</f>
        <v>145</v>
      </c>
      <c r="D1223" s="473">
        <f>VLOOKUP(A1223,'[3]23'!$A:$F,6,FALSE)</f>
        <v>350</v>
      </c>
      <c r="E1223" s="333">
        <f t="shared" si="57"/>
        <v>1.4138</v>
      </c>
      <c r="F1223" s="295" t="str">
        <f t="shared" si="58"/>
        <v>是</v>
      </c>
      <c r="G1223" s="160" t="str">
        <f t="shared" si="59"/>
        <v>款</v>
      </c>
    </row>
    <row r="1224" ht="36" hidden="1" customHeight="1" spans="1:7">
      <c r="A1224" s="474">
        <v>2220101</v>
      </c>
      <c r="B1224" s="327" t="s">
        <v>137</v>
      </c>
      <c r="C1224" s="395">
        <f>VLOOKUP(A1224,'[3]23'!$A:$C,3,FALSE)</f>
        <v>0</v>
      </c>
      <c r="D1224" s="395">
        <f>VLOOKUP(A1224,'[3]23'!$A:$F,6,FALSE)</f>
        <v>0</v>
      </c>
      <c r="E1224" s="332" t="str">
        <f t="shared" si="57"/>
        <v/>
      </c>
      <c r="F1224" s="295" t="str">
        <f t="shared" si="58"/>
        <v>否</v>
      </c>
      <c r="G1224" s="160" t="str">
        <f t="shared" si="59"/>
        <v>项</v>
      </c>
    </row>
    <row r="1225" ht="36" hidden="1" customHeight="1" spans="1:7">
      <c r="A1225" s="474">
        <v>2220102</v>
      </c>
      <c r="B1225" s="327" t="s">
        <v>138</v>
      </c>
      <c r="C1225" s="395">
        <f>VLOOKUP(A1225,'[3]23'!$A:$C,3,FALSE)</f>
        <v>0</v>
      </c>
      <c r="D1225" s="395">
        <f>VLOOKUP(A1225,'[3]23'!$A:$F,6,FALSE)</f>
        <v>0</v>
      </c>
      <c r="E1225" s="332" t="str">
        <f t="shared" si="57"/>
        <v/>
      </c>
      <c r="F1225" s="295" t="str">
        <f t="shared" si="58"/>
        <v>否</v>
      </c>
      <c r="G1225" s="160" t="str">
        <f t="shared" si="59"/>
        <v>项</v>
      </c>
    </row>
    <row r="1226" ht="36" hidden="1" customHeight="1" spans="1:7">
      <c r="A1226" s="474">
        <v>2220103</v>
      </c>
      <c r="B1226" s="327" t="s">
        <v>139</v>
      </c>
      <c r="C1226" s="395">
        <f>VLOOKUP(A1226,'[3]23'!$A:$C,3,FALSE)</f>
        <v>0</v>
      </c>
      <c r="D1226" s="395">
        <f>VLOOKUP(A1226,'[3]23'!$A:$F,6,FALSE)</f>
        <v>0</v>
      </c>
      <c r="E1226" s="332" t="str">
        <f t="shared" si="57"/>
        <v/>
      </c>
      <c r="F1226" s="295" t="str">
        <f t="shared" si="58"/>
        <v>否</v>
      </c>
      <c r="G1226" s="160" t="str">
        <f t="shared" si="59"/>
        <v>项</v>
      </c>
    </row>
    <row r="1227" ht="36" hidden="1" customHeight="1" spans="1:7">
      <c r="A1227" s="474">
        <v>2220104</v>
      </c>
      <c r="B1227" s="327" t="s">
        <v>1065</v>
      </c>
      <c r="C1227" s="395">
        <f>VLOOKUP(A1227,'[3]23'!$A:$C,3,FALSE)</f>
        <v>0</v>
      </c>
      <c r="D1227" s="395">
        <f>VLOOKUP(A1227,'[3]23'!$A:$F,6,FALSE)</f>
        <v>0</v>
      </c>
      <c r="E1227" s="332" t="str">
        <f t="shared" si="57"/>
        <v/>
      </c>
      <c r="F1227" s="295" t="str">
        <f t="shared" si="58"/>
        <v>否</v>
      </c>
      <c r="G1227" s="160" t="str">
        <f t="shared" si="59"/>
        <v>项</v>
      </c>
    </row>
    <row r="1228" ht="36" hidden="1" customHeight="1" spans="1:7">
      <c r="A1228" s="474">
        <v>2220105</v>
      </c>
      <c r="B1228" s="327" t="s">
        <v>1066</v>
      </c>
      <c r="C1228" s="395">
        <f>VLOOKUP(A1228,'[3]23'!$A:$C,3,FALSE)</f>
        <v>0</v>
      </c>
      <c r="D1228" s="395">
        <f>VLOOKUP(A1228,'[3]23'!$A:$F,6,FALSE)</f>
        <v>0</v>
      </c>
      <c r="E1228" s="332" t="str">
        <f t="shared" si="57"/>
        <v/>
      </c>
      <c r="F1228" s="295" t="str">
        <f t="shared" si="58"/>
        <v>否</v>
      </c>
      <c r="G1228" s="160" t="str">
        <f t="shared" si="59"/>
        <v>项</v>
      </c>
    </row>
    <row r="1229" ht="36" hidden="1" customHeight="1" spans="1:7">
      <c r="A1229" s="474">
        <v>2220106</v>
      </c>
      <c r="B1229" s="327" t="s">
        <v>1067</v>
      </c>
      <c r="C1229" s="395">
        <f>VLOOKUP(A1229,'[3]23'!$A:$C,3,FALSE)</f>
        <v>0</v>
      </c>
      <c r="D1229" s="395">
        <f>VLOOKUP(A1229,'[3]23'!$A:$F,6,FALSE)</f>
        <v>0</v>
      </c>
      <c r="E1229" s="332" t="str">
        <f t="shared" si="57"/>
        <v/>
      </c>
      <c r="F1229" s="295" t="str">
        <f t="shared" si="58"/>
        <v>否</v>
      </c>
      <c r="G1229" s="160" t="str">
        <f t="shared" si="59"/>
        <v>项</v>
      </c>
    </row>
    <row r="1230" ht="36" hidden="1" customHeight="1" spans="1:7">
      <c r="A1230" s="474">
        <v>2220107</v>
      </c>
      <c r="B1230" s="327" t="s">
        <v>1068</v>
      </c>
      <c r="C1230" s="395">
        <f>VLOOKUP(A1230,'[3]23'!$A:$C,3,FALSE)</f>
        <v>0</v>
      </c>
      <c r="D1230" s="395">
        <f>VLOOKUP(A1230,'[3]23'!$A:$F,6,FALSE)</f>
        <v>0</v>
      </c>
      <c r="E1230" s="332" t="str">
        <f t="shared" si="57"/>
        <v/>
      </c>
      <c r="F1230" s="295" t="str">
        <f t="shared" si="58"/>
        <v>否</v>
      </c>
      <c r="G1230" s="160" t="str">
        <f t="shared" si="59"/>
        <v>项</v>
      </c>
    </row>
    <row r="1231" ht="36" hidden="1" customHeight="1" spans="1:7">
      <c r="A1231" s="474">
        <v>2220112</v>
      </c>
      <c r="B1231" s="327" t="s">
        <v>1069</v>
      </c>
      <c r="C1231" s="395">
        <f>VLOOKUP(A1231,'[3]23'!$A:$C,3,FALSE)</f>
        <v>0</v>
      </c>
      <c r="D1231" s="395">
        <f>VLOOKUP(A1231,'[3]23'!$A:$F,6,FALSE)</f>
        <v>0</v>
      </c>
      <c r="E1231" s="332" t="str">
        <f t="shared" si="57"/>
        <v/>
      </c>
      <c r="F1231" s="295" t="str">
        <f t="shared" si="58"/>
        <v>否</v>
      </c>
      <c r="G1231" s="160" t="str">
        <f t="shared" si="59"/>
        <v>项</v>
      </c>
    </row>
    <row r="1232" ht="36" hidden="1" customHeight="1" spans="1:7">
      <c r="A1232" s="474">
        <v>2220113</v>
      </c>
      <c r="B1232" s="327" t="s">
        <v>1070</v>
      </c>
      <c r="C1232" s="395">
        <f>VLOOKUP(A1232,'[3]23'!$A:$C,3,FALSE)</f>
        <v>0</v>
      </c>
      <c r="D1232" s="395">
        <f>VLOOKUP(A1232,'[3]23'!$A:$F,6,FALSE)</f>
        <v>0</v>
      </c>
      <c r="E1232" s="332" t="str">
        <f t="shared" si="57"/>
        <v/>
      </c>
      <c r="F1232" s="295" t="str">
        <f t="shared" si="58"/>
        <v>否</v>
      </c>
      <c r="G1232" s="160" t="str">
        <f t="shared" si="59"/>
        <v>项</v>
      </c>
    </row>
    <row r="1233" ht="36" hidden="1" customHeight="1" spans="1:7">
      <c r="A1233" s="474">
        <v>2220114</v>
      </c>
      <c r="B1233" s="327" t="s">
        <v>1071</v>
      </c>
      <c r="C1233" s="395">
        <f>VLOOKUP(A1233,'[3]23'!$A:$C,3,FALSE)</f>
        <v>0</v>
      </c>
      <c r="D1233" s="395">
        <f>VLOOKUP(A1233,'[3]23'!$A:$F,6,FALSE)</f>
        <v>0</v>
      </c>
      <c r="E1233" s="332" t="str">
        <f t="shared" si="57"/>
        <v/>
      </c>
      <c r="F1233" s="295" t="str">
        <f t="shared" si="58"/>
        <v>否</v>
      </c>
      <c r="G1233" s="160" t="str">
        <f t="shared" si="59"/>
        <v>项</v>
      </c>
    </row>
    <row r="1234" ht="36" customHeight="1" spans="1:7">
      <c r="A1234" s="474">
        <v>2220115</v>
      </c>
      <c r="B1234" s="327" t="s">
        <v>1072</v>
      </c>
      <c r="C1234" s="473">
        <f>VLOOKUP(A1234,'[3]23'!$A:$C,3,FALSE)</f>
        <v>0</v>
      </c>
      <c r="D1234" s="473">
        <f>VLOOKUP(A1234,'[3]23'!$A:$F,6,FALSE)</f>
        <v>350</v>
      </c>
      <c r="E1234" s="333" t="str">
        <f t="shared" si="57"/>
        <v/>
      </c>
      <c r="F1234" s="295" t="str">
        <f t="shared" si="58"/>
        <v>是</v>
      </c>
      <c r="G1234" s="160" t="str">
        <f t="shared" si="59"/>
        <v>项</v>
      </c>
    </row>
    <row r="1235" ht="36" hidden="1" customHeight="1" spans="1:7">
      <c r="A1235" s="474">
        <v>2220118</v>
      </c>
      <c r="B1235" s="327" t="s">
        <v>1073</v>
      </c>
      <c r="C1235" s="395">
        <f>VLOOKUP(A1235,'[3]23'!$A:$C,3,FALSE)</f>
        <v>0</v>
      </c>
      <c r="D1235" s="395">
        <f>VLOOKUP(A1235,'[3]23'!$A:$F,6,FALSE)</f>
        <v>0</v>
      </c>
      <c r="E1235" s="332" t="str">
        <f t="shared" si="57"/>
        <v/>
      </c>
      <c r="F1235" s="295" t="str">
        <f t="shared" si="58"/>
        <v>否</v>
      </c>
      <c r="G1235" s="160" t="str">
        <f t="shared" si="59"/>
        <v>项</v>
      </c>
    </row>
    <row r="1236" ht="36" hidden="1" customHeight="1" spans="1:7">
      <c r="A1236" s="476">
        <v>2220119</v>
      </c>
      <c r="B1236" s="491" t="s">
        <v>1074</v>
      </c>
      <c r="C1236" s="395">
        <f>VLOOKUP(A1236,'[3]23'!$A:$C,3,FALSE)</f>
        <v>0</v>
      </c>
      <c r="D1236" s="395">
        <f>VLOOKUP(A1236,'[3]23'!$A:$F,6,FALSE)</f>
        <v>0</v>
      </c>
      <c r="E1236" s="332" t="str">
        <f t="shared" si="57"/>
        <v/>
      </c>
      <c r="F1236" s="295" t="str">
        <f t="shared" si="58"/>
        <v>否</v>
      </c>
      <c r="G1236" s="160" t="str">
        <f t="shared" si="59"/>
        <v>项</v>
      </c>
    </row>
    <row r="1237" ht="36" hidden="1" customHeight="1" spans="1:7">
      <c r="A1237" s="476">
        <v>2220120</v>
      </c>
      <c r="B1237" s="491" t="s">
        <v>1075</v>
      </c>
      <c r="C1237" s="395">
        <f>VLOOKUP(A1237,'[3]23'!$A:$C,3,FALSE)</f>
        <v>0</v>
      </c>
      <c r="D1237" s="395">
        <f>VLOOKUP(A1237,'[3]23'!$A:$F,6,FALSE)</f>
        <v>0</v>
      </c>
      <c r="E1237" s="332" t="str">
        <f t="shared" si="57"/>
        <v/>
      </c>
      <c r="F1237" s="295" t="str">
        <f t="shared" si="58"/>
        <v>否</v>
      </c>
      <c r="G1237" s="160" t="str">
        <f t="shared" si="59"/>
        <v>项</v>
      </c>
    </row>
    <row r="1238" ht="36" hidden="1" customHeight="1" spans="1:7">
      <c r="A1238" s="476">
        <v>2220121</v>
      </c>
      <c r="B1238" s="491" t="s">
        <v>1076</v>
      </c>
      <c r="C1238" s="395">
        <f>VLOOKUP(A1238,'[3]23'!$A:$C,3,FALSE)</f>
        <v>0</v>
      </c>
      <c r="D1238" s="395">
        <f>VLOOKUP(A1238,'[3]23'!$A:$F,6,FALSE)</f>
        <v>0</v>
      </c>
      <c r="E1238" s="332" t="str">
        <f t="shared" si="57"/>
        <v/>
      </c>
      <c r="F1238" s="295" t="str">
        <f t="shared" si="58"/>
        <v>否</v>
      </c>
      <c r="G1238" s="160" t="str">
        <f t="shared" si="59"/>
        <v>项</v>
      </c>
    </row>
    <row r="1239" ht="36" hidden="1" customHeight="1" spans="1:7">
      <c r="A1239" s="474">
        <v>2220150</v>
      </c>
      <c r="B1239" s="327" t="s">
        <v>146</v>
      </c>
      <c r="C1239" s="395">
        <f>VLOOKUP(A1239,'[3]23'!$A:$C,3,FALSE)</f>
        <v>0</v>
      </c>
      <c r="D1239" s="395">
        <f>VLOOKUP(A1239,'[3]23'!$A:$F,6,FALSE)</f>
        <v>0</v>
      </c>
      <c r="E1239" s="332" t="str">
        <f t="shared" si="57"/>
        <v/>
      </c>
      <c r="F1239" s="295" t="str">
        <f t="shared" si="58"/>
        <v>否</v>
      </c>
      <c r="G1239" s="160" t="str">
        <f t="shared" si="59"/>
        <v>项</v>
      </c>
    </row>
    <row r="1240" ht="36" customHeight="1" spans="1:7">
      <c r="A1240" s="474">
        <v>2220199</v>
      </c>
      <c r="B1240" s="327" t="s">
        <v>1077</v>
      </c>
      <c r="C1240" s="473">
        <f>VLOOKUP(A1240,'[3]23'!$A:$C,3,FALSE)</f>
        <v>145</v>
      </c>
      <c r="D1240" s="473">
        <f>VLOOKUP(A1240,'[3]23'!$A:$F,6,FALSE)</f>
        <v>0</v>
      </c>
      <c r="E1240" s="333">
        <f t="shared" si="57"/>
        <v>-1</v>
      </c>
      <c r="F1240" s="295" t="str">
        <f t="shared" si="58"/>
        <v>是</v>
      </c>
      <c r="G1240" s="160" t="str">
        <f t="shared" si="59"/>
        <v>项</v>
      </c>
    </row>
    <row r="1241" ht="36" hidden="1" customHeight="1" spans="1:7">
      <c r="A1241" s="472">
        <v>22202</v>
      </c>
      <c r="B1241" s="323" t="s">
        <v>1078</v>
      </c>
      <c r="C1241" s="395">
        <f>VLOOKUP(A1241,'[3]23'!$A:$C,3,FALSE)</f>
        <v>0</v>
      </c>
      <c r="D1241" s="395">
        <f>VLOOKUP(A1241,'[3]23'!$A:$F,6,FALSE)</f>
        <v>0</v>
      </c>
      <c r="E1241" s="332" t="str">
        <f t="shared" si="57"/>
        <v/>
      </c>
      <c r="F1241" s="295" t="str">
        <f t="shared" si="58"/>
        <v>否</v>
      </c>
      <c r="G1241" s="160" t="str">
        <f t="shared" si="59"/>
        <v>款</v>
      </c>
    </row>
    <row r="1242" ht="36" hidden="1" customHeight="1" spans="1:7">
      <c r="A1242" s="474">
        <v>2220201</v>
      </c>
      <c r="B1242" s="327" t="s">
        <v>137</v>
      </c>
      <c r="C1242" s="395">
        <f>VLOOKUP(A1242,'[3]23'!$A:$C,3,FALSE)</f>
        <v>0</v>
      </c>
      <c r="D1242" s="395">
        <f>VLOOKUP(A1242,'[3]23'!$A:$F,6,FALSE)</f>
        <v>0</v>
      </c>
      <c r="E1242" s="332" t="str">
        <f t="shared" si="57"/>
        <v/>
      </c>
      <c r="F1242" s="295" t="str">
        <f t="shared" si="58"/>
        <v>否</v>
      </c>
      <c r="G1242" s="160" t="str">
        <f t="shared" si="59"/>
        <v>项</v>
      </c>
    </row>
    <row r="1243" ht="36" hidden="1" customHeight="1" spans="1:7">
      <c r="A1243" s="474">
        <v>2220202</v>
      </c>
      <c r="B1243" s="327" t="s">
        <v>138</v>
      </c>
      <c r="C1243" s="395">
        <f>VLOOKUP(A1243,'[3]23'!$A:$C,3,FALSE)</f>
        <v>0</v>
      </c>
      <c r="D1243" s="395">
        <f>VLOOKUP(A1243,'[3]23'!$A:$F,6,FALSE)</f>
        <v>0</v>
      </c>
      <c r="E1243" s="332" t="str">
        <f t="shared" si="57"/>
        <v/>
      </c>
      <c r="F1243" s="295" t="str">
        <f t="shared" si="58"/>
        <v>否</v>
      </c>
      <c r="G1243" s="160" t="str">
        <f t="shared" si="59"/>
        <v>项</v>
      </c>
    </row>
    <row r="1244" ht="36" hidden="1" customHeight="1" spans="1:7">
      <c r="A1244" s="474">
        <v>2220203</v>
      </c>
      <c r="B1244" s="327" t="s">
        <v>139</v>
      </c>
      <c r="C1244" s="395">
        <f>VLOOKUP(A1244,'[3]23'!$A:$C,3,FALSE)</f>
        <v>0</v>
      </c>
      <c r="D1244" s="395">
        <f>VLOOKUP(A1244,'[3]23'!$A:$F,6,FALSE)</f>
        <v>0</v>
      </c>
      <c r="E1244" s="332" t="str">
        <f t="shared" si="57"/>
        <v/>
      </c>
      <c r="F1244" s="295" t="str">
        <f t="shared" si="58"/>
        <v>否</v>
      </c>
      <c r="G1244" s="160" t="str">
        <f t="shared" si="59"/>
        <v>项</v>
      </c>
    </row>
    <row r="1245" ht="36" hidden="1" customHeight="1" spans="1:7">
      <c r="A1245" s="474">
        <v>2220204</v>
      </c>
      <c r="B1245" s="327" t="s">
        <v>1079</v>
      </c>
      <c r="C1245" s="395">
        <f>VLOOKUP(A1245,'[3]23'!$A:$C,3,FALSE)</f>
        <v>0</v>
      </c>
      <c r="D1245" s="395">
        <f>VLOOKUP(A1245,'[3]23'!$A:$F,6,FALSE)</f>
        <v>0</v>
      </c>
      <c r="E1245" s="332" t="str">
        <f t="shared" si="57"/>
        <v/>
      </c>
      <c r="F1245" s="295" t="str">
        <f t="shared" si="58"/>
        <v>否</v>
      </c>
      <c r="G1245" s="160" t="str">
        <f t="shared" si="59"/>
        <v>项</v>
      </c>
    </row>
    <row r="1246" ht="36" hidden="1" customHeight="1" spans="1:7">
      <c r="A1246" s="474">
        <v>2220205</v>
      </c>
      <c r="B1246" s="327" t="s">
        <v>1080</v>
      </c>
      <c r="C1246" s="395">
        <f>VLOOKUP(A1246,'[3]23'!$A:$C,3,FALSE)</f>
        <v>0</v>
      </c>
      <c r="D1246" s="395">
        <f>VLOOKUP(A1246,'[3]23'!$A:$F,6,FALSE)</f>
        <v>0</v>
      </c>
      <c r="E1246" s="332" t="str">
        <f t="shared" si="57"/>
        <v/>
      </c>
      <c r="F1246" s="295" t="str">
        <f t="shared" si="58"/>
        <v>否</v>
      </c>
      <c r="G1246" s="160" t="str">
        <f t="shared" si="59"/>
        <v>项</v>
      </c>
    </row>
    <row r="1247" ht="36" hidden="1" customHeight="1" spans="1:7">
      <c r="A1247" s="474">
        <v>2220206</v>
      </c>
      <c r="B1247" s="327" t="s">
        <v>1081</v>
      </c>
      <c r="C1247" s="395">
        <f>VLOOKUP(A1247,'[3]23'!$A:$C,3,FALSE)</f>
        <v>0</v>
      </c>
      <c r="D1247" s="395">
        <f>VLOOKUP(A1247,'[3]23'!$A:$F,6,FALSE)</f>
        <v>0</v>
      </c>
      <c r="E1247" s="332" t="str">
        <f t="shared" si="57"/>
        <v/>
      </c>
      <c r="F1247" s="295" t="str">
        <f t="shared" si="58"/>
        <v>否</v>
      </c>
      <c r="G1247" s="160" t="str">
        <f t="shared" si="59"/>
        <v>项</v>
      </c>
    </row>
    <row r="1248" ht="36" hidden="1" customHeight="1" spans="1:7">
      <c r="A1248" s="474">
        <v>2220207</v>
      </c>
      <c r="B1248" s="327" t="s">
        <v>1082</v>
      </c>
      <c r="C1248" s="395">
        <f>VLOOKUP(A1248,'[3]23'!$A:$C,3,FALSE)</f>
        <v>0</v>
      </c>
      <c r="D1248" s="395">
        <f>VLOOKUP(A1248,'[3]23'!$A:$F,6,FALSE)</f>
        <v>0</v>
      </c>
      <c r="E1248" s="332" t="str">
        <f t="shared" si="57"/>
        <v/>
      </c>
      <c r="F1248" s="295" t="str">
        <f t="shared" si="58"/>
        <v>否</v>
      </c>
      <c r="G1248" s="160" t="str">
        <f t="shared" si="59"/>
        <v>项</v>
      </c>
    </row>
    <row r="1249" ht="36" hidden="1" customHeight="1" spans="1:7">
      <c r="A1249" s="474">
        <v>2220209</v>
      </c>
      <c r="B1249" s="327" t="s">
        <v>1083</v>
      </c>
      <c r="C1249" s="395">
        <f>VLOOKUP(A1249,'[3]23'!$A:$C,3,FALSE)</f>
        <v>0</v>
      </c>
      <c r="D1249" s="395">
        <f>VLOOKUP(A1249,'[3]23'!$A:$F,6,FALSE)</f>
        <v>0</v>
      </c>
      <c r="E1249" s="332" t="str">
        <f t="shared" si="57"/>
        <v/>
      </c>
      <c r="F1249" s="295" t="str">
        <f t="shared" si="58"/>
        <v>否</v>
      </c>
      <c r="G1249" s="160" t="str">
        <f t="shared" si="59"/>
        <v>项</v>
      </c>
    </row>
    <row r="1250" ht="36" hidden="1" customHeight="1" spans="1:7">
      <c r="A1250" s="474">
        <v>2220210</v>
      </c>
      <c r="B1250" s="327" t="s">
        <v>1084</v>
      </c>
      <c r="C1250" s="395">
        <f>VLOOKUP(A1250,'[3]23'!$A:$C,3,FALSE)</f>
        <v>0</v>
      </c>
      <c r="D1250" s="395">
        <f>VLOOKUP(A1250,'[3]23'!$A:$F,6,FALSE)</f>
        <v>0</v>
      </c>
      <c r="E1250" s="332" t="str">
        <f t="shared" si="57"/>
        <v/>
      </c>
      <c r="F1250" s="295" t="str">
        <f t="shared" si="58"/>
        <v>否</v>
      </c>
      <c r="G1250" s="160" t="str">
        <f t="shared" si="59"/>
        <v>项</v>
      </c>
    </row>
    <row r="1251" ht="36" hidden="1" customHeight="1" spans="1:7">
      <c r="A1251" s="474">
        <v>2220211</v>
      </c>
      <c r="B1251" s="327" t="s">
        <v>1085</v>
      </c>
      <c r="C1251" s="395">
        <f>VLOOKUP(A1251,'[3]23'!$A:$C,3,FALSE)</f>
        <v>0</v>
      </c>
      <c r="D1251" s="395">
        <f>VLOOKUP(A1251,'[3]23'!$A:$F,6,FALSE)</f>
        <v>0</v>
      </c>
      <c r="E1251" s="332" t="str">
        <f t="shared" si="57"/>
        <v/>
      </c>
      <c r="F1251" s="295" t="str">
        <f t="shared" si="58"/>
        <v>否</v>
      </c>
      <c r="G1251" s="160" t="str">
        <f t="shared" si="59"/>
        <v>项</v>
      </c>
    </row>
    <row r="1252" ht="36" hidden="1" customHeight="1" spans="1:7">
      <c r="A1252" s="474">
        <v>2220212</v>
      </c>
      <c r="B1252" s="327" t="s">
        <v>1086</v>
      </c>
      <c r="C1252" s="395">
        <f>VLOOKUP(A1252,'[3]23'!$A:$C,3,FALSE)</f>
        <v>0</v>
      </c>
      <c r="D1252" s="395">
        <f>VLOOKUP(A1252,'[3]23'!$A:$F,6,FALSE)</f>
        <v>0</v>
      </c>
      <c r="E1252" s="332" t="str">
        <f t="shared" si="57"/>
        <v/>
      </c>
      <c r="F1252" s="295" t="str">
        <f t="shared" si="58"/>
        <v>否</v>
      </c>
      <c r="G1252" s="160" t="str">
        <f t="shared" si="59"/>
        <v>项</v>
      </c>
    </row>
    <row r="1253" ht="36" hidden="1" customHeight="1" spans="1:7">
      <c r="A1253" s="474">
        <v>2220250</v>
      </c>
      <c r="B1253" s="327" t="s">
        <v>146</v>
      </c>
      <c r="C1253" s="395">
        <f>VLOOKUP(A1253,'[3]23'!$A:$C,3,FALSE)</f>
        <v>0</v>
      </c>
      <c r="D1253" s="395">
        <f>VLOOKUP(A1253,'[3]23'!$A:$F,6,FALSE)</f>
        <v>0</v>
      </c>
      <c r="E1253" s="332" t="str">
        <f t="shared" si="57"/>
        <v/>
      </c>
      <c r="F1253" s="295" t="str">
        <f t="shared" si="58"/>
        <v>否</v>
      </c>
      <c r="G1253" s="160" t="str">
        <f t="shared" si="59"/>
        <v>项</v>
      </c>
    </row>
    <row r="1254" ht="36" hidden="1" customHeight="1" spans="1:7">
      <c r="A1254" s="474">
        <v>2220299</v>
      </c>
      <c r="B1254" s="327" t="s">
        <v>1087</v>
      </c>
      <c r="C1254" s="395">
        <f>VLOOKUP(A1254,'[3]23'!$A:$C,3,FALSE)</f>
        <v>0</v>
      </c>
      <c r="D1254" s="395">
        <f>VLOOKUP(A1254,'[3]23'!$A:$F,6,FALSE)</f>
        <v>0</v>
      </c>
      <c r="E1254" s="332" t="str">
        <f t="shared" si="57"/>
        <v/>
      </c>
      <c r="F1254" s="295" t="str">
        <f t="shared" si="58"/>
        <v>否</v>
      </c>
      <c r="G1254" s="160" t="str">
        <f t="shared" si="59"/>
        <v>项</v>
      </c>
    </row>
    <row r="1255" ht="36" hidden="1" customHeight="1" spans="1:7">
      <c r="A1255" s="472">
        <v>22203</v>
      </c>
      <c r="B1255" s="323" t="s">
        <v>1088</v>
      </c>
      <c r="C1255" s="395">
        <f>VLOOKUP(A1255,'[3]23'!$A:$C,3,FALSE)</f>
        <v>0</v>
      </c>
      <c r="D1255" s="395">
        <f>VLOOKUP(A1255,'[3]23'!$A:$F,6,FALSE)</f>
        <v>0</v>
      </c>
      <c r="E1255" s="332" t="str">
        <f t="shared" si="57"/>
        <v/>
      </c>
      <c r="F1255" s="295" t="str">
        <f t="shared" si="58"/>
        <v>否</v>
      </c>
      <c r="G1255" s="160" t="str">
        <f t="shared" si="59"/>
        <v>款</v>
      </c>
    </row>
    <row r="1256" ht="36" hidden="1" customHeight="1" spans="1:7">
      <c r="A1256" s="474">
        <v>2220301</v>
      </c>
      <c r="B1256" s="327" t="s">
        <v>1089</v>
      </c>
      <c r="C1256" s="395">
        <f>VLOOKUP(A1256,'[3]23'!$A:$C,3,FALSE)</f>
        <v>0</v>
      </c>
      <c r="D1256" s="395">
        <f>VLOOKUP(A1256,'[3]23'!$A:$F,6,FALSE)</f>
        <v>0</v>
      </c>
      <c r="E1256" s="332" t="str">
        <f t="shared" si="57"/>
        <v/>
      </c>
      <c r="F1256" s="295" t="str">
        <f t="shared" si="58"/>
        <v>否</v>
      </c>
      <c r="G1256" s="160" t="str">
        <f t="shared" si="59"/>
        <v>项</v>
      </c>
    </row>
    <row r="1257" ht="36" hidden="1" customHeight="1" spans="1:7">
      <c r="A1257" s="474">
        <v>2220303</v>
      </c>
      <c r="B1257" s="327" t="s">
        <v>1090</v>
      </c>
      <c r="C1257" s="395">
        <f>VLOOKUP(A1257,'[3]23'!$A:$C,3,FALSE)</f>
        <v>0</v>
      </c>
      <c r="D1257" s="395">
        <f>VLOOKUP(A1257,'[3]23'!$A:$F,6,FALSE)</f>
        <v>0</v>
      </c>
      <c r="E1257" s="332" t="str">
        <f t="shared" si="57"/>
        <v/>
      </c>
      <c r="F1257" s="295" t="str">
        <f t="shared" si="58"/>
        <v>否</v>
      </c>
      <c r="G1257" s="160" t="str">
        <f t="shared" si="59"/>
        <v>项</v>
      </c>
    </row>
    <row r="1258" ht="36" hidden="1" customHeight="1" spans="1:7">
      <c r="A1258" s="474">
        <v>2220304</v>
      </c>
      <c r="B1258" s="327" t="s">
        <v>1091</v>
      </c>
      <c r="C1258" s="395">
        <f>VLOOKUP(A1258,'[3]23'!$A:$C,3,FALSE)</f>
        <v>0</v>
      </c>
      <c r="D1258" s="395">
        <f>VLOOKUP(A1258,'[3]23'!$A:$F,6,FALSE)</f>
        <v>0</v>
      </c>
      <c r="E1258" s="332" t="str">
        <f t="shared" si="57"/>
        <v/>
      </c>
      <c r="F1258" s="295" t="str">
        <f t="shared" si="58"/>
        <v>否</v>
      </c>
      <c r="G1258" s="160" t="str">
        <f t="shared" si="59"/>
        <v>项</v>
      </c>
    </row>
    <row r="1259" ht="36" hidden="1" customHeight="1" spans="1:7">
      <c r="A1259" s="476">
        <v>2220305</v>
      </c>
      <c r="B1259" s="491" t="s">
        <v>1092</v>
      </c>
      <c r="C1259" s="395">
        <f>VLOOKUP(A1259,'[3]23'!$A:$C,3,FALSE)</f>
        <v>0</v>
      </c>
      <c r="D1259" s="395">
        <f>VLOOKUP(A1259,'[3]23'!$A:$F,6,FALSE)</f>
        <v>0</v>
      </c>
      <c r="E1259" s="332" t="str">
        <f t="shared" si="57"/>
        <v/>
      </c>
      <c r="F1259" s="295" t="str">
        <f t="shared" si="58"/>
        <v>否</v>
      </c>
      <c r="G1259" s="160" t="str">
        <f t="shared" si="59"/>
        <v>项</v>
      </c>
    </row>
    <row r="1260" ht="36" hidden="1" customHeight="1" spans="1:7">
      <c r="A1260" s="474">
        <v>2220399</v>
      </c>
      <c r="B1260" s="327" t="s">
        <v>1093</v>
      </c>
      <c r="C1260" s="395">
        <f>VLOOKUP(A1260,'[3]23'!$A:$C,3,FALSE)</f>
        <v>0</v>
      </c>
      <c r="D1260" s="395">
        <f>VLOOKUP(A1260,'[3]23'!$A:$F,6,FALSE)</f>
        <v>0</v>
      </c>
      <c r="E1260" s="332" t="str">
        <f t="shared" si="57"/>
        <v/>
      </c>
      <c r="F1260" s="295" t="str">
        <f t="shared" si="58"/>
        <v>否</v>
      </c>
      <c r="G1260" s="160" t="str">
        <f t="shared" si="59"/>
        <v>项</v>
      </c>
    </row>
    <row r="1261" ht="36" hidden="1" customHeight="1" spans="1:7">
      <c r="A1261" s="472">
        <v>22204</v>
      </c>
      <c r="B1261" s="323" t="s">
        <v>1094</v>
      </c>
      <c r="C1261" s="395">
        <f>VLOOKUP(A1261,'[3]23'!$A:$C,3,FALSE)</f>
        <v>0</v>
      </c>
      <c r="D1261" s="395">
        <f>VLOOKUP(A1261,'[3]23'!$A:$F,6,FALSE)</f>
        <v>0</v>
      </c>
      <c r="E1261" s="332" t="str">
        <f t="shared" si="57"/>
        <v/>
      </c>
      <c r="F1261" s="295" t="str">
        <f t="shared" si="58"/>
        <v>否</v>
      </c>
      <c r="G1261" s="160" t="str">
        <f t="shared" si="59"/>
        <v>款</v>
      </c>
    </row>
    <row r="1262" ht="36" hidden="1" customHeight="1" spans="1:7">
      <c r="A1262" s="474">
        <v>2220401</v>
      </c>
      <c r="B1262" s="327" t="s">
        <v>1095</v>
      </c>
      <c r="C1262" s="395">
        <f>VLOOKUP(A1262,'[3]23'!$A:$C,3,FALSE)</f>
        <v>0</v>
      </c>
      <c r="D1262" s="395">
        <f>VLOOKUP(A1262,'[3]23'!$A:$F,6,FALSE)</f>
        <v>0</v>
      </c>
      <c r="E1262" s="332" t="str">
        <f t="shared" si="57"/>
        <v/>
      </c>
      <c r="F1262" s="295" t="str">
        <f t="shared" si="58"/>
        <v>否</v>
      </c>
      <c r="G1262" s="160" t="str">
        <f t="shared" si="59"/>
        <v>项</v>
      </c>
    </row>
    <row r="1263" ht="36" hidden="1" customHeight="1" spans="1:7">
      <c r="A1263" s="474">
        <v>2220402</v>
      </c>
      <c r="B1263" s="327" t="s">
        <v>1096</v>
      </c>
      <c r="C1263" s="395">
        <f>VLOOKUP(A1263,'[3]23'!$A:$C,3,FALSE)</f>
        <v>0</v>
      </c>
      <c r="D1263" s="395">
        <f>VLOOKUP(A1263,'[3]23'!$A:$F,6,FALSE)</f>
        <v>0</v>
      </c>
      <c r="E1263" s="332" t="str">
        <f t="shared" si="57"/>
        <v/>
      </c>
      <c r="F1263" s="295" t="str">
        <f t="shared" si="58"/>
        <v>否</v>
      </c>
      <c r="G1263" s="160" t="str">
        <f t="shared" si="59"/>
        <v>项</v>
      </c>
    </row>
    <row r="1264" ht="36" hidden="1" customHeight="1" spans="1:7">
      <c r="A1264" s="474">
        <v>2220403</v>
      </c>
      <c r="B1264" s="327" t="s">
        <v>1097</v>
      </c>
      <c r="C1264" s="395">
        <f>VLOOKUP(A1264,'[3]23'!$A:$C,3,FALSE)</f>
        <v>0</v>
      </c>
      <c r="D1264" s="395">
        <f>VLOOKUP(A1264,'[3]23'!$A:$F,6,FALSE)</f>
        <v>0</v>
      </c>
      <c r="E1264" s="332" t="str">
        <f t="shared" si="57"/>
        <v/>
      </c>
      <c r="F1264" s="295" t="str">
        <f t="shared" si="58"/>
        <v>否</v>
      </c>
      <c r="G1264" s="160" t="str">
        <f t="shared" si="59"/>
        <v>项</v>
      </c>
    </row>
    <row r="1265" ht="36" hidden="1" customHeight="1" spans="1:7">
      <c r="A1265" s="474">
        <v>2220404</v>
      </c>
      <c r="B1265" s="327" t="s">
        <v>1098</v>
      </c>
      <c r="C1265" s="395">
        <f>VLOOKUP(A1265,'[3]23'!$A:$C,3,FALSE)</f>
        <v>0</v>
      </c>
      <c r="D1265" s="395">
        <f>VLOOKUP(A1265,'[3]23'!$A:$F,6,FALSE)</f>
        <v>0</v>
      </c>
      <c r="E1265" s="332" t="str">
        <f t="shared" si="57"/>
        <v/>
      </c>
      <c r="F1265" s="295" t="str">
        <f t="shared" si="58"/>
        <v>否</v>
      </c>
      <c r="G1265" s="160" t="str">
        <f t="shared" si="59"/>
        <v>项</v>
      </c>
    </row>
    <row r="1266" ht="36" hidden="1" customHeight="1" spans="1:7">
      <c r="A1266" s="474">
        <v>2220499</v>
      </c>
      <c r="B1266" s="327" t="s">
        <v>1099</v>
      </c>
      <c r="C1266" s="395">
        <f>VLOOKUP(A1266,'[3]23'!$A:$C,3,FALSE)</f>
        <v>0</v>
      </c>
      <c r="D1266" s="395">
        <f>VLOOKUP(A1266,'[3]23'!$A:$F,6,FALSE)</f>
        <v>0</v>
      </c>
      <c r="E1266" s="332" t="str">
        <f t="shared" si="57"/>
        <v/>
      </c>
      <c r="F1266" s="295" t="str">
        <f t="shared" si="58"/>
        <v>否</v>
      </c>
      <c r="G1266" s="160" t="str">
        <f t="shared" si="59"/>
        <v>项</v>
      </c>
    </row>
    <row r="1267" ht="36" hidden="1" customHeight="1" spans="1:7">
      <c r="A1267" s="472">
        <v>22205</v>
      </c>
      <c r="B1267" s="323" t="s">
        <v>1100</v>
      </c>
      <c r="C1267" s="395">
        <f>VLOOKUP(A1267,'[3]23'!$A:$C,3,FALSE)</f>
        <v>0</v>
      </c>
      <c r="D1267" s="395">
        <f>VLOOKUP(A1267,'[3]23'!$A:$F,6,FALSE)</f>
        <v>0</v>
      </c>
      <c r="E1267" s="332" t="str">
        <f t="shared" si="57"/>
        <v/>
      </c>
      <c r="F1267" s="295" t="str">
        <f t="shared" si="58"/>
        <v>否</v>
      </c>
      <c r="G1267" s="160" t="str">
        <f t="shared" si="59"/>
        <v>款</v>
      </c>
    </row>
    <row r="1268" ht="36" hidden="1" customHeight="1" spans="1:7">
      <c r="A1268" s="474">
        <v>2220501</v>
      </c>
      <c r="B1268" s="327" t="s">
        <v>1101</v>
      </c>
      <c r="C1268" s="395">
        <f>VLOOKUP(A1268,'[3]23'!$A:$C,3,FALSE)</f>
        <v>0</v>
      </c>
      <c r="D1268" s="395">
        <f>VLOOKUP(A1268,'[3]23'!$A:$F,6,FALSE)</f>
        <v>0</v>
      </c>
      <c r="E1268" s="332" t="str">
        <f t="shared" si="57"/>
        <v/>
      </c>
      <c r="F1268" s="295" t="str">
        <f t="shared" si="58"/>
        <v>否</v>
      </c>
      <c r="G1268" s="160" t="str">
        <f t="shared" si="59"/>
        <v>项</v>
      </c>
    </row>
    <row r="1269" ht="36" hidden="1" customHeight="1" spans="1:7">
      <c r="A1269" s="474">
        <v>2220502</v>
      </c>
      <c r="B1269" s="327" t="s">
        <v>1102</v>
      </c>
      <c r="C1269" s="395">
        <f>VLOOKUP(A1269,'[3]23'!$A:$C,3,FALSE)</f>
        <v>0</v>
      </c>
      <c r="D1269" s="395">
        <f>VLOOKUP(A1269,'[3]23'!$A:$F,6,FALSE)</f>
        <v>0</v>
      </c>
      <c r="E1269" s="332" t="str">
        <f t="shared" si="57"/>
        <v/>
      </c>
      <c r="F1269" s="295" t="str">
        <f t="shared" si="58"/>
        <v>否</v>
      </c>
      <c r="G1269" s="160" t="str">
        <f t="shared" si="59"/>
        <v>项</v>
      </c>
    </row>
    <row r="1270" ht="36" hidden="1" customHeight="1" spans="1:7">
      <c r="A1270" s="474">
        <v>2220503</v>
      </c>
      <c r="B1270" s="327" t="s">
        <v>1103</v>
      </c>
      <c r="C1270" s="395">
        <f>VLOOKUP(A1270,'[3]23'!$A:$C,3,FALSE)</f>
        <v>0</v>
      </c>
      <c r="D1270" s="395">
        <f>VLOOKUP(A1270,'[3]23'!$A:$F,6,FALSE)</f>
        <v>0</v>
      </c>
      <c r="E1270" s="332" t="str">
        <f t="shared" si="57"/>
        <v/>
      </c>
      <c r="F1270" s="295" t="str">
        <f t="shared" si="58"/>
        <v>否</v>
      </c>
      <c r="G1270" s="160" t="str">
        <f t="shared" si="59"/>
        <v>项</v>
      </c>
    </row>
    <row r="1271" ht="36" hidden="1" customHeight="1" spans="1:7">
      <c r="A1271" s="474">
        <v>2220504</v>
      </c>
      <c r="B1271" s="327" t="s">
        <v>1104</v>
      </c>
      <c r="C1271" s="395">
        <f>VLOOKUP(A1271,'[3]23'!$A:$C,3,FALSE)</f>
        <v>0</v>
      </c>
      <c r="D1271" s="395">
        <f>VLOOKUP(A1271,'[3]23'!$A:$F,6,FALSE)</f>
        <v>0</v>
      </c>
      <c r="E1271" s="332" t="str">
        <f t="shared" si="57"/>
        <v/>
      </c>
      <c r="F1271" s="295" t="str">
        <f t="shared" si="58"/>
        <v>否</v>
      </c>
      <c r="G1271" s="160" t="str">
        <f t="shared" si="59"/>
        <v>项</v>
      </c>
    </row>
    <row r="1272" ht="36" hidden="1" customHeight="1" spans="1:7">
      <c r="A1272" s="474">
        <v>2220505</v>
      </c>
      <c r="B1272" s="327" t="s">
        <v>1105</v>
      </c>
      <c r="C1272" s="395">
        <f>VLOOKUP(A1272,'[3]23'!$A:$C,3,FALSE)</f>
        <v>0</v>
      </c>
      <c r="D1272" s="395">
        <f>VLOOKUP(A1272,'[3]23'!$A:$F,6,FALSE)</f>
        <v>0</v>
      </c>
      <c r="E1272" s="332" t="str">
        <f t="shared" si="57"/>
        <v/>
      </c>
      <c r="F1272" s="295" t="str">
        <f t="shared" si="58"/>
        <v>否</v>
      </c>
      <c r="G1272" s="160" t="str">
        <f t="shared" si="59"/>
        <v>项</v>
      </c>
    </row>
    <row r="1273" ht="36" hidden="1" customHeight="1" spans="1:7">
      <c r="A1273" s="474">
        <v>2220506</v>
      </c>
      <c r="B1273" s="327" t="s">
        <v>1106</v>
      </c>
      <c r="C1273" s="395">
        <f>VLOOKUP(A1273,'[3]23'!$A:$C,3,FALSE)</f>
        <v>0</v>
      </c>
      <c r="D1273" s="395">
        <f>VLOOKUP(A1273,'[3]23'!$A:$F,6,FALSE)</f>
        <v>0</v>
      </c>
      <c r="E1273" s="332" t="str">
        <f t="shared" si="57"/>
        <v/>
      </c>
      <c r="F1273" s="295" t="str">
        <f t="shared" si="58"/>
        <v>否</v>
      </c>
      <c r="G1273" s="160" t="str">
        <f t="shared" si="59"/>
        <v>项</v>
      </c>
    </row>
    <row r="1274" ht="36" hidden="1" customHeight="1" spans="1:7">
      <c r="A1274" s="474">
        <v>2220507</v>
      </c>
      <c r="B1274" s="327" t="s">
        <v>1107</v>
      </c>
      <c r="C1274" s="395">
        <f>VLOOKUP(A1274,'[3]23'!$A:$C,3,FALSE)</f>
        <v>0</v>
      </c>
      <c r="D1274" s="395">
        <f>VLOOKUP(A1274,'[3]23'!$A:$F,6,FALSE)</f>
        <v>0</v>
      </c>
      <c r="E1274" s="332" t="str">
        <f t="shared" si="57"/>
        <v/>
      </c>
      <c r="F1274" s="295" t="str">
        <f t="shared" si="58"/>
        <v>否</v>
      </c>
      <c r="G1274" s="160" t="str">
        <f t="shared" si="59"/>
        <v>项</v>
      </c>
    </row>
    <row r="1275" ht="36" hidden="1" customHeight="1" spans="1:7">
      <c r="A1275" s="474">
        <v>2220508</v>
      </c>
      <c r="B1275" s="327" t="s">
        <v>1108</v>
      </c>
      <c r="C1275" s="395">
        <f>VLOOKUP(A1275,'[3]23'!$A:$C,3,FALSE)</f>
        <v>0</v>
      </c>
      <c r="D1275" s="395">
        <f>VLOOKUP(A1275,'[3]23'!$A:$F,6,FALSE)</f>
        <v>0</v>
      </c>
      <c r="E1275" s="332" t="str">
        <f t="shared" si="57"/>
        <v/>
      </c>
      <c r="F1275" s="295" t="str">
        <f t="shared" si="58"/>
        <v>否</v>
      </c>
      <c r="G1275" s="160" t="str">
        <f t="shared" si="59"/>
        <v>项</v>
      </c>
    </row>
    <row r="1276" ht="36" hidden="1" customHeight="1" spans="1:7">
      <c r="A1276" s="474">
        <v>2220509</v>
      </c>
      <c r="B1276" s="327" t="s">
        <v>1109</v>
      </c>
      <c r="C1276" s="395">
        <f>VLOOKUP(A1276,'[3]23'!$A:$C,3,FALSE)</f>
        <v>0</v>
      </c>
      <c r="D1276" s="395">
        <f>VLOOKUP(A1276,'[3]23'!$A:$F,6,FALSE)</f>
        <v>0</v>
      </c>
      <c r="E1276" s="332" t="str">
        <f t="shared" si="57"/>
        <v/>
      </c>
      <c r="F1276" s="295" t="str">
        <f t="shared" si="58"/>
        <v>否</v>
      </c>
      <c r="G1276" s="160" t="str">
        <f t="shared" si="59"/>
        <v>项</v>
      </c>
    </row>
    <row r="1277" ht="36" hidden="1" customHeight="1" spans="1:7">
      <c r="A1277" s="474">
        <v>2220510</v>
      </c>
      <c r="B1277" s="327" t="s">
        <v>1110</v>
      </c>
      <c r="C1277" s="395">
        <f>VLOOKUP(A1277,'[3]23'!$A:$C,3,FALSE)</f>
        <v>0</v>
      </c>
      <c r="D1277" s="395">
        <f>VLOOKUP(A1277,'[3]23'!$A:$F,6,FALSE)</f>
        <v>0</v>
      </c>
      <c r="E1277" s="332" t="str">
        <f t="shared" si="57"/>
        <v/>
      </c>
      <c r="F1277" s="295" t="str">
        <f t="shared" si="58"/>
        <v>否</v>
      </c>
      <c r="G1277" s="160" t="str">
        <f t="shared" si="59"/>
        <v>项</v>
      </c>
    </row>
    <row r="1278" ht="36" hidden="1" customHeight="1" spans="1:7">
      <c r="A1278" s="327">
        <v>2220511</v>
      </c>
      <c r="B1278" s="327" t="s">
        <v>1111</v>
      </c>
      <c r="C1278" s="395">
        <f>VLOOKUP(A1278,'[3]23'!$A:$C,3,FALSE)</f>
        <v>0</v>
      </c>
      <c r="D1278" s="395">
        <f>VLOOKUP(A1278,'[3]23'!$A:$F,6,FALSE)</f>
        <v>0</v>
      </c>
      <c r="E1278" s="332" t="str">
        <f t="shared" si="57"/>
        <v/>
      </c>
      <c r="F1278" s="295" t="str">
        <f t="shared" si="58"/>
        <v>否</v>
      </c>
      <c r="G1278" s="160" t="str">
        <f t="shared" si="59"/>
        <v>项</v>
      </c>
    </row>
    <row r="1279" ht="36" hidden="1" customHeight="1" spans="1:7">
      <c r="A1279" s="474">
        <v>2220599</v>
      </c>
      <c r="B1279" s="327" t="s">
        <v>1112</v>
      </c>
      <c r="C1279" s="395">
        <f>VLOOKUP(A1279,'[3]23'!$A:$C,3,FALSE)</f>
        <v>0</v>
      </c>
      <c r="D1279" s="395">
        <f>VLOOKUP(A1279,'[3]23'!$A:$F,6,FALSE)</f>
        <v>0</v>
      </c>
      <c r="E1279" s="332" t="str">
        <f t="shared" si="57"/>
        <v/>
      </c>
      <c r="F1279" s="295" t="str">
        <f t="shared" si="58"/>
        <v>否</v>
      </c>
      <c r="G1279" s="160" t="str">
        <f t="shared" si="59"/>
        <v>项</v>
      </c>
    </row>
    <row r="1280" ht="36" hidden="1" customHeight="1" spans="1:7">
      <c r="A1280" s="488" t="s">
        <v>1113</v>
      </c>
      <c r="B1280" s="479" t="s">
        <v>277</v>
      </c>
      <c r="C1280" s="395">
        <f>VLOOKUP(A1280,'[3]23'!$A:$C,3,FALSE)</f>
        <v>0</v>
      </c>
      <c r="D1280" s="395">
        <f>VLOOKUP(A1280,'[3]23'!$A:$F,6,FALSE)</f>
        <v>0</v>
      </c>
      <c r="E1280" s="332" t="str">
        <f t="shared" si="57"/>
        <v/>
      </c>
      <c r="F1280" s="295" t="str">
        <f t="shared" si="58"/>
        <v>否</v>
      </c>
      <c r="G1280" s="160" t="str">
        <f t="shared" si="59"/>
        <v>项</v>
      </c>
    </row>
    <row r="1281" ht="36" customHeight="1" spans="1:7">
      <c r="A1281" s="472">
        <v>224</v>
      </c>
      <c r="B1281" s="323" t="s">
        <v>111</v>
      </c>
      <c r="C1281" s="473">
        <f>VLOOKUP(A1281,'[3]23'!$A:$C,3,FALSE)</f>
        <v>1913</v>
      </c>
      <c r="D1281" s="473">
        <f>VLOOKUP(A1281,'[3]23'!$A:$F,6,FALSE)</f>
        <v>1563</v>
      </c>
      <c r="E1281" s="333">
        <f t="shared" si="57"/>
        <v>-0.183</v>
      </c>
      <c r="F1281" s="295" t="str">
        <f t="shared" si="58"/>
        <v>是</v>
      </c>
      <c r="G1281" s="160" t="str">
        <f t="shared" si="59"/>
        <v>类</v>
      </c>
    </row>
    <row r="1282" ht="36" customHeight="1" spans="1:7">
      <c r="A1282" s="472">
        <v>22401</v>
      </c>
      <c r="B1282" s="323" t="s">
        <v>1114</v>
      </c>
      <c r="C1282" s="473">
        <f>VLOOKUP(A1282,'[3]23'!$A:$C,3,FALSE)</f>
        <v>468</v>
      </c>
      <c r="D1282" s="473">
        <f>VLOOKUP(A1282,'[3]23'!$A:$F,6,FALSE)</f>
        <v>460</v>
      </c>
      <c r="E1282" s="333">
        <f t="shared" si="57"/>
        <v>-0.0171</v>
      </c>
      <c r="F1282" s="295" t="str">
        <f t="shared" si="58"/>
        <v>是</v>
      </c>
      <c r="G1282" s="160" t="str">
        <f t="shared" si="59"/>
        <v>款</v>
      </c>
    </row>
    <row r="1283" ht="36" customHeight="1" spans="1:7">
      <c r="A1283" s="474">
        <v>2240101</v>
      </c>
      <c r="B1283" s="327" t="s">
        <v>137</v>
      </c>
      <c r="C1283" s="473">
        <f>VLOOKUP(A1283,'[3]23'!$A:$C,3,FALSE)</f>
        <v>377</v>
      </c>
      <c r="D1283" s="473">
        <f>VLOOKUP(A1283,'[3]23'!$A:$F,6,FALSE)</f>
        <v>369</v>
      </c>
      <c r="E1283" s="333">
        <f t="shared" si="57"/>
        <v>-0.0212</v>
      </c>
      <c r="F1283" s="295" t="str">
        <f t="shared" si="58"/>
        <v>是</v>
      </c>
      <c r="G1283" s="160" t="str">
        <f t="shared" si="59"/>
        <v>项</v>
      </c>
    </row>
    <row r="1284" ht="36" customHeight="1" spans="1:7">
      <c r="A1284" s="474">
        <v>2240102</v>
      </c>
      <c r="B1284" s="327" t="s">
        <v>138</v>
      </c>
      <c r="C1284" s="473">
        <f>VLOOKUP(A1284,'[3]23'!$A:$C,3,FALSE)</f>
        <v>71</v>
      </c>
      <c r="D1284" s="473">
        <f>VLOOKUP(A1284,'[3]23'!$A:$F,6,FALSE)</f>
        <v>71</v>
      </c>
      <c r="E1284" s="333">
        <f t="shared" ref="E1284:E1347" si="60">IFERROR(D1284/C1284-1,"")</f>
        <v>0</v>
      </c>
      <c r="F1284" s="295" t="str">
        <f t="shared" ref="F1284:F1347" si="61">IF(LEN(A1284)=3,"是",IF(B1284&lt;&gt;"",IF(SUM(C1284:D1284)&lt;&gt;0,"是","否"),"是"))</f>
        <v>是</v>
      </c>
      <c r="G1284" s="160" t="str">
        <f t="shared" ref="G1284:G1347" si="62">IF(LEN(A1284)=3,"类",IF(LEN(A1284)=5,"款","项"))</f>
        <v>项</v>
      </c>
    </row>
    <row r="1285" ht="36" hidden="1" customHeight="1" spans="1:7">
      <c r="A1285" s="474">
        <v>2240103</v>
      </c>
      <c r="B1285" s="327" t="s">
        <v>139</v>
      </c>
      <c r="C1285" s="395">
        <f>VLOOKUP(A1285,'[3]23'!$A:$C,3,FALSE)</f>
        <v>0</v>
      </c>
      <c r="D1285" s="395">
        <f>VLOOKUP(A1285,'[3]23'!$A:$F,6,FALSE)</f>
        <v>0</v>
      </c>
      <c r="E1285" s="332" t="str">
        <f t="shared" si="60"/>
        <v/>
      </c>
      <c r="F1285" s="295" t="str">
        <f t="shared" si="61"/>
        <v>否</v>
      </c>
      <c r="G1285" s="160" t="str">
        <f t="shared" si="62"/>
        <v>项</v>
      </c>
    </row>
    <row r="1286" ht="36" hidden="1" customHeight="1" spans="1:7">
      <c r="A1286" s="474">
        <v>2240104</v>
      </c>
      <c r="B1286" s="327" t="s">
        <v>1115</v>
      </c>
      <c r="C1286" s="395">
        <f>VLOOKUP(A1286,'[3]23'!$A:$C,3,FALSE)</f>
        <v>0</v>
      </c>
      <c r="D1286" s="395">
        <f>VLOOKUP(A1286,'[3]23'!$A:$F,6,FALSE)</f>
        <v>0</v>
      </c>
      <c r="E1286" s="332" t="str">
        <f t="shared" si="60"/>
        <v/>
      </c>
      <c r="F1286" s="295" t="str">
        <f t="shared" si="61"/>
        <v>否</v>
      </c>
      <c r="G1286" s="160" t="str">
        <f t="shared" si="62"/>
        <v>项</v>
      </c>
    </row>
    <row r="1287" ht="36" hidden="1" customHeight="1" spans="1:7">
      <c r="A1287" s="474">
        <v>2240105</v>
      </c>
      <c r="B1287" s="327" t="s">
        <v>1116</v>
      </c>
      <c r="C1287" s="395">
        <f>VLOOKUP(A1287,'[3]23'!$A:$C,3,FALSE)</f>
        <v>0</v>
      </c>
      <c r="D1287" s="395">
        <f>VLOOKUP(A1287,'[3]23'!$A:$F,6,FALSE)</f>
        <v>0</v>
      </c>
      <c r="E1287" s="332" t="str">
        <f t="shared" si="60"/>
        <v/>
      </c>
      <c r="F1287" s="295" t="str">
        <f t="shared" si="61"/>
        <v>否</v>
      </c>
      <c r="G1287" s="160" t="str">
        <f t="shared" si="62"/>
        <v>项</v>
      </c>
    </row>
    <row r="1288" ht="36" customHeight="1" spans="1:7">
      <c r="A1288" s="474">
        <v>2240106</v>
      </c>
      <c r="B1288" s="327" t="s">
        <v>1117</v>
      </c>
      <c r="C1288" s="473">
        <f>VLOOKUP(A1288,'[3]23'!$A:$C,3,FALSE)</f>
        <v>20</v>
      </c>
      <c r="D1288" s="473">
        <f>VLOOKUP(A1288,'[3]23'!$A:$F,6,FALSE)</f>
        <v>20</v>
      </c>
      <c r="E1288" s="333">
        <f t="shared" si="60"/>
        <v>0</v>
      </c>
      <c r="F1288" s="295" t="str">
        <f t="shared" si="61"/>
        <v>是</v>
      </c>
      <c r="G1288" s="160" t="str">
        <f t="shared" si="62"/>
        <v>项</v>
      </c>
    </row>
    <row r="1289" ht="36" hidden="1" customHeight="1" spans="1:7">
      <c r="A1289" s="474">
        <v>2240107</v>
      </c>
      <c r="B1289" s="327" t="s">
        <v>1118</v>
      </c>
      <c r="C1289" s="395">
        <f>VLOOKUP(A1289,'[3]23'!$A:$C,3,FALSE)</f>
        <v>0</v>
      </c>
      <c r="D1289" s="395">
        <f>VLOOKUP(A1289,'[3]23'!$A:$F,6,FALSE)</f>
        <v>0</v>
      </c>
      <c r="E1289" s="332" t="str">
        <f t="shared" si="60"/>
        <v/>
      </c>
      <c r="F1289" s="295" t="str">
        <f t="shared" si="61"/>
        <v>否</v>
      </c>
      <c r="G1289" s="160" t="str">
        <f t="shared" si="62"/>
        <v>项</v>
      </c>
    </row>
    <row r="1290" ht="36" hidden="1" customHeight="1" spans="1:7">
      <c r="A1290" s="474">
        <v>2240108</v>
      </c>
      <c r="B1290" s="327" t="s">
        <v>1119</v>
      </c>
      <c r="C1290" s="395">
        <f>VLOOKUP(A1290,'[3]23'!$A:$C,3,FALSE)</f>
        <v>0</v>
      </c>
      <c r="D1290" s="395">
        <f>VLOOKUP(A1290,'[3]23'!$A:$F,6,FALSE)</f>
        <v>0</v>
      </c>
      <c r="E1290" s="332" t="str">
        <f t="shared" si="60"/>
        <v/>
      </c>
      <c r="F1290" s="295" t="str">
        <f t="shared" si="61"/>
        <v>否</v>
      </c>
      <c r="G1290" s="160" t="str">
        <f t="shared" si="62"/>
        <v>项</v>
      </c>
    </row>
    <row r="1291" ht="36" hidden="1" customHeight="1" spans="1:7">
      <c r="A1291" s="474">
        <v>2240109</v>
      </c>
      <c r="B1291" s="327" t="s">
        <v>1120</v>
      </c>
      <c r="C1291" s="395">
        <f>VLOOKUP(A1291,'[3]23'!$A:$C,3,FALSE)</f>
        <v>0</v>
      </c>
      <c r="D1291" s="395">
        <f>VLOOKUP(A1291,'[3]23'!$A:$F,6,FALSE)</f>
        <v>0</v>
      </c>
      <c r="E1291" s="332" t="str">
        <f t="shared" si="60"/>
        <v/>
      </c>
      <c r="F1291" s="295" t="str">
        <f t="shared" si="61"/>
        <v>否</v>
      </c>
      <c r="G1291" s="160" t="str">
        <f t="shared" si="62"/>
        <v>项</v>
      </c>
    </row>
    <row r="1292" ht="36" hidden="1" customHeight="1" spans="1:7">
      <c r="A1292" s="474">
        <v>2240150</v>
      </c>
      <c r="B1292" s="327" t="s">
        <v>146</v>
      </c>
      <c r="C1292" s="395">
        <f>VLOOKUP(A1292,'[3]23'!$A:$C,3,FALSE)</f>
        <v>0</v>
      </c>
      <c r="D1292" s="395">
        <f>VLOOKUP(A1292,'[3]23'!$A:$F,6,FALSE)</f>
        <v>0</v>
      </c>
      <c r="E1292" s="332" t="str">
        <f t="shared" si="60"/>
        <v/>
      </c>
      <c r="F1292" s="295" t="str">
        <f t="shared" si="61"/>
        <v>否</v>
      </c>
      <c r="G1292" s="160" t="str">
        <f t="shared" si="62"/>
        <v>项</v>
      </c>
    </row>
    <row r="1293" ht="36" hidden="1" customHeight="1" spans="1:7">
      <c r="A1293" s="474">
        <v>2240199</v>
      </c>
      <c r="B1293" s="327" t="s">
        <v>1121</v>
      </c>
      <c r="C1293" s="395">
        <f>VLOOKUP(A1293,'[3]23'!$A:$C,3,FALSE)</f>
        <v>0</v>
      </c>
      <c r="D1293" s="395">
        <f>VLOOKUP(A1293,'[3]23'!$A:$F,6,FALSE)</f>
        <v>0</v>
      </c>
      <c r="E1293" s="332" t="str">
        <f t="shared" si="60"/>
        <v/>
      </c>
      <c r="F1293" s="295" t="str">
        <f t="shared" si="61"/>
        <v>否</v>
      </c>
      <c r="G1293" s="160" t="str">
        <f t="shared" si="62"/>
        <v>项</v>
      </c>
    </row>
    <row r="1294" ht="36" customHeight="1" spans="1:7">
      <c r="A1294" s="472">
        <v>22402</v>
      </c>
      <c r="B1294" s="323" t="s">
        <v>1122</v>
      </c>
      <c r="C1294" s="473">
        <f>VLOOKUP(A1294,'[3]23'!$A:$C,3,FALSE)</f>
        <v>731</v>
      </c>
      <c r="D1294" s="473">
        <f>VLOOKUP(A1294,'[3]23'!$A:$F,6,FALSE)</f>
        <v>1026</v>
      </c>
      <c r="E1294" s="333">
        <f t="shared" si="60"/>
        <v>0.4036</v>
      </c>
      <c r="F1294" s="295" t="str">
        <f t="shared" si="61"/>
        <v>是</v>
      </c>
      <c r="G1294" s="160" t="str">
        <f t="shared" si="62"/>
        <v>款</v>
      </c>
    </row>
    <row r="1295" ht="36" hidden="1" customHeight="1" spans="1:7">
      <c r="A1295" s="474">
        <v>2240201</v>
      </c>
      <c r="B1295" s="327" t="s">
        <v>137</v>
      </c>
      <c r="C1295" s="395">
        <f>VLOOKUP(A1295,'[3]23'!$A:$C,3,FALSE)</f>
        <v>0</v>
      </c>
      <c r="D1295" s="395">
        <f>VLOOKUP(A1295,'[3]23'!$A:$F,6,FALSE)</f>
        <v>0</v>
      </c>
      <c r="E1295" s="332" t="str">
        <f t="shared" si="60"/>
        <v/>
      </c>
      <c r="F1295" s="295" t="str">
        <f t="shared" si="61"/>
        <v>否</v>
      </c>
      <c r="G1295" s="160" t="str">
        <f t="shared" si="62"/>
        <v>项</v>
      </c>
    </row>
    <row r="1296" ht="36" hidden="1" customHeight="1" spans="1:7">
      <c r="A1296" s="474">
        <v>2240202</v>
      </c>
      <c r="B1296" s="327" t="s">
        <v>138</v>
      </c>
      <c r="C1296" s="395">
        <f>VLOOKUP(A1296,'[3]23'!$A:$C,3,FALSE)</f>
        <v>0</v>
      </c>
      <c r="D1296" s="395">
        <f>VLOOKUP(A1296,'[3]23'!$A:$F,6,FALSE)</f>
        <v>0</v>
      </c>
      <c r="E1296" s="332" t="str">
        <f t="shared" si="60"/>
        <v/>
      </c>
      <c r="F1296" s="295" t="str">
        <f t="shared" si="61"/>
        <v>否</v>
      </c>
      <c r="G1296" s="160" t="str">
        <f t="shared" si="62"/>
        <v>项</v>
      </c>
    </row>
    <row r="1297" ht="36" hidden="1" customHeight="1" spans="1:7">
      <c r="A1297" s="474">
        <v>2240203</v>
      </c>
      <c r="B1297" s="327" t="s">
        <v>139</v>
      </c>
      <c r="C1297" s="395">
        <f>VLOOKUP(A1297,'[3]23'!$A:$C,3,FALSE)</f>
        <v>0</v>
      </c>
      <c r="D1297" s="395">
        <f>VLOOKUP(A1297,'[3]23'!$A:$F,6,FALSE)</f>
        <v>0</v>
      </c>
      <c r="E1297" s="332" t="str">
        <f t="shared" si="60"/>
        <v/>
      </c>
      <c r="F1297" s="295" t="str">
        <f t="shared" si="61"/>
        <v>否</v>
      </c>
      <c r="G1297" s="160" t="str">
        <f t="shared" si="62"/>
        <v>项</v>
      </c>
    </row>
    <row r="1298" ht="36" customHeight="1" spans="1:7">
      <c r="A1298" s="474">
        <v>2240204</v>
      </c>
      <c r="B1298" s="327" t="s">
        <v>1123</v>
      </c>
      <c r="C1298" s="473">
        <f>VLOOKUP(A1298,'[3]23'!$A:$C,3,FALSE)</f>
        <v>731</v>
      </c>
      <c r="D1298" s="473">
        <f>VLOOKUP(A1298,'[3]23'!$A:$F,6,FALSE)</f>
        <v>1026</v>
      </c>
      <c r="E1298" s="333">
        <f t="shared" si="60"/>
        <v>0.4036</v>
      </c>
      <c r="F1298" s="295" t="str">
        <f t="shared" si="61"/>
        <v>是</v>
      </c>
      <c r="G1298" s="160" t="str">
        <f t="shared" si="62"/>
        <v>项</v>
      </c>
    </row>
    <row r="1299" ht="36" hidden="1" customHeight="1" spans="1:7">
      <c r="A1299" s="474">
        <v>2240299</v>
      </c>
      <c r="B1299" s="327" t="s">
        <v>1124</v>
      </c>
      <c r="C1299" s="395">
        <f>VLOOKUP(A1299,'[3]23'!$A:$C,3,FALSE)</f>
        <v>0</v>
      </c>
      <c r="D1299" s="395">
        <f>VLOOKUP(A1299,'[3]23'!$A:$F,6,FALSE)</f>
        <v>0</v>
      </c>
      <c r="E1299" s="332" t="str">
        <f t="shared" si="60"/>
        <v/>
      </c>
      <c r="F1299" s="295" t="str">
        <f t="shared" si="61"/>
        <v>否</v>
      </c>
      <c r="G1299" s="160" t="str">
        <f t="shared" si="62"/>
        <v>项</v>
      </c>
    </row>
    <row r="1300" ht="36" hidden="1" customHeight="1" spans="1:7">
      <c r="A1300" s="472">
        <v>22403</v>
      </c>
      <c r="B1300" s="323" t="s">
        <v>1125</v>
      </c>
      <c r="C1300" s="395">
        <f>VLOOKUP(A1300,'[3]23'!$A:$C,3,FALSE)</f>
        <v>0</v>
      </c>
      <c r="D1300" s="395">
        <f>VLOOKUP(A1300,'[3]23'!$A:$F,6,FALSE)</f>
        <v>0</v>
      </c>
      <c r="E1300" s="332" t="str">
        <f t="shared" si="60"/>
        <v/>
      </c>
      <c r="F1300" s="295" t="str">
        <f t="shared" si="61"/>
        <v>否</v>
      </c>
      <c r="G1300" s="160" t="str">
        <f t="shared" si="62"/>
        <v>款</v>
      </c>
    </row>
    <row r="1301" ht="36" hidden="1" customHeight="1" spans="1:7">
      <c r="A1301" s="474">
        <v>2240301</v>
      </c>
      <c r="B1301" s="327" t="s">
        <v>137</v>
      </c>
      <c r="C1301" s="395">
        <f>VLOOKUP(A1301,'[3]23'!$A:$C,3,FALSE)</f>
        <v>0</v>
      </c>
      <c r="D1301" s="395">
        <f>VLOOKUP(A1301,'[3]23'!$A:$F,6,FALSE)</f>
        <v>0</v>
      </c>
      <c r="E1301" s="332" t="str">
        <f t="shared" si="60"/>
        <v/>
      </c>
      <c r="F1301" s="295" t="str">
        <f t="shared" si="61"/>
        <v>否</v>
      </c>
      <c r="G1301" s="160" t="str">
        <f t="shared" si="62"/>
        <v>项</v>
      </c>
    </row>
    <row r="1302" ht="36" hidden="1" customHeight="1" spans="1:7">
      <c r="A1302" s="474">
        <v>2240302</v>
      </c>
      <c r="B1302" s="327" t="s">
        <v>138</v>
      </c>
      <c r="C1302" s="395">
        <f>VLOOKUP(A1302,'[3]23'!$A:$C,3,FALSE)</f>
        <v>0</v>
      </c>
      <c r="D1302" s="395">
        <f>VLOOKUP(A1302,'[3]23'!$A:$F,6,FALSE)</f>
        <v>0</v>
      </c>
      <c r="E1302" s="332" t="str">
        <f t="shared" si="60"/>
        <v/>
      </c>
      <c r="F1302" s="295" t="str">
        <f t="shared" si="61"/>
        <v>否</v>
      </c>
      <c r="G1302" s="160" t="str">
        <f t="shared" si="62"/>
        <v>项</v>
      </c>
    </row>
    <row r="1303" ht="36" hidden="1" customHeight="1" spans="1:7">
      <c r="A1303" s="474">
        <v>2240303</v>
      </c>
      <c r="B1303" s="327" t="s">
        <v>139</v>
      </c>
      <c r="C1303" s="395">
        <f>VLOOKUP(A1303,'[3]23'!$A:$C,3,FALSE)</f>
        <v>0</v>
      </c>
      <c r="D1303" s="395">
        <f>VLOOKUP(A1303,'[3]23'!$A:$F,6,FALSE)</f>
        <v>0</v>
      </c>
      <c r="E1303" s="332" t="str">
        <f t="shared" si="60"/>
        <v/>
      </c>
      <c r="F1303" s="295" t="str">
        <f t="shared" si="61"/>
        <v>否</v>
      </c>
      <c r="G1303" s="160" t="str">
        <f t="shared" si="62"/>
        <v>项</v>
      </c>
    </row>
    <row r="1304" ht="36" hidden="1" customHeight="1" spans="1:7">
      <c r="A1304" s="474">
        <v>2240304</v>
      </c>
      <c r="B1304" s="327" t="s">
        <v>1126</v>
      </c>
      <c r="C1304" s="395">
        <f>VLOOKUP(A1304,'[3]23'!$A:$C,3,FALSE)</f>
        <v>0</v>
      </c>
      <c r="D1304" s="395">
        <f>VLOOKUP(A1304,'[3]23'!$A:$F,6,FALSE)</f>
        <v>0</v>
      </c>
      <c r="E1304" s="332" t="str">
        <f t="shared" si="60"/>
        <v/>
      </c>
      <c r="F1304" s="295" t="str">
        <f t="shared" si="61"/>
        <v>否</v>
      </c>
      <c r="G1304" s="160" t="str">
        <f t="shared" si="62"/>
        <v>项</v>
      </c>
    </row>
    <row r="1305" ht="36" hidden="1" customHeight="1" spans="1:7">
      <c r="A1305" s="474">
        <v>2240399</v>
      </c>
      <c r="B1305" s="327" t="s">
        <v>1127</v>
      </c>
      <c r="C1305" s="395">
        <f>VLOOKUP(A1305,'[3]23'!$A:$C,3,FALSE)</f>
        <v>0</v>
      </c>
      <c r="D1305" s="395">
        <f>VLOOKUP(A1305,'[3]23'!$A:$F,6,FALSE)</f>
        <v>0</v>
      </c>
      <c r="E1305" s="332" t="str">
        <f t="shared" si="60"/>
        <v/>
      </c>
      <c r="F1305" s="295" t="str">
        <f t="shared" si="61"/>
        <v>否</v>
      </c>
      <c r="G1305" s="160" t="str">
        <f t="shared" si="62"/>
        <v>项</v>
      </c>
    </row>
    <row r="1306" ht="36" hidden="1" customHeight="1" spans="1:7">
      <c r="A1306" s="472">
        <v>22404</v>
      </c>
      <c r="B1306" s="323" t="s">
        <v>1128</v>
      </c>
      <c r="C1306" s="395">
        <f>VLOOKUP(A1306,'[3]23'!$A:$C,3,FALSE)</f>
        <v>0</v>
      </c>
      <c r="D1306" s="395">
        <f>VLOOKUP(A1306,'[3]23'!$A:$F,6,FALSE)</f>
        <v>0</v>
      </c>
      <c r="E1306" s="332" t="str">
        <f t="shared" si="60"/>
        <v/>
      </c>
      <c r="F1306" s="295" t="str">
        <f t="shared" si="61"/>
        <v>否</v>
      </c>
      <c r="G1306" s="160" t="str">
        <f t="shared" si="62"/>
        <v>款</v>
      </c>
    </row>
    <row r="1307" ht="36" hidden="1" customHeight="1" spans="1:7">
      <c r="A1307" s="474">
        <v>2240401</v>
      </c>
      <c r="B1307" s="327" t="s">
        <v>137</v>
      </c>
      <c r="C1307" s="395">
        <f>VLOOKUP(A1307,'[3]23'!$A:$C,3,FALSE)</f>
        <v>0</v>
      </c>
      <c r="D1307" s="395">
        <f>VLOOKUP(A1307,'[3]23'!$A:$F,6,FALSE)</f>
        <v>0</v>
      </c>
      <c r="E1307" s="332" t="str">
        <f t="shared" si="60"/>
        <v/>
      </c>
      <c r="F1307" s="295" t="str">
        <f t="shared" si="61"/>
        <v>否</v>
      </c>
      <c r="G1307" s="160" t="str">
        <f t="shared" si="62"/>
        <v>项</v>
      </c>
    </row>
    <row r="1308" ht="36" hidden="1" customHeight="1" spans="1:7">
      <c r="A1308" s="474">
        <v>2240402</v>
      </c>
      <c r="B1308" s="327" t="s">
        <v>138</v>
      </c>
      <c r="C1308" s="395">
        <f>VLOOKUP(A1308,'[3]23'!$A:$C,3,FALSE)</f>
        <v>0</v>
      </c>
      <c r="D1308" s="395">
        <f>VLOOKUP(A1308,'[3]23'!$A:$F,6,FALSE)</f>
        <v>0</v>
      </c>
      <c r="E1308" s="332" t="str">
        <f t="shared" si="60"/>
        <v/>
      </c>
      <c r="F1308" s="295" t="str">
        <f t="shared" si="61"/>
        <v>否</v>
      </c>
      <c r="G1308" s="160" t="str">
        <f t="shared" si="62"/>
        <v>项</v>
      </c>
    </row>
    <row r="1309" ht="36" hidden="1" customHeight="1" spans="1:7">
      <c r="A1309" s="474">
        <v>2240403</v>
      </c>
      <c r="B1309" s="327" t="s">
        <v>139</v>
      </c>
      <c r="C1309" s="395">
        <f>VLOOKUP(A1309,'[3]23'!$A:$C,3,FALSE)</f>
        <v>0</v>
      </c>
      <c r="D1309" s="395">
        <f>VLOOKUP(A1309,'[3]23'!$A:$F,6,FALSE)</f>
        <v>0</v>
      </c>
      <c r="E1309" s="332" t="str">
        <f t="shared" si="60"/>
        <v/>
      </c>
      <c r="F1309" s="295" t="str">
        <f t="shared" si="61"/>
        <v>否</v>
      </c>
      <c r="G1309" s="160" t="str">
        <f t="shared" si="62"/>
        <v>项</v>
      </c>
    </row>
    <row r="1310" ht="36" hidden="1" customHeight="1" spans="1:7">
      <c r="A1310" s="474">
        <v>2240404</v>
      </c>
      <c r="B1310" s="327" t="s">
        <v>1129</v>
      </c>
      <c r="C1310" s="395">
        <f>VLOOKUP(A1310,'[3]23'!$A:$C,3,FALSE)</f>
        <v>0</v>
      </c>
      <c r="D1310" s="395">
        <f>VLOOKUP(A1310,'[3]23'!$A:$F,6,FALSE)</f>
        <v>0</v>
      </c>
      <c r="E1310" s="332" t="str">
        <f t="shared" si="60"/>
        <v/>
      </c>
      <c r="F1310" s="295" t="str">
        <f t="shared" si="61"/>
        <v>否</v>
      </c>
      <c r="G1310" s="160" t="str">
        <f t="shared" si="62"/>
        <v>项</v>
      </c>
    </row>
    <row r="1311" ht="36" hidden="1" customHeight="1" spans="1:7">
      <c r="A1311" s="474">
        <v>2240405</v>
      </c>
      <c r="B1311" s="327" t="s">
        <v>1130</v>
      </c>
      <c r="C1311" s="395">
        <f>VLOOKUP(A1311,'[3]23'!$A:$C,3,FALSE)</f>
        <v>0</v>
      </c>
      <c r="D1311" s="395">
        <f>VLOOKUP(A1311,'[3]23'!$A:$F,6,FALSE)</f>
        <v>0</v>
      </c>
      <c r="E1311" s="332" t="str">
        <f t="shared" si="60"/>
        <v/>
      </c>
      <c r="F1311" s="295" t="str">
        <f t="shared" si="61"/>
        <v>否</v>
      </c>
      <c r="G1311" s="160" t="str">
        <f t="shared" si="62"/>
        <v>项</v>
      </c>
    </row>
    <row r="1312" ht="36" hidden="1" customHeight="1" spans="1:7">
      <c r="A1312" s="474">
        <v>2240450</v>
      </c>
      <c r="B1312" s="327" t="s">
        <v>146</v>
      </c>
      <c r="C1312" s="395">
        <f>VLOOKUP(A1312,'[3]23'!$A:$C,3,FALSE)</f>
        <v>0</v>
      </c>
      <c r="D1312" s="395">
        <f>VLOOKUP(A1312,'[3]23'!$A:$F,6,FALSE)</f>
        <v>0</v>
      </c>
      <c r="E1312" s="332" t="str">
        <f t="shared" si="60"/>
        <v/>
      </c>
      <c r="F1312" s="295" t="str">
        <f t="shared" si="61"/>
        <v>否</v>
      </c>
      <c r="G1312" s="160" t="str">
        <f t="shared" si="62"/>
        <v>项</v>
      </c>
    </row>
    <row r="1313" ht="36" hidden="1" customHeight="1" spans="1:7">
      <c r="A1313" s="474">
        <v>2240499</v>
      </c>
      <c r="B1313" s="327" t="s">
        <v>1131</v>
      </c>
      <c r="C1313" s="395">
        <f>VLOOKUP(A1313,'[3]23'!$A:$C,3,FALSE)</f>
        <v>0</v>
      </c>
      <c r="D1313" s="395">
        <f>VLOOKUP(A1313,'[3]23'!$A:$F,6,FALSE)</f>
        <v>0</v>
      </c>
      <c r="E1313" s="332" t="str">
        <f t="shared" si="60"/>
        <v/>
      </c>
      <c r="F1313" s="295" t="str">
        <f t="shared" si="61"/>
        <v>否</v>
      </c>
      <c r="G1313" s="160" t="str">
        <f t="shared" si="62"/>
        <v>项</v>
      </c>
    </row>
    <row r="1314" ht="36" customHeight="1" spans="1:7">
      <c r="A1314" s="472">
        <v>22405</v>
      </c>
      <c r="B1314" s="323" t="s">
        <v>1132</v>
      </c>
      <c r="C1314" s="473">
        <f>VLOOKUP(A1314,'[3]23'!$A:$C,3,FALSE)</f>
        <v>106</v>
      </c>
      <c r="D1314" s="473">
        <f>VLOOKUP(A1314,'[3]23'!$A:$F,6,FALSE)</f>
        <v>97</v>
      </c>
      <c r="E1314" s="333">
        <f t="shared" si="60"/>
        <v>-0.0849</v>
      </c>
      <c r="F1314" s="295" t="str">
        <f t="shared" si="61"/>
        <v>是</v>
      </c>
      <c r="G1314" s="160" t="str">
        <f t="shared" si="62"/>
        <v>款</v>
      </c>
    </row>
    <row r="1315" ht="36" hidden="1" customHeight="1" spans="1:7">
      <c r="A1315" s="474">
        <v>2240501</v>
      </c>
      <c r="B1315" s="327" t="s">
        <v>137</v>
      </c>
      <c r="C1315" s="395">
        <f>VLOOKUP(A1315,'[3]23'!$A:$C,3,FALSE)</f>
        <v>0</v>
      </c>
      <c r="D1315" s="395">
        <f>VLOOKUP(A1315,'[3]23'!$A:$F,6,FALSE)</f>
        <v>0</v>
      </c>
      <c r="E1315" s="332" t="str">
        <f t="shared" si="60"/>
        <v/>
      </c>
      <c r="F1315" s="295" t="str">
        <f t="shared" si="61"/>
        <v>否</v>
      </c>
      <c r="G1315" s="160" t="str">
        <f t="shared" si="62"/>
        <v>项</v>
      </c>
    </row>
    <row r="1316" ht="36" hidden="1" customHeight="1" spans="1:7">
      <c r="A1316" s="474">
        <v>2240502</v>
      </c>
      <c r="B1316" s="327" t="s">
        <v>138</v>
      </c>
      <c r="C1316" s="395">
        <f>VLOOKUP(A1316,'[3]23'!$A:$C,3,FALSE)</f>
        <v>0</v>
      </c>
      <c r="D1316" s="395">
        <f>VLOOKUP(A1316,'[3]23'!$A:$F,6,FALSE)</f>
        <v>0</v>
      </c>
      <c r="E1316" s="332" t="str">
        <f t="shared" si="60"/>
        <v/>
      </c>
      <c r="F1316" s="295" t="str">
        <f t="shared" si="61"/>
        <v>否</v>
      </c>
      <c r="G1316" s="160" t="str">
        <f t="shared" si="62"/>
        <v>项</v>
      </c>
    </row>
    <row r="1317" ht="36" hidden="1" customHeight="1" spans="1:7">
      <c r="A1317" s="474">
        <v>2240503</v>
      </c>
      <c r="B1317" s="327" t="s">
        <v>139</v>
      </c>
      <c r="C1317" s="395">
        <f>VLOOKUP(A1317,'[3]23'!$A:$C,3,FALSE)</f>
        <v>0</v>
      </c>
      <c r="D1317" s="395">
        <f>VLOOKUP(A1317,'[3]23'!$A:$F,6,FALSE)</f>
        <v>0</v>
      </c>
      <c r="E1317" s="332" t="str">
        <f t="shared" si="60"/>
        <v/>
      </c>
      <c r="F1317" s="295" t="str">
        <f t="shared" si="61"/>
        <v>否</v>
      </c>
      <c r="G1317" s="160" t="str">
        <f t="shared" si="62"/>
        <v>项</v>
      </c>
    </row>
    <row r="1318" ht="36" hidden="1" customHeight="1" spans="1:7">
      <c r="A1318" s="474">
        <v>2240504</v>
      </c>
      <c r="B1318" s="327" t="s">
        <v>1133</v>
      </c>
      <c r="C1318" s="395">
        <f>VLOOKUP(A1318,'[3]23'!$A:$C,3,FALSE)</f>
        <v>0</v>
      </c>
      <c r="D1318" s="395">
        <f>VLOOKUP(A1318,'[3]23'!$A:$F,6,FALSE)</f>
        <v>0</v>
      </c>
      <c r="E1318" s="332" t="str">
        <f t="shared" si="60"/>
        <v/>
      </c>
      <c r="F1318" s="295" t="str">
        <f t="shared" si="61"/>
        <v>否</v>
      </c>
      <c r="G1318" s="160" t="str">
        <f t="shared" si="62"/>
        <v>项</v>
      </c>
    </row>
    <row r="1319" ht="36" customHeight="1" spans="1:7">
      <c r="A1319" s="474">
        <v>2240505</v>
      </c>
      <c r="B1319" s="327" t="s">
        <v>1134</v>
      </c>
      <c r="C1319" s="473">
        <f>VLOOKUP(A1319,'[3]23'!$A:$C,3,FALSE)</f>
        <v>1</v>
      </c>
      <c r="D1319" s="473">
        <f>VLOOKUP(A1319,'[3]23'!$A:$F,6,FALSE)</f>
        <v>1</v>
      </c>
      <c r="E1319" s="333">
        <f t="shared" si="60"/>
        <v>0</v>
      </c>
      <c r="F1319" s="295" t="str">
        <f t="shared" si="61"/>
        <v>是</v>
      </c>
      <c r="G1319" s="160" t="str">
        <f t="shared" si="62"/>
        <v>项</v>
      </c>
    </row>
    <row r="1320" ht="36" hidden="1" customHeight="1" spans="1:7">
      <c r="A1320" s="474">
        <v>2240506</v>
      </c>
      <c r="B1320" s="327" t="s">
        <v>1135</v>
      </c>
      <c r="C1320" s="395">
        <f>VLOOKUP(A1320,'[3]23'!$A:$C,3,FALSE)</f>
        <v>0</v>
      </c>
      <c r="D1320" s="395">
        <f>VLOOKUP(A1320,'[3]23'!$A:$F,6,FALSE)</f>
        <v>0</v>
      </c>
      <c r="E1320" s="332" t="str">
        <f t="shared" si="60"/>
        <v/>
      </c>
      <c r="F1320" s="295" t="str">
        <f t="shared" si="61"/>
        <v>否</v>
      </c>
      <c r="G1320" s="160" t="str">
        <f t="shared" si="62"/>
        <v>项</v>
      </c>
    </row>
    <row r="1321" ht="36" hidden="1" customHeight="1" spans="1:7">
      <c r="A1321" s="474">
        <v>2240507</v>
      </c>
      <c r="B1321" s="327" t="s">
        <v>1136</v>
      </c>
      <c r="C1321" s="395">
        <f>VLOOKUP(A1321,'[3]23'!$A:$C,3,FALSE)</f>
        <v>0</v>
      </c>
      <c r="D1321" s="395">
        <f>VLOOKUP(A1321,'[3]23'!$A:$F,6,FALSE)</f>
        <v>0</v>
      </c>
      <c r="E1321" s="332" t="str">
        <f t="shared" si="60"/>
        <v/>
      </c>
      <c r="F1321" s="295" t="str">
        <f t="shared" si="61"/>
        <v>否</v>
      </c>
      <c r="G1321" s="160" t="str">
        <f t="shared" si="62"/>
        <v>项</v>
      </c>
    </row>
    <row r="1322" ht="36" hidden="1" customHeight="1" spans="1:7">
      <c r="A1322" s="474">
        <v>2240508</v>
      </c>
      <c r="B1322" s="327" t="s">
        <v>1137</v>
      </c>
      <c r="C1322" s="395">
        <f>VLOOKUP(A1322,'[3]23'!$A:$C,3,FALSE)</f>
        <v>0</v>
      </c>
      <c r="D1322" s="395">
        <f>VLOOKUP(A1322,'[3]23'!$A:$F,6,FALSE)</f>
        <v>0</v>
      </c>
      <c r="E1322" s="332" t="str">
        <f t="shared" si="60"/>
        <v/>
      </c>
      <c r="F1322" s="295" t="str">
        <f t="shared" si="61"/>
        <v>否</v>
      </c>
      <c r="G1322" s="160" t="str">
        <f t="shared" si="62"/>
        <v>项</v>
      </c>
    </row>
    <row r="1323" ht="36" hidden="1" customHeight="1" spans="1:7">
      <c r="A1323" s="474">
        <v>2240509</v>
      </c>
      <c r="B1323" s="327" t="s">
        <v>1138</v>
      </c>
      <c r="C1323" s="395">
        <f>VLOOKUP(A1323,'[3]23'!$A:$C,3,FALSE)</f>
        <v>0</v>
      </c>
      <c r="D1323" s="395">
        <f>VLOOKUP(A1323,'[3]23'!$A:$F,6,FALSE)</f>
        <v>0</v>
      </c>
      <c r="E1323" s="332" t="str">
        <f t="shared" si="60"/>
        <v/>
      </c>
      <c r="F1323" s="295" t="str">
        <f t="shared" si="61"/>
        <v>否</v>
      </c>
      <c r="G1323" s="160" t="str">
        <f t="shared" si="62"/>
        <v>项</v>
      </c>
    </row>
    <row r="1324" ht="36" hidden="1" customHeight="1" spans="1:7">
      <c r="A1324" s="474">
        <v>2240510</v>
      </c>
      <c r="B1324" s="327" t="s">
        <v>1139</v>
      </c>
      <c r="C1324" s="395">
        <f>VLOOKUP(A1324,'[3]23'!$A:$C,3,FALSE)</f>
        <v>0</v>
      </c>
      <c r="D1324" s="395">
        <f>VLOOKUP(A1324,'[3]23'!$A:$F,6,FALSE)</f>
        <v>0</v>
      </c>
      <c r="E1324" s="332" t="str">
        <f t="shared" si="60"/>
        <v/>
      </c>
      <c r="F1324" s="295" t="str">
        <f t="shared" si="61"/>
        <v>否</v>
      </c>
      <c r="G1324" s="160" t="str">
        <f t="shared" si="62"/>
        <v>项</v>
      </c>
    </row>
    <row r="1325" ht="36" customHeight="1" spans="1:7">
      <c r="A1325" s="474">
        <v>2240550</v>
      </c>
      <c r="B1325" s="327" t="s">
        <v>1140</v>
      </c>
      <c r="C1325" s="473">
        <f>VLOOKUP(A1325,'[3]23'!$A:$C,3,FALSE)</f>
        <v>105</v>
      </c>
      <c r="D1325" s="473">
        <f>VLOOKUP(A1325,'[3]23'!$A:$F,6,FALSE)</f>
        <v>96</v>
      </c>
      <c r="E1325" s="333">
        <f t="shared" si="60"/>
        <v>-0.0857</v>
      </c>
      <c r="F1325" s="295" t="str">
        <f t="shared" si="61"/>
        <v>是</v>
      </c>
      <c r="G1325" s="160" t="str">
        <f t="shared" si="62"/>
        <v>项</v>
      </c>
    </row>
    <row r="1326" ht="36" hidden="1" customHeight="1" spans="1:7">
      <c r="A1326" s="474">
        <v>2240599</v>
      </c>
      <c r="B1326" s="327" t="s">
        <v>1141</v>
      </c>
      <c r="C1326" s="395">
        <f>VLOOKUP(A1326,'[3]23'!$A:$C,3,FALSE)</f>
        <v>0</v>
      </c>
      <c r="D1326" s="395">
        <f>VLOOKUP(A1326,'[3]23'!$A:$F,6,FALSE)</f>
        <v>0</v>
      </c>
      <c r="E1326" s="332" t="str">
        <f t="shared" si="60"/>
        <v/>
      </c>
      <c r="F1326" s="295" t="str">
        <f t="shared" si="61"/>
        <v>否</v>
      </c>
      <c r="G1326" s="160" t="str">
        <f t="shared" si="62"/>
        <v>项</v>
      </c>
    </row>
    <row r="1327" ht="36" customHeight="1" spans="1:7">
      <c r="A1327" s="472">
        <v>22406</v>
      </c>
      <c r="B1327" s="323" t="s">
        <v>1142</v>
      </c>
      <c r="C1327" s="473">
        <f>VLOOKUP(A1327,'[3]23'!$A:$C,3,FALSE)</f>
        <v>608</v>
      </c>
      <c r="D1327" s="473">
        <f>VLOOKUP(A1327,'[3]23'!$A:$F,6,FALSE)</f>
        <v>613</v>
      </c>
      <c r="E1327" s="333">
        <f t="shared" si="60"/>
        <v>0.0082</v>
      </c>
      <c r="F1327" s="295" t="str">
        <f t="shared" si="61"/>
        <v>是</v>
      </c>
      <c r="G1327" s="160" t="str">
        <f t="shared" si="62"/>
        <v>款</v>
      </c>
    </row>
    <row r="1328" ht="36" customHeight="1" spans="1:7">
      <c r="A1328" s="474">
        <v>2240601</v>
      </c>
      <c r="B1328" s="327" t="s">
        <v>1143</v>
      </c>
      <c r="C1328" s="473">
        <f>VLOOKUP(A1328,'[3]23'!$A:$C,3,FALSE)</f>
        <v>213</v>
      </c>
      <c r="D1328" s="473">
        <f>VLOOKUP(A1328,'[3]23'!$A:$F,6,FALSE)</f>
        <v>213</v>
      </c>
      <c r="E1328" s="333">
        <f t="shared" si="60"/>
        <v>0</v>
      </c>
      <c r="F1328" s="295" t="str">
        <f t="shared" si="61"/>
        <v>是</v>
      </c>
      <c r="G1328" s="160" t="str">
        <f t="shared" si="62"/>
        <v>项</v>
      </c>
    </row>
    <row r="1329" ht="36" hidden="1" customHeight="1" spans="1:7">
      <c r="A1329" s="474">
        <v>2240602</v>
      </c>
      <c r="B1329" s="327" t="s">
        <v>1144</v>
      </c>
      <c r="C1329" s="395">
        <f>VLOOKUP(A1329,'[3]23'!$A:$C,3,FALSE)</f>
        <v>0</v>
      </c>
      <c r="D1329" s="395">
        <f>VLOOKUP(A1329,'[3]23'!$A:$F,6,FALSE)</f>
        <v>0</v>
      </c>
      <c r="E1329" s="332" t="str">
        <f t="shared" si="60"/>
        <v/>
      </c>
      <c r="F1329" s="295" t="str">
        <f t="shared" si="61"/>
        <v>否</v>
      </c>
      <c r="G1329" s="160" t="str">
        <f t="shared" si="62"/>
        <v>项</v>
      </c>
    </row>
    <row r="1330" ht="36" customHeight="1" spans="1:7">
      <c r="A1330" s="474">
        <v>2240699</v>
      </c>
      <c r="B1330" s="327" t="s">
        <v>1145</v>
      </c>
      <c r="C1330" s="473">
        <f>VLOOKUP(A1330,'[3]23'!$A:$C,3,FALSE)</f>
        <v>395</v>
      </c>
      <c r="D1330" s="473">
        <f>VLOOKUP(A1330,'[3]23'!$A:$F,6,FALSE)</f>
        <v>400</v>
      </c>
      <c r="E1330" s="333">
        <f t="shared" si="60"/>
        <v>0.0127</v>
      </c>
      <c r="F1330" s="295" t="str">
        <f t="shared" si="61"/>
        <v>是</v>
      </c>
      <c r="G1330" s="160" t="str">
        <f t="shared" si="62"/>
        <v>项</v>
      </c>
    </row>
    <row r="1331" ht="36" customHeight="1" spans="1:7">
      <c r="A1331" s="472">
        <v>22407</v>
      </c>
      <c r="B1331" s="323" t="s">
        <v>1146</v>
      </c>
      <c r="C1331" s="473">
        <f>VLOOKUP(A1331,'[3]23'!$A:$C,3,FALSE)</f>
        <v>393</v>
      </c>
      <c r="D1331" s="473">
        <f>VLOOKUP(A1331,'[3]23'!$A:$F,6,FALSE)</f>
        <v>393</v>
      </c>
      <c r="E1331" s="333">
        <f t="shared" si="60"/>
        <v>0</v>
      </c>
      <c r="F1331" s="295" t="str">
        <f t="shared" si="61"/>
        <v>是</v>
      </c>
      <c r="G1331" s="160" t="str">
        <f t="shared" si="62"/>
        <v>款</v>
      </c>
    </row>
    <row r="1332" ht="36" hidden="1" customHeight="1" spans="1:7">
      <c r="A1332" s="474">
        <v>2240701</v>
      </c>
      <c r="B1332" s="327" t="s">
        <v>1147</v>
      </c>
      <c r="C1332" s="395">
        <f>VLOOKUP(A1332,'[3]23'!$A:$C,3,FALSE)</f>
        <v>0</v>
      </c>
      <c r="D1332" s="395">
        <f>VLOOKUP(A1332,'[3]23'!$A:$F,6,FALSE)</f>
        <v>0</v>
      </c>
      <c r="E1332" s="332" t="str">
        <f t="shared" si="60"/>
        <v/>
      </c>
      <c r="F1332" s="295" t="str">
        <f t="shared" si="61"/>
        <v>否</v>
      </c>
      <c r="G1332" s="160" t="str">
        <f t="shared" si="62"/>
        <v>项</v>
      </c>
    </row>
    <row r="1333" ht="36" hidden="1" customHeight="1" spans="1:7">
      <c r="A1333" s="474">
        <v>2240702</v>
      </c>
      <c r="B1333" s="327" t="s">
        <v>1148</v>
      </c>
      <c r="C1333" s="395">
        <f>VLOOKUP(A1333,'[3]23'!$A:$C,3,FALSE)</f>
        <v>0</v>
      </c>
      <c r="D1333" s="395">
        <f>VLOOKUP(A1333,'[3]23'!$A:$F,6,FALSE)</f>
        <v>0</v>
      </c>
      <c r="E1333" s="332" t="str">
        <f t="shared" si="60"/>
        <v/>
      </c>
      <c r="F1333" s="295" t="str">
        <f t="shared" si="61"/>
        <v>否</v>
      </c>
      <c r="G1333" s="160" t="str">
        <f t="shared" si="62"/>
        <v>项</v>
      </c>
    </row>
    <row r="1334" ht="36" customHeight="1" spans="1:7">
      <c r="A1334" s="474">
        <v>2240703</v>
      </c>
      <c r="B1334" s="327" t="s">
        <v>1149</v>
      </c>
      <c r="C1334" s="473">
        <f>VLOOKUP(A1334,'[3]23'!$A:$C,3,FALSE)</f>
        <v>393</v>
      </c>
      <c r="D1334" s="473">
        <f>VLOOKUP(A1334,'[3]23'!$A:$F,6,FALSE)</f>
        <v>393</v>
      </c>
      <c r="E1334" s="333">
        <f t="shared" si="60"/>
        <v>0</v>
      </c>
      <c r="F1334" s="295" t="str">
        <f t="shared" si="61"/>
        <v>是</v>
      </c>
      <c r="G1334" s="160" t="str">
        <f t="shared" si="62"/>
        <v>项</v>
      </c>
    </row>
    <row r="1335" ht="36" hidden="1" customHeight="1" spans="1:7">
      <c r="A1335" s="474">
        <v>2240704</v>
      </c>
      <c r="B1335" s="327" t="s">
        <v>1150</v>
      </c>
      <c r="C1335" s="395">
        <f>VLOOKUP(A1335,'[3]23'!$A:$C,3,FALSE)</f>
        <v>0</v>
      </c>
      <c r="D1335" s="395">
        <f>VLOOKUP(A1335,'[3]23'!$A:$F,6,FALSE)</f>
        <v>0</v>
      </c>
      <c r="E1335" s="332" t="str">
        <f t="shared" si="60"/>
        <v/>
      </c>
      <c r="F1335" s="295" t="str">
        <f t="shared" si="61"/>
        <v>否</v>
      </c>
      <c r="G1335" s="160" t="str">
        <f t="shared" si="62"/>
        <v>项</v>
      </c>
    </row>
    <row r="1336" ht="36" hidden="1" customHeight="1" spans="1:7">
      <c r="A1336" s="474">
        <v>2240799</v>
      </c>
      <c r="B1336" s="327" t="s">
        <v>1151</v>
      </c>
      <c r="C1336" s="395">
        <f>VLOOKUP(A1336,'[3]23'!$A:$C,3,FALSE)</f>
        <v>0</v>
      </c>
      <c r="D1336" s="395">
        <f>VLOOKUP(A1336,'[3]23'!$A:$F,6,FALSE)</f>
        <v>0</v>
      </c>
      <c r="E1336" s="332" t="str">
        <f t="shared" si="60"/>
        <v/>
      </c>
      <c r="F1336" s="295" t="str">
        <f t="shared" si="61"/>
        <v>否</v>
      </c>
      <c r="G1336" s="160" t="str">
        <f t="shared" si="62"/>
        <v>项</v>
      </c>
    </row>
    <row r="1337" ht="36" hidden="1" customHeight="1" spans="1:7">
      <c r="A1337" s="472">
        <v>22499</v>
      </c>
      <c r="B1337" s="323" t="s">
        <v>1152</v>
      </c>
      <c r="C1337" s="395">
        <f>VLOOKUP(A1337,'[3]23'!$A:$C,3,FALSE)</f>
        <v>0</v>
      </c>
      <c r="D1337" s="395">
        <f>VLOOKUP(A1337,'[3]23'!$A:$F,6,FALSE)</f>
        <v>0</v>
      </c>
      <c r="E1337" s="332" t="str">
        <f t="shared" si="60"/>
        <v/>
      </c>
      <c r="F1337" s="295" t="str">
        <f t="shared" si="61"/>
        <v>否</v>
      </c>
      <c r="G1337" s="160" t="str">
        <f t="shared" si="62"/>
        <v>款</v>
      </c>
    </row>
    <row r="1338" ht="36" customHeight="1" spans="1:7">
      <c r="A1338" s="481">
        <v>2249999</v>
      </c>
      <c r="B1338" s="327" t="s">
        <v>1153</v>
      </c>
      <c r="C1338" s="473">
        <f>VLOOKUP(A1338,'[3]23'!$A:$C,3,FALSE)</f>
        <v>2</v>
      </c>
      <c r="D1338" s="473">
        <f>VLOOKUP(A1338,'[3]23'!$A:$F,6,FALSE)</f>
        <v>2</v>
      </c>
      <c r="E1338" s="333">
        <f t="shared" si="60"/>
        <v>0</v>
      </c>
      <c r="F1338" s="295" t="str">
        <f t="shared" si="61"/>
        <v>是</v>
      </c>
      <c r="G1338" s="160" t="str">
        <f t="shared" si="62"/>
        <v>项</v>
      </c>
    </row>
    <row r="1339" ht="36" hidden="1" customHeight="1" spans="1:7">
      <c r="A1339" s="323" t="s">
        <v>1154</v>
      </c>
      <c r="B1339" s="479" t="s">
        <v>277</v>
      </c>
      <c r="C1339" s="395">
        <f>VLOOKUP(A1339,'[3]23'!$A:$C,3,FALSE)</f>
        <v>0</v>
      </c>
      <c r="D1339" s="395">
        <f>VLOOKUP(A1339,'[3]23'!$A:$F,6,FALSE)</f>
        <v>0</v>
      </c>
      <c r="E1339" s="332" t="str">
        <f t="shared" si="60"/>
        <v/>
      </c>
      <c r="F1339" s="295" t="str">
        <f t="shared" si="61"/>
        <v>否</v>
      </c>
      <c r="G1339" s="160" t="str">
        <f t="shared" si="62"/>
        <v>项</v>
      </c>
    </row>
    <row r="1340" ht="36" customHeight="1" spans="1:7">
      <c r="A1340" s="472">
        <v>227</v>
      </c>
      <c r="B1340" s="323" t="s">
        <v>113</v>
      </c>
      <c r="C1340" s="473">
        <f>VLOOKUP(A1340,'[3]23'!$A:$C,3,FALSE)</f>
        <v>0</v>
      </c>
      <c r="D1340" s="473">
        <f>VLOOKUP(A1340,'[3]23'!$A:$F,6,FALSE)</f>
        <v>2898</v>
      </c>
      <c r="E1340" s="333" t="str">
        <f t="shared" si="60"/>
        <v/>
      </c>
      <c r="F1340" s="295" t="str">
        <f t="shared" si="61"/>
        <v>是</v>
      </c>
      <c r="G1340" s="160" t="str">
        <f t="shared" si="62"/>
        <v>类</v>
      </c>
    </row>
    <row r="1341" ht="36" customHeight="1" spans="1:7">
      <c r="A1341" s="472">
        <v>232</v>
      </c>
      <c r="B1341" s="323" t="s">
        <v>115</v>
      </c>
      <c r="C1341" s="473">
        <f>VLOOKUP(A1341,'[3]23'!$A:$C,3,FALSE)</f>
        <v>4048</v>
      </c>
      <c r="D1341" s="473">
        <f>VLOOKUP(A1341,'[3]23'!$A:$F,6,FALSE)</f>
        <v>4024</v>
      </c>
      <c r="E1341" s="333">
        <f t="shared" si="60"/>
        <v>-0.0059</v>
      </c>
      <c r="F1341" s="295" t="str">
        <f t="shared" si="61"/>
        <v>是</v>
      </c>
      <c r="G1341" s="160" t="str">
        <f t="shared" si="62"/>
        <v>类</v>
      </c>
    </row>
    <row r="1342" ht="36" customHeight="1" spans="1:7">
      <c r="A1342" s="472">
        <v>23203</v>
      </c>
      <c r="B1342" s="323" t="s">
        <v>1155</v>
      </c>
      <c r="C1342" s="473">
        <f>VLOOKUP(A1342,'[3]23'!$A:$C,3,FALSE)</f>
        <v>4048</v>
      </c>
      <c r="D1342" s="473">
        <f>VLOOKUP(A1342,'[3]23'!$A:$F,6,FALSE)</f>
        <v>4024</v>
      </c>
      <c r="E1342" s="333">
        <f t="shared" si="60"/>
        <v>-0.0059</v>
      </c>
      <c r="F1342" s="295" t="str">
        <f t="shared" si="61"/>
        <v>是</v>
      </c>
      <c r="G1342" s="160" t="str">
        <f t="shared" si="62"/>
        <v>款</v>
      </c>
    </row>
    <row r="1343" ht="36" customHeight="1" spans="1:7">
      <c r="A1343" s="474">
        <v>2320301</v>
      </c>
      <c r="B1343" s="327" t="s">
        <v>1156</v>
      </c>
      <c r="C1343" s="473">
        <f>VLOOKUP(A1343,'[3]23'!$A:$C,3,FALSE)</f>
        <v>4048</v>
      </c>
      <c r="D1343" s="473">
        <f>VLOOKUP(A1343,'[3]23'!$A:$F,6,FALSE)</f>
        <v>4024</v>
      </c>
      <c r="E1343" s="333">
        <f t="shared" si="60"/>
        <v>-0.0059</v>
      </c>
      <c r="F1343" s="295" t="str">
        <f t="shared" si="61"/>
        <v>是</v>
      </c>
      <c r="G1343" s="160" t="str">
        <f t="shared" si="62"/>
        <v>项</v>
      </c>
    </row>
    <row r="1344" ht="36" hidden="1" customHeight="1" spans="1:7">
      <c r="A1344" s="474">
        <v>2320302</v>
      </c>
      <c r="B1344" s="327" t="s">
        <v>1157</v>
      </c>
      <c r="C1344" s="395">
        <f>VLOOKUP(A1344,'[3]23'!$A:$C,3,FALSE)</f>
        <v>0</v>
      </c>
      <c r="D1344" s="395">
        <f>VLOOKUP(A1344,'[3]23'!$A:$F,6,FALSE)</f>
        <v>0</v>
      </c>
      <c r="E1344" s="332" t="str">
        <f t="shared" si="60"/>
        <v/>
      </c>
      <c r="F1344" s="295" t="str">
        <f t="shared" si="61"/>
        <v>否</v>
      </c>
      <c r="G1344" s="160" t="str">
        <f t="shared" si="62"/>
        <v>项</v>
      </c>
    </row>
    <row r="1345" ht="36" hidden="1" customHeight="1" spans="1:7">
      <c r="A1345" s="474">
        <v>2320303</v>
      </c>
      <c r="B1345" s="327" t="s">
        <v>1158</v>
      </c>
      <c r="C1345" s="395">
        <f>VLOOKUP(A1345,'[3]23'!$A:$C,3,FALSE)</f>
        <v>0</v>
      </c>
      <c r="D1345" s="395">
        <f>VLOOKUP(A1345,'[3]23'!$A:$F,6,FALSE)</f>
        <v>0</v>
      </c>
      <c r="E1345" s="332" t="str">
        <f t="shared" si="60"/>
        <v/>
      </c>
      <c r="F1345" s="295" t="str">
        <f t="shared" si="61"/>
        <v>否</v>
      </c>
      <c r="G1345" s="160" t="str">
        <f t="shared" si="62"/>
        <v>项</v>
      </c>
    </row>
    <row r="1346" ht="36" hidden="1" customHeight="1" spans="1:7">
      <c r="A1346" s="477">
        <v>2320399</v>
      </c>
      <c r="B1346" s="327" t="s">
        <v>1159</v>
      </c>
      <c r="C1346" s="395">
        <f>VLOOKUP(A1346,'[3]23'!$A:$C,3,FALSE)</f>
        <v>0</v>
      </c>
      <c r="D1346" s="395">
        <f>VLOOKUP(A1346,'[3]23'!$A:$F,6,FALSE)</f>
        <v>0</v>
      </c>
      <c r="E1346" s="332" t="str">
        <f t="shared" si="60"/>
        <v/>
      </c>
      <c r="F1346" s="295" t="str">
        <f t="shared" si="61"/>
        <v>否</v>
      </c>
      <c r="G1346" s="160" t="str">
        <f t="shared" si="62"/>
        <v>项</v>
      </c>
    </row>
    <row r="1347" ht="36" hidden="1" customHeight="1" spans="1:7">
      <c r="A1347" s="488" t="s">
        <v>1160</v>
      </c>
      <c r="B1347" s="479" t="s">
        <v>277</v>
      </c>
      <c r="C1347" s="395">
        <f>VLOOKUP(A1347,'[3]23'!$A:$C,3,FALSE)</f>
        <v>0</v>
      </c>
      <c r="D1347" s="395">
        <f>VLOOKUP(A1347,'[3]23'!$A:$F,6,FALSE)</f>
        <v>0</v>
      </c>
      <c r="E1347" s="332" t="str">
        <f t="shared" si="60"/>
        <v/>
      </c>
      <c r="F1347" s="295" t="str">
        <f t="shared" si="61"/>
        <v>否</v>
      </c>
      <c r="G1347" s="160" t="str">
        <f t="shared" si="62"/>
        <v>项</v>
      </c>
    </row>
    <row r="1348" ht="36" customHeight="1" spans="1:7">
      <c r="A1348" s="472">
        <v>233</v>
      </c>
      <c r="B1348" s="323" t="s">
        <v>117</v>
      </c>
      <c r="C1348" s="473">
        <f>VLOOKUP(A1348,'[3]23'!$A:$C,3,FALSE)</f>
        <v>17</v>
      </c>
      <c r="D1348" s="473">
        <f>VLOOKUP(A1348,'[3]23'!$A:$F,6,FALSE)</f>
        <v>27</v>
      </c>
      <c r="E1348" s="333">
        <f t="shared" ref="E1348:E1355" si="63">IFERROR(D1348/C1348-1,"")</f>
        <v>0.5882</v>
      </c>
      <c r="F1348" s="295" t="str">
        <f t="shared" ref="F1348:F1355" si="64">IF(LEN(A1348)=3,"是",IF(B1348&lt;&gt;"",IF(SUM(C1348:D1348)&lt;&gt;0,"是","否"),"是"))</f>
        <v>是</v>
      </c>
      <c r="G1348" s="160" t="str">
        <f t="shared" ref="G1348:G1355" si="65">IF(LEN(A1348)=3,"类",IF(LEN(A1348)=5,"款","项"))</f>
        <v>类</v>
      </c>
    </row>
    <row r="1349" ht="36" customHeight="1" spans="1:7">
      <c r="A1349" s="472">
        <v>23303</v>
      </c>
      <c r="B1349" s="323" t="s">
        <v>1161</v>
      </c>
      <c r="C1349" s="473">
        <f>VLOOKUP(A1349,'[3]23'!$A:$C,3,FALSE)</f>
        <v>17</v>
      </c>
      <c r="D1349" s="473">
        <f>VLOOKUP(A1349,'[3]23'!$A:$F,6,FALSE)</f>
        <v>27</v>
      </c>
      <c r="E1349" s="333">
        <f t="shared" si="63"/>
        <v>0.5882</v>
      </c>
      <c r="F1349" s="295" t="str">
        <f t="shared" si="64"/>
        <v>是</v>
      </c>
      <c r="G1349" s="160" t="str">
        <f t="shared" si="65"/>
        <v>款</v>
      </c>
    </row>
    <row r="1350" ht="36" customHeight="1" spans="1:7">
      <c r="A1350" s="472">
        <v>229</v>
      </c>
      <c r="B1350" s="323" t="s">
        <v>119</v>
      </c>
      <c r="C1350" s="473">
        <f>VLOOKUP(A1350,'[3]23'!$A:$C,3,FALSE)</f>
        <v>0</v>
      </c>
      <c r="D1350" s="473">
        <f>VLOOKUP(A1350,'[3]23'!$A:$F,6,FALSE)</f>
        <v>24550</v>
      </c>
      <c r="E1350" s="333" t="str">
        <f t="shared" si="63"/>
        <v/>
      </c>
      <c r="F1350" s="295" t="str">
        <f t="shared" si="64"/>
        <v>是</v>
      </c>
      <c r="G1350" s="160" t="str">
        <f t="shared" si="65"/>
        <v>类</v>
      </c>
    </row>
    <row r="1351" ht="36" customHeight="1" spans="1:7">
      <c r="A1351" s="472">
        <v>22902</v>
      </c>
      <c r="B1351" s="323" t="s">
        <v>1162</v>
      </c>
      <c r="C1351" s="473">
        <f>VLOOKUP(A1351,'[3]23'!$A:$C,3,FALSE)</f>
        <v>0</v>
      </c>
      <c r="D1351" s="473">
        <f>VLOOKUP(A1351,'[3]23'!$A:$F,6,FALSE)</f>
        <v>24550</v>
      </c>
      <c r="E1351" s="333" t="str">
        <f t="shared" si="63"/>
        <v/>
      </c>
      <c r="F1351" s="295" t="str">
        <f t="shared" si="64"/>
        <v>是</v>
      </c>
      <c r="G1351" s="160" t="str">
        <f t="shared" si="65"/>
        <v>款</v>
      </c>
    </row>
    <row r="1352" ht="36" hidden="1" customHeight="1" spans="1:7">
      <c r="A1352" s="472">
        <v>22999</v>
      </c>
      <c r="B1352" s="323" t="s">
        <v>1005</v>
      </c>
      <c r="C1352" s="395">
        <f>VLOOKUP(A1352,'[3]23'!$A:$C,3,FALSE)</f>
        <v>0</v>
      </c>
      <c r="D1352" s="395">
        <f>VLOOKUP(A1352,'[3]23'!$A:$F,6,FALSE)</f>
        <v>0</v>
      </c>
      <c r="E1352" s="332" t="str">
        <f t="shared" si="63"/>
        <v/>
      </c>
      <c r="F1352" s="295" t="str">
        <f t="shared" si="64"/>
        <v>否</v>
      </c>
      <c r="G1352" s="160" t="str">
        <f t="shared" si="65"/>
        <v>款</v>
      </c>
    </row>
    <row r="1353" ht="36" hidden="1" customHeight="1" spans="1:7">
      <c r="A1353" s="478" t="s">
        <v>1163</v>
      </c>
      <c r="B1353" s="479" t="s">
        <v>277</v>
      </c>
      <c r="C1353" s="395">
        <f>VLOOKUP(A1353,'[3]23'!$A:$C,3,FALSE)</f>
        <v>0</v>
      </c>
      <c r="D1353" s="395">
        <f>VLOOKUP(A1353,'[3]23'!$A:$F,6,FALSE)</f>
        <v>0</v>
      </c>
      <c r="E1353" s="332" t="str">
        <f t="shared" si="63"/>
        <v/>
      </c>
      <c r="F1353" s="295" t="str">
        <f t="shared" si="64"/>
        <v>否</v>
      </c>
      <c r="G1353" s="160" t="str">
        <f t="shared" si="65"/>
        <v>项</v>
      </c>
    </row>
    <row r="1354" ht="36" customHeight="1" spans="1:6">
      <c r="A1354" s="494"/>
      <c r="B1354" s="479"/>
      <c r="C1354" s="495"/>
      <c r="D1354" s="495"/>
      <c r="E1354" s="333" t="str">
        <f t="shared" si="63"/>
        <v/>
      </c>
      <c r="F1354" s="295" t="str">
        <f t="shared" si="64"/>
        <v>是</v>
      </c>
    </row>
    <row r="1355" ht="36" customHeight="1" spans="1:6">
      <c r="A1355" s="496"/>
      <c r="B1355" s="497" t="s">
        <v>1164</v>
      </c>
      <c r="C1355" s="498">
        <f>SUM(C4,C253,C273,C367,C423,C480,C540,C669,C743,C823,C847,C960,C1025,C1096,C1117,C1155,C1201,C1222,C1281,C1340,C1341,C1348,C1350)</f>
        <v>297890</v>
      </c>
      <c r="D1355" s="498">
        <f>SUM(D4,D253,D273,D367,D423,D480,D540,D669,D743,D823,D847,D960,D1025,D1096,D1117,D1155,D1201,D1222,D1281,D1340,D1341,D1348,D1350)</f>
        <v>289770</v>
      </c>
      <c r="E1355" s="333">
        <f t="shared" si="63"/>
        <v>-0.0273</v>
      </c>
      <c r="F1355" s="295" t="str">
        <f t="shared" si="64"/>
        <v>是</v>
      </c>
    </row>
    <row r="1356" spans="3:3">
      <c r="C1356" s="499"/>
    </row>
    <row r="1357" spans="3:3">
      <c r="C1357" s="437"/>
    </row>
    <row r="1358" spans="3:3">
      <c r="C1358" s="499"/>
    </row>
    <row r="1359" spans="3:3">
      <c r="C1359" s="437"/>
    </row>
    <row r="1360" spans="3:3">
      <c r="C1360" s="499"/>
    </row>
    <row r="1361" spans="3:3">
      <c r="C1361" s="499"/>
    </row>
    <row r="1362" spans="3:3">
      <c r="C1362" s="437"/>
    </row>
    <row r="1363" spans="3:3">
      <c r="C1363" s="499"/>
    </row>
    <row r="1364" spans="3:3">
      <c r="C1364" s="499"/>
    </row>
    <row r="1365" spans="3:3">
      <c r="C1365" s="499"/>
    </row>
    <row r="1366" spans="3:3">
      <c r="C1366" s="499"/>
    </row>
    <row r="1367" spans="3:5">
      <c r="C1367" s="437"/>
      <c r="E1367" s="366">
        <f>IF(C1355&lt;&gt;0,IF((D1355/C1355-1)&lt;-30%,"",IF((D1355/C1355-1)&gt;150%,"",D1355/C1355-1)),"")</f>
        <v>0</v>
      </c>
    </row>
    <row r="1368" spans="3:3">
      <c r="C1368" s="499"/>
    </row>
  </sheetData>
  <autoFilter xmlns:etc="http://www.wps.cn/officeDocument/2017/etCustomData" ref="A3:G1355" etc:filterBottomFollowUsedRange="0">
    <filterColumn colId="5">
      <customFilters>
        <customFilter operator="equal" val="是"/>
      </customFilters>
    </filterColumn>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firstPageNumber="7" orientation="portrait" useFirstPageNumber="1"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tabSelected="1" view="pageBreakPreview" zoomScaleNormal="100" topLeftCell="A577" workbookViewId="0">
      <selection activeCell="J4" sqref="J4"/>
    </sheetView>
  </sheetViews>
  <sheetFormatPr defaultColWidth="9" defaultRowHeight="13.5" outlineLevelCol="1"/>
  <cols>
    <col min="1" max="1" width="79" customWidth="1"/>
    <col min="2" max="2" width="36.5" customWidth="1"/>
  </cols>
  <sheetData>
    <row r="1" ht="45" customHeight="1" spans="1:2">
      <c r="A1" s="454" t="s">
        <v>1165</v>
      </c>
      <c r="B1" s="454"/>
    </row>
    <row r="2" ht="20.1" customHeight="1" spans="1:2">
      <c r="A2" s="455"/>
      <c r="B2" s="456" t="s">
        <v>2</v>
      </c>
    </row>
    <row r="3" ht="45" customHeight="1" spans="1:2">
      <c r="A3" s="457" t="s">
        <v>1166</v>
      </c>
      <c r="B3" s="83" t="s">
        <v>6</v>
      </c>
    </row>
    <row r="4" ht="30" customHeight="1" spans="1:2">
      <c r="A4" s="458" t="s">
        <v>1167</v>
      </c>
      <c r="B4" s="459">
        <f>SUM(B5:B8)</f>
        <v>33310</v>
      </c>
    </row>
    <row r="5" ht="30" customHeight="1" spans="1:2">
      <c r="A5" s="460" t="s">
        <v>1168</v>
      </c>
      <c r="B5" s="461">
        <v>17735</v>
      </c>
    </row>
    <row r="6" ht="30" customHeight="1" spans="1:2">
      <c r="A6" s="460" t="s">
        <v>1169</v>
      </c>
      <c r="B6" s="461">
        <v>6918</v>
      </c>
    </row>
    <row r="7" ht="30" customHeight="1" spans="1:2">
      <c r="A7" s="460" t="s">
        <v>1170</v>
      </c>
      <c r="B7" s="461">
        <v>2240</v>
      </c>
    </row>
    <row r="8" ht="30" customHeight="1" spans="1:2">
      <c r="A8" s="460" t="s">
        <v>1171</v>
      </c>
      <c r="B8" s="461">
        <v>6417</v>
      </c>
    </row>
    <row r="9" ht="30" customHeight="1" spans="1:2">
      <c r="A9" s="458" t="s">
        <v>1172</v>
      </c>
      <c r="B9" s="459">
        <f>SUM(B10:B19)</f>
        <v>9551</v>
      </c>
    </row>
    <row r="10" ht="30" customHeight="1" spans="1:2">
      <c r="A10" s="460" t="s">
        <v>1173</v>
      </c>
      <c r="B10" s="461">
        <v>1176</v>
      </c>
    </row>
    <row r="11" ht="30" customHeight="1" spans="1:2">
      <c r="A11" s="460" t="s">
        <v>1174</v>
      </c>
      <c r="B11" s="461">
        <v>486</v>
      </c>
    </row>
    <row r="12" ht="30" customHeight="1" spans="1:2">
      <c r="A12" s="460" t="s">
        <v>1175</v>
      </c>
      <c r="B12" s="461">
        <v>650</v>
      </c>
    </row>
    <row r="13" ht="30" customHeight="1" spans="1:2">
      <c r="A13" s="460" t="s">
        <v>1176</v>
      </c>
      <c r="B13" s="461"/>
    </row>
    <row r="14" ht="30" customHeight="1" spans="1:2">
      <c r="A14" s="460" t="s">
        <v>1177</v>
      </c>
      <c r="B14" s="461">
        <v>5486</v>
      </c>
    </row>
    <row r="15" ht="30" customHeight="1" spans="1:2">
      <c r="A15" s="460" t="s">
        <v>1178</v>
      </c>
      <c r="B15" s="461">
        <v>584</v>
      </c>
    </row>
    <row r="16" ht="30" customHeight="1" spans="1:2">
      <c r="A16" s="460" t="s">
        <v>1179</v>
      </c>
      <c r="B16" s="461"/>
    </row>
    <row r="17" ht="30" customHeight="1" spans="1:2">
      <c r="A17" s="460" t="s">
        <v>1180</v>
      </c>
      <c r="B17" s="461">
        <v>1157</v>
      </c>
    </row>
    <row r="18" ht="30" customHeight="1" spans="1:2">
      <c r="A18" s="460" t="s">
        <v>1181</v>
      </c>
      <c r="B18" s="461">
        <v>5</v>
      </c>
    </row>
    <row r="19" ht="30" customHeight="1" spans="1:2">
      <c r="A19" s="460" t="s">
        <v>1182</v>
      </c>
      <c r="B19" s="461">
        <v>7</v>
      </c>
    </row>
    <row r="20" ht="30" customHeight="1" spans="1:2">
      <c r="A20" s="458" t="s">
        <v>1183</v>
      </c>
      <c r="B20" s="459"/>
    </row>
    <row r="21" ht="30" customHeight="1" spans="1:2">
      <c r="A21" s="460" t="s">
        <v>1184</v>
      </c>
      <c r="B21" s="433"/>
    </row>
    <row r="22" ht="30" customHeight="1" spans="1:2">
      <c r="A22" s="458" t="s">
        <v>1185</v>
      </c>
      <c r="B22" s="459">
        <f>SUM(B23:B24)</f>
        <v>91309</v>
      </c>
    </row>
    <row r="23" ht="30" customHeight="1" spans="1:2">
      <c r="A23" s="460" t="s">
        <v>1186</v>
      </c>
      <c r="B23" s="461">
        <v>88766</v>
      </c>
    </row>
    <row r="24" ht="30" customHeight="1" spans="1:2">
      <c r="A24" s="460" t="s">
        <v>1187</v>
      </c>
      <c r="B24" s="461">
        <v>2543</v>
      </c>
    </row>
    <row r="25" ht="30" customHeight="1" spans="1:2">
      <c r="A25" s="458" t="s">
        <v>1188</v>
      </c>
      <c r="B25" s="459">
        <v>7</v>
      </c>
    </row>
    <row r="26" ht="30" customHeight="1" spans="1:2">
      <c r="A26" s="460" t="s">
        <v>1189</v>
      </c>
      <c r="B26" s="461">
        <v>7</v>
      </c>
    </row>
    <row r="27" ht="30" customHeight="1" spans="1:2">
      <c r="A27" s="458" t="s">
        <v>1190</v>
      </c>
      <c r="B27" s="459">
        <f>SUM(B28:B30)</f>
        <v>7774</v>
      </c>
    </row>
    <row r="28" ht="30" customHeight="1" spans="1:2">
      <c r="A28" s="460" t="s">
        <v>1191</v>
      </c>
      <c r="B28" s="461">
        <v>1341</v>
      </c>
    </row>
    <row r="29" ht="30" customHeight="1" spans="1:2">
      <c r="A29" s="460" t="s">
        <v>1192</v>
      </c>
      <c r="B29" s="461">
        <v>2461</v>
      </c>
    </row>
    <row r="30" ht="30" customHeight="1" spans="1:2">
      <c r="A30" s="460" t="s">
        <v>1193</v>
      </c>
      <c r="B30" s="462">
        <v>3972</v>
      </c>
    </row>
    <row r="31" ht="30" customHeight="1" spans="1:2">
      <c r="A31" s="463" t="s">
        <v>1194</v>
      </c>
      <c r="B31" s="459">
        <f>SUM(B4,B9,B20,B22,B25,B27)</f>
        <v>141951</v>
      </c>
    </row>
  </sheetData>
  <autoFilter xmlns:etc="http://www.wps.cn/officeDocument/2017/etCustomData" ref="A3:B31" etc:filterBottomFollowUsedRange="0">
    <extLst/>
  </autoFilter>
  <mergeCells count="1">
    <mergeCell ref="A1:B1"/>
  </mergeCells>
  <printOptions horizontalCentered="1"/>
  <pageMargins left="0.472222222222222" right="0.393055555555556" top="0.747916666666667" bottom="0.747916666666667" header="0.314583333333333" footer="0.314583333333333"/>
  <pageSetup paperSize="9" scale="75" firstPageNumber="27" orientation="portrait" useFirstPageNumber="1" horizontalDpi="6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6">
    <tabColor rgb="FF00B0F0"/>
  </sheetPr>
  <dimension ref="A1:E64"/>
  <sheetViews>
    <sheetView showGridLines="0" showZeros="0" tabSelected="1" view="pageBreakPreview" zoomScaleNormal="100" workbookViewId="0">
      <selection activeCell="J4" sqref="J4"/>
    </sheetView>
  </sheetViews>
  <sheetFormatPr defaultColWidth="9" defaultRowHeight="13.5" outlineLevelCol="4"/>
  <cols>
    <col min="1" max="1" width="69.6333333333333" style="282" customWidth="1"/>
    <col min="2" max="2" width="45.6333333333333" customWidth="1"/>
    <col min="3" max="4" width="16.6333333333333" hidden="1" customWidth="1"/>
    <col min="5" max="5" width="9" hidden="1" customWidth="1"/>
  </cols>
  <sheetData>
    <row r="1" s="281" customFormat="1" ht="45" customHeight="1" spans="1:4">
      <c r="A1" s="438" t="s">
        <v>1195</v>
      </c>
      <c r="B1" s="438"/>
      <c r="C1" s="438"/>
      <c r="D1" s="438"/>
    </row>
    <row r="2" ht="20.1" customHeight="1" spans="1:4">
      <c r="A2" s="285"/>
      <c r="B2" s="428" t="s">
        <v>2</v>
      </c>
      <c r="C2" s="439"/>
      <c r="D2" s="439" t="s">
        <v>2</v>
      </c>
    </row>
    <row r="3" ht="45" customHeight="1" spans="1:5">
      <c r="A3" s="173" t="s">
        <v>1196</v>
      </c>
      <c r="B3" s="83" t="s">
        <v>6</v>
      </c>
      <c r="C3" s="440" t="s">
        <v>1197</v>
      </c>
      <c r="D3" s="83" t="s">
        <v>1198</v>
      </c>
      <c r="E3" s="441" t="s">
        <v>8</v>
      </c>
    </row>
    <row r="4" ht="36" customHeight="1" spans="1:5">
      <c r="A4" s="442" t="s">
        <v>1199</v>
      </c>
      <c r="B4" s="87">
        <f>SUM(B5:B21)</f>
        <v>1051</v>
      </c>
      <c r="C4" s="443">
        <f>SUM(C5:C5)</f>
        <v>0</v>
      </c>
      <c r="D4" s="444">
        <f>SUM(D5:D5)</f>
        <v>0</v>
      </c>
      <c r="E4" s="295" t="str">
        <f>IF(A4&lt;&gt;"",IF(SUM(B4:D4)&lt;&gt;0,"是","否"),"是")</f>
        <v>是</v>
      </c>
    </row>
    <row r="5" ht="36" customHeight="1" spans="1:5">
      <c r="A5" s="445" t="s">
        <v>1200</v>
      </c>
      <c r="B5" s="91">
        <v>6</v>
      </c>
      <c r="C5" s="446"/>
      <c r="D5" s="447"/>
      <c r="E5" s="295" t="str">
        <f>IF(A5&lt;&gt;"",IF(SUM(B5:D5)&lt;&gt;0,"是","否"),"是")</f>
        <v>是</v>
      </c>
    </row>
    <row r="6" ht="36" customHeight="1" spans="1:5">
      <c r="A6" s="445" t="s">
        <v>1201</v>
      </c>
      <c r="B6" s="91">
        <v>22</v>
      </c>
      <c r="C6" s="446"/>
      <c r="D6" s="447"/>
      <c r="E6" s="295" t="str">
        <f t="shared" ref="E6:E22" si="0">IF(A6&lt;&gt;"",IF(SUM(B6:D6)&lt;&gt;0,"是","否"),"是")</f>
        <v>是</v>
      </c>
    </row>
    <row r="7" ht="36" customHeight="1" spans="1:5">
      <c r="A7" s="445" t="s">
        <v>1202</v>
      </c>
      <c r="B7" s="91">
        <v>57</v>
      </c>
      <c r="C7" s="446"/>
      <c r="D7" s="447"/>
      <c r="E7" s="295" t="str">
        <f t="shared" si="0"/>
        <v>是</v>
      </c>
    </row>
    <row r="8" ht="36" customHeight="1" spans="1:5">
      <c r="A8" s="445" t="s">
        <v>1203</v>
      </c>
      <c r="B8" s="91">
        <v>2</v>
      </c>
      <c r="C8" s="446"/>
      <c r="D8" s="447"/>
      <c r="E8" s="295" t="str">
        <f t="shared" si="0"/>
        <v>是</v>
      </c>
    </row>
    <row r="9" ht="36" customHeight="1" spans="1:5">
      <c r="A9" s="445" t="s">
        <v>1204</v>
      </c>
      <c r="B9" s="91">
        <v>7</v>
      </c>
      <c r="C9" s="446"/>
      <c r="D9" s="447"/>
      <c r="E9" s="295" t="str">
        <f t="shared" si="0"/>
        <v>是</v>
      </c>
    </row>
    <row r="10" ht="36" customHeight="1" spans="1:5">
      <c r="A10" s="448" t="s">
        <v>1205</v>
      </c>
      <c r="B10" s="91">
        <v>6</v>
      </c>
      <c r="C10" s="446"/>
      <c r="D10" s="447"/>
      <c r="E10" s="295" t="str">
        <f t="shared" si="0"/>
        <v>是</v>
      </c>
    </row>
    <row r="11" ht="36" customHeight="1" spans="1:5">
      <c r="A11" s="445" t="s">
        <v>1206</v>
      </c>
      <c r="B11" s="91">
        <v>25</v>
      </c>
      <c r="C11" s="446"/>
      <c r="D11" s="447"/>
      <c r="E11" s="295" t="str">
        <f t="shared" si="0"/>
        <v>是</v>
      </c>
    </row>
    <row r="12" ht="36" customHeight="1" spans="1:5">
      <c r="A12" s="448" t="s">
        <v>1207</v>
      </c>
      <c r="B12" s="91">
        <v>91</v>
      </c>
      <c r="C12" s="446"/>
      <c r="D12" s="447"/>
      <c r="E12" s="295" t="str">
        <f t="shared" si="0"/>
        <v>是</v>
      </c>
    </row>
    <row r="13" ht="36" customHeight="1" spans="1:5">
      <c r="A13" s="448" t="s">
        <v>1208</v>
      </c>
      <c r="B13" s="91">
        <f>293+299</f>
        <v>592</v>
      </c>
      <c r="C13" s="446"/>
      <c r="D13" s="447"/>
      <c r="E13" s="295" t="str">
        <f t="shared" si="0"/>
        <v>是</v>
      </c>
    </row>
    <row r="14" ht="36" customHeight="1" spans="1:5">
      <c r="A14" s="448" t="s">
        <v>1209</v>
      </c>
      <c r="B14" s="91">
        <v>35</v>
      </c>
      <c r="C14" s="446"/>
      <c r="D14" s="447"/>
      <c r="E14" s="295" t="str">
        <f t="shared" si="0"/>
        <v>是</v>
      </c>
    </row>
    <row r="15" ht="36" customHeight="1" spans="1:5">
      <c r="A15" s="445" t="s">
        <v>1210</v>
      </c>
      <c r="B15" s="91">
        <v>142</v>
      </c>
      <c r="C15" s="446"/>
      <c r="D15" s="447"/>
      <c r="E15" s="295" t="str">
        <f t="shared" si="0"/>
        <v>是</v>
      </c>
    </row>
    <row r="16" ht="36" customHeight="1" spans="1:5">
      <c r="A16" s="448" t="s">
        <v>1211</v>
      </c>
      <c r="B16" s="91">
        <v>4</v>
      </c>
      <c r="C16" s="446"/>
      <c r="D16" s="447"/>
      <c r="E16" s="295" t="str">
        <f t="shared" si="0"/>
        <v>是</v>
      </c>
    </row>
    <row r="17" ht="36" customHeight="1" spans="1:5">
      <c r="A17" s="448" t="s">
        <v>1212</v>
      </c>
      <c r="B17" s="91">
        <v>14</v>
      </c>
      <c r="C17" s="446"/>
      <c r="D17" s="447"/>
      <c r="E17" s="295" t="str">
        <f t="shared" si="0"/>
        <v>是</v>
      </c>
    </row>
    <row r="18" ht="36" customHeight="1" spans="1:5">
      <c r="A18" s="448" t="s">
        <v>1213</v>
      </c>
      <c r="B18" s="91">
        <v>31</v>
      </c>
      <c r="C18" s="446"/>
      <c r="D18" s="447"/>
      <c r="E18" s="295" t="str">
        <f t="shared" si="0"/>
        <v>是</v>
      </c>
    </row>
    <row r="19" ht="44" customHeight="1" spans="1:5">
      <c r="A19" s="448" t="s">
        <v>1214</v>
      </c>
      <c r="B19" s="91">
        <v>5</v>
      </c>
      <c r="C19" s="446"/>
      <c r="D19" s="447"/>
      <c r="E19" s="295" t="str">
        <f t="shared" si="0"/>
        <v>是</v>
      </c>
    </row>
    <row r="20" ht="36" customHeight="1" spans="1:5">
      <c r="A20" s="448" t="s">
        <v>1211</v>
      </c>
      <c r="B20" s="91">
        <v>4</v>
      </c>
      <c r="C20" s="446"/>
      <c r="D20" s="447"/>
      <c r="E20" s="295" t="str">
        <f t="shared" si="0"/>
        <v>是</v>
      </c>
    </row>
    <row r="21" ht="36" customHeight="1" spans="1:5">
      <c r="A21" s="448" t="s">
        <v>1215</v>
      </c>
      <c r="B21" s="91">
        <v>8</v>
      </c>
      <c r="C21" s="446"/>
      <c r="D21" s="447"/>
      <c r="E21" s="295" t="str">
        <f t="shared" si="0"/>
        <v>是</v>
      </c>
    </row>
    <row r="22" ht="36" customHeight="1" spans="1:5">
      <c r="A22" s="442" t="s">
        <v>1216</v>
      </c>
      <c r="B22" s="91"/>
      <c r="C22" s="446">
        <v>64164</v>
      </c>
      <c r="D22" s="447"/>
      <c r="E22" s="295" t="str">
        <f t="shared" si="0"/>
        <v>是</v>
      </c>
    </row>
    <row r="23" ht="36" hidden="1" customHeight="1" spans="1:5">
      <c r="A23" s="449" t="s">
        <v>1217</v>
      </c>
      <c r="B23" s="94"/>
      <c r="C23" s="446"/>
      <c r="D23" s="447"/>
      <c r="E23" s="295" t="str">
        <f t="shared" ref="E22:E64" si="1">IF(A23&lt;&gt;"",IF(SUM(B23:D23)&lt;&gt;0,"是","否"),"是")</f>
        <v>否</v>
      </c>
    </row>
    <row r="24" ht="36" customHeight="1" spans="1:5">
      <c r="A24" s="442" t="s">
        <v>1218</v>
      </c>
      <c r="B24" s="91"/>
      <c r="C24" s="446">
        <v>2293</v>
      </c>
      <c r="D24" s="447"/>
      <c r="E24" s="295" t="str">
        <f t="shared" si="1"/>
        <v>是</v>
      </c>
    </row>
    <row r="25" ht="36" hidden="1" customHeight="1" spans="1:5">
      <c r="A25" s="449" t="s">
        <v>1217</v>
      </c>
      <c r="B25" s="223"/>
      <c r="C25" s="446"/>
      <c r="D25" s="447"/>
      <c r="E25" s="295" t="str">
        <f t="shared" si="1"/>
        <v>否</v>
      </c>
    </row>
    <row r="26" ht="36" customHeight="1" spans="1:5">
      <c r="A26" s="442" t="s">
        <v>1219</v>
      </c>
      <c r="B26" s="91"/>
      <c r="C26" s="446">
        <v>9600</v>
      </c>
      <c r="D26" s="447"/>
      <c r="E26" s="295" t="str">
        <f t="shared" si="1"/>
        <v>是</v>
      </c>
    </row>
    <row r="27" ht="36" hidden="1" customHeight="1" spans="1:5">
      <c r="A27" s="449" t="s">
        <v>1217</v>
      </c>
      <c r="B27" s="223"/>
      <c r="C27" s="446"/>
      <c r="D27" s="447"/>
      <c r="E27" s="295" t="str">
        <f t="shared" si="1"/>
        <v>否</v>
      </c>
    </row>
    <row r="28" ht="36" customHeight="1" spans="1:5">
      <c r="A28" s="442" t="s">
        <v>1220</v>
      </c>
      <c r="B28" s="91">
        <v>40</v>
      </c>
      <c r="C28" s="446">
        <v>280</v>
      </c>
      <c r="D28" s="447"/>
      <c r="E28" s="295" t="str">
        <f t="shared" si="1"/>
        <v>是</v>
      </c>
    </row>
    <row r="29" ht="36" customHeight="1" spans="1:5">
      <c r="A29" s="450" t="s">
        <v>1221</v>
      </c>
      <c r="B29" s="91">
        <v>40</v>
      </c>
      <c r="C29" s="446"/>
      <c r="D29" s="447"/>
      <c r="E29" s="295" t="str">
        <f t="shared" si="1"/>
        <v>是</v>
      </c>
    </row>
    <row r="30" ht="36" customHeight="1" spans="1:5">
      <c r="A30" s="442" t="s">
        <v>1222</v>
      </c>
      <c r="B30" s="91">
        <v>60</v>
      </c>
      <c r="C30" s="446">
        <v>83870</v>
      </c>
      <c r="D30" s="447"/>
      <c r="E30" s="295" t="str">
        <f t="shared" si="1"/>
        <v>是</v>
      </c>
    </row>
    <row r="31" ht="36" customHeight="1" spans="1:5">
      <c r="A31" s="451" t="s">
        <v>1223</v>
      </c>
      <c r="B31" s="91">
        <v>60</v>
      </c>
      <c r="C31" s="446"/>
      <c r="D31" s="447"/>
      <c r="E31" s="295" t="str">
        <f t="shared" si="1"/>
        <v>是</v>
      </c>
    </row>
    <row r="32" ht="36" customHeight="1" spans="1:5">
      <c r="A32" s="442" t="s">
        <v>1224</v>
      </c>
      <c r="B32" s="91">
        <v>169</v>
      </c>
      <c r="C32" s="446">
        <v>413</v>
      </c>
      <c r="D32" s="447"/>
      <c r="E32" s="295" t="str">
        <f t="shared" si="1"/>
        <v>是</v>
      </c>
    </row>
    <row r="33" ht="36" customHeight="1" spans="1:5">
      <c r="A33" s="451" t="s">
        <v>1225</v>
      </c>
      <c r="B33" s="91">
        <v>57</v>
      </c>
      <c r="C33" s="446"/>
      <c r="D33" s="447"/>
      <c r="E33" s="295" t="str">
        <f t="shared" si="1"/>
        <v>是</v>
      </c>
    </row>
    <row r="34" ht="36" customHeight="1" spans="1:5">
      <c r="A34" s="451" t="s">
        <v>1226</v>
      </c>
      <c r="B34" s="91">
        <f>97+15</f>
        <v>112</v>
      </c>
      <c r="C34" s="446"/>
      <c r="D34" s="447"/>
      <c r="E34" s="295" t="str">
        <f t="shared" si="1"/>
        <v>是</v>
      </c>
    </row>
    <row r="35" ht="36" customHeight="1" spans="1:5">
      <c r="A35" s="442" t="s">
        <v>1227</v>
      </c>
      <c r="B35" s="91"/>
      <c r="C35" s="446">
        <v>60</v>
      </c>
      <c r="D35" s="447"/>
      <c r="E35" s="295" t="str">
        <f t="shared" si="1"/>
        <v>是</v>
      </c>
    </row>
    <row r="36" ht="36" hidden="1" customHeight="1" spans="1:5">
      <c r="A36" s="449" t="s">
        <v>1217</v>
      </c>
      <c r="B36" s="223"/>
      <c r="C36" s="446"/>
      <c r="D36" s="447"/>
      <c r="E36" s="295" t="str">
        <f t="shared" si="1"/>
        <v>否</v>
      </c>
    </row>
    <row r="37" ht="36" customHeight="1" spans="1:5">
      <c r="A37" s="442" t="s">
        <v>1228</v>
      </c>
      <c r="B37" s="91">
        <v>4154</v>
      </c>
      <c r="C37" s="446">
        <v>4418</v>
      </c>
      <c r="D37" s="447"/>
      <c r="E37" s="295" t="str">
        <f t="shared" si="1"/>
        <v>是</v>
      </c>
    </row>
    <row r="38" ht="36" hidden="1" customHeight="1" spans="1:5">
      <c r="A38" s="449" t="s">
        <v>1217</v>
      </c>
      <c r="B38" s="223"/>
      <c r="C38" s="443"/>
      <c r="D38" s="444"/>
      <c r="E38" s="295" t="str">
        <f t="shared" si="1"/>
        <v>否</v>
      </c>
    </row>
    <row r="39" ht="36" hidden="1" customHeight="1" spans="1:5">
      <c r="A39" s="452" t="s">
        <v>1229</v>
      </c>
      <c r="B39" s="223"/>
      <c r="C39" s="443"/>
      <c r="D39" s="444"/>
      <c r="E39" s="295" t="str">
        <f t="shared" si="1"/>
        <v>否</v>
      </c>
    </row>
    <row r="40" ht="36" hidden="1" customHeight="1" spans="1:5">
      <c r="A40" s="445" t="s">
        <v>1230</v>
      </c>
      <c r="B40" s="223"/>
      <c r="C40" s="443"/>
      <c r="D40" s="444"/>
      <c r="E40" s="295" t="str">
        <f t="shared" si="1"/>
        <v>否</v>
      </c>
    </row>
    <row r="41" ht="36" hidden="1" customHeight="1" spans="1:5">
      <c r="A41" s="442" t="s">
        <v>1231</v>
      </c>
      <c r="B41" s="223"/>
      <c r="C41" s="446"/>
      <c r="D41" s="447"/>
      <c r="E41" s="295" t="str">
        <f t="shared" si="1"/>
        <v>否</v>
      </c>
    </row>
    <row r="42" ht="36" customHeight="1" spans="1:5">
      <c r="A42" s="445" t="s">
        <v>1232</v>
      </c>
      <c r="B42" s="91">
        <v>930</v>
      </c>
      <c r="C42" s="446"/>
      <c r="D42" s="447"/>
      <c r="E42" s="295" t="str">
        <f t="shared" si="1"/>
        <v>是</v>
      </c>
    </row>
    <row r="43" ht="36" customHeight="1" spans="1:5">
      <c r="A43" s="448" t="s">
        <v>1233</v>
      </c>
      <c r="B43" s="91">
        <v>46</v>
      </c>
      <c r="C43" s="446"/>
      <c r="D43" s="447"/>
      <c r="E43" s="295" t="str">
        <f t="shared" si="1"/>
        <v>是</v>
      </c>
    </row>
    <row r="44" ht="36" customHeight="1" spans="1:5">
      <c r="A44" s="448" t="s">
        <v>1234</v>
      </c>
      <c r="B44" s="91">
        <f>2765+360</f>
        <v>3125</v>
      </c>
      <c r="C44" s="446"/>
      <c r="D44" s="447"/>
      <c r="E44" s="295" t="str">
        <f t="shared" si="1"/>
        <v>是</v>
      </c>
    </row>
    <row r="45" ht="36" customHeight="1" spans="1:5">
      <c r="A45" s="448" t="s">
        <v>1235</v>
      </c>
      <c r="B45" s="91">
        <v>53</v>
      </c>
      <c r="C45" s="446"/>
      <c r="D45" s="447"/>
      <c r="E45" s="295" t="str">
        <f t="shared" si="1"/>
        <v>是</v>
      </c>
    </row>
    <row r="46" ht="36" hidden="1" customHeight="1" spans="1:5">
      <c r="A46" s="442" t="s">
        <v>1236</v>
      </c>
      <c r="B46" s="223"/>
      <c r="C46" s="446"/>
      <c r="D46" s="447"/>
      <c r="E46" s="295" t="str">
        <f t="shared" si="1"/>
        <v>否</v>
      </c>
    </row>
    <row r="47" ht="36" hidden="1" customHeight="1" spans="1:5">
      <c r="A47" s="449" t="s">
        <v>1217</v>
      </c>
      <c r="B47" s="223"/>
      <c r="C47" s="446"/>
      <c r="D47" s="447"/>
      <c r="E47" s="295" t="str">
        <f t="shared" si="1"/>
        <v>否</v>
      </c>
    </row>
    <row r="48" ht="36" customHeight="1" spans="1:5">
      <c r="A48" s="442" t="s">
        <v>1237</v>
      </c>
      <c r="B48" s="91"/>
      <c r="C48" s="446"/>
      <c r="D48" s="447">
        <v>5000</v>
      </c>
      <c r="E48" s="295" t="str">
        <f t="shared" si="1"/>
        <v>是</v>
      </c>
    </row>
    <row r="49" ht="36" hidden="1" customHeight="1" spans="1:5">
      <c r="A49" s="449" t="s">
        <v>1217</v>
      </c>
      <c r="B49" s="223"/>
      <c r="C49" s="446"/>
      <c r="D49" s="447"/>
      <c r="E49" s="295" t="str">
        <f t="shared" si="1"/>
        <v>否</v>
      </c>
    </row>
    <row r="50" ht="36" customHeight="1" spans="1:5">
      <c r="A50" s="442" t="s">
        <v>1238</v>
      </c>
      <c r="B50" s="91"/>
      <c r="C50" s="446">
        <v>3800</v>
      </c>
      <c r="D50" s="447"/>
      <c r="E50" s="295" t="str">
        <f t="shared" si="1"/>
        <v>是</v>
      </c>
    </row>
    <row r="51" ht="36" hidden="1" customHeight="1" spans="1:5">
      <c r="A51" s="449" t="s">
        <v>1217</v>
      </c>
      <c r="B51" s="223"/>
      <c r="C51" s="446"/>
      <c r="D51" s="447"/>
      <c r="E51" s="295" t="str">
        <f t="shared" si="1"/>
        <v>否</v>
      </c>
    </row>
    <row r="52" ht="36" customHeight="1" spans="1:5">
      <c r="A52" s="442" t="s">
        <v>1239</v>
      </c>
      <c r="B52" s="91"/>
      <c r="C52" s="446">
        <v>1257</v>
      </c>
      <c r="D52" s="447"/>
      <c r="E52" s="295" t="str">
        <f t="shared" si="1"/>
        <v>是</v>
      </c>
    </row>
    <row r="53" ht="36" hidden="1" customHeight="1" spans="1:5">
      <c r="A53" s="449" t="s">
        <v>1217</v>
      </c>
      <c r="B53" s="223"/>
      <c r="C53" s="446"/>
      <c r="D53" s="447"/>
      <c r="E53" s="295" t="str">
        <f t="shared" si="1"/>
        <v>否</v>
      </c>
    </row>
    <row r="54" ht="36" customHeight="1" spans="1:5">
      <c r="A54" s="442" t="s">
        <v>1240</v>
      </c>
      <c r="B54" s="91"/>
      <c r="C54" s="446">
        <v>2163</v>
      </c>
      <c r="D54" s="447"/>
      <c r="E54" s="295" t="str">
        <f t="shared" si="1"/>
        <v>是</v>
      </c>
    </row>
    <row r="55" ht="36" customHeight="1" spans="1:5">
      <c r="A55" s="448" t="s">
        <v>1241</v>
      </c>
      <c r="B55" s="91">
        <v>2</v>
      </c>
      <c r="C55" s="446"/>
      <c r="D55" s="447"/>
      <c r="E55" s="295" t="str">
        <f t="shared" si="1"/>
        <v>是</v>
      </c>
    </row>
    <row r="56" ht="36" hidden="1" customHeight="1" spans="1:5">
      <c r="A56" s="442" t="s">
        <v>1242</v>
      </c>
      <c r="B56" s="223"/>
      <c r="E56" s="295" t="str">
        <f t="shared" si="1"/>
        <v>否</v>
      </c>
    </row>
    <row r="57" ht="36" hidden="1" customHeight="1" spans="1:5">
      <c r="A57" s="449" t="s">
        <v>1217</v>
      </c>
      <c r="B57" s="223"/>
      <c r="E57" s="295" t="str">
        <f t="shared" si="1"/>
        <v>否</v>
      </c>
    </row>
    <row r="58" ht="36" hidden="1" customHeight="1" spans="1:5">
      <c r="A58" s="442" t="s">
        <v>1243</v>
      </c>
      <c r="B58" s="223"/>
      <c r="E58" s="295" t="str">
        <f t="shared" si="1"/>
        <v>否</v>
      </c>
    </row>
    <row r="59" ht="36" hidden="1" customHeight="1" spans="1:5">
      <c r="A59" s="449" t="s">
        <v>1217</v>
      </c>
      <c r="B59" s="223"/>
      <c r="E59" s="295" t="str">
        <f t="shared" si="1"/>
        <v>否</v>
      </c>
    </row>
    <row r="60" ht="36" customHeight="1" spans="1:5">
      <c r="A60" s="442" t="s">
        <v>1244</v>
      </c>
      <c r="B60" s="91">
        <v>68</v>
      </c>
      <c r="E60" s="295" t="str">
        <f t="shared" si="1"/>
        <v>是</v>
      </c>
    </row>
    <row r="61" ht="36" customHeight="1" spans="1:5">
      <c r="A61" s="448" t="s">
        <v>1245</v>
      </c>
      <c r="B61" s="91">
        <v>68</v>
      </c>
      <c r="E61" s="295" t="str">
        <f t="shared" si="1"/>
        <v>是</v>
      </c>
    </row>
    <row r="62" ht="36" hidden="1" customHeight="1" spans="1:5">
      <c r="A62" s="442" t="s">
        <v>1246</v>
      </c>
      <c r="B62" s="223"/>
      <c r="E62" s="295" t="str">
        <f t="shared" si="1"/>
        <v>否</v>
      </c>
    </row>
    <row r="63" ht="36" hidden="1" customHeight="1" spans="1:5">
      <c r="A63" s="449" t="s">
        <v>1217</v>
      </c>
      <c r="B63" s="223"/>
      <c r="E63" s="295" t="str">
        <f t="shared" si="1"/>
        <v>否</v>
      </c>
    </row>
    <row r="64" ht="36" hidden="1" customHeight="1" spans="1:5">
      <c r="A64" s="453" t="s">
        <v>1247</v>
      </c>
      <c r="B64" s="223"/>
      <c r="E64" s="295" t="str">
        <f t="shared" si="1"/>
        <v>否</v>
      </c>
    </row>
  </sheetData>
  <autoFilter xmlns:etc="http://www.wps.cn/officeDocument/2017/etCustomData" ref="A3:E64" etc:filterBottomFollowUsedRange="0">
    <filterColumn colId="4">
      <customFilters>
        <customFilter operator="equal" val="是"/>
      </customFilters>
    </filterColumn>
    <extLst/>
  </autoFilter>
  <mergeCells count="1">
    <mergeCell ref="A1:D1"/>
  </mergeCells>
  <conditionalFormatting sqref="E4">
    <cfRule type="cellIs" dxfId="2" priority="2" stopIfTrue="1" operator="lessThan">
      <formula>0</formula>
    </cfRule>
  </conditionalFormatting>
  <conditionalFormatting sqref="E5:E64">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firstPageNumber="28" orientation="portrait" useFirstPageNumber="1" horizontalDpi="600"/>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0"/>
  <sheetViews>
    <sheetView showGridLines="0" showZeros="0" tabSelected="1" view="pageBreakPreview" zoomScaleNormal="85" workbookViewId="0">
      <selection activeCell="J4" sqref="J4"/>
    </sheetView>
  </sheetViews>
  <sheetFormatPr defaultColWidth="9" defaultRowHeight="14.25" outlineLevelCol="5"/>
  <cols>
    <col min="1" max="1" width="43.6333333333333" style="160" customWidth="1"/>
    <col min="2" max="2" width="20.6333333333333" style="162" customWidth="1"/>
    <col min="3" max="3" width="20.6333333333333" style="160" customWidth="1"/>
    <col min="4" max="4" width="20" style="366" customWidth="1"/>
    <col min="5" max="5" width="12.6333333333333" style="160"/>
    <col min="6" max="16377" width="9" style="160"/>
    <col min="16378" max="16379" width="35.6333333333333" style="160"/>
    <col min="16380" max="16384" width="9" style="160"/>
  </cols>
  <sheetData>
    <row r="1" ht="45" customHeight="1" spans="1:4">
      <c r="A1" s="165" t="s">
        <v>1248</v>
      </c>
      <c r="B1" s="165"/>
      <c r="C1" s="165"/>
      <c r="D1" s="165"/>
    </row>
    <row r="2" ht="20.1" customHeight="1" spans="1:4">
      <c r="A2" s="166"/>
      <c r="B2" s="166"/>
      <c r="C2" s="427"/>
      <c r="D2" s="428" t="s">
        <v>2</v>
      </c>
    </row>
    <row r="3" s="161" customFormat="1" ht="45" customHeight="1" spans="1:4">
      <c r="A3" s="168" t="s">
        <v>1249</v>
      </c>
      <c r="B3" s="168" t="s">
        <v>1247</v>
      </c>
      <c r="C3" s="429" t="s">
        <v>1250</v>
      </c>
      <c r="D3" s="429" t="s">
        <v>1251</v>
      </c>
    </row>
    <row r="4" ht="36" customHeight="1" spans="1:4">
      <c r="A4" s="430" t="s">
        <v>1252</v>
      </c>
      <c r="B4" s="431">
        <f t="shared" ref="B4:B6" si="0">SUM(C4:D4)</f>
        <v>26616</v>
      </c>
      <c r="C4" s="431">
        <f>SUM(C5:C5)</f>
        <v>0</v>
      </c>
      <c r="D4" s="431">
        <f>SUM(D5:D5)</f>
        <v>26616</v>
      </c>
    </row>
    <row r="5" ht="36" customHeight="1" spans="1:6">
      <c r="A5" s="432" t="s">
        <v>1253</v>
      </c>
      <c r="B5" s="170">
        <f t="shared" si="0"/>
        <v>26616</v>
      </c>
      <c r="C5" s="170"/>
      <c r="D5" s="433">
        <v>26616</v>
      </c>
      <c r="F5" s="160" t="s">
        <v>1254</v>
      </c>
    </row>
    <row r="6" ht="36" customHeight="1" spans="1:4">
      <c r="A6" s="430" t="s">
        <v>1255</v>
      </c>
      <c r="B6" s="431">
        <f t="shared" si="0"/>
        <v>135997</v>
      </c>
      <c r="C6" s="431">
        <v>-5166</v>
      </c>
      <c r="D6" s="431">
        <v>141163</v>
      </c>
    </row>
    <row r="7" spans="2:4">
      <c r="B7" s="434"/>
      <c r="C7" s="435"/>
      <c r="D7" s="436"/>
    </row>
    <row r="8" spans="3:3">
      <c r="C8" s="437"/>
    </row>
    <row r="9" spans="3:3">
      <c r="C9" s="437"/>
    </row>
    <row r="10" spans="3:3">
      <c r="C10" s="437"/>
    </row>
  </sheetData>
  <mergeCells count="1">
    <mergeCell ref="A1:D1"/>
  </mergeCells>
  <conditionalFormatting sqref="D1">
    <cfRule type="cellIs" dxfId="0" priority="4" stopIfTrue="1" operator="greaterThanOrEqual">
      <formula>10</formula>
    </cfRule>
    <cfRule type="cellIs" dxfId="0" priority="5" stopIfTrue="1" operator="lessThanOrEqual">
      <formula>-1</formula>
    </cfRule>
  </conditionalFormatting>
  <conditionalFormatting sqref="B3:C3">
    <cfRule type="cellIs" dxfId="0" priority="3" stopIfTrue="1" operator="lessThanOrEqual">
      <formula>-1</formula>
    </cfRule>
  </conditionalFormatting>
  <conditionalFormatting sqref="B4:C5">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5" firstPageNumber="30" orientation="portrait" useFirstPageNumber="1" horizontalDpi="600"/>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showZeros="0" tabSelected="1" workbookViewId="0">
      <selection activeCell="J4" sqref="J4"/>
    </sheetView>
  </sheetViews>
  <sheetFormatPr defaultColWidth="9" defaultRowHeight="13.5" outlineLevelCol="4"/>
  <cols>
    <col min="1" max="1" width="37.75" style="412" customWidth="1"/>
    <col min="2" max="2" width="22" style="412" customWidth="1"/>
    <col min="3" max="4" width="23.8833333333333" style="412" customWidth="1"/>
    <col min="5" max="5" width="24.5" style="412" customWidth="1"/>
    <col min="6" max="248" width="9" style="412"/>
    <col min="249" max="16384" width="9" style="1"/>
  </cols>
  <sheetData>
    <row r="1" s="412" customFormat="1" ht="40.5" customHeight="1" spans="1:5">
      <c r="A1" s="413" t="s">
        <v>1256</v>
      </c>
      <c r="B1" s="413"/>
      <c r="C1" s="413"/>
      <c r="D1" s="413"/>
      <c r="E1" s="413"/>
    </row>
    <row r="2" s="412" customFormat="1" ht="17" customHeight="1" spans="1:5">
      <c r="A2" s="414"/>
      <c r="B2" s="414"/>
      <c r="C2" s="414"/>
      <c r="D2" s="415"/>
      <c r="E2" s="416" t="s">
        <v>2</v>
      </c>
    </row>
    <row r="3" s="1" customFormat="1" ht="24.95" customHeight="1" spans="1:5">
      <c r="A3" s="417" t="s">
        <v>4</v>
      </c>
      <c r="B3" s="417" t="s">
        <v>1257</v>
      </c>
      <c r="C3" s="417" t="s">
        <v>6</v>
      </c>
      <c r="D3" s="418" t="s">
        <v>1258</v>
      </c>
      <c r="E3" s="419"/>
    </row>
    <row r="4" s="1" customFormat="1" ht="24.95" customHeight="1" spans="1:5">
      <c r="A4" s="420"/>
      <c r="B4" s="420"/>
      <c r="C4" s="420"/>
      <c r="D4" s="168" t="s">
        <v>1259</v>
      </c>
      <c r="E4" s="168" t="s">
        <v>1260</v>
      </c>
    </row>
    <row r="5" s="412" customFormat="1" ht="35" customHeight="1" spans="1:5">
      <c r="A5" s="421" t="s">
        <v>1247</v>
      </c>
      <c r="B5" s="422">
        <f>SUM(B7:B8)</f>
        <v>1469</v>
      </c>
      <c r="C5" s="422">
        <f>SUM(C7:C8)</f>
        <v>1420</v>
      </c>
      <c r="D5" s="423">
        <f t="shared" ref="D5:D10" si="0">C5-B5</f>
        <v>-49</v>
      </c>
      <c r="E5" s="424">
        <f t="shared" ref="E5:E10" si="1">D5/B5</f>
        <v>-0.0334</v>
      </c>
    </row>
    <row r="6" s="412" customFormat="1" ht="35" customHeight="1" spans="1:5">
      <c r="A6" s="134" t="s">
        <v>1261</v>
      </c>
      <c r="B6" s="425"/>
      <c r="C6" s="425"/>
      <c r="D6" s="423"/>
      <c r="E6" s="424"/>
    </row>
    <row r="7" s="412" customFormat="1" ht="35" customHeight="1" spans="1:5">
      <c r="A7" s="134" t="s">
        <v>1262</v>
      </c>
      <c r="B7" s="425">
        <v>394</v>
      </c>
      <c r="C7" s="425">
        <v>352</v>
      </c>
      <c r="D7" s="423">
        <f t="shared" si="0"/>
        <v>-42</v>
      </c>
      <c r="E7" s="424">
        <f t="shared" si="1"/>
        <v>-0.1066</v>
      </c>
    </row>
    <row r="8" s="412" customFormat="1" ht="35" customHeight="1" spans="1:5">
      <c r="A8" s="134" t="s">
        <v>1263</v>
      </c>
      <c r="B8" s="425">
        <v>1075</v>
      </c>
      <c r="C8" s="425">
        <v>1068</v>
      </c>
      <c r="D8" s="423">
        <f t="shared" si="0"/>
        <v>-7</v>
      </c>
      <c r="E8" s="424">
        <f t="shared" si="1"/>
        <v>-0.0065</v>
      </c>
    </row>
    <row r="9" s="412" customFormat="1" ht="35" customHeight="1" spans="1:5">
      <c r="A9" s="156" t="s">
        <v>1264</v>
      </c>
      <c r="B9" s="425">
        <v>120</v>
      </c>
      <c r="C9" s="425">
        <v>120</v>
      </c>
      <c r="D9" s="423">
        <f t="shared" si="0"/>
        <v>0</v>
      </c>
      <c r="E9" s="424">
        <f t="shared" si="1"/>
        <v>0</v>
      </c>
    </row>
    <row r="10" s="412" customFormat="1" ht="35" customHeight="1" spans="1:5">
      <c r="A10" s="156" t="s">
        <v>1265</v>
      </c>
      <c r="B10" s="425">
        <v>955</v>
      </c>
      <c r="C10" s="425">
        <v>948</v>
      </c>
      <c r="D10" s="423">
        <f t="shared" si="0"/>
        <v>-7</v>
      </c>
      <c r="E10" s="424">
        <f t="shared" si="1"/>
        <v>-0.0073</v>
      </c>
    </row>
    <row r="11" s="412" customFormat="1" ht="130" customHeight="1" spans="1:5">
      <c r="A11" s="426" t="s">
        <v>1266</v>
      </c>
      <c r="B11" s="426"/>
      <c r="C11" s="426"/>
      <c r="D11" s="426"/>
      <c r="E11" s="426"/>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rstPageNumber="31" fitToHeight="200" orientation="landscape" useFirstPageNumber="1" horizontalDpi="600" vertic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37"/>
  <sheetViews>
    <sheetView showGridLines="0" showZeros="0" tabSelected="1" view="pageBreakPreview" zoomScaleNormal="115" topLeftCell="A26" workbookViewId="0">
      <selection activeCell="J4" sqref="J4"/>
    </sheetView>
  </sheetViews>
  <sheetFormatPr defaultColWidth="9" defaultRowHeight="14.25" outlineLevelCol="5"/>
  <cols>
    <col min="1" max="1" width="20.6333333333333" style="160" customWidth="1"/>
    <col min="2" max="2" width="50.75" style="160" customWidth="1"/>
    <col min="3" max="4" width="20.6333333333333" style="365" customWidth="1"/>
    <col min="5" max="5" width="20.6333333333333" style="366" customWidth="1"/>
    <col min="6" max="6" width="3.75" style="160" hidden="1" customWidth="1"/>
    <col min="7" max="16357" width="9" style="160"/>
    <col min="16358" max="16358" width="45.6333333333333" style="160"/>
    <col min="16359" max="16384" width="9" style="160"/>
  </cols>
  <sheetData>
    <row r="1" ht="45" customHeight="1" spans="1:6">
      <c r="A1" s="162"/>
      <c r="B1" s="367" t="s">
        <v>1267</v>
      </c>
      <c r="C1" s="368"/>
      <c r="D1" s="368"/>
      <c r="E1" s="367"/>
      <c r="F1" s="162"/>
    </row>
    <row r="2" s="363" customFormat="1" ht="20.1" customHeight="1" spans="1:6">
      <c r="A2" s="369"/>
      <c r="B2" s="370"/>
      <c r="C2" s="371"/>
      <c r="D2" s="372"/>
      <c r="E2" s="373" t="s">
        <v>2</v>
      </c>
      <c r="F2" s="369"/>
    </row>
    <row r="3" s="364" customFormat="1" ht="45" customHeight="1" spans="1:6">
      <c r="A3" s="374" t="s">
        <v>3</v>
      </c>
      <c r="B3" s="375" t="s">
        <v>4</v>
      </c>
      <c r="C3" s="376" t="s">
        <v>5</v>
      </c>
      <c r="D3" s="376" t="s">
        <v>6</v>
      </c>
      <c r="E3" s="288" t="s">
        <v>7</v>
      </c>
      <c r="F3" s="377" t="s">
        <v>8</v>
      </c>
    </row>
    <row r="4" s="364" customFormat="1" ht="36" customHeight="1" spans="1:6">
      <c r="A4" s="336" t="s">
        <v>1268</v>
      </c>
      <c r="B4" s="323" t="s">
        <v>1269</v>
      </c>
      <c r="C4" s="358"/>
      <c r="D4" s="358"/>
      <c r="E4" s="333" t="str">
        <f t="shared" ref="E4:E35" si="0">IFERROR(D4/C4-1,"")</f>
        <v/>
      </c>
      <c r="F4" s="378" t="str">
        <f t="shared" ref="F4:F37" si="1">IF(LEN(A4)=7,"是",IF(B4&lt;&gt;"",IF(SUM(C4:D4)&lt;&gt;0,"是","否"),"是"))</f>
        <v>是</v>
      </c>
    </row>
    <row r="5" ht="36" customHeight="1" spans="1:6">
      <c r="A5" s="336" t="s">
        <v>1270</v>
      </c>
      <c r="B5" s="323" t="s">
        <v>1271</v>
      </c>
      <c r="C5" s="358"/>
      <c r="D5" s="358"/>
      <c r="E5" s="333" t="str">
        <f t="shared" si="0"/>
        <v/>
      </c>
      <c r="F5" s="378" t="str">
        <f t="shared" si="1"/>
        <v>是</v>
      </c>
    </row>
    <row r="6" ht="36" customHeight="1" spans="1:6">
      <c r="A6" s="336" t="s">
        <v>1272</v>
      </c>
      <c r="B6" s="323" t="s">
        <v>1273</v>
      </c>
      <c r="C6" s="358"/>
      <c r="D6" s="358"/>
      <c r="E6" s="333" t="str">
        <f t="shared" si="0"/>
        <v/>
      </c>
      <c r="F6" s="378" t="str">
        <f t="shared" si="1"/>
        <v>是</v>
      </c>
    </row>
    <row r="7" ht="36" customHeight="1" spans="1:6">
      <c r="A7" s="336" t="s">
        <v>1274</v>
      </c>
      <c r="B7" s="323" t="s">
        <v>1275</v>
      </c>
      <c r="C7" s="358"/>
      <c r="D7" s="358"/>
      <c r="E7" s="333" t="str">
        <f t="shared" si="0"/>
        <v/>
      </c>
      <c r="F7" s="378" t="str">
        <f t="shared" si="1"/>
        <v>是</v>
      </c>
    </row>
    <row r="8" ht="36" customHeight="1" spans="1:6">
      <c r="A8" s="336" t="s">
        <v>1276</v>
      </c>
      <c r="B8" s="323" t="s">
        <v>1277</v>
      </c>
      <c r="C8" s="358"/>
      <c r="D8" s="358"/>
      <c r="E8" s="333" t="str">
        <f t="shared" si="0"/>
        <v/>
      </c>
      <c r="F8" s="378" t="str">
        <f t="shared" si="1"/>
        <v>是</v>
      </c>
    </row>
    <row r="9" ht="36" customHeight="1" spans="1:6">
      <c r="A9" s="336" t="s">
        <v>1278</v>
      </c>
      <c r="B9" s="323" t="s">
        <v>1279</v>
      </c>
      <c r="C9" s="358"/>
      <c r="D9" s="358"/>
      <c r="E9" s="333" t="str">
        <f t="shared" si="0"/>
        <v/>
      </c>
      <c r="F9" s="378" t="str">
        <f t="shared" si="1"/>
        <v>是</v>
      </c>
    </row>
    <row r="10" ht="36" customHeight="1" spans="1:6">
      <c r="A10" s="336" t="s">
        <v>1280</v>
      </c>
      <c r="B10" s="323" t="s">
        <v>1281</v>
      </c>
      <c r="C10" s="358">
        <f>SUM(C11:C14)</f>
        <v>47313</v>
      </c>
      <c r="D10" s="358">
        <f>SUM(D11:D14)</f>
        <v>148838</v>
      </c>
      <c r="E10" s="333">
        <f t="shared" si="0"/>
        <v>2.1458</v>
      </c>
      <c r="F10" s="378" t="str">
        <f t="shared" si="1"/>
        <v>是</v>
      </c>
    </row>
    <row r="11" ht="36" customHeight="1" spans="1:6">
      <c r="A11" s="336" t="s">
        <v>1282</v>
      </c>
      <c r="B11" s="327" t="s">
        <v>1283</v>
      </c>
      <c r="C11" s="355">
        <f>VLOOKUP(A11,'[3]06'!A:E,5,FALSE)</f>
        <v>38550</v>
      </c>
      <c r="D11" s="355">
        <v>52801</v>
      </c>
      <c r="E11" s="333">
        <f t="shared" si="0"/>
        <v>0.3697</v>
      </c>
      <c r="F11" s="378" t="str">
        <f t="shared" si="1"/>
        <v>是</v>
      </c>
    </row>
    <row r="12" ht="36" customHeight="1" spans="1:6">
      <c r="A12" s="336" t="s">
        <v>1284</v>
      </c>
      <c r="B12" s="327" t="s">
        <v>1285</v>
      </c>
      <c r="C12" s="355">
        <f>VLOOKUP(A12,'[3]06'!A:E,5,FALSE)</f>
        <v>2150</v>
      </c>
      <c r="D12" s="355"/>
      <c r="E12" s="333">
        <f t="shared" si="0"/>
        <v>-1</v>
      </c>
      <c r="F12" s="378" t="str">
        <f t="shared" si="1"/>
        <v>是</v>
      </c>
    </row>
    <row r="13" ht="36" customHeight="1" spans="1:6">
      <c r="A13" s="336" t="s">
        <v>1286</v>
      </c>
      <c r="B13" s="327" t="s">
        <v>1287</v>
      </c>
      <c r="C13" s="355">
        <f>VLOOKUP(A13,'[3]06'!A:E,5,FALSE)</f>
        <v>6807</v>
      </c>
      <c r="D13" s="355">
        <v>96037</v>
      </c>
      <c r="E13" s="333">
        <f t="shared" si="0"/>
        <v>13.1086</v>
      </c>
      <c r="F13" s="378" t="str">
        <f t="shared" si="1"/>
        <v>是</v>
      </c>
    </row>
    <row r="14" ht="36" customHeight="1" spans="1:6">
      <c r="A14" s="336" t="s">
        <v>1288</v>
      </c>
      <c r="B14" s="327" t="s">
        <v>1289</v>
      </c>
      <c r="C14" s="355">
        <f>VLOOKUP(A14,'[3]06'!A:E,5,FALSE)</f>
        <v>-194</v>
      </c>
      <c r="D14" s="355"/>
      <c r="E14" s="333">
        <f t="shared" si="0"/>
        <v>-1</v>
      </c>
      <c r="F14" s="378" t="str">
        <f t="shared" si="1"/>
        <v>是</v>
      </c>
    </row>
    <row r="15" ht="36" customHeight="1" spans="1:6">
      <c r="A15" s="336" t="s">
        <v>1290</v>
      </c>
      <c r="B15" s="327" t="s">
        <v>1291</v>
      </c>
      <c r="C15" s="355"/>
      <c r="D15" s="355"/>
      <c r="E15" s="333" t="str">
        <f t="shared" si="0"/>
        <v/>
      </c>
      <c r="F15" s="378" t="str">
        <f t="shared" si="1"/>
        <v>否</v>
      </c>
    </row>
    <row r="16" ht="36" customHeight="1" spans="1:6">
      <c r="A16" s="380" t="s">
        <v>1292</v>
      </c>
      <c r="B16" s="381" t="s">
        <v>1293</v>
      </c>
      <c r="C16" s="358"/>
      <c r="D16" s="358"/>
      <c r="E16" s="333" t="str">
        <f t="shared" si="0"/>
        <v/>
      </c>
      <c r="F16" s="378" t="str">
        <f t="shared" si="1"/>
        <v>是</v>
      </c>
    </row>
    <row r="17" ht="36" customHeight="1" spans="1:6">
      <c r="A17" s="380" t="s">
        <v>1294</v>
      </c>
      <c r="B17" s="381" t="s">
        <v>1295</v>
      </c>
      <c r="C17" s="358"/>
      <c r="D17" s="358"/>
      <c r="E17" s="333" t="str">
        <f t="shared" si="0"/>
        <v/>
      </c>
      <c r="F17" s="378" t="str">
        <f t="shared" si="1"/>
        <v>是</v>
      </c>
    </row>
    <row r="18" ht="36" customHeight="1" spans="1:6">
      <c r="A18" s="380" t="s">
        <v>1296</v>
      </c>
      <c r="B18" s="207" t="s">
        <v>1297</v>
      </c>
      <c r="C18" s="355"/>
      <c r="D18" s="355"/>
      <c r="E18" s="333" t="str">
        <f t="shared" si="0"/>
        <v/>
      </c>
      <c r="F18" s="378" t="str">
        <f t="shared" si="1"/>
        <v>否</v>
      </c>
    </row>
    <row r="19" ht="36" customHeight="1" spans="1:6">
      <c r="A19" s="380" t="s">
        <v>1298</v>
      </c>
      <c r="B19" s="207" t="s">
        <v>1299</v>
      </c>
      <c r="C19" s="355"/>
      <c r="D19" s="355"/>
      <c r="E19" s="333" t="str">
        <f t="shared" si="0"/>
        <v/>
      </c>
      <c r="F19" s="378" t="str">
        <f t="shared" si="1"/>
        <v>否</v>
      </c>
    </row>
    <row r="20" ht="36" customHeight="1" spans="1:6">
      <c r="A20" s="380" t="s">
        <v>1300</v>
      </c>
      <c r="B20" s="381" t="s">
        <v>1301</v>
      </c>
      <c r="C20" s="358"/>
      <c r="D20" s="358"/>
      <c r="E20" s="333" t="str">
        <f t="shared" si="0"/>
        <v/>
      </c>
      <c r="F20" s="378" t="str">
        <f t="shared" si="1"/>
        <v>是</v>
      </c>
    </row>
    <row r="21" ht="36" customHeight="1" spans="1:6">
      <c r="A21" s="380" t="s">
        <v>1302</v>
      </c>
      <c r="B21" s="381" t="s">
        <v>1303</v>
      </c>
      <c r="C21" s="358"/>
      <c r="D21" s="358"/>
      <c r="E21" s="333" t="str">
        <f t="shared" si="0"/>
        <v/>
      </c>
      <c r="F21" s="378" t="str">
        <f t="shared" si="1"/>
        <v>是</v>
      </c>
    </row>
    <row r="22" ht="36" customHeight="1" spans="1:6">
      <c r="A22" s="380" t="s">
        <v>1304</v>
      </c>
      <c r="B22" s="381" t="s">
        <v>1305</v>
      </c>
      <c r="C22" s="358"/>
      <c r="D22" s="358"/>
      <c r="E22" s="333" t="str">
        <f t="shared" si="0"/>
        <v/>
      </c>
      <c r="F22" s="378" t="str">
        <f t="shared" si="1"/>
        <v>是</v>
      </c>
    </row>
    <row r="23" ht="36" customHeight="1" spans="1:6">
      <c r="A23" s="336" t="s">
        <v>1306</v>
      </c>
      <c r="B23" s="323" t="s">
        <v>1307</v>
      </c>
      <c r="C23" s="358"/>
      <c r="D23" s="358"/>
      <c r="E23" s="333" t="str">
        <f t="shared" si="0"/>
        <v/>
      </c>
      <c r="F23" s="378" t="str">
        <f t="shared" si="1"/>
        <v>是</v>
      </c>
    </row>
    <row r="24" ht="36" customHeight="1" spans="1:6">
      <c r="A24" s="336" t="s">
        <v>1308</v>
      </c>
      <c r="B24" s="323" t="s">
        <v>1309</v>
      </c>
      <c r="C24" s="358">
        <v>420</v>
      </c>
      <c r="D24" s="358">
        <v>648</v>
      </c>
      <c r="E24" s="333">
        <f t="shared" si="0"/>
        <v>0.5429</v>
      </c>
      <c r="F24" s="378" t="str">
        <f t="shared" si="1"/>
        <v>是</v>
      </c>
    </row>
    <row r="25" ht="36" customHeight="1" spans="1:6">
      <c r="A25" s="336" t="s">
        <v>1310</v>
      </c>
      <c r="B25" s="323" t="s">
        <v>1311</v>
      </c>
      <c r="C25" s="358"/>
      <c r="D25" s="358"/>
      <c r="E25" s="333" t="str">
        <f t="shared" si="0"/>
        <v/>
      </c>
      <c r="F25" s="378" t="str">
        <f t="shared" si="1"/>
        <v>是</v>
      </c>
    </row>
    <row r="26" ht="36" customHeight="1" spans="1:6">
      <c r="A26" s="336" t="s">
        <v>1312</v>
      </c>
      <c r="B26" s="323" t="s">
        <v>1313</v>
      </c>
      <c r="C26" s="358"/>
      <c r="D26" s="358"/>
      <c r="E26" s="333" t="str">
        <f t="shared" si="0"/>
        <v/>
      </c>
      <c r="F26" s="378" t="str">
        <f t="shared" si="1"/>
        <v>是</v>
      </c>
    </row>
    <row r="27" ht="36" customHeight="1" spans="1:6">
      <c r="A27" s="336" t="s">
        <v>1314</v>
      </c>
      <c r="B27" s="323" t="s">
        <v>1315</v>
      </c>
      <c r="C27" s="358">
        <f>VLOOKUP(A27,'[3]06'!A:E,5,FALSE)</f>
        <v>317</v>
      </c>
      <c r="D27" s="358">
        <v>1359</v>
      </c>
      <c r="E27" s="333">
        <f t="shared" si="0"/>
        <v>3.2871</v>
      </c>
      <c r="F27" s="378" t="str">
        <f t="shared" si="1"/>
        <v>是</v>
      </c>
    </row>
    <row r="28" ht="36" customHeight="1" spans="1:6">
      <c r="A28" s="336"/>
      <c r="B28" s="327"/>
      <c r="C28" s="355"/>
      <c r="D28" s="355"/>
      <c r="E28" s="333" t="str">
        <f t="shared" si="0"/>
        <v/>
      </c>
      <c r="F28" s="378" t="str">
        <f t="shared" si="1"/>
        <v>是</v>
      </c>
    </row>
    <row r="29" ht="36" customHeight="1" spans="1:6">
      <c r="A29" s="343"/>
      <c r="B29" s="344" t="s">
        <v>1316</v>
      </c>
      <c r="C29" s="358">
        <f>SUM(C10,C24,C27)</f>
        <v>48050</v>
      </c>
      <c r="D29" s="358">
        <f>SUM(D10,D24,D27)</f>
        <v>150845</v>
      </c>
      <c r="E29" s="333">
        <f t="shared" si="0"/>
        <v>2.1393</v>
      </c>
      <c r="F29" s="378" t="str">
        <f t="shared" si="1"/>
        <v>是</v>
      </c>
    </row>
    <row r="30" ht="36" customHeight="1" spans="1:6">
      <c r="A30" s="382">
        <v>105</v>
      </c>
      <c r="B30" s="383" t="s">
        <v>1317</v>
      </c>
      <c r="C30" s="355">
        <v>94720</v>
      </c>
      <c r="D30" s="355">
        <v>78900</v>
      </c>
      <c r="E30" s="333">
        <f t="shared" si="0"/>
        <v>-0.167</v>
      </c>
      <c r="F30" s="378" t="str">
        <f t="shared" si="1"/>
        <v>是</v>
      </c>
    </row>
    <row r="31" ht="36" customHeight="1" spans="1:6">
      <c r="A31" s="405">
        <v>110</v>
      </c>
      <c r="B31" s="406" t="s">
        <v>61</v>
      </c>
      <c r="C31" s="397"/>
      <c r="D31" s="397"/>
      <c r="E31" s="333" t="str">
        <f t="shared" si="0"/>
        <v/>
      </c>
      <c r="F31" s="378" t="str">
        <f t="shared" si="1"/>
        <v>否</v>
      </c>
    </row>
    <row r="32" ht="36" customHeight="1" spans="1:6">
      <c r="A32" s="405">
        <v>11004</v>
      </c>
      <c r="B32" s="407" t="s">
        <v>1318</v>
      </c>
      <c r="C32" s="397">
        <f>SUM(C33:C36)</f>
        <v>2513</v>
      </c>
      <c r="D32" s="397">
        <f>SUM(D33:D36)</f>
        <v>31160</v>
      </c>
      <c r="E32" s="333">
        <f t="shared" si="0"/>
        <v>11.3995</v>
      </c>
      <c r="F32" s="378" t="str">
        <f t="shared" si="1"/>
        <v>是</v>
      </c>
    </row>
    <row r="33" ht="36" customHeight="1" spans="1:6">
      <c r="A33" s="408">
        <v>1100402</v>
      </c>
      <c r="B33" s="409" t="s">
        <v>1319</v>
      </c>
      <c r="C33" s="355">
        <f>VLOOKUP(A33,'[3]06'!A:E,5,FALSE)</f>
        <v>1875</v>
      </c>
      <c r="D33" s="355">
        <v>2000</v>
      </c>
      <c r="E33" s="333">
        <f t="shared" si="0"/>
        <v>0.0667</v>
      </c>
      <c r="F33" s="378" t="str">
        <f t="shared" si="1"/>
        <v>是</v>
      </c>
    </row>
    <row r="34" ht="36" customHeight="1" spans="1:6">
      <c r="A34" s="408">
        <v>1100403</v>
      </c>
      <c r="B34" s="410" t="s">
        <v>1320</v>
      </c>
      <c r="C34" s="355">
        <f>VLOOKUP(A34,'[3]06'!A:E,5,FALSE)</f>
        <v>0</v>
      </c>
      <c r="D34" s="355"/>
      <c r="E34" s="333" t="str">
        <f t="shared" si="0"/>
        <v/>
      </c>
      <c r="F34" s="378" t="str">
        <f t="shared" si="1"/>
        <v>是</v>
      </c>
    </row>
    <row r="35" ht="36" customHeight="1" spans="1:6">
      <c r="A35" s="408">
        <v>11008</v>
      </c>
      <c r="B35" s="409" t="s">
        <v>64</v>
      </c>
      <c r="C35" s="355">
        <f>VLOOKUP(A35,'[3]06'!A:E,5,FALSE)</f>
        <v>210</v>
      </c>
      <c r="D35" s="355">
        <v>29160</v>
      </c>
      <c r="E35" s="333">
        <f t="shared" si="0"/>
        <v>137.8571</v>
      </c>
      <c r="F35" s="378" t="str">
        <f t="shared" si="1"/>
        <v>是</v>
      </c>
    </row>
    <row r="36" ht="36" customHeight="1" spans="1:6">
      <c r="A36" s="408">
        <v>11009</v>
      </c>
      <c r="B36" s="409" t="s">
        <v>65</v>
      </c>
      <c r="C36" s="355">
        <f>VLOOKUP(A36,'[3]06'!A:E,5,FALSE)</f>
        <v>428</v>
      </c>
      <c r="D36" s="355"/>
      <c r="E36" s="411"/>
      <c r="F36" s="378" t="str">
        <f t="shared" si="1"/>
        <v>是</v>
      </c>
    </row>
    <row r="37" ht="36" customHeight="1" spans="1:6">
      <c r="A37" s="391"/>
      <c r="B37" s="392" t="s">
        <v>68</v>
      </c>
      <c r="C37" s="397">
        <f>SUM(C29:C32)</f>
        <v>145283</v>
      </c>
      <c r="D37" s="397">
        <f>SUM(D29:D32)</f>
        <v>260905</v>
      </c>
      <c r="E37" s="333">
        <f>IFERROR(D37/C37-1,"")</f>
        <v>0.7958</v>
      </c>
      <c r="F37" s="378" t="str">
        <f t="shared" si="1"/>
        <v>是</v>
      </c>
    </row>
  </sheetData>
  <autoFilter xmlns:etc="http://www.wps.cn/officeDocument/2017/etCustomData" ref="A3:F37" etc:filterBottomFollowUsedRange="0">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B31 B33">
    <cfRule type="expression" dxfId="1" priority="4" stopIfTrue="1">
      <formula>"len($A:$A)=3"</formula>
    </cfRule>
  </conditionalFormatting>
  <conditionalFormatting sqref="C31:D32">
    <cfRule type="expression" dxfId="1" priority="10" stopIfTrue="1">
      <formula>"len($A:$A)=3"</formula>
    </cfRule>
  </conditionalFormatting>
  <printOptions horizontalCentered="1"/>
  <pageMargins left="0.472222222222222" right="0.393055555555556" top="0.747916666666667" bottom="0.747916666666667" header="0.314583333333333" footer="0.314583333333333"/>
  <pageSetup paperSize="9" scale="75" firstPageNumber="32" orientation="portrait" useFirstPageNumber="1" horizontalDpi="600"/>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1-1新平县一般公共预算收入情况表</vt:lpstr>
      <vt:lpstr>1-2新平县一般公共预算支出情况表</vt:lpstr>
      <vt:lpstr>1-3县本级一般公共预算收入情况表</vt:lpstr>
      <vt:lpstr>1-4县本级一般公共预算支出情况表（公开到项级）</vt:lpstr>
      <vt:lpstr>1-5县本级一般公共预算基本支出情况表（公开到款级）</vt:lpstr>
      <vt:lpstr>1-6一般公共预算支出表（州、市对下转移支付项目）</vt:lpstr>
      <vt:lpstr>1-7新平县分地区税收返还和转移支付预算表</vt:lpstr>
      <vt:lpstr>1-8新平县县本级“三公”经费预算财政拨款情况统计表</vt:lpstr>
      <vt:lpstr>2-1新平县政府性基金预算收入情况表</vt:lpstr>
      <vt:lpstr>2-2新平县政府性基金预算支出情况表</vt:lpstr>
      <vt:lpstr>2-3县本级政府性基金预算收入情况表</vt:lpstr>
      <vt:lpstr>2-4县本级政府性基金预算支出情况表（公开到项级）</vt:lpstr>
      <vt:lpstr>2-5本级政府性基金支出表（州、市对下转移支付）</vt:lpstr>
      <vt:lpstr>3-1新平县国有资本经营收入预算情况表</vt:lpstr>
      <vt:lpstr>3-2新平县国有资本经营支出预算情况表</vt:lpstr>
      <vt:lpstr>3-3县本级国有资本经营收入预算情况表</vt:lpstr>
      <vt:lpstr>3-4县本级国有资本经营支出预算情况表（公开到项级）</vt:lpstr>
      <vt:lpstr>3-5 新平县国有资本经营预算转移支付表 （分地区）</vt:lpstr>
      <vt:lpstr>3-6 国有资本经营预算转移支付表（分项目）</vt:lpstr>
      <vt:lpstr>4-1新平县社会保险基金收入预算情况表</vt:lpstr>
      <vt:lpstr>4-2新平县社会保险基金支出预算情况表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本级2021年地方政府专项债务余额情况表（本级）</vt:lpstr>
      <vt:lpstr>5-6 地方政府债券发行及还本付息情况表</vt:lpstr>
      <vt:lpstr>5-7 2022年本级政府专项债务限额和余额情况表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2025-04-29T06:38:33Z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CBE007A286274E0FB42E2D877AC53ECC</vt:lpwstr>
  </property>
</Properties>
</file>