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<sst xmlns="http://schemas.openxmlformats.org/spreadsheetml/2006/main" count="1009" uniqueCount="430">
  <si>
    <t>预算01-1表</t>
  </si>
  <si>
    <t>2026年财务收支预算总表</t>
  </si>
  <si>
    <t>单位名称：新平彝族傣族自治县工业科技和信息化局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</si>
  <si>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</si>
  <si>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</si>
  <si>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</si>
  <si>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</si>
  <si>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</si>
  <si>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</si>
  <si>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</si>
  <si>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</si>
  <si>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</si>
  <si>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</si>
  <si>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</si>
  <si>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</si>
  <si>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</si>
  <si>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</si>
  <si>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</si>
  <si>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</si>
  <si>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</si>
  <si>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</si>
  <si>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</si>
  <si>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</si>
  <si>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</si>
  <si>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</si>
  <si>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</si>
  <si>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</si>
  <si>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</si>
  <si>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</si>
  <si>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</si>
  <si>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</si>
  <si>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</si>
  <si>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</si>
  <si>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</si>
  <si>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</si>
  <si>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</si>
  <si>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</si>
  <si>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</si>
  <si>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</si>
  <si>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</si>
  <si>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</si>
  <si>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</si>
  <si>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</si>
  <si>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</si>
  <si>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</si>
  <si>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</si>
  <si>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124</t>
  </si>
  <si>
    <t>新平彝族傣族自治县工业科技和信息化局</t>
  </si>
  <si>
    <t>124001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</si>
  <si>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</si>
  <si>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</si>
  <si>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</si>
  <si>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</si>
  <si>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</si>
  <si>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</si>
  <si>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</si>
  <si>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</si>
  <si>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</si>
  <si>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</si>
  <si>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</si>
  <si>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</si>
  <si>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</si>
  <si>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</si>
  <si>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</si>
  <si>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20132</t>
  </si>
  <si>
    <t>组织事务</t>
  </si>
  <si>
    <t>2013299</t>
  </si>
  <si>
    <t>其他组织事务支出</t>
  </si>
  <si>
    <t>206</t>
  </si>
  <si>
    <t>科学技术支出</t>
  </si>
  <si>
    <t>20604</t>
  </si>
  <si>
    <t>技术研究与开发</t>
  </si>
  <si>
    <t>2060405</t>
  </si>
  <si>
    <t>共性技术研究与开发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</si>
  <si>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</si>
  <si>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</si>
  <si>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</si>
  <si>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</si>
  <si>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</si>
  <si>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</si>
  <si>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</si>
  <si>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</si>
  <si>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</si>
  <si>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</si>
  <si>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</si>
  <si>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</si>
  <si>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</si>
  <si>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</si>
  <si>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</si>
  <si>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</si>
  <si>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</si>
  <si>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</si>
  <si>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</si>
  <si>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</si>
  <si>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</si>
  <si>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</si>
  <si>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</si>
  <si>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</si>
  <si>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</si>
  <si>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</si>
  <si>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</si>
  <si>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</si>
  <si>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</si>
  <si>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215</t>
  </si>
  <si>
    <t>资源勘探工业信息等支出</t>
  </si>
  <si>
    <t>21505</t>
  </si>
  <si>
    <t>工业和信息产业</t>
  </si>
  <si>
    <t>2150501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</si>
  <si>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</si>
  <si>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</si>
  <si>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</si>
  <si>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</si>
  <si>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</si>
  <si>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</si>
  <si>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</si>
  <si>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</si>
  <si>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</si>
  <si>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</si>
  <si>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</si>
  <si>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</si>
  <si>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</si>
  <si>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</si>
  <si>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</si>
  <si>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</si>
  <si>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</si>
  <si>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</si>
  <si>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</si>
  <si>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</si>
  <si>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</si>
  <si>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</si>
  <si>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</si>
  <si>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</si>
  <si>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</si>
  <si>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</si>
  <si>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</si>
  <si>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</si>
  <si>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</si>
  <si>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</si>
  <si>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</si>
  <si>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</si>
  <si>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</si>
  <si>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</si>
  <si>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</si>
  <si>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</si>
  <si>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</si>
  <si>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</si>
  <si>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</si>
  <si>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</si>
  <si>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</si>
  <si>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</si>
  <si>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</si>
  <si>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</si>
  <si>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</si>
  <si>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</si>
  <si>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</si>
  <si>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</si>
  <si>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</si>
  <si>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</si>
  <si>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</si>
  <si>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</si>
  <si>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</si>
  <si>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</si>
  <si>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</si>
  <si>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</si>
  <si>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</si>
  <si>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</si>
  <si>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530427210000000015011</t>
  </si>
  <si>
    <t>行政人员工资支出</t>
  </si>
  <si>
    <t>基本工资</t>
  </si>
  <si>
    <t>津贴补贴</t>
  </si>
  <si>
    <t>530427210000000015018</t>
  </si>
  <si>
    <t>行政人员公务交通补贴</t>
  </si>
  <si>
    <t>其他交通费用</t>
  </si>
  <si>
    <t>530427231100001466221</t>
  </si>
  <si>
    <t>奖励性绩效工资(地方)</t>
  </si>
  <si>
    <t>绩效工资</t>
  </si>
  <si>
    <t>530427210000000015019</t>
  </si>
  <si>
    <t>工会经费</t>
  </si>
  <si>
    <t>530427210000000015013</t>
  </si>
  <si>
    <t>社会保障缴费</t>
  </si>
  <si>
    <t>机关事业单位基本养老保险缴费</t>
  </si>
  <si>
    <t>职工基本医疗保险缴费</t>
  </si>
  <si>
    <t>公务员医疗补助缴费</t>
  </si>
  <si>
    <t>其他社会保障缴费</t>
  </si>
  <si>
    <t>530427210000000015012</t>
  </si>
  <si>
    <t>事业人员工资支出</t>
  </si>
  <si>
    <t>530427231100001466240</t>
  </si>
  <si>
    <t>公务员基础绩效奖</t>
  </si>
  <si>
    <t>奖金</t>
  </si>
  <si>
    <t>530427261100004931375</t>
  </si>
  <si>
    <t>编外人员经费</t>
  </si>
  <si>
    <t>其他工资福利支出</t>
  </si>
  <si>
    <t>530427231100001466224</t>
  </si>
  <si>
    <t>退休干部公用经费</t>
  </si>
  <si>
    <t>办公费</t>
  </si>
  <si>
    <t>其他商品和服务支出</t>
  </si>
  <si>
    <t>530427221100000356059</t>
  </si>
  <si>
    <t>530427210000000015020</t>
  </si>
  <si>
    <t>一般公用经费</t>
  </si>
  <si>
    <t>差旅费</t>
  </si>
  <si>
    <t>水费</t>
  </si>
  <si>
    <t>电费</t>
  </si>
  <si>
    <t>邮电费</t>
  </si>
  <si>
    <t>会议费</t>
  </si>
  <si>
    <t>培训费</t>
  </si>
  <si>
    <t>530427210000000015017</t>
  </si>
  <si>
    <t>公车购置及运维费</t>
  </si>
  <si>
    <t>公务用车运行维护费</t>
  </si>
  <si>
    <t>530427210000000015014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</si>
  <si>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</si>
  <si>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</si>
  <si>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</si>
  <si>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</si>
  <si>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</si>
  <si>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</si>
  <si>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312 民生类</t>
  </si>
  <si>
    <t>530427241100002125989</t>
  </si>
  <si>
    <t>陈彦基本生活费资金</t>
  </si>
  <si>
    <t>生活补助</t>
  </si>
  <si>
    <t>313 事业发展类</t>
  </si>
  <si>
    <t>530427221100000277517</t>
  </si>
  <si>
    <t>党建工作经费</t>
  </si>
  <si>
    <t>其他对个人和家庭的补助</t>
  </si>
  <si>
    <t>530427231100001398125</t>
  </si>
  <si>
    <t>机关事业单位职工及军人抚恤补助（遗属生活补助）资金</t>
  </si>
  <si>
    <t>530427241100003014626</t>
  </si>
  <si>
    <t>建设新平乡村振兴科技创新县专项资金</t>
  </si>
  <si>
    <t>委托业务费</t>
  </si>
  <si>
    <t>劳务费</t>
  </si>
  <si>
    <t>费用补贴</t>
  </si>
  <si>
    <t>预算05-2表</t>
  </si>
  <si>
    <t>2026年部门项目支出绩效目标表</t>
  </si>
  <si>
    <t>单位名称、项目名称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</si>
  <si>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</si>
  <si>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</si>
  <si>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</si>
  <si>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</si>
  <si>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</si>
  <si>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</si>
  <si>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</si>
  <si>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扣（评）分标准</t>
  </si>
  <si>
    <t>指标内容</t>
  </si>
  <si>
    <t>绩效指标设定依据及数据来源</t>
  </si>
  <si>
    <t>产出指标</t>
  </si>
  <si>
    <t>数量指标</t>
  </si>
  <si>
    <t>放行政人员数</t>
  </si>
  <si>
    <t>=</t>
  </si>
  <si>
    <t>12</t>
  </si>
  <si>
    <t>月</t>
  </si>
  <si>
    <t>定量指标</t>
  </si>
  <si>
    <t>实际发放月数/应发放月数×指标分值</t>
  </si>
  <si>
    <t>基本生活费发放月数情况。</t>
  </si>
  <si>
    <t>绩效指标设定依据：项目实施方案。指标值数据来源：财务支付凭证。</t>
  </si>
  <si>
    <t>财政供养基本生活费发放人员数</t>
  </si>
  <si>
    <t>人</t>
  </si>
  <si>
    <t>实际发放人数/应发放人数×指标分值</t>
  </si>
  <si>
    <t>反映财政发放基本生活费人员数量。</t>
  </si>
  <si>
    <t>县人民政府常务会议纪要第7期（陈彦）</t>
  </si>
  <si>
    <t>质量指标</t>
  </si>
  <si>
    <t>基本生活费发放准确率</t>
  </si>
  <si>
    <t>100</t>
  </si>
  <si>
    <t>%</t>
  </si>
  <si>
    <t>1.完成率=100%，得满分；
2.完成率介于60%（含）至100%之间，完成率×指标分值；
3.完成率＜60%，不得分。
完成率=实际完成值/目标值×100%。</t>
  </si>
  <si>
    <t>反映财政供养基本生活费发放人员及标准准确率情况。</t>
  </si>
  <si>
    <t>县人民政府常务会议纪要第7期（陈彦）及财务凭证。</t>
  </si>
  <si>
    <t>效益指标</t>
  </si>
  <si>
    <t>社会效益</t>
  </si>
  <si>
    <t>基本生活费发放人员生活质量</t>
  </si>
  <si>
    <t>保障</t>
  </si>
  <si>
    <t>定性指标</t>
  </si>
  <si>
    <t>保障得满分，反之不得分。</t>
  </si>
  <si>
    <t>反映基本生活费发放人员生活保障情况。</t>
  </si>
  <si>
    <t>绩效指标设定依据：项目实施方案。</t>
  </si>
  <si>
    <t>满意度指标</t>
  </si>
  <si>
    <t>服务对象满意度</t>
  </si>
  <si>
    <t>基本生活费发放对象满意度</t>
  </si>
  <si>
    <t>&gt;=</t>
  </si>
  <si>
    <t>90</t>
  </si>
  <si>
    <t>① 满意度≥90%，得满分；② 满意度介于60%（含）至90%（不含）之间，满意度×指标分值；③ 满意度＜60%，不得分。</t>
  </si>
  <si>
    <t>反映退休人员陈彦对基本生活费发放对象满意度程度。</t>
  </si>
  <si>
    <t>指标值数据来源：调查问卷</t>
  </si>
  <si>
    <t>成本指标</t>
  </si>
  <si>
    <t>经济成本指标</t>
  </si>
  <si>
    <t>基本生活费发放标准</t>
  </si>
  <si>
    <t>&lt;=</t>
  </si>
  <si>
    <t>1515.70</t>
  </si>
  <si>
    <t>元/月.人</t>
  </si>
  <si>
    <t>按标准发放得满分，反之不得分。</t>
  </si>
  <si>
    <t>反映基本生活费发放标准情况。</t>
  </si>
  <si>
    <t>设定依据：《县人民政府常务会议纪要》(第7期)；数据来源：支出财务凭证。</t>
  </si>
  <si>
    <t>离退休支部书记岗位经费补助人数</t>
  </si>
  <si>
    <t>1.完成率=100%，得满分；
2.完成率介于60%（含）至100%之间，完成率×指标分值；
3.完成率＜60%，不得分。
完成率=实际完成值/目标值×100%</t>
  </si>
  <si>
    <t>反映离退休支部书记岗位经费补助人数情况</t>
  </si>
  <si>
    <t>设定依据：新组通〔2022〕21号、新办通发〔2020〕10号等文件、项目实施方案。数据来源：补助发放表。</t>
  </si>
  <si>
    <t>离退休支部支委委员岗位经费补助人数</t>
  </si>
  <si>
    <t>反映离退休支部支委委员岗位经费补助人数情况</t>
  </si>
  <si>
    <t>经费补助率</t>
  </si>
  <si>
    <t>反映经费补助情况</t>
  </si>
  <si>
    <t>设定依据：工作计划及新办通发〔2020〕10号等文件、项目实施方案。数据来源：补助审批表。</t>
  </si>
  <si>
    <t>可持续影响</t>
  </si>
  <si>
    <t>深化支部规范化建设</t>
  </si>
  <si>
    <t>持续巩固</t>
  </si>
  <si>
    <t>巩固得满分，否则不得分。</t>
  </si>
  <si>
    <t>持续巩固深化支部规范化建设</t>
  </si>
  <si>
    <t>设定依据：工作计划及项目实施方案。数据来源：项目实施方案。</t>
  </si>
  <si>
    <t>党组织、党员满意度</t>
  </si>
  <si>
    <t>反映党组织对党建工作的满意度</t>
  </si>
  <si>
    <t>设定依据：项目实施方案。数据来源：满意度问卷调查。</t>
  </si>
  <si>
    <t>离退休支部书记岗位经费补助标准</t>
  </si>
  <si>
    <t>1200</t>
  </si>
  <si>
    <t>元/年·人</t>
  </si>
  <si>
    <t>反映离退休支部书记岗位经费补助标准情况。</t>
  </si>
  <si>
    <t>离退休支部支委委员岗位经费补助标准</t>
  </si>
  <si>
    <t>960</t>
  </si>
  <si>
    <t>反映离退休支部支委委员岗位经费补助标准情况</t>
  </si>
  <si>
    <t>遗属生活补助发放时间</t>
  </si>
  <si>
    <t>1.发放时间&gt;=12月，得满分；
2.发放时间&lt;=12月&gt;=8月，得分=指标分值90%。
2.发放时间&lt;=8月，得分=指标分值80%。</t>
  </si>
  <si>
    <t>遗属生活补助发放时间情况。</t>
  </si>
  <si>
    <t>绩效指标设定依据：项目实施方案。数据来源：发放凭证。</t>
  </si>
  <si>
    <t>供养遗属困难生活补助学生数</t>
  </si>
  <si>
    <t>1.00</t>
  </si>
  <si>
    <t>反映供养遗属困难生活补助人员中学生数</t>
  </si>
  <si>
    <t>遗属困难生活补助准确率</t>
  </si>
  <si>
    <t>反映遗属困难生活补助发放情况。</t>
  </si>
  <si>
    <t>绩效指标设定依据：调标审批表。指标值数据来源：调标审批表、财务凭证。</t>
  </si>
  <si>
    <t>部门运转</t>
  </si>
  <si>
    <t>遗属生活状况得到保障，得满分，反之，不得分。</t>
  </si>
  <si>
    <t>反映遗属的基本生活需求保障情况。</t>
  </si>
  <si>
    <t>指标值数据来源：项目实施方案。来源：财务支出凭证。</t>
  </si>
  <si>
    <t>反映部门（单位）遗属人员对工资福利发放的满意程度。</t>
  </si>
  <si>
    <t>职工因病死亡的遗属补助标准（城镇户口）</t>
  </si>
  <si>
    <t>967</t>
  </si>
  <si>
    <t>反映职工因病死亡的遗属补助标准（城镇户口）情况。</t>
  </si>
  <si>
    <t>设定依据：《关于调整新平县机关事业单位2025年遗属生活困难补助有关问题的通知》，数据来源：支出财务凭证。</t>
  </si>
  <si>
    <t>职工因工死亡的遗属（城镇户口）补助标准</t>
  </si>
  <si>
    <t>1116</t>
  </si>
  <si>
    <t>反映职工因工死亡的遗属（城镇户口）补助标准。</t>
  </si>
  <si>
    <t>职工因工死亡的遗属（农村户口）补助标准</t>
  </si>
  <si>
    <t>840</t>
  </si>
  <si>
    <t>反映职工因工死亡的遗属（农村户口）补助标准。</t>
  </si>
  <si>
    <t>引进柑橘新品种</t>
  </si>
  <si>
    <t>户</t>
  </si>
  <si>
    <t>反映指导高新技术企业认定情况。</t>
  </si>
  <si>
    <t>项目实施方案和项目执行情况报告。</t>
  </si>
  <si>
    <t>国家和省科技型中小企业</t>
  </si>
  <si>
    <t>反映指导国家和省科技型中小企业申报情况</t>
  </si>
  <si>
    <t>项目实施方案和申报统计表。</t>
  </si>
  <si>
    <t>柑橘职业技术类人才培训</t>
  </si>
  <si>
    <t>反映指导省科技特派员认定情况。</t>
  </si>
  <si>
    <t>项目实施方案和认定文件。</t>
  </si>
  <si>
    <t>建立山地轨道系统</t>
  </si>
  <si>
    <t>个</t>
  </si>
  <si>
    <t>反映课题验收情况。</t>
  </si>
  <si>
    <t>设定依据：项目实施方案。数据来源：验收资料。</t>
  </si>
  <si>
    <t>总项目验收</t>
  </si>
  <si>
    <t>反映总项目验收情况。</t>
  </si>
  <si>
    <t>经济效益</t>
  </si>
  <si>
    <t>2024年柑橘产量</t>
  </si>
  <si>
    <t>8</t>
  </si>
  <si>
    <t>亿元</t>
  </si>
  <si>
    <t>反映带动县域企业研发投入情况。</t>
  </si>
  <si>
    <t>项目实施方案和企业研发投入申报统计表。</t>
  </si>
  <si>
    <t>90.00</t>
  </si>
  <si>
    <t>反映服务对象满意度情况。</t>
  </si>
  <si>
    <t>项目实施方案和服务对象满意度反馈。</t>
  </si>
  <si>
    <t>预算06表</t>
  </si>
  <si>
    <t>2026年部门政府性基金预算支出预算表</t>
  </si>
  <si>
    <t>政府性基金预算支出</t>
  </si>
  <si>
    <t>备注：本单位无此事项。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</si>
  <si>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</si>
  <si>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</si>
  <si>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</si>
  <si>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</si>
  <si>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</si>
  <si>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</si>
  <si>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</si>
  <si>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</si>
  <si>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</si>
  <si>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</si>
  <si>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</si>
  <si>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</si>
  <si>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A05040101</t>
  </si>
  <si>
    <t>件</t>
  </si>
  <si>
    <t>C23120302</t>
  </si>
  <si>
    <t>项</t>
  </si>
  <si>
    <t>C1804010201</t>
  </si>
  <si>
    <t>C23120301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</si>
  <si>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</si>
  <si>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</si>
  <si>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</si>
  <si>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</si>
  <si>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</si>
  <si>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</si>
  <si>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</si>
  <si>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乡镇街道</t>
  </si>
  <si>
    <t>政府性基金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</si>
  <si>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</si>
  <si>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</si>
  <si>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</si>
  <si>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</si>
  <si>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</si>
  <si>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</si>
  <si>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</si>
  <si>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</si>
  <si>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</si>
  <si>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</si>
  <si>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</si>
  <si>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</si>
  <si>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预算09-2表</t>
  </si>
  <si>
    <t>2026年对下转移支付绩效目标表</t>
  </si>
  <si>
    <t>项目年度绩效目标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</si>
  <si>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</si>
  <si>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</si>
  <si>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</si>
  <si>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</si>
  <si>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</si>
  <si>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</si>
  <si>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</si>
  <si>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</si>
  <si>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</si>
  <si>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</si>
  <si>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</si>
  <si>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</si>
  <si>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</si>
  <si>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</si>
  <si>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</si>
  <si>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2025年</t>
  </si>
  <si>
    <t>2026年</t>
  </si>
  <si>
    <t>2027年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</si>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</sst>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#,##0.00;\-#,##0.00;;@"/>
    <numFmt numFmtId="180" formatCode="hh:mm:ss"/>
  </numFmts>
  <fonts count="4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rgb="FF000000"/>
      <name val="SimSun"/>
      <charset val="134"/>
    </font>
    <font>
      <b/>
      <sz val="18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1" applyNumberFormat="0" applyAlignment="0" applyProtection="0">
      <alignment vertical="center"/>
    </xf>
    <xf numFmtId="0" fontId="36" fillId="4" borderId="22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79" fontId="8" fillId="0" borderId="7">
      <alignment horizontal="right" vertical="center"/>
    </xf>
    <xf numFmtId="49" fontId="8" fillId="0" borderId="7">
      <alignment horizontal="left" vertical="center" wrapText="1"/>
    </xf>
    <xf numFmtId="180" fontId="8" fillId="0" borderId="7">
      <alignment horizontal="right" vertical="center"/>
    </xf>
    <xf numFmtId="0" fontId="8" fillId="0" borderId="0">
      <alignment vertical="top"/>
      <protection locked="0"/>
    </xf>
    <xf numFmtId="0" fontId="46" fillId="0" borderId="0">
      <alignment vertical="center"/>
    </xf>
  </cellStyleXfs>
  <cellXfs count="220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53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8" fillId="0" borderId="0" xfId="55" applyBorder="1">
      <alignment horizontal="left" vertical="center" wrapText="1"/>
    </xf>
    <xf numFmtId="49" fontId="8" fillId="0" borderId="0" xfId="55" applyBorder="1" applyAlignment="1">
      <alignment horizontal="right" vertical="center" wrapText="1"/>
    </xf>
    <xf numFmtId="49" fontId="9" fillId="0" borderId="0" xfId="55" applyFont="1" applyBorder="1" applyAlignment="1">
      <alignment horizontal="center" vertical="center" wrapText="1"/>
    </xf>
    <xf numFmtId="0" fontId="8" fillId="0" borderId="0" xfId="55" applyNumberFormat="1" applyBorder="1">
      <alignment horizontal="left" vertical="center" wrapText="1"/>
    </xf>
    <xf numFmtId="49" fontId="10" fillId="0" borderId="7" xfId="55" applyFont="1" applyAlignment="1">
      <alignment horizontal="center" vertical="center" wrapText="1"/>
    </xf>
    <xf numFmtId="49" fontId="11" fillId="0" borderId="7" xfId="55" applyFont="1" applyAlignment="1">
      <alignment horizontal="center" vertical="center" wrapText="1"/>
    </xf>
    <xf numFmtId="49" fontId="10" fillId="0" borderId="7" xfId="55" applyFont="1">
      <alignment horizontal="left" vertical="center" wrapText="1"/>
    </xf>
    <xf numFmtId="178" fontId="8" fillId="0" borderId="7" xfId="52">
      <alignment horizontal="right" vertical="center"/>
    </xf>
    <xf numFmtId="179" fontId="8" fillId="0" borderId="7" xfId="53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4" fillId="0" borderId="0" xfId="0" applyFont="1"/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right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57" applyFont="1" applyFill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179" fontId="16" fillId="0" borderId="7" xfId="53" applyFont="1">
      <alignment horizontal="right" vertical="center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0" xfId="0" applyFill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49" fontId="17" fillId="0" borderId="7" xfId="0" applyNumberFormat="1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>
      <alignment horizontal="right" vertical="center" wrapText="1"/>
    </xf>
    <xf numFmtId="179" fontId="8" fillId="0" borderId="7" xfId="53" applyAlignment="1">
      <alignment horizontal="right" vertical="center" wrapText="1"/>
    </xf>
    <xf numFmtId="179" fontId="8" fillId="0" borderId="2" xfId="0" applyNumberFormat="1" applyFont="1" applyFill="1" applyBorder="1" applyAlignment="1">
      <alignment horizontal="right" vertical="center" wrapText="1"/>
    </xf>
    <xf numFmtId="0" fontId="0" fillId="0" borderId="16" xfId="0" applyFill="1" applyBorder="1" applyAlignment="1">
      <alignment vertical="top"/>
    </xf>
    <xf numFmtId="49" fontId="8" fillId="0" borderId="7" xfId="0" applyNumberFormat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vertical="top"/>
    </xf>
    <xf numFmtId="179" fontId="8" fillId="0" borderId="7" xfId="0" applyNumberFormat="1" applyFont="1" applyFill="1" applyBorder="1" applyAlignment="1">
      <alignment horizontal="center" vertical="center" wrapText="1"/>
    </xf>
    <xf numFmtId="179" fontId="8" fillId="0" borderId="2" xfId="53" applyBorder="1" applyAlignment="1">
      <alignment horizontal="right" vertical="center" wrapText="1"/>
    </xf>
    <xf numFmtId="49" fontId="8" fillId="0" borderId="7" xfId="55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top"/>
    </xf>
    <xf numFmtId="0" fontId="0" fillId="0" borderId="0" xfId="0" applyAlignment="1">
      <alignment horizontal="center"/>
    </xf>
    <xf numFmtId="178" fontId="8" fillId="0" borderId="7" xfId="52" applyNumberFormat="1" applyFont="1" applyBorder="1" applyAlignment="1">
      <alignment horizontal="center" vertical="center" wrapText="1"/>
    </xf>
    <xf numFmtId="178" fontId="8" fillId="0" borderId="7" xfId="52" applyAlignment="1">
      <alignment horizontal="center" vertical="center" wrapText="1"/>
    </xf>
    <xf numFmtId="49" fontId="8" fillId="0" borderId="7" xfId="55" applyNumberFormat="1" applyFont="1" applyBorder="1">
      <alignment horizontal="left" vertical="center" wrapText="1"/>
    </xf>
    <xf numFmtId="179" fontId="8" fillId="0" borderId="7" xfId="55" applyNumberFormat="1" applyFont="1" applyBorder="1" applyAlignment="1">
      <alignment horizontal="right" vertical="center" wrapText="1"/>
    </xf>
    <xf numFmtId="179" fontId="8" fillId="0" borderId="7" xfId="55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9" fontId="8" fillId="0" borderId="7" xfId="53" applyAlignment="1">
      <alignment horizontal="left" vertical="center" wrapText="1"/>
    </xf>
    <xf numFmtId="179" fontId="8" fillId="0" borderId="7" xfId="0" applyNumberFormat="1" applyFont="1" applyFill="1" applyBorder="1" applyAlignment="1">
      <alignment horizontal="left" vertical="center" wrapText="1"/>
    </xf>
    <xf numFmtId="179" fontId="8" fillId="0" borderId="7" xfId="53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 wrapText="1"/>
    </xf>
    <xf numFmtId="179" fontId="8" fillId="0" borderId="2" xfId="53" applyBorder="1">
      <alignment horizontal="right" vertical="center"/>
    </xf>
    <xf numFmtId="179" fontId="8" fillId="0" borderId="16" xfId="53" applyBorder="1">
      <alignment horizontal="right" vertical="center"/>
    </xf>
    <xf numFmtId="179" fontId="8" fillId="0" borderId="17" xfId="53" applyBorder="1">
      <alignment horizontal="right" vertical="center"/>
    </xf>
    <xf numFmtId="49" fontId="8" fillId="0" borderId="7" xfId="55" applyBorder="1" applyAlignment="1">
      <alignment horizontal="center" vertical="center" wrapText="1"/>
    </xf>
    <xf numFmtId="179" fontId="8" fillId="0" borderId="7" xfId="0" applyNumberFormat="1" applyFont="1" applyFill="1" applyBorder="1" applyAlignment="1">
      <alignment horizontal="right" vertical="center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17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179" fontId="8" fillId="0" borderId="7" xfId="53" applyNumberFormat="1" applyFont="1" applyBorder="1">
      <alignment horizontal="right" vertical="center"/>
    </xf>
    <xf numFmtId="179" fontId="8" fillId="0" borderId="2" xfId="53" applyNumberFormat="1" applyFont="1" applyBorder="1">
      <alignment horizontal="right" vertical="center"/>
    </xf>
    <xf numFmtId="179" fontId="8" fillId="0" borderId="16" xfId="53" applyNumberFormat="1" applyFont="1" applyBorder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left" vertical="center" wrapText="1" indent="2"/>
    </xf>
    <xf numFmtId="0" fontId="8" fillId="0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/>
    </xf>
    <xf numFmtId="179" fontId="17" fillId="0" borderId="7" xfId="0" applyNumberFormat="1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7" xfId="0" applyBorder="1"/>
    <xf numFmtId="179" fontId="5" fillId="0" borderId="0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49" fontId="5" fillId="0" borderId="7" xfId="55" applyFont="1">
      <alignment horizontal="left" vertical="center" wrapText="1"/>
    </xf>
    <xf numFmtId="4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4" fontId="26" fillId="0" borderId="7" xfId="0" applyNumberFormat="1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179" fontId="26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4" fontId="26" fillId="0" borderId="7" xfId="0" applyNumberFormat="1" applyFont="1" applyBorder="1" applyAlignment="1" applyProtection="1">
      <alignment horizontal="right"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IntegralNumberStyle" xfId="52"/>
    <cellStyle name="MoneyStyle" xfId="53"/>
    <cellStyle name="NumberStyle" xfId="54"/>
    <cellStyle name="TextStyle" xfId="55"/>
    <cellStyle name="TimeStyle" xfId="56"/>
    <cellStyle name="Normal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abSelected="1" workbookViewId="0">
      <pane ySplit="1" topLeftCell="A2" activePane="bottomLeft" state="frozen"/>
      <selection/>
      <selection pane="bottomLeft" activeCell="H13" sqref="H13"/>
    </sheetView>
  </sheetViews>
  <sheetFormatPr defaultColWidth="8" defaultRowHeight="14.25" customHeight="1" outlineLevelCol="3"/>
  <cols>
    <col min="1" max="1" width="39.55" customWidth="1"/>
    <col min="2" max="2" width="30.625" customWidth="1"/>
    <col min="3" max="3" width="40.4416666666667" customWidth="1"/>
    <col min="4" max="4" width="30.625" customWidth="1"/>
  </cols>
  <sheetData>
    <row r="1" customHeight="1" spans="1:4">
      <c r="A1" s="1"/>
      <c r="B1" s="1"/>
      <c r="C1" s="1"/>
      <c r="D1" s="1"/>
    </row>
    <row r="2" ht="11.95" customHeight="1" spans="1:4">
      <c r="D2" s="107" t="s">
        <v>0</v>
      </c>
    </row>
    <row r="3" ht="36" customHeight="1" spans="1:4">
      <c r="A3" s="46" t="s">
        <v>1</v>
      </c>
      <c r="B3" s="205"/>
      <c r="C3" s="205"/>
      <c r="D3" s="205"/>
    </row>
    <row r="4" ht="20.95" customHeight="1" spans="1:4">
      <c r="A4" s="106" t="s">
        <v>2</v>
      </c>
      <c r="B4" s="175"/>
      <c r="C4" s="175"/>
      <c r="D4" s="105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206" t="s">
        <v>9</v>
      </c>
      <c r="B8" s="44">
        <v>5795157.2</v>
      </c>
      <c r="C8" s="177" t="str">
        <f>"一"&amp;"、"&amp;"一般公共服务支出"</f>
        <v>一、一般公共服务支出</v>
      </c>
      <c r="D8" s="44">
        <v>40360</v>
      </c>
    </row>
    <row r="9" ht="25.4" customHeight="1" spans="1:4">
      <c r="A9" s="206" t="s">
        <v>10</v>
      </c>
      <c r="B9" s="158"/>
      <c r="C9" s="177" t="str">
        <f>"二"&amp;"、"&amp;"科学技术支出"</f>
        <v>二、科学技术支出</v>
      </c>
      <c r="D9" s="44">
        <v>420000</v>
      </c>
    </row>
    <row r="10" ht="25.4" customHeight="1" spans="1:4">
      <c r="A10" s="206" t="s">
        <v>11</v>
      </c>
      <c r="B10" s="158"/>
      <c r="C10" s="177" t="str">
        <f>"三"&amp;"、"&amp;"社会保障和就业支出"</f>
        <v>三、社会保障和就业支出</v>
      </c>
      <c r="D10" s="44">
        <v>613764</v>
      </c>
    </row>
    <row r="11" ht="25.4" customHeight="1" spans="1:4">
      <c r="A11" s="206" t="s">
        <v>12</v>
      </c>
      <c r="B11" s="158"/>
      <c r="C11" s="177" t="str">
        <f>"四"&amp;"、"&amp;"卫生健康支出"</f>
        <v>四、卫生健康支出</v>
      </c>
      <c r="D11" s="44">
        <v>580253</v>
      </c>
    </row>
    <row r="12" ht="25.4" customHeight="1" spans="1:4">
      <c r="A12" s="206" t="s">
        <v>13</v>
      </c>
      <c r="B12" s="158">
        <v>420000</v>
      </c>
      <c r="C12" s="177" t="str">
        <f>"五"&amp;"、"&amp;"资源勘探工业信息等支出"</f>
        <v>五、资源勘探工业信息等支出</v>
      </c>
      <c r="D12" s="44">
        <v>4114992.2</v>
      </c>
    </row>
    <row r="13" ht="25.4" customHeight="1" spans="1:4">
      <c r="A13" s="206" t="s">
        <v>14</v>
      </c>
      <c r="B13" s="158"/>
      <c r="C13" s="177" t="str">
        <f>"六"&amp;"、"&amp;"住房保障支出"</f>
        <v>六、住房保障支出</v>
      </c>
      <c r="D13" s="44">
        <v>445788</v>
      </c>
    </row>
    <row r="14" ht="25.4" customHeight="1" spans="1:4">
      <c r="A14" s="206" t="s">
        <v>15</v>
      </c>
      <c r="B14" s="158"/>
      <c r="C14" s="207"/>
      <c r="D14" s="208"/>
    </row>
    <row r="15" ht="25.4" customHeight="1" spans="1:4">
      <c r="A15" s="206" t="s">
        <v>16</v>
      </c>
      <c r="B15" s="158">
        <v>0</v>
      </c>
      <c r="C15" s="207"/>
      <c r="D15" s="208"/>
    </row>
    <row r="16" ht="25.4" customHeight="1" spans="1:4">
      <c r="A16" s="209" t="s">
        <v>17</v>
      </c>
      <c r="B16" s="158"/>
      <c r="C16" s="207"/>
      <c r="D16" s="208"/>
    </row>
    <row r="17" ht="25.4" customHeight="1" spans="1:4">
      <c r="A17" s="209" t="s">
        <v>18</v>
      </c>
      <c r="B17" s="158">
        <v>420000</v>
      </c>
      <c r="C17" s="207"/>
      <c r="D17" s="208"/>
    </row>
    <row r="18" ht="25.4" customHeight="1" spans="1:4">
      <c r="A18" s="210" t="s">
        <v>19</v>
      </c>
      <c r="B18" s="211">
        <f>B8+B9+B10+B11+B12</f>
        <v>6215157.2</v>
      </c>
      <c r="C18" s="212" t="s">
        <v>20</v>
      </c>
      <c r="D18" s="211">
        <f>SUM(D8:D17)</f>
        <v>6215157.2</v>
      </c>
    </row>
    <row r="19" ht="25.4" customHeight="1" spans="1:4">
      <c r="A19" s="213" t="s">
        <v>21</v>
      </c>
      <c r="B19" s="211"/>
      <c r="C19" s="214" t="s">
        <v>22</v>
      </c>
      <c r="D19" s="215"/>
    </row>
    <row r="20" ht="25.4" customHeight="1" spans="1:4">
      <c r="A20" s="216" t="s">
        <v>23</v>
      </c>
      <c r="B20" s="208"/>
      <c r="C20" s="217" t="s">
        <v>23</v>
      </c>
      <c r="D20" s="100"/>
    </row>
    <row r="21" ht="25.4" customHeight="1" spans="1:4">
      <c r="A21" s="216" t="s">
        <v>24</v>
      </c>
      <c r="B21" s="208"/>
      <c r="C21" s="217" t="s">
        <v>25</v>
      </c>
      <c r="D21" s="100"/>
    </row>
    <row r="22" ht="25.4" customHeight="1" spans="1:4">
      <c r="A22" s="218" t="s">
        <v>26</v>
      </c>
      <c r="B22" s="211">
        <f>B18</f>
        <v>6215157.2</v>
      </c>
      <c r="C22" s="212" t="s">
        <v>27</v>
      </c>
      <c r="D22" s="219">
        <f>D18</f>
        <v>6215157.2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D27" sqref="D27"/>
    </sheetView>
  </sheetViews>
  <sheetFormatPr defaultColWidth="9.10833333333333" defaultRowHeight="14.25" customHeight="1" outlineLevelCol="5"/>
  <cols>
    <col min="1" max="1" width="35.125" customWidth="1"/>
    <col min="2" max="2" width="28.55" customWidth="1"/>
    <col min="3" max="3" width="31.55" customWidth="1"/>
    <col min="4" max="6" width="33.4416666666667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56" t="s">
        <v>365</v>
      </c>
    </row>
    <row r="3" ht="28.5" customHeight="1" spans="1:6">
      <c r="A3" s="27" t="s">
        <v>366</v>
      </c>
      <c r="B3" s="27"/>
      <c r="C3" s="27"/>
      <c r="D3" s="27"/>
      <c r="E3" s="27"/>
      <c r="F3" s="27"/>
    </row>
    <row r="4" ht="15.05" customHeight="1" spans="1:6">
      <c r="A4" s="121" t="str">
        <f>'部门财务收支预算总表01-1'!A4</f>
        <v>单位名称：新平彝族傣族自治县工业科技和信息化局</v>
      </c>
      <c r="B4" s="122"/>
      <c r="C4" s="122"/>
      <c r="D4" s="80"/>
      <c r="E4" s="80"/>
      <c r="F4" s="123" t="s">
        <v>3</v>
      </c>
    </row>
    <row r="5" ht="18.85" customHeight="1" spans="1:6">
      <c r="A5" s="10" t="s">
        <v>151</v>
      </c>
      <c r="B5" s="10" t="s">
        <v>51</v>
      </c>
      <c r="C5" s="10" t="s">
        <v>52</v>
      </c>
      <c r="D5" s="16" t="s">
        <v>367</v>
      </c>
      <c r="E5" s="124"/>
      <c r="F5" s="124"/>
    </row>
    <row r="6" ht="29.95" customHeight="1" spans="1:6">
      <c r="A6" s="19"/>
      <c r="B6" s="19"/>
      <c r="C6" s="19"/>
      <c r="D6" s="16" t="s">
        <v>32</v>
      </c>
      <c r="E6" s="124" t="s">
        <v>60</v>
      </c>
      <c r="F6" s="124" t="s">
        <v>61</v>
      </c>
    </row>
    <row r="7" ht="16.55" customHeight="1" spans="1:6">
      <c r="A7" s="124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</row>
    <row r="8" ht="20.3" customHeight="1" spans="1:6">
      <c r="A8" s="30"/>
      <c r="B8" s="30"/>
      <c r="C8" s="30"/>
      <c r="D8" s="23"/>
      <c r="E8" s="23"/>
      <c r="F8" s="23"/>
    </row>
    <row r="9" ht="17.2" customHeight="1" spans="1:6">
      <c r="A9" s="125" t="s">
        <v>115</v>
      </c>
      <c r="B9" s="126"/>
      <c r="C9" s="126"/>
      <c r="D9" s="23"/>
      <c r="E9" s="23"/>
      <c r="F9" s="23"/>
    </row>
    <row r="12" customHeight="1" spans="1:6">
      <c r="A12" t="s">
        <v>368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pane ySplit="1" topLeftCell="A2" activePane="bottomLeft" state="frozen"/>
      <selection/>
      <selection pane="bottomLeft" activeCell="G22" sqref="G22"/>
    </sheetView>
  </sheetViews>
  <sheetFormatPr defaultColWidth="9.10833333333333" defaultRowHeight="14.25" customHeight="1"/>
  <cols>
    <col min="1" max="1" width="39.1083333333333" customWidth="1"/>
    <col min="2" max="2" width="21.6583333333333" customWidth="1"/>
    <col min="3" max="3" width="16.125" customWidth="1"/>
    <col min="4" max="4" width="7.65833333333333" customWidth="1"/>
    <col min="5" max="5" width="10.2166666666667" customWidth="1"/>
    <col min="6" max="11" width="14.7833333333333" customWidth="1"/>
    <col min="12" max="16" width="12.55" customWidth="1"/>
    <col min="17" max="17" width="10.4416666666667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6" customHeight="1" spans="1:17">
      <c r="O2" s="45"/>
      <c r="P2" s="45"/>
      <c r="Q2" s="105" t="s">
        <v>369</v>
      </c>
    </row>
    <row r="3" ht="27.85" customHeight="1" spans="1:17">
      <c r="A3" s="57" t="s">
        <v>370</v>
      </c>
      <c r="B3" s="27"/>
      <c r="C3" s="27"/>
      <c r="D3" s="27"/>
      <c r="E3" s="27"/>
      <c r="F3" s="27"/>
      <c r="G3" s="27"/>
      <c r="H3" s="27"/>
      <c r="I3" s="27"/>
      <c r="J3" s="27"/>
      <c r="K3" s="47"/>
      <c r="L3" s="27"/>
      <c r="M3" s="27"/>
      <c r="N3" s="27"/>
      <c r="O3" s="47"/>
      <c r="P3" s="47"/>
      <c r="Q3" s="27"/>
    </row>
    <row r="4" ht="18.85" customHeight="1" spans="1:17">
      <c r="A4" s="106" t="str">
        <f>'部门财务收支预算总表01-1'!A4</f>
        <v>单位名称：新平彝族傣族自治县工业科技和信息化局</v>
      </c>
      <c r="B4" s="7"/>
      <c r="C4" s="7"/>
      <c r="D4" s="7"/>
      <c r="E4" s="7"/>
      <c r="F4" s="7"/>
      <c r="G4" s="7"/>
      <c r="H4" s="7"/>
      <c r="I4" s="7"/>
      <c r="J4" s="7"/>
      <c r="O4" s="81"/>
      <c r="P4" s="81"/>
      <c r="Q4" s="107" t="s">
        <v>142</v>
      </c>
    </row>
    <row r="5" ht="15.75" customHeight="1" spans="1:17">
      <c r="A5" s="10" t="s">
        <v>371</v>
      </c>
      <c r="B5" s="84" t="s">
        <v>372</v>
      </c>
      <c r="C5" s="84" t="s">
        <v>373</v>
      </c>
      <c r="D5" s="84" t="s">
        <v>374</v>
      </c>
      <c r="E5" s="84" t="s">
        <v>375</v>
      </c>
      <c r="F5" s="84" t="s">
        <v>376</v>
      </c>
      <c r="G5" s="85" t="s">
        <v>158</v>
      </c>
      <c r="H5" s="85"/>
      <c r="I5" s="85"/>
      <c r="J5" s="85"/>
      <c r="K5" s="86"/>
      <c r="L5" s="85"/>
      <c r="M5" s="85"/>
      <c r="N5" s="85"/>
      <c r="O5" s="87"/>
      <c r="P5" s="86"/>
      <c r="Q5" s="88"/>
    </row>
    <row r="6" ht="17.2" customHeight="1" spans="1:17">
      <c r="A6" s="15"/>
      <c r="B6" s="89"/>
      <c r="C6" s="89"/>
      <c r="D6" s="89"/>
      <c r="E6" s="89"/>
      <c r="F6" s="89"/>
      <c r="G6" s="89" t="s">
        <v>32</v>
      </c>
      <c r="H6" s="89" t="s">
        <v>35</v>
      </c>
      <c r="I6" s="89" t="s">
        <v>377</v>
      </c>
      <c r="J6" s="89" t="s">
        <v>378</v>
      </c>
      <c r="K6" s="90" t="s">
        <v>379</v>
      </c>
      <c r="L6" s="91" t="s">
        <v>380</v>
      </c>
      <c r="M6" s="91"/>
      <c r="N6" s="91"/>
      <c r="O6" s="92"/>
      <c r="P6" s="93"/>
      <c r="Q6" s="94"/>
    </row>
    <row r="7" ht="54" customHeight="1" spans="1:17">
      <c r="A7" s="18"/>
      <c r="B7" s="94"/>
      <c r="C7" s="94"/>
      <c r="D7" s="94"/>
      <c r="E7" s="94"/>
      <c r="F7" s="94"/>
      <c r="G7" s="94"/>
      <c r="H7" s="94" t="s">
        <v>34</v>
      </c>
      <c r="I7" s="94"/>
      <c r="J7" s="94"/>
      <c r="K7" s="95"/>
      <c r="L7" s="94" t="s">
        <v>34</v>
      </c>
      <c r="M7" s="94" t="s">
        <v>45</v>
      </c>
      <c r="N7" s="94" t="s">
        <v>165</v>
      </c>
      <c r="O7" s="96" t="s">
        <v>41</v>
      </c>
      <c r="P7" s="95" t="s">
        <v>42</v>
      </c>
      <c r="Q7" s="94" t="s">
        <v>43</v>
      </c>
    </row>
    <row r="8" ht="20.25" customHeight="1" spans="1:17">
      <c r="A8" s="19">
        <v>1</v>
      </c>
      <c r="B8" s="108">
        <v>2</v>
      </c>
      <c r="C8" s="108">
        <v>3</v>
      </c>
      <c r="D8" s="108">
        <v>4</v>
      </c>
      <c r="E8" s="108">
        <v>5</v>
      </c>
      <c r="F8" s="108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</row>
    <row r="9" s="104" customFormat="1" ht="20.25" customHeight="1" spans="1:17">
      <c r="A9" s="110" t="s">
        <v>32</v>
      </c>
      <c r="B9" s="110"/>
      <c r="C9" s="110"/>
      <c r="D9" s="110"/>
      <c r="E9" s="111"/>
      <c r="F9" s="111">
        <v>3400</v>
      </c>
      <c r="G9" s="111">
        <v>83400</v>
      </c>
      <c r="H9" s="112">
        <v>83400</v>
      </c>
      <c r="I9" s="112"/>
      <c r="J9" s="111"/>
      <c r="K9" s="112"/>
      <c r="L9" s="112"/>
      <c r="M9" s="111"/>
      <c r="N9" s="113"/>
      <c r="O9" s="114"/>
      <c r="P9" s="114"/>
      <c r="Q9" s="114"/>
    </row>
    <row r="10" s="104" customFormat="1" ht="20.25" customHeight="1" spans="1:17">
      <c r="A10" s="115" t="str">
        <f>"        "&amp;"一般公用经费"</f>
        <v>        一般公用经费</v>
      </c>
      <c r="B10" s="115"/>
      <c r="C10" s="116"/>
      <c r="D10" s="116"/>
      <c r="E10" s="111"/>
      <c r="F10" s="111">
        <v>3400</v>
      </c>
      <c r="G10" s="111">
        <v>3400</v>
      </c>
      <c r="H10" s="112">
        <v>3400</v>
      </c>
      <c r="I10" s="112"/>
      <c r="J10" s="111"/>
      <c r="K10" s="112"/>
      <c r="L10" s="112"/>
      <c r="M10" s="111"/>
      <c r="N10" s="113"/>
      <c r="O10" s="117"/>
      <c r="P10" s="117"/>
      <c r="Q10" s="117"/>
    </row>
    <row r="11" s="104" customFormat="1" ht="20.25" customHeight="1" spans="1:17">
      <c r="A11" s="115" t="str">
        <f>"            "&amp;"复印纸"</f>
        <v>            复印纸</v>
      </c>
      <c r="B11" s="115" t="str">
        <f>"            "&amp;"复印纸"</f>
        <v>            复印纸</v>
      </c>
      <c r="C11" s="115" t="s">
        <v>381</v>
      </c>
      <c r="D11" s="118" t="s">
        <v>382</v>
      </c>
      <c r="E11" s="116">
        <v>20</v>
      </c>
      <c r="F11" s="111">
        <v>3400</v>
      </c>
      <c r="G11" s="112">
        <v>3400</v>
      </c>
      <c r="H11" s="112">
        <v>3400</v>
      </c>
      <c r="I11" s="112"/>
      <c r="J11" s="112"/>
      <c r="K11" s="112"/>
      <c r="L11" s="112"/>
      <c r="M11" s="111"/>
      <c r="N11" s="119"/>
      <c r="O11" s="117"/>
      <c r="P11" s="117"/>
      <c r="Q11" s="117"/>
    </row>
    <row r="12" s="104" customFormat="1" ht="20.25" customHeight="1" spans="1:17">
      <c r="A12" s="115" t="str">
        <f>"        "&amp;"公车购置及运维费"</f>
        <v>        公车购置及运维费</v>
      </c>
      <c r="B12" s="120"/>
      <c r="C12" s="120"/>
      <c r="D12" s="120"/>
      <c r="E12" s="120"/>
      <c r="F12" s="111"/>
      <c r="G12" s="111">
        <v>80000</v>
      </c>
      <c r="H12" s="112">
        <v>80000</v>
      </c>
      <c r="I12" s="112"/>
      <c r="J12" s="111"/>
      <c r="K12" s="112"/>
      <c r="L12" s="112"/>
      <c r="M12" s="111"/>
      <c r="N12" s="113"/>
      <c r="O12" s="117"/>
      <c r="P12" s="117"/>
      <c r="Q12" s="117"/>
    </row>
    <row r="13" s="104" customFormat="1" ht="20.25" customHeight="1" spans="1:17">
      <c r="A13" s="115" t="str">
        <f>"            "&amp;"燃油费"</f>
        <v>            燃油费</v>
      </c>
      <c r="B13" s="115" t="str">
        <f>"            "&amp;"燃油费"</f>
        <v>            燃油费</v>
      </c>
      <c r="C13" s="115" t="s">
        <v>383</v>
      </c>
      <c r="D13" s="118" t="s">
        <v>384</v>
      </c>
      <c r="E13" s="116">
        <v>1</v>
      </c>
      <c r="F13" s="111"/>
      <c r="G13" s="112">
        <v>30000</v>
      </c>
      <c r="H13" s="112">
        <v>30000</v>
      </c>
      <c r="I13" s="112"/>
      <c r="J13" s="112"/>
      <c r="K13" s="112"/>
      <c r="L13" s="112"/>
      <c r="M13" s="111"/>
      <c r="N13" s="119"/>
      <c r="O13" s="117"/>
      <c r="P13" s="117"/>
      <c r="Q13" s="117"/>
    </row>
    <row r="14" s="104" customFormat="1" ht="20.25" customHeight="1" spans="1:17">
      <c r="A14" s="115" t="str">
        <f>"            "&amp;"保险费"</f>
        <v>            保险费</v>
      </c>
      <c r="B14" s="115" t="str">
        <f>"            "&amp;"保险费"</f>
        <v>            保险费</v>
      </c>
      <c r="C14" s="115" t="s">
        <v>385</v>
      </c>
      <c r="D14" s="118" t="s">
        <v>384</v>
      </c>
      <c r="E14" s="116">
        <v>1</v>
      </c>
      <c r="F14" s="111"/>
      <c r="G14" s="112">
        <v>20000</v>
      </c>
      <c r="H14" s="112">
        <v>20000</v>
      </c>
      <c r="I14" s="112"/>
      <c r="J14" s="112"/>
      <c r="K14" s="112"/>
      <c r="L14" s="112"/>
      <c r="M14" s="111"/>
      <c r="N14" s="119"/>
      <c r="O14" s="117"/>
      <c r="P14" s="117"/>
      <c r="Q14" s="117"/>
    </row>
    <row r="15" s="104" customFormat="1" ht="20.25" customHeight="1" spans="1:17">
      <c r="A15" s="115" t="str">
        <f>"            "&amp;"修理费"</f>
        <v>            修理费</v>
      </c>
      <c r="B15" s="115" t="str">
        <f>"            "&amp;"修理费"</f>
        <v>            修理费</v>
      </c>
      <c r="C15" s="115" t="s">
        <v>386</v>
      </c>
      <c r="D15" s="118" t="s">
        <v>384</v>
      </c>
      <c r="E15" s="116">
        <v>1</v>
      </c>
      <c r="F15" s="111"/>
      <c r="G15" s="112">
        <v>30000</v>
      </c>
      <c r="H15" s="112">
        <v>30000</v>
      </c>
      <c r="I15" s="112"/>
      <c r="J15" s="112"/>
      <c r="K15" s="112"/>
      <c r="L15" s="112"/>
      <c r="M15" s="111"/>
      <c r="N15" s="119"/>
      <c r="O15" s="117"/>
      <c r="P15" s="117"/>
      <c r="Q15" s="117"/>
    </row>
  </sheetData>
  <mergeCells count="16">
    <mergeCell ref="A3:Q3"/>
    <mergeCell ref="A4:F4"/>
    <mergeCell ref="G5:Q5"/>
    <mergeCell ref="L6:Q6"/>
    <mergeCell ref="A9:E9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pane ySplit="1" topLeftCell="A2" activePane="bottomLeft" state="frozen"/>
      <selection/>
      <selection pane="bottomLeft" activeCell="C25" sqref="C25"/>
    </sheetView>
  </sheetViews>
  <sheetFormatPr defaultColWidth="9.10833333333333" defaultRowHeight="14.25" customHeight="1"/>
  <cols>
    <col min="1" max="1" width="31.4416666666667" customWidth="1"/>
    <col min="2" max="2" width="21.6583333333333" customWidth="1"/>
    <col min="3" max="3" width="26.6583333333333" customWidth="1"/>
    <col min="4" max="14" width="16.55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6" customHeight="1" spans="1:14">
      <c r="A2" s="73"/>
      <c r="B2" s="73"/>
      <c r="C2" s="73"/>
      <c r="D2" s="73"/>
      <c r="E2" s="73"/>
      <c r="F2" s="73"/>
      <c r="G2" s="73"/>
      <c r="H2" s="74"/>
      <c r="I2" s="73"/>
      <c r="J2" s="73"/>
      <c r="K2" s="73"/>
      <c r="L2" s="45"/>
      <c r="M2" s="75"/>
      <c r="N2" s="76" t="s">
        <v>387</v>
      </c>
    </row>
    <row r="3" ht="27.85" customHeight="1" spans="1:14">
      <c r="A3" s="57" t="s">
        <v>388</v>
      </c>
      <c r="B3" s="77"/>
      <c r="C3" s="77"/>
      <c r="D3" s="77"/>
      <c r="E3" s="77"/>
      <c r="F3" s="77"/>
      <c r="G3" s="77"/>
      <c r="H3" s="78"/>
      <c r="I3" s="77"/>
      <c r="J3" s="77"/>
      <c r="K3" s="77"/>
      <c r="L3" s="47"/>
      <c r="M3" s="78"/>
      <c r="N3" s="77"/>
    </row>
    <row r="4" ht="18.85" customHeight="1" spans="1:14">
      <c r="A4" s="79" t="str">
        <f>'部门财务收支预算总表01-1'!A4</f>
        <v>单位名称：新平彝族傣族自治县工业科技和信息化局</v>
      </c>
      <c r="B4" s="80"/>
      <c r="C4" s="80"/>
      <c r="D4" s="80"/>
      <c r="E4" s="80"/>
      <c r="F4" s="80"/>
      <c r="G4" s="80"/>
      <c r="H4" s="74"/>
      <c r="I4" s="73"/>
      <c r="J4" s="73"/>
      <c r="K4" s="73"/>
      <c r="L4" s="81"/>
      <c r="M4" s="82"/>
      <c r="N4" s="83" t="s">
        <v>142</v>
      </c>
    </row>
    <row r="5" ht="15.75" customHeight="1" spans="1:14">
      <c r="A5" s="10" t="s">
        <v>371</v>
      </c>
      <c r="B5" s="84" t="s">
        <v>389</v>
      </c>
      <c r="C5" s="84" t="s">
        <v>390</v>
      </c>
      <c r="D5" s="85" t="s">
        <v>158</v>
      </c>
      <c r="E5" s="85"/>
      <c r="F5" s="85"/>
      <c r="G5" s="85"/>
      <c r="H5" s="86"/>
      <c r="I5" s="85"/>
      <c r="J5" s="85"/>
      <c r="K5" s="85"/>
      <c r="L5" s="87"/>
      <c r="M5" s="86"/>
      <c r="N5" s="88"/>
    </row>
    <row r="6" ht="17.2" customHeight="1" spans="1:14">
      <c r="A6" s="15"/>
      <c r="B6" s="89"/>
      <c r="C6" s="89"/>
      <c r="D6" s="89" t="s">
        <v>32</v>
      </c>
      <c r="E6" s="89" t="s">
        <v>35</v>
      </c>
      <c r="F6" s="89" t="s">
        <v>377</v>
      </c>
      <c r="G6" s="89" t="s">
        <v>378</v>
      </c>
      <c r="H6" s="90" t="s">
        <v>379</v>
      </c>
      <c r="I6" s="91" t="s">
        <v>380</v>
      </c>
      <c r="J6" s="91"/>
      <c r="K6" s="91"/>
      <c r="L6" s="92"/>
      <c r="M6" s="93"/>
      <c r="N6" s="94"/>
    </row>
    <row r="7" ht="54" customHeight="1" spans="1:14">
      <c r="A7" s="18"/>
      <c r="B7" s="94"/>
      <c r="C7" s="94"/>
      <c r="D7" s="94"/>
      <c r="E7" s="94"/>
      <c r="F7" s="94"/>
      <c r="G7" s="94"/>
      <c r="H7" s="95"/>
      <c r="I7" s="94" t="s">
        <v>34</v>
      </c>
      <c r="J7" s="94" t="s">
        <v>45</v>
      </c>
      <c r="K7" s="94" t="s">
        <v>165</v>
      </c>
      <c r="L7" s="96" t="s">
        <v>41</v>
      </c>
      <c r="M7" s="95" t="s">
        <v>42</v>
      </c>
      <c r="N7" s="94" t="s">
        <v>43</v>
      </c>
    </row>
    <row r="8" ht="20.45" customHeight="1" spans="1:14">
      <c r="A8" s="18">
        <v>1</v>
      </c>
      <c r="B8" s="94">
        <v>2</v>
      </c>
      <c r="C8" s="94">
        <v>3</v>
      </c>
      <c r="D8" s="95">
        <v>4</v>
      </c>
      <c r="E8" s="95">
        <v>5</v>
      </c>
      <c r="F8" s="95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</row>
    <row r="9" ht="20.45" customHeight="1" spans="1:14">
      <c r="A9" s="97"/>
      <c r="B9" s="98"/>
      <c r="C9" s="98"/>
      <c r="D9" s="99"/>
      <c r="E9" s="99"/>
      <c r="F9" s="99"/>
      <c r="G9" s="99"/>
      <c r="H9" s="99"/>
      <c r="I9" s="99"/>
      <c r="J9" s="99"/>
      <c r="K9" s="99"/>
      <c r="L9" s="100"/>
      <c r="M9" s="99"/>
      <c r="N9" s="99"/>
    </row>
    <row r="10" ht="20.45" customHeight="1" spans="1:14">
      <c r="A10" s="97"/>
      <c r="B10" s="98"/>
      <c r="C10" s="98"/>
      <c r="D10" s="99"/>
      <c r="E10" s="99"/>
      <c r="F10" s="99"/>
      <c r="G10" s="99"/>
      <c r="H10" s="99"/>
      <c r="I10" s="99"/>
      <c r="J10" s="99"/>
      <c r="K10" s="99"/>
      <c r="L10" s="100"/>
      <c r="M10" s="99"/>
      <c r="N10" s="99"/>
    </row>
    <row r="11" ht="20.45" customHeight="1" spans="1:14">
      <c r="A11" s="101" t="s">
        <v>115</v>
      </c>
      <c r="B11" s="102"/>
      <c r="C11" s="103"/>
      <c r="D11" s="99"/>
      <c r="E11" s="99"/>
      <c r="F11" s="99"/>
      <c r="G11" s="99"/>
      <c r="H11" s="99"/>
      <c r="I11" s="99"/>
      <c r="J11" s="99"/>
      <c r="K11" s="99"/>
      <c r="L11" s="100"/>
      <c r="M11" s="99"/>
      <c r="N11" s="99"/>
    </row>
    <row r="13" customHeight="1" spans="1:14">
      <c r="A13" t="s">
        <v>368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14"/>
  <sheetViews>
    <sheetView showZeros="0" zoomScale="70" zoomScaleNormal="70" workbookViewId="0">
      <pane ySplit="1" topLeftCell="A2" activePane="bottomLeft" state="frozen"/>
      <selection/>
      <selection pane="bottomLeft" activeCell="J25" sqref="J25"/>
    </sheetView>
  </sheetViews>
  <sheetFormatPr defaultColWidth="9.10833333333333" defaultRowHeight="18.5" customHeight="1"/>
  <cols>
    <col min="1" max="1" width="42" customWidth="1"/>
    <col min="2" max="4" width="17.2166666666667" customWidth="1"/>
    <col min="5" max="16" width="12.3166666666667" customWidth="1"/>
  </cols>
  <sheetData>
    <row r="1" ht="20.25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0.25" customHeight="1" spans="1:16">
      <c r="D2" s="56"/>
      <c r="P2" s="45" t="s">
        <v>391</v>
      </c>
    </row>
    <row r="3" ht="35" customHeight="1" spans="1:16">
      <c r="A3" s="57" t="s">
        <v>392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="55" customFormat="1" ht="20.25" customHeight="1" spans="1:16">
      <c r="A4" s="58" t="str">
        <f>'部门财务收支预算总表01-1'!A4</f>
        <v>单位名称：新平彝族傣族自治县工业科技和信息化局</v>
      </c>
      <c r="B4" s="58"/>
      <c r="C4" s="58"/>
      <c r="D4" s="58"/>
      <c r="P4" s="59" t="s">
        <v>142</v>
      </c>
    </row>
    <row r="5" s="55" customFormat="1" ht="20.25" customHeight="1" spans="1:16">
      <c r="A5" s="60" t="s">
        <v>393</v>
      </c>
      <c r="B5" s="61" t="s">
        <v>158</v>
      </c>
      <c r="C5" s="62"/>
      <c r="D5" s="62"/>
      <c r="E5" s="63" t="s">
        <v>394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="55" customFormat="1" ht="20.25" customHeight="1" spans="1:16">
      <c r="A6" s="64"/>
      <c r="B6" s="65" t="s">
        <v>32</v>
      </c>
      <c r="C6" s="66" t="s">
        <v>35</v>
      </c>
      <c r="D6" s="67" t="s">
        <v>395</v>
      </c>
      <c r="E6" s="68" t="s">
        <v>396</v>
      </c>
      <c r="F6" s="68" t="s">
        <v>397</v>
      </c>
      <c r="G6" s="68" t="s">
        <v>398</v>
      </c>
      <c r="H6" s="68" t="s">
        <v>399</v>
      </c>
      <c r="I6" s="68" t="s">
        <v>400</v>
      </c>
      <c r="J6" s="68" t="s">
        <v>401</v>
      </c>
      <c r="K6" s="68" t="s">
        <v>402</v>
      </c>
      <c r="L6" s="68" t="s">
        <v>403</v>
      </c>
      <c r="M6" s="68" t="s">
        <v>404</v>
      </c>
      <c r="N6" s="68" t="s">
        <v>405</v>
      </c>
      <c r="O6" s="68" t="s">
        <v>406</v>
      </c>
      <c r="P6" s="68" t="s">
        <v>407</v>
      </c>
    </row>
    <row r="7" s="55" customFormat="1" ht="20.25" customHeight="1" spans="1:16">
      <c r="A7" s="69">
        <v>1</v>
      </c>
      <c r="B7" s="69">
        <v>2</v>
      </c>
      <c r="C7" s="69">
        <v>3</v>
      </c>
      <c r="D7" s="61">
        <v>4</v>
      </c>
      <c r="E7" s="69">
        <v>5</v>
      </c>
      <c r="F7" s="61">
        <v>6</v>
      </c>
      <c r="G7" s="69">
        <v>7</v>
      </c>
      <c r="H7" s="61">
        <v>8</v>
      </c>
      <c r="I7" s="69">
        <v>9</v>
      </c>
      <c r="J7" s="61">
        <v>10</v>
      </c>
      <c r="K7" s="69">
        <v>11</v>
      </c>
      <c r="L7" s="61">
        <v>12</v>
      </c>
      <c r="M7" s="69">
        <v>13</v>
      </c>
      <c r="N7" s="61">
        <v>14</v>
      </c>
      <c r="O7" s="69">
        <v>15</v>
      </c>
      <c r="P7" s="70">
        <v>16</v>
      </c>
    </row>
    <row r="8" s="55" customFormat="1" ht="20.25" customHeight="1" spans="1:16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</row>
    <row r="9" s="55" customFormat="1" ht="20.25" customHeight="1" spans="1:16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="55" customFormat="1" customHeight="1"/>
    <row r="11" s="55" customFormat="1" customHeight="1"/>
    <row r="12" s="55" customFormat="1" customHeight="1"/>
    <row r="13" s="55" customFormat="1" customHeight="1" spans="1:16">
      <c r="A13" s="55" t="s">
        <v>368</v>
      </c>
    </row>
    <row r="14" s="55" customFormat="1" customHeight="1"/>
  </sheetData>
  <mergeCells count="5">
    <mergeCell ref="A3:P3"/>
    <mergeCell ref="A4:D4"/>
    <mergeCell ref="B5:D5"/>
    <mergeCell ref="E5:P5"/>
    <mergeCell ref="A5:A6"/>
  </mergeCells>
  <pageMargins left="0.75" right="0.75" top="1" bottom="1" header="0.5" footer="0.5"/>
  <pageSetup paperSize="9" scale="5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pane ySplit="1" topLeftCell="A2" activePane="bottomLeft" state="frozen"/>
      <selection/>
      <selection pane="bottomLeft" activeCell="J19" sqref="J19"/>
    </sheetView>
  </sheetViews>
  <sheetFormatPr defaultColWidth="9.10833333333333" defaultRowHeight="11.95" customHeight="1"/>
  <cols>
    <col min="1" max="1" width="34.2166666666667" customWidth="1"/>
    <col min="2" max="2" width="29" customWidth="1"/>
    <col min="3" max="3" width="16.3333333333333" customWidth="1"/>
    <col min="4" max="4" width="15.55" customWidth="1"/>
    <col min="5" max="5" width="23.55" customWidth="1"/>
    <col min="6" max="6" width="11.2166666666667" customWidth="1"/>
    <col min="7" max="7" width="14.8916666666667" customWidth="1"/>
    <col min="8" max="8" width="10.8916666666667" customWidth="1"/>
    <col min="9" max="9" width="13.4416666666667" customWidth="1"/>
    <col min="10" max="10" width="3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5" t="s">
        <v>408</v>
      </c>
    </row>
    <row r="3" ht="28.5" customHeight="1" spans="1:10">
      <c r="A3" s="46" t="s">
        <v>409</v>
      </c>
      <c r="B3" s="27"/>
      <c r="C3" s="27"/>
      <c r="D3" s="27"/>
      <c r="E3" s="27"/>
      <c r="F3" s="47"/>
      <c r="G3" s="27"/>
      <c r="H3" s="47"/>
      <c r="I3" s="47"/>
      <c r="J3" s="27"/>
    </row>
    <row r="4" ht="17.2" customHeight="1" spans="1:10">
      <c r="A4" s="5" t="str">
        <f>'部门财务收支预算总表01-1'!A4</f>
        <v>单位名称：新平彝族傣族自治县工业科技和信息化局</v>
      </c>
    </row>
    <row r="5" ht="44.2" customHeight="1" spans="1:10">
      <c r="A5" s="48" t="s">
        <v>232</v>
      </c>
      <c r="B5" s="48" t="s">
        <v>410</v>
      </c>
      <c r="C5" s="48" t="s">
        <v>233</v>
      </c>
      <c r="D5" s="48" t="s">
        <v>234</v>
      </c>
      <c r="E5" s="48" t="s">
        <v>235</v>
      </c>
      <c r="F5" s="49" t="s">
        <v>236</v>
      </c>
      <c r="G5" s="48" t="s">
        <v>237</v>
      </c>
      <c r="H5" s="49" t="s">
        <v>238</v>
      </c>
      <c r="I5" s="49" t="s">
        <v>239</v>
      </c>
      <c r="J5" s="48" t="s">
        <v>241</v>
      </c>
    </row>
    <row r="6" ht="20.4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ht="20.45" customHeight="1" spans="1:10">
      <c r="A7" s="50"/>
      <c r="B7" s="51"/>
      <c r="C7" s="51"/>
      <c r="D7" s="51"/>
      <c r="E7" s="52"/>
      <c r="F7" s="53"/>
      <c r="G7" s="52"/>
      <c r="H7" s="53"/>
      <c r="I7" s="53"/>
      <c r="J7" s="52"/>
    </row>
    <row r="8" ht="20.45" customHeight="1" spans="1:10">
      <c r="A8" s="50"/>
      <c r="B8" s="54"/>
      <c r="C8" s="54"/>
      <c r="D8" s="54"/>
      <c r="E8" s="50"/>
      <c r="F8" s="54"/>
      <c r="G8" s="50"/>
      <c r="H8" s="54"/>
      <c r="I8" s="54"/>
      <c r="J8" s="50"/>
    </row>
    <row r="9" ht="16" customHeight="1"/>
    <row r="10" ht="16" customHeight="1"/>
    <row r="11" ht="16" customHeight="1" spans="1:10">
      <c r="A11" t="s">
        <v>368</v>
      </c>
    </row>
    <row r="12" ht="16" customHeight="1"/>
    <row r="13" ht="16" customHeight="1"/>
  </sheetData>
  <mergeCells count="2">
    <mergeCell ref="A3:J3"/>
    <mergeCell ref="A4:H4"/>
  </mergeCells>
  <pageMargins left="0.75" right="0.75" top="1" bottom="1" header="0.5" footer="0.5"/>
  <pageSetup paperSize="9" scale="6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pane ySplit="1" topLeftCell="A2" activePane="bottomLeft" state="frozen"/>
      <selection/>
      <selection pane="bottomLeft" activeCell="D20" sqref="D20"/>
    </sheetView>
  </sheetViews>
  <sheetFormatPr defaultColWidth="8.89166666666667" defaultRowHeight="15.05" customHeight="1" outlineLevelCol="7"/>
  <cols>
    <col min="1" max="1" width="36" customWidth="1"/>
    <col min="2" max="2" width="19.7833333333333" customWidth="1"/>
    <col min="3" max="3" width="33.3333333333333" customWidth="1"/>
    <col min="4" max="4" width="34.7833333333333" customWidth="1"/>
    <col min="5" max="5" width="14.4416666666667" customWidth="1"/>
    <col min="6" max="6" width="17.2166666666667" customWidth="1"/>
    <col min="7" max="7" width="17.3333333333333" customWidth="1"/>
    <col min="8" max="8" width="28.3333333333333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85" customHeight="1" spans="1:8">
      <c r="A2" s="36"/>
      <c r="B2" s="36"/>
      <c r="C2" s="36"/>
      <c r="D2" s="36"/>
      <c r="E2" s="36"/>
      <c r="F2" s="36"/>
      <c r="G2" s="36"/>
      <c r="H2" s="37" t="s">
        <v>411</v>
      </c>
    </row>
    <row r="3" ht="30.6" customHeight="1" spans="1:8">
      <c r="A3" s="38" t="s">
        <v>412</v>
      </c>
      <c r="B3" s="38"/>
      <c r="C3" s="38"/>
      <c r="D3" s="38"/>
      <c r="E3" s="38"/>
      <c r="F3" s="38"/>
      <c r="G3" s="38"/>
      <c r="H3" s="38"/>
    </row>
    <row r="4" ht="18.85" customHeight="1" spans="1:8">
      <c r="A4" s="39" t="str">
        <f>'部门财务收支预算总表01-1'!A4</f>
        <v>单位名称：新平彝族傣族自治县工业科技和信息化局</v>
      </c>
      <c r="B4" s="36"/>
      <c r="C4" s="36"/>
      <c r="D4" s="36"/>
      <c r="E4" s="36"/>
      <c r="F4" s="36"/>
      <c r="G4" s="36"/>
      <c r="H4" s="36"/>
    </row>
    <row r="5" ht="18.85" customHeight="1" spans="1:8">
      <c r="A5" s="40" t="s">
        <v>151</v>
      </c>
      <c r="B5" s="40" t="s">
        <v>413</v>
      </c>
      <c r="C5" s="40" t="s">
        <v>414</v>
      </c>
      <c r="D5" s="40" t="s">
        <v>415</v>
      </c>
      <c r="E5" s="40" t="s">
        <v>416</v>
      </c>
      <c r="F5" s="40" t="s">
        <v>417</v>
      </c>
      <c r="G5" s="40"/>
      <c r="H5" s="40"/>
    </row>
    <row r="6" ht="18.85" customHeight="1" spans="1:8">
      <c r="A6" s="40"/>
      <c r="B6" s="40"/>
      <c r="C6" s="40"/>
      <c r="D6" s="40"/>
      <c r="E6" s="40"/>
      <c r="F6" s="40" t="s">
        <v>375</v>
      </c>
      <c r="G6" s="40" t="s">
        <v>418</v>
      </c>
      <c r="H6" s="40" t="s">
        <v>419</v>
      </c>
    </row>
    <row r="7" ht="20.45" customHeight="1" spans="1:8">
      <c r="A7" s="41" t="s">
        <v>133</v>
      </c>
      <c r="B7" s="41" t="s">
        <v>134</v>
      </c>
      <c r="C7" s="41" t="s">
        <v>135</v>
      </c>
      <c r="D7" s="41" t="s">
        <v>136</v>
      </c>
      <c r="E7" s="41" t="s">
        <v>137</v>
      </c>
      <c r="F7" s="41" t="s">
        <v>138</v>
      </c>
      <c r="G7" s="41" t="s">
        <v>139</v>
      </c>
      <c r="H7" s="41" t="s">
        <v>358</v>
      </c>
    </row>
    <row r="8" ht="20.45" customHeight="1" spans="1:8">
      <c r="A8" s="42"/>
      <c r="B8" s="42"/>
      <c r="C8" s="42"/>
      <c r="D8" s="42"/>
      <c r="E8" s="40"/>
      <c r="F8" s="43"/>
      <c r="G8" s="44"/>
      <c r="H8" s="44"/>
    </row>
    <row r="9" ht="20.45" customHeight="1" spans="1:8">
      <c r="A9" s="40" t="s">
        <v>32</v>
      </c>
      <c r="B9" s="40"/>
      <c r="C9" s="40"/>
      <c r="D9" s="40"/>
      <c r="E9" s="40"/>
      <c r="F9" s="43"/>
      <c r="G9" s="44"/>
      <c r="H9" s="44"/>
    </row>
    <row r="11" customHeight="1" spans="1:8">
      <c r="A11" t="s">
        <v>368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6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pane ySplit="1" topLeftCell="A2" activePane="bottomLeft" state="frozen"/>
      <selection/>
      <selection pane="bottomLeft" activeCell="A3" sqref="A3:K3"/>
    </sheetView>
  </sheetViews>
  <sheetFormatPr defaultColWidth="9.10833333333333" defaultRowHeight="14.25" customHeight="1"/>
  <cols>
    <col min="1" max="1" width="16.3333333333333" customWidth="1"/>
    <col min="2" max="2" width="29" customWidth="1"/>
    <col min="3" max="3" width="23.8916666666667" customWidth="1"/>
    <col min="4" max="7" width="19.55" customWidth="1"/>
    <col min="8" max="8" width="15.4416666666667" customWidth="1"/>
    <col min="9" max="11" width="19.5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6" customHeight="1" spans="1:11">
      <c r="D2" s="2"/>
      <c r="E2" s="2"/>
      <c r="F2" s="2"/>
      <c r="G2" s="2"/>
      <c r="K2" s="3" t="s">
        <v>420</v>
      </c>
    </row>
    <row r="3" ht="27.85" customHeight="1" spans="1:11">
      <c r="A3" s="27" t="s">
        <v>421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6" customHeight="1" spans="1:11">
      <c r="A4" s="5" t="str">
        <f>'部门财务收支预算总表01-1'!A4</f>
        <v>单位名称：新平彝族傣族自治县工业科技和信息化局</v>
      </c>
      <c r="B4" s="6"/>
      <c r="C4" s="6"/>
      <c r="D4" s="6"/>
      <c r="E4" s="6"/>
      <c r="F4" s="6"/>
      <c r="G4" s="6"/>
      <c r="H4" s="7"/>
      <c r="I4" s="7"/>
      <c r="J4" s="7"/>
      <c r="K4" s="8" t="s">
        <v>142</v>
      </c>
    </row>
    <row r="5" ht="21.8" customHeight="1" spans="1:11">
      <c r="A5" s="9" t="s">
        <v>211</v>
      </c>
      <c r="B5" s="9" t="s">
        <v>153</v>
      </c>
      <c r="C5" s="9" t="s">
        <v>212</v>
      </c>
      <c r="D5" s="10" t="s">
        <v>154</v>
      </c>
      <c r="E5" s="10" t="s">
        <v>155</v>
      </c>
      <c r="F5" s="10" t="s">
        <v>156</v>
      </c>
      <c r="G5" s="10" t="s">
        <v>157</v>
      </c>
      <c r="H5" s="16" t="s">
        <v>32</v>
      </c>
      <c r="I5" s="11" t="s">
        <v>422</v>
      </c>
      <c r="J5" s="12"/>
      <c r="K5" s="13"/>
    </row>
    <row r="6" ht="21.8" customHeight="1" spans="1:11">
      <c r="A6" s="14"/>
      <c r="B6" s="14"/>
      <c r="C6" s="14"/>
      <c r="D6" s="15"/>
      <c r="E6" s="15"/>
      <c r="F6" s="15"/>
      <c r="G6" s="15"/>
      <c r="H6" s="28"/>
      <c r="I6" s="10" t="s">
        <v>35</v>
      </c>
      <c r="J6" s="10" t="s">
        <v>36</v>
      </c>
      <c r="K6" s="10" t="s">
        <v>37</v>
      </c>
    </row>
    <row r="7" ht="40.6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20.4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9">
        <v>10</v>
      </c>
      <c r="K8" s="29">
        <v>11</v>
      </c>
    </row>
    <row r="9" ht="20.45" customHeight="1" spans="1:11">
      <c r="A9" s="30"/>
      <c r="B9" s="21"/>
      <c r="C9" s="30"/>
      <c r="D9" s="30"/>
      <c r="E9" s="30"/>
      <c r="F9" s="30"/>
      <c r="G9" s="30"/>
      <c r="H9" s="31"/>
      <c r="I9" s="31"/>
      <c r="J9" s="31"/>
      <c r="K9" s="31"/>
    </row>
    <row r="10" ht="20.45" customHeight="1" spans="1:11">
      <c r="A10" s="21"/>
      <c r="B10" s="21"/>
      <c r="C10" s="21"/>
      <c r="D10" s="21"/>
      <c r="E10" s="21"/>
      <c r="F10" s="21"/>
      <c r="G10" s="21"/>
      <c r="H10" s="31"/>
      <c r="I10" s="31"/>
      <c r="J10" s="31"/>
      <c r="K10" s="31"/>
    </row>
    <row r="11" ht="20.45" customHeight="1" spans="1:11">
      <c r="A11" s="32" t="s">
        <v>115</v>
      </c>
      <c r="B11" s="33"/>
      <c r="C11" s="33"/>
      <c r="D11" s="33"/>
      <c r="E11" s="33"/>
      <c r="F11" s="33"/>
      <c r="G11" s="34"/>
      <c r="H11" s="31"/>
      <c r="I11" s="31"/>
      <c r="J11" s="31"/>
      <c r="K11" s="31"/>
    </row>
    <row r="14" customHeight="1" spans="1:11">
      <c r="A14" t="s">
        <v>368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9.10833333333333" defaultRowHeight="14.25" customHeight="1" outlineLevelCol="6"/>
  <cols>
    <col min="1" max="1" width="37.7833333333333" customWidth="1"/>
    <col min="2" max="2" width="28" customWidth="1"/>
    <col min="3" max="3" width="37.55" customWidth="1"/>
    <col min="4" max="4" width="17" customWidth="1"/>
    <col min="5" max="7" width="2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6" customHeight="1" spans="1:7">
      <c r="D2" s="2"/>
      <c r="G2" s="3" t="s">
        <v>423</v>
      </c>
    </row>
    <row r="3" ht="27.85" customHeight="1" spans="1:7">
      <c r="A3" s="4" t="s">
        <v>424</v>
      </c>
      <c r="B3" s="4"/>
      <c r="C3" s="4"/>
      <c r="D3" s="4"/>
      <c r="E3" s="4"/>
      <c r="F3" s="4"/>
      <c r="G3" s="4"/>
    </row>
    <row r="4" ht="13.6" customHeight="1" spans="1:7">
      <c r="A4" s="5" t="str">
        <f>'部门财务收支预算总表01-1'!A4</f>
        <v>单位名称：新平彝族傣族自治县工业科技和信息化局</v>
      </c>
      <c r="B4" s="6"/>
      <c r="C4" s="6"/>
      <c r="D4" s="6"/>
      <c r="E4" s="7"/>
      <c r="F4" s="7"/>
      <c r="G4" s="8" t="s">
        <v>142</v>
      </c>
    </row>
    <row r="5" ht="21.8" customHeight="1" spans="1:7">
      <c r="A5" s="9" t="s">
        <v>212</v>
      </c>
      <c r="B5" s="9" t="s">
        <v>211</v>
      </c>
      <c r="C5" s="9" t="s">
        <v>153</v>
      </c>
      <c r="D5" s="10" t="s">
        <v>425</v>
      </c>
      <c r="E5" s="11" t="s">
        <v>35</v>
      </c>
      <c r="F5" s="12"/>
      <c r="G5" s="13"/>
    </row>
    <row r="6" ht="21.8" customHeight="1" spans="1:7">
      <c r="A6" s="14"/>
      <c r="B6" s="14"/>
      <c r="C6" s="14"/>
      <c r="D6" s="15"/>
      <c r="E6" s="16" t="s">
        <v>426</v>
      </c>
      <c r="F6" s="10" t="s">
        <v>427</v>
      </c>
      <c r="G6" s="10" t="s">
        <v>428</v>
      </c>
    </row>
    <row r="7" ht="40.6" customHeight="1" spans="1:7">
      <c r="A7" s="17"/>
      <c r="B7" s="17"/>
      <c r="C7" s="17"/>
      <c r="D7" s="18"/>
      <c r="E7" s="19"/>
      <c r="F7" s="18" t="s">
        <v>34</v>
      </c>
      <c r="G7" s="18"/>
    </row>
    <row r="8" ht="20.4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0.45" customHeight="1" spans="1:7">
      <c r="A9" s="21"/>
      <c r="B9" s="22"/>
      <c r="C9" s="22"/>
      <c r="D9" s="21"/>
      <c r="E9" s="23"/>
      <c r="F9" s="23"/>
      <c r="G9" s="23"/>
    </row>
    <row r="10" ht="20.45" customHeight="1" spans="1:7">
      <c r="A10" s="21"/>
      <c r="B10" s="21"/>
      <c r="C10" s="21"/>
      <c r="D10" s="21"/>
      <c r="E10" s="23"/>
      <c r="F10" s="23"/>
      <c r="G10" s="23"/>
    </row>
    <row r="11" ht="20.45" customHeight="1" spans="1:7">
      <c r="A11" s="24" t="s">
        <v>32</v>
      </c>
      <c r="B11" s="25" t="s">
        <v>429</v>
      </c>
      <c r="C11" s="25"/>
      <c r="D11" s="26"/>
      <c r="E11" s="23"/>
      <c r="F11" s="23"/>
      <c r="G11" s="23"/>
    </row>
    <row r="14" customHeight="1" spans="1:7">
      <c r="A14" t="s">
        <v>368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21" sqref="A21"/>
    </sheetView>
  </sheetViews>
  <sheetFormatPr defaultColWidth="8" defaultRowHeight="14.25" customHeight="1"/>
  <cols>
    <col min="1" max="1" width="21.1083333333333" customWidth="1"/>
    <col min="2" max="2" width="35.2166666666667" customWidth="1"/>
    <col min="3" max="19" width="16.216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1.95" customHeight="1" spans="1:19">
      <c r="A2" s="184"/>
      <c r="J2" s="185"/>
      <c r="R2" s="3" t="s">
        <v>28</v>
      </c>
    </row>
    <row r="3" ht="36" customHeight="1" spans="1:19">
      <c r="A3" s="186" t="s">
        <v>29</v>
      </c>
      <c r="B3" s="27"/>
      <c r="C3" s="27"/>
      <c r="D3" s="27"/>
      <c r="E3" s="27"/>
      <c r="F3" s="27"/>
      <c r="G3" s="27"/>
      <c r="H3" s="27"/>
      <c r="I3" s="27"/>
      <c r="J3" s="47"/>
      <c r="K3" s="27"/>
      <c r="L3" s="27"/>
      <c r="M3" s="27"/>
      <c r="N3" s="27"/>
      <c r="O3" s="27"/>
      <c r="P3" s="27"/>
      <c r="Q3" s="27"/>
      <c r="R3" s="27"/>
      <c r="S3" s="27"/>
    </row>
    <row r="4" ht="20.3" customHeight="1" spans="1:19">
      <c r="A4" s="106" t="str">
        <f>'部门财务收支预算总表01-1'!A4</f>
        <v>单位名称：新平彝族傣族自治县工业科技和信息化局</v>
      </c>
      <c r="B4" s="7"/>
      <c r="C4" s="7"/>
      <c r="D4" s="7"/>
      <c r="E4" s="7"/>
      <c r="F4" s="7"/>
      <c r="G4" s="7"/>
      <c r="H4" s="7"/>
      <c r="I4" s="7"/>
      <c r="J4" s="187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85" customHeight="1" spans="1:19">
      <c r="A5" s="188" t="s">
        <v>30</v>
      </c>
      <c r="B5" s="189" t="s">
        <v>31</v>
      </c>
      <c r="C5" s="189" t="s">
        <v>32</v>
      </c>
      <c r="D5" s="190" t="s">
        <v>33</v>
      </c>
      <c r="E5" s="191"/>
      <c r="F5" s="191"/>
      <c r="G5" s="191"/>
      <c r="H5" s="191"/>
      <c r="I5" s="191"/>
      <c r="J5" s="192"/>
      <c r="K5" s="191"/>
      <c r="L5" s="191"/>
      <c r="M5" s="191"/>
      <c r="N5" s="193"/>
      <c r="O5" s="193" t="s">
        <v>21</v>
      </c>
      <c r="P5" s="193"/>
      <c r="Q5" s="193"/>
      <c r="R5" s="193"/>
      <c r="S5" s="193"/>
    </row>
    <row r="6" ht="18" customHeight="1" spans="1:19">
      <c r="A6" s="194"/>
      <c r="B6" s="195"/>
      <c r="C6" s="195"/>
      <c r="D6" s="195" t="s">
        <v>34</v>
      </c>
      <c r="E6" s="195" t="s">
        <v>35</v>
      </c>
      <c r="F6" s="195" t="s">
        <v>36</v>
      </c>
      <c r="G6" s="195" t="s">
        <v>37</v>
      </c>
      <c r="H6" s="195" t="s">
        <v>38</v>
      </c>
      <c r="I6" s="196" t="s">
        <v>39</v>
      </c>
      <c r="J6" s="197"/>
      <c r="K6" s="196" t="s">
        <v>40</v>
      </c>
      <c r="L6" s="196" t="s">
        <v>41</v>
      </c>
      <c r="M6" s="196" t="s">
        <v>42</v>
      </c>
      <c r="N6" s="198" t="s">
        <v>43</v>
      </c>
      <c r="O6" s="199" t="s">
        <v>34</v>
      </c>
      <c r="P6" s="199" t="s">
        <v>35</v>
      </c>
      <c r="Q6" s="199" t="s">
        <v>36</v>
      </c>
      <c r="R6" s="199" t="s">
        <v>37</v>
      </c>
      <c r="S6" s="199" t="s">
        <v>44</v>
      </c>
    </row>
    <row r="7" ht="29.3" customHeight="1" spans="1:19">
      <c r="A7" s="200"/>
      <c r="B7" s="201"/>
      <c r="C7" s="201"/>
      <c r="D7" s="201"/>
      <c r="E7" s="201"/>
      <c r="F7" s="201"/>
      <c r="G7" s="201"/>
      <c r="H7" s="201"/>
      <c r="I7" s="202" t="s">
        <v>34</v>
      </c>
      <c r="J7" s="202" t="s">
        <v>45</v>
      </c>
      <c r="K7" s="202" t="s">
        <v>40</v>
      </c>
      <c r="L7" s="202" t="s">
        <v>41</v>
      </c>
      <c r="M7" s="202" t="s">
        <v>42</v>
      </c>
      <c r="N7" s="202" t="s">
        <v>43</v>
      </c>
      <c r="O7" s="202"/>
      <c r="P7" s="202"/>
      <c r="Q7" s="202"/>
      <c r="R7" s="202"/>
      <c r="S7" s="202"/>
    </row>
    <row r="8" ht="16.55" customHeight="1" spans="1:19">
      <c r="A8" s="203">
        <v>1</v>
      </c>
      <c r="B8" s="20">
        <v>2</v>
      </c>
      <c r="C8" s="20">
        <v>3</v>
      </c>
      <c r="D8" s="20">
        <v>4</v>
      </c>
      <c r="E8" s="203">
        <v>5</v>
      </c>
      <c r="F8" s="20">
        <v>6</v>
      </c>
      <c r="G8" s="20">
        <v>7</v>
      </c>
      <c r="H8" s="203">
        <v>8</v>
      </c>
      <c r="I8" s="20">
        <v>9</v>
      </c>
      <c r="J8" s="29">
        <v>10</v>
      </c>
      <c r="K8" s="29">
        <v>11</v>
      </c>
      <c r="L8" s="204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</row>
    <row r="9" s="127" customFormat="1" ht="20.25" customHeight="1" spans="1:19">
      <c r="A9" s="146" t="s">
        <v>46</v>
      </c>
      <c r="B9" s="146" t="s">
        <v>47</v>
      </c>
      <c r="C9" s="158">
        <f>D9+I9</f>
        <v>6215157.2</v>
      </c>
      <c r="D9" s="44">
        <v>5795157.2</v>
      </c>
      <c r="E9" s="44">
        <v>5795157.2</v>
      </c>
      <c r="F9" s="158"/>
      <c r="G9" s="158"/>
      <c r="H9" s="158"/>
      <c r="I9" s="44">
        <v>420000</v>
      </c>
      <c r="J9" s="158"/>
      <c r="K9" s="158"/>
      <c r="L9" s="158"/>
      <c r="M9" s="158"/>
      <c r="N9" s="44">
        <v>420000</v>
      </c>
      <c r="O9" s="158"/>
      <c r="P9" s="158"/>
      <c r="Q9" s="158"/>
      <c r="R9" s="158"/>
      <c r="S9" s="158"/>
    </row>
    <row r="10" s="127" customFormat="1" ht="20.25" customHeight="1" spans="1:19">
      <c r="A10" s="171" t="s">
        <v>48</v>
      </c>
      <c r="B10" s="171" t="s">
        <v>47</v>
      </c>
      <c r="C10" s="158">
        <f>D10+I10</f>
        <v>6215157.2</v>
      </c>
      <c r="D10" s="44">
        <v>5795157.2</v>
      </c>
      <c r="E10" s="44">
        <v>5795157.2</v>
      </c>
      <c r="F10" s="158"/>
      <c r="G10" s="158"/>
      <c r="H10" s="158"/>
      <c r="I10" s="44">
        <v>420000</v>
      </c>
      <c r="J10" s="158"/>
      <c r="K10" s="158"/>
      <c r="L10" s="158"/>
      <c r="M10" s="158"/>
      <c r="N10" s="44">
        <v>420000</v>
      </c>
      <c r="O10" s="131"/>
      <c r="P10" s="131"/>
      <c r="Q10" s="131"/>
      <c r="R10" s="131"/>
      <c r="S10" s="131"/>
    </row>
    <row r="11" s="127" customFormat="1" ht="20.25" customHeight="1" spans="1:19">
      <c r="A11" s="173" t="s">
        <v>32</v>
      </c>
      <c r="B11" s="173"/>
      <c r="C11" s="158">
        <f>D11+I11</f>
        <v>6215157.2</v>
      </c>
      <c r="D11" s="44">
        <v>5795157.2</v>
      </c>
      <c r="E11" s="44">
        <v>5795157.2</v>
      </c>
      <c r="F11" s="158"/>
      <c r="G11" s="158"/>
      <c r="H11" s="158"/>
      <c r="I11" s="44">
        <v>420000</v>
      </c>
      <c r="J11" s="158"/>
      <c r="K11" s="158"/>
      <c r="L11" s="158"/>
      <c r="M11" s="158"/>
      <c r="N11" s="44">
        <v>420000</v>
      </c>
      <c r="O11" s="158"/>
      <c r="P11" s="158"/>
      <c r="Q11" s="158"/>
      <c r="R11" s="158"/>
      <c r="S11" s="158"/>
    </row>
  </sheetData>
  <mergeCells count="21">
    <mergeCell ref="R2:S2"/>
    <mergeCell ref="A3:S3"/>
    <mergeCell ref="A4:D4"/>
    <mergeCell ref="R4:S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5"/>
  <sheetViews>
    <sheetView showZeros="0" workbookViewId="0">
      <pane ySplit="1" topLeftCell="A14" activePane="bottomLeft" state="frozen"/>
      <selection/>
      <selection pane="bottomLeft" activeCell="E8" sqref="E8:E35"/>
    </sheetView>
  </sheetViews>
  <sheetFormatPr defaultColWidth="9.10833333333333" defaultRowHeight="14.25" customHeight="1"/>
  <cols>
    <col min="1" max="1" width="14.2166666666667" customWidth="1"/>
    <col min="2" max="2" width="32.55" customWidth="1"/>
    <col min="3" max="6" width="18.8916666666667" customWidth="1"/>
    <col min="7" max="7" width="21.2166666666667" customWidth="1"/>
    <col min="8" max="9" width="18.8916666666667" customWidth="1"/>
    <col min="10" max="10" width="17.8916666666667" customWidth="1"/>
    <col min="11" max="15" width="18.89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5">
      <c r="O2" s="56" t="s">
        <v>49</v>
      </c>
    </row>
    <row r="3" ht="28.5" customHeight="1" spans="1:15">
      <c r="A3" s="27" t="s">
        <v>50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.05" customHeight="1" spans="1:15">
      <c r="A4" s="121" t="str">
        <f>'部门财务收支预算总表01-1'!A4</f>
        <v>单位名称：新平彝族傣族自治县工业科技和信息化局</v>
      </c>
      <c r="B4" s="122"/>
      <c r="C4" s="80"/>
      <c r="D4" s="80"/>
      <c r="E4" s="80"/>
      <c r="F4" s="80"/>
      <c r="G4" s="7"/>
      <c r="H4" s="80"/>
      <c r="I4" s="80"/>
      <c r="J4" s="7"/>
      <c r="K4" s="80"/>
      <c r="L4" s="80"/>
      <c r="M4" s="7"/>
      <c r="N4" s="7"/>
      <c r="O4" s="123" t="s">
        <v>3</v>
      </c>
    </row>
    <row r="5" ht="18.85" customHeight="1" spans="1:15">
      <c r="A5" s="10" t="s">
        <v>51</v>
      </c>
      <c r="B5" s="10" t="s">
        <v>52</v>
      </c>
      <c r="C5" s="16" t="s">
        <v>32</v>
      </c>
      <c r="D5" s="124" t="s">
        <v>35</v>
      </c>
      <c r="E5" s="124"/>
      <c r="F5" s="124"/>
      <c r="G5" s="182" t="s">
        <v>36</v>
      </c>
      <c r="H5" s="10" t="s">
        <v>37</v>
      </c>
      <c r="I5" s="10" t="s">
        <v>53</v>
      </c>
      <c r="J5" s="11" t="s">
        <v>54</v>
      </c>
      <c r="K5" s="85" t="s">
        <v>55</v>
      </c>
      <c r="L5" s="85" t="s">
        <v>56</v>
      </c>
      <c r="M5" s="85" t="s">
        <v>57</v>
      </c>
      <c r="N5" s="85" t="s">
        <v>58</v>
      </c>
      <c r="O5" s="88" t="s">
        <v>59</v>
      </c>
    </row>
    <row r="6" ht="29.95" customHeight="1" spans="1:15">
      <c r="A6" s="19"/>
      <c r="B6" s="19"/>
      <c r="C6" s="19"/>
      <c r="D6" s="124" t="s">
        <v>34</v>
      </c>
      <c r="E6" s="124" t="s">
        <v>60</v>
      </c>
      <c r="F6" s="124" t="s">
        <v>61</v>
      </c>
      <c r="G6" s="19"/>
      <c r="H6" s="19"/>
      <c r="I6" s="19"/>
      <c r="J6" s="124" t="s">
        <v>34</v>
      </c>
      <c r="K6" s="96" t="s">
        <v>55</v>
      </c>
      <c r="L6" s="96" t="s">
        <v>56</v>
      </c>
      <c r="M6" s="96" t="s">
        <v>57</v>
      </c>
      <c r="N6" s="96" t="s">
        <v>58</v>
      </c>
      <c r="O6" s="96" t="s">
        <v>59</v>
      </c>
    </row>
    <row r="7" ht="16.55" customHeight="1" spans="1:15">
      <c r="A7" s="124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4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124">
        <v>15</v>
      </c>
    </row>
    <row r="8" s="127" customFormat="1" ht="20.25" customHeight="1" spans="1:15">
      <c r="A8" s="146" t="s">
        <v>62</v>
      </c>
      <c r="B8" s="146" t="s">
        <v>63</v>
      </c>
      <c r="C8" s="44">
        <v>40360</v>
      </c>
      <c r="D8" s="44">
        <v>40360</v>
      </c>
      <c r="E8" s="44"/>
      <c r="F8" s="44">
        <v>40360</v>
      </c>
      <c r="G8" s="158"/>
      <c r="H8" s="158"/>
      <c r="I8" s="158"/>
      <c r="J8" s="44"/>
      <c r="K8" s="158"/>
      <c r="L8" s="158"/>
      <c r="M8" s="158"/>
      <c r="N8" s="158"/>
      <c r="O8" s="44"/>
    </row>
    <row r="9" s="127" customFormat="1" ht="20.25" customHeight="1" spans="1:15">
      <c r="A9" s="171" t="s">
        <v>64</v>
      </c>
      <c r="B9" s="171" t="s">
        <v>65</v>
      </c>
      <c r="C9" s="44">
        <v>40360</v>
      </c>
      <c r="D9" s="44">
        <v>40360</v>
      </c>
      <c r="E9" s="44"/>
      <c r="F9" s="44">
        <v>40360</v>
      </c>
      <c r="G9" s="158"/>
      <c r="H9" s="158"/>
      <c r="I9" s="158"/>
      <c r="J9" s="44"/>
      <c r="K9" s="158"/>
      <c r="L9" s="158"/>
      <c r="M9" s="158"/>
      <c r="N9" s="158"/>
      <c r="O9" s="44"/>
    </row>
    <row r="10" s="127" customFormat="1" ht="20.25" customHeight="1" spans="1:15">
      <c r="A10" s="172" t="s">
        <v>66</v>
      </c>
      <c r="B10" s="172" t="s">
        <v>67</v>
      </c>
      <c r="C10" s="44">
        <v>40360</v>
      </c>
      <c r="D10" s="44">
        <v>40360</v>
      </c>
      <c r="E10" s="44"/>
      <c r="F10" s="44">
        <v>40360</v>
      </c>
      <c r="G10" s="158"/>
      <c r="H10" s="158"/>
      <c r="I10" s="158"/>
      <c r="J10" s="44"/>
      <c r="K10" s="158"/>
      <c r="L10" s="158"/>
      <c r="M10" s="158"/>
      <c r="N10" s="158"/>
      <c r="O10" s="44"/>
    </row>
    <row r="11" s="127" customFormat="1" ht="20.25" customHeight="1" spans="1:15">
      <c r="A11" s="146" t="s">
        <v>68</v>
      </c>
      <c r="B11" s="146" t="s">
        <v>69</v>
      </c>
      <c r="C11" s="44">
        <v>420000</v>
      </c>
      <c r="D11" s="44"/>
      <c r="E11" s="44"/>
      <c r="F11" s="44"/>
      <c r="G11" s="158"/>
      <c r="H11" s="158"/>
      <c r="I11" s="158"/>
      <c r="J11" s="44">
        <v>420000</v>
      </c>
      <c r="K11" s="158"/>
      <c r="L11" s="158"/>
      <c r="M11" s="158"/>
      <c r="N11" s="158"/>
      <c r="O11" s="44">
        <v>420000</v>
      </c>
    </row>
    <row r="12" s="127" customFormat="1" ht="20.25" customHeight="1" spans="1:15">
      <c r="A12" s="171" t="s">
        <v>70</v>
      </c>
      <c r="B12" s="171" t="s">
        <v>71</v>
      </c>
      <c r="C12" s="44">
        <v>181170</v>
      </c>
      <c r="D12" s="44"/>
      <c r="E12" s="44"/>
      <c r="F12" s="44"/>
      <c r="G12" s="158"/>
      <c r="H12" s="158"/>
      <c r="I12" s="158"/>
      <c r="J12" s="44">
        <v>181170</v>
      </c>
      <c r="K12" s="158"/>
      <c r="L12" s="158"/>
      <c r="M12" s="158"/>
      <c r="N12" s="158"/>
      <c r="O12" s="44">
        <v>181170</v>
      </c>
    </row>
    <row r="13" s="127" customFormat="1" ht="20.25" customHeight="1" spans="1:15">
      <c r="A13" s="172" t="s">
        <v>72</v>
      </c>
      <c r="B13" s="172" t="s">
        <v>73</v>
      </c>
      <c r="C13" s="44">
        <v>181170</v>
      </c>
      <c r="D13" s="44"/>
      <c r="E13" s="44"/>
      <c r="F13" s="44"/>
      <c r="G13" s="158"/>
      <c r="H13" s="158"/>
      <c r="I13" s="158"/>
      <c r="J13" s="44">
        <v>181170</v>
      </c>
      <c r="K13" s="158"/>
      <c r="L13" s="158"/>
      <c r="M13" s="158"/>
      <c r="N13" s="158"/>
      <c r="O13" s="44">
        <v>181170</v>
      </c>
    </row>
    <row r="14" s="127" customFormat="1" ht="20.25" customHeight="1" spans="1:15">
      <c r="A14" s="171" t="s">
        <v>74</v>
      </c>
      <c r="B14" s="171" t="s">
        <v>75</v>
      </c>
      <c r="C14" s="44">
        <v>238830</v>
      </c>
      <c r="D14" s="44"/>
      <c r="E14" s="44"/>
      <c r="F14" s="44"/>
      <c r="G14" s="158"/>
      <c r="H14" s="158"/>
      <c r="I14" s="158"/>
      <c r="J14" s="44">
        <v>238830</v>
      </c>
      <c r="K14" s="158"/>
      <c r="L14" s="158"/>
      <c r="M14" s="158"/>
      <c r="N14" s="158"/>
      <c r="O14" s="44">
        <v>238830</v>
      </c>
    </row>
    <row r="15" s="127" customFormat="1" ht="20.25" customHeight="1" spans="1:15">
      <c r="A15" s="172" t="s">
        <v>76</v>
      </c>
      <c r="B15" s="172" t="s">
        <v>75</v>
      </c>
      <c r="C15" s="44">
        <v>238830</v>
      </c>
      <c r="D15" s="44"/>
      <c r="E15" s="44"/>
      <c r="F15" s="44"/>
      <c r="G15" s="158"/>
      <c r="H15" s="158"/>
      <c r="I15" s="158"/>
      <c r="J15" s="44">
        <v>238830</v>
      </c>
      <c r="K15" s="158"/>
      <c r="L15" s="158"/>
      <c r="M15" s="158"/>
      <c r="N15" s="158"/>
      <c r="O15" s="44">
        <v>238830</v>
      </c>
    </row>
    <row r="16" s="127" customFormat="1" ht="20.25" customHeight="1" spans="1:15">
      <c r="A16" s="146" t="s">
        <v>77</v>
      </c>
      <c r="B16" s="146" t="s">
        <v>78</v>
      </c>
      <c r="C16" s="44">
        <v>613764</v>
      </c>
      <c r="D16" s="44">
        <v>613764</v>
      </c>
      <c r="E16" s="44">
        <v>567084</v>
      </c>
      <c r="F16" s="44">
        <v>46680</v>
      </c>
      <c r="G16" s="158"/>
      <c r="H16" s="158"/>
      <c r="I16" s="158"/>
      <c r="J16" s="44"/>
      <c r="K16" s="158"/>
      <c r="L16" s="158"/>
      <c r="M16" s="158"/>
      <c r="N16" s="158"/>
      <c r="O16" s="44"/>
    </row>
    <row r="17" s="127" customFormat="1" ht="20.25" customHeight="1" spans="1:15">
      <c r="A17" s="171" t="s">
        <v>79</v>
      </c>
      <c r="B17" s="171" t="s">
        <v>80</v>
      </c>
      <c r="C17" s="44">
        <v>567084</v>
      </c>
      <c r="D17" s="44">
        <v>567084</v>
      </c>
      <c r="E17" s="44">
        <v>567084</v>
      </c>
      <c r="F17" s="44"/>
      <c r="G17" s="158"/>
      <c r="H17" s="158"/>
      <c r="I17" s="158"/>
      <c r="J17" s="44"/>
      <c r="K17" s="158"/>
      <c r="L17" s="158"/>
      <c r="M17" s="158"/>
      <c r="N17" s="158"/>
      <c r="O17" s="44"/>
    </row>
    <row r="18" s="127" customFormat="1" ht="20.25" customHeight="1" spans="1:15">
      <c r="A18" s="172" t="s">
        <v>81</v>
      </c>
      <c r="B18" s="172" t="s">
        <v>82</v>
      </c>
      <c r="C18" s="44">
        <v>9300</v>
      </c>
      <c r="D18" s="44">
        <v>9300</v>
      </c>
      <c r="E18" s="44">
        <v>9300</v>
      </c>
      <c r="F18" s="44"/>
      <c r="G18" s="158"/>
      <c r="H18" s="158"/>
      <c r="I18" s="158"/>
      <c r="J18" s="44"/>
      <c r="K18" s="158"/>
      <c r="L18" s="158"/>
      <c r="M18" s="158"/>
      <c r="N18" s="158"/>
      <c r="O18" s="44"/>
    </row>
    <row r="19" s="127" customFormat="1" ht="20.25" customHeight="1" spans="1:15">
      <c r="A19" s="172" t="s">
        <v>83</v>
      </c>
      <c r="B19" s="172" t="s">
        <v>84</v>
      </c>
      <c r="C19" s="44">
        <v>1800</v>
      </c>
      <c r="D19" s="44">
        <v>1800</v>
      </c>
      <c r="E19" s="44">
        <v>1800</v>
      </c>
      <c r="F19" s="44"/>
      <c r="G19" s="158"/>
      <c r="H19" s="158"/>
      <c r="I19" s="158"/>
      <c r="J19" s="44"/>
      <c r="K19" s="158"/>
      <c r="L19" s="158"/>
      <c r="M19" s="158"/>
      <c r="N19" s="158"/>
      <c r="O19" s="44"/>
    </row>
    <row r="20" s="127" customFormat="1" ht="20.25" customHeight="1" spans="1:15">
      <c r="A20" s="172" t="s">
        <v>85</v>
      </c>
      <c r="B20" s="172" t="s">
        <v>86</v>
      </c>
      <c r="C20" s="44">
        <v>555984</v>
      </c>
      <c r="D20" s="44">
        <v>555984</v>
      </c>
      <c r="E20" s="44">
        <v>555984</v>
      </c>
      <c r="F20" s="44"/>
      <c r="G20" s="158"/>
      <c r="H20" s="158"/>
      <c r="I20" s="158"/>
      <c r="J20" s="44"/>
      <c r="K20" s="158"/>
      <c r="L20" s="158"/>
      <c r="M20" s="158"/>
      <c r="N20" s="158"/>
      <c r="O20" s="44"/>
    </row>
    <row r="21" s="127" customFormat="1" ht="20.25" customHeight="1" spans="1:15">
      <c r="A21" s="171" t="s">
        <v>87</v>
      </c>
      <c r="B21" s="171" t="s">
        <v>88</v>
      </c>
      <c r="C21" s="44">
        <v>46680</v>
      </c>
      <c r="D21" s="44">
        <v>46680</v>
      </c>
      <c r="E21" s="44"/>
      <c r="F21" s="44">
        <v>46680</v>
      </c>
      <c r="G21" s="158"/>
      <c r="H21" s="158"/>
      <c r="I21" s="158"/>
      <c r="J21" s="44"/>
      <c r="K21" s="158"/>
      <c r="L21" s="158"/>
      <c r="M21" s="158"/>
      <c r="N21" s="158"/>
      <c r="O21" s="44"/>
    </row>
    <row r="22" s="127" customFormat="1" ht="20.25" customHeight="1" spans="1:15">
      <c r="A22" s="172" t="s">
        <v>89</v>
      </c>
      <c r="B22" s="172" t="s">
        <v>90</v>
      </c>
      <c r="C22" s="44">
        <v>46680</v>
      </c>
      <c r="D22" s="44">
        <v>46680</v>
      </c>
      <c r="E22" s="44"/>
      <c r="F22" s="44">
        <v>46680</v>
      </c>
      <c r="G22" s="158"/>
      <c r="H22" s="158"/>
      <c r="I22" s="158"/>
      <c r="J22" s="44"/>
      <c r="K22" s="158"/>
      <c r="L22" s="158"/>
      <c r="M22" s="158"/>
      <c r="N22" s="158"/>
      <c r="O22" s="44"/>
    </row>
    <row r="23" s="127" customFormat="1" ht="20.25" customHeight="1" spans="1:15">
      <c r="A23" s="146" t="s">
        <v>91</v>
      </c>
      <c r="B23" s="146" t="s">
        <v>92</v>
      </c>
      <c r="C23" s="44">
        <v>580253</v>
      </c>
      <c r="D23" s="44">
        <v>580253</v>
      </c>
      <c r="E23" s="44">
        <v>580253</v>
      </c>
      <c r="F23" s="44"/>
      <c r="G23" s="158"/>
      <c r="H23" s="158"/>
      <c r="I23" s="158"/>
      <c r="J23" s="44"/>
      <c r="K23" s="158"/>
      <c r="L23" s="158"/>
      <c r="M23" s="158"/>
      <c r="N23" s="158"/>
      <c r="O23" s="44"/>
    </row>
    <row r="24" s="127" customFormat="1" ht="20.25" customHeight="1" spans="1:15">
      <c r="A24" s="171" t="s">
        <v>93</v>
      </c>
      <c r="B24" s="171" t="s">
        <v>94</v>
      </c>
      <c r="C24" s="44">
        <v>580253</v>
      </c>
      <c r="D24" s="44">
        <v>580253</v>
      </c>
      <c r="E24" s="44">
        <v>580253</v>
      </c>
      <c r="F24" s="44"/>
      <c r="G24" s="158"/>
      <c r="H24" s="158"/>
      <c r="I24" s="158"/>
      <c r="J24" s="44"/>
      <c r="K24" s="158"/>
      <c r="L24" s="158"/>
      <c r="M24" s="158"/>
      <c r="N24" s="158"/>
      <c r="O24" s="44"/>
    </row>
    <row r="25" s="127" customFormat="1" ht="20.25" customHeight="1" spans="1:15">
      <c r="A25" s="172" t="s">
        <v>95</v>
      </c>
      <c r="B25" s="172" t="s">
        <v>96</v>
      </c>
      <c r="C25" s="44">
        <v>124527</v>
      </c>
      <c r="D25" s="44">
        <v>124527</v>
      </c>
      <c r="E25" s="44">
        <v>124527</v>
      </c>
      <c r="F25" s="44"/>
      <c r="G25" s="158"/>
      <c r="H25" s="158"/>
      <c r="I25" s="158"/>
      <c r="J25" s="44"/>
      <c r="K25" s="158"/>
      <c r="L25" s="158"/>
      <c r="M25" s="158"/>
      <c r="N25" s="158"/>
      <c r="O25" s="44"/>
    </row>
    <row r="26" s="127" customFormat="1" ht="20.25" customHeight="1" spans="1:15">
      <c r="A26" s="172" t="s">
        <v>97</v>
      </c>
      <c r="B26" s="172" t="s">
        <v>98</v>
      </c>
      <c r="C26" s="44">
        <v>186201</v>
      </c>
      <c r="D26" s="44">
        <v>186201</v>
      </c>
      <c r="E26" s="44">
        <v>186201</v>
      </c>
      <c r="F26" s="44"/>
      <c r="G26" s="158"/>
      <c r="H26" s="158"/>
      <c r="I26" s="158"/>
      <c r="J26" s="44"/>
      <c r="K26" s="158"/>
      <c r="L26" s="158"/>
      <c r="M26" s="158"/>
      <c r="N26" s="158"/>
      <c r="O26" s="44"/>
    </row>
    <row r="27" s="127" customFormat="1" ht="20.25" customHeight="1" spans="1:15">
      <c r="A27" s="172" t="s">
        <v>99</v>
      </c>
      <c r="B27" s="172" t="s">
        <v>100</v>
      </c>
      <c r="C27" s="44">
        <v>262575</v>
      </c>
      <c r="D27" s="44">
        <v>262575</v>
      </c>
      <c r="E27" s="44">
        <v>262575</v>
      </c>
      <c r="F27" s="44"/>
      <c r="G27" s="158"/>
      <c r="H27" s="158"/>
      <c r="I27" s="158"/>
      <c r="J27" s="44"/>
      <c r="K27" s="158"/>
      <c r="L27" s="158"/>
      <c r="M27" s="158"/>
      <c r="N27" s="158"/>
      <c r="O27" s="44"/>
    </row>
    <row r="28" s="127" customFormat="1" ht="20.25" customHeight="1" spans="1:15">
      <c r="A28" s="172" t="s">
        <v>101</v>
      </c>
      <c r="B28" s="172" t="s">
        <v>102</v>
      </c>
      <c r="C28" s="44">
        <v>6950</v>
      </c>
      <c r="D28" s="44">
        <v>6950</v>
      </c>
      <c r="E28" s="44">
        <v>6950</v>
      </c>
      <c r="F28" s="44"/>
      <c r="G28" s="158"/>
      <c r="H28" s="158"/>
      <c r="I28" s="158"/>
      <c r="J28" s="44"/>
      <c r="K28" s="158"/>
      <c r="L28" s="158"/>
      <c r="M28" s="158"/>
      <c r="N28" s="158"/>
      <c r="O28" s="44"/>
    </row>
    <row r="29" s="127" customFormat="1" ht="20.25" customHeight="1" spans="1:15">
      <c r="A29" s="146" t="s">
        <v>103</v>
      </c>
      <c r="B29" s="146" t="s">
        <v>104</v>
      </c>
      <c r="C29" s="44">
        <v>4114992.2</v>
      </c>
      <c r="D29" s="44">
        <v>4114992.2</v>
      </c>
      <c r="E29" s="44">
        <v>4096803.8</v>
      </c>
      <c r="F29" s="44">
        <v>18188.4</v>
      </c>
      <c r="G29" s="158"/>
      <c r="H29" s="158"/>
      <c r="I29" s="158"/>
      <c r="J29" s="44"/>
      <c r="K29" s="158"/>
      <c r="L29" s="158"/>
      <c r="M29" s="158"/>
      <c r="N29" s="158"/>
      <c r="O29" s="44"/>
    </row>
    <row r="30" s="127" customFormat="1" ht="20.25" customHeight="1" spans="1:15">
      <c r="A30" s="171" t="s">
        <v>105</v>
      </c>
      <c r="B30" s="171" t="s">
        <v>106</v>
      </c>
      <c r="C30" s="44">
        <v>4114992.2</v>
      </c>
      <c r="D30" s="44">
        <v>4114992.2</v>
      </c>
      <c r="E30" s="44">
        <v>4096803.8</v>
      </c>
      <c r="F30" s="44">
        <v>18188.4</v>
      </c>
      <c r="G30" s="158"/>
      <c r="H30" s="158"/>
      <c r="I30" s="158"/>
      <c r="J30" s="44"/>
      <c r="K30" s="158"/>
      <c r="L30" s="158"/>
      <c r="M30" s="158"/>
      <c r="N30" s="158"/>
      <c r="O30" s="44"/>
    </row>
    <row r="31" s="127" customFormat="1" ht="20.25" customHeight="1" spans="1:15">
      <c r="A31" s="172" t="s">
        <v>107</v>
      </c>
      <c r="B31" s="172" t="s">
        <v>108</v>
      </c>
      <c r="C31" s="44">
        <v>4114992.2</v>
      </c>
      <c r="D31" s="44">
        <v>4114992.2</v>
      </c>
      <c r="E31" s="44">
        <v>4096803.8</v>
      </c>
      <c r="F31" s="44">
        <v>18188.4</v>
      </c>
      <c r="G31" s="158"/>
      <c r="H31" s="158"/>
      <c r="I31" s="158"/>
      <c r="J31" s="44"/>
      <c r="K31" s="158"/>
      <c r="L31" s="158"/>
      <c r="M31" s="158"/>
      <c r="N31" s="158"/>
      <c r="O31" s="44"/>
    </row>
    <row r="32" s="127" customFormat="1" ht="20.25" customHeight="1" spans="1:15">
      <c r="A32" s="146" t="s">
        <v>109</v>
      </c>
      <c r="B32" s="146" t="s">
        <v>110</v>
      </c>
      <c r="C32" s="44">
        <v>445788</v>
      </c>
      <c r="D32" s="44">
        <v>445788</v>
      </c>
      <c r="E32" s="44">
        <v>445788</v>
      </c>
      <c r="F32" s="44"/>
      <c r="G32" s="158"/>
      <c r="H32" s="158"/>
      <c r="I32" s="158"/>
      <c r="J32" s="44"/>
      <c r="K32" s="158"/>
      <c r="L32" s="158"/>
      <c r="M32" s="158"/>
      <c r="N32" s="158"/>
      <c r="O32" s="44"/>
    </row>
    <row r="33" s="127" customFormat="1" ht="20.25" customHeight="1" spans="1:15">
      <c r="A33" s="171" t="s">
        <v>111</v>
      </c>
      <c r="B33" s="171" t="s">
        <v>112</v>
      </c>
      <c r="C33" s="44">
        <v>445788</v>
      </c>
      <c r="D33" s="44">
        <v>445788</v>
      </c>
      <c r="E33" s="44">
        <v>445788</v>
      </c>
      <c r="F33" s="147"/>
      <c r="G33" s="160"/>
      <c r="H33" s="160"/>
      <c r="I33" s="160"/>
      <c r="J33" s="44"/>
      <c r="K33" s="160"/>
      <c r="L33" s="160"/>
      <c r="M33" s="160"/>
      <c r="N33" s="160"/>
      <c r="O33" s="44"/>
    </row>
    <row r="34" customHeight="1" spans="1:15">
      <c r="A34" s="172" t="s">
        <v>113</v>
      </c>
      <c r="B34" s="172" t="s">
        <v>114</v>
      </c>
      <c r="C34" s="44">
        <v>445788</v>
      </c>
      <c r="D34" s="44">
        <v>445788</v>
      </c>
      <c r="E34" s="44">
        <v>445788</v>
      </c>
      <c r="F34" s="147"/>
      <c r="G34" s="183"/>
      <c r="H34" s="183"/>
      <c r="I34" s="183"/>
      <c r="J34" s="44"/>
      <c r="K34" s="183"/>
      <c r="L34" s="183"/>
      <c r="M34" s="183"/>
      <c r="N34" s="183"/>
      <c r="O34" s="44"/>
    </row>
    <row r="35" customHeight="1" spans="1:15">
      <c r="A35" s="173" t="s">
        <v>115</v>
      </c>
      <c r="B35" s="173"/>
      <c r="C35" s="44">
        <v>6215157.2</v>
      </c>
      <c r="D35" s="44">
        <v>5795157.2</v>
      </c>
      <c r="E35" s="44">
        <v>5689928.8</v>
      </c>
      <c r="F35" s="147">
        <v>105228.4</v>
      </c>
      <c r="G35" s="183"/>
      <c r="H35" s="183"/>
      <c r="I35" s="183"/>
      <c r="J35" s="44">
        <v>420000</v>
      </c>
      <c r="K35" s="183"/>
      <c r="L35" s="183"/>
      <c r="M35" s="183"/>
      <c r="N35" s="183"/>
      <c r="O35" s="44">
        <v>420000</v>
      </c>
    </row>
  </sheetData>
  <mergeCells count="11">
    <mergeCell ref="A3:O3"/>
    <mergeCell ref="A4:L4"/>
    <mergeCell ref="D5:F5"/>
    <mergeCell ref="J5:O5"/>
    <mergeCell ref="A35:B3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pane ySplit="1" topLeftCell="A2" activePane="bottomLeft" state="frozen"/>
      <selection/>
      <selection pane="bottomLeft" activeCell="F13" sqref="F13"/>
    </sheetView>
  </sheetViews>
  <sheetFormatPr defaultColWidth="9.10833333333333" defaultRowHeight="14.25" customHeight="1" outlineLevelCol="3"/>
  <cols>
    <col min="1" max="1" width="49.2166666666667" customWidth="1"/>
    <col min="2" max="2" width="43.3333333333333" customWidth="1"/>
    <col min="3" max="3" width="48.55" customWidth="1"/>
    <col min="4" max="4" width="41.2166666666667" customWidth="1"/>
  </cols>
  <sheetData>
    <row r="1" customHeight="1" spans="1:4">
      <c r="A1" s="1"/>
      <c r="B1" s="1"/>
      <c r="C1" s="1"/>
      <c r="D1" s="1"/>
    </row>
    <row r="2" customHeight="1" spans="1:4">
      <c r="D2" s="105" t="s">
        <v>116</v>
      </c>
    </row>
    <row r="3" ht="31.6" customHeight="1" spans="1:4">
      <c r="A3" s="46" t="s">
        <v>117</v>
      </c>
      <c r="B3" s="174"/>
      <c r="C3" s="174"/>
      <c r="D3" s="174"/>
    </row>
    <row r="4" ht="17.2" customHeight="1" spans="1:4">
      <c r="A4" s="5" t="str">
        <f>'部门财务收支预算总表01-1'!A4</f>
        <v>单位名称：新平彝族傣族自治县工业科技和信息化局</v>
      </c>
      <c r="B4" s="175"/>
      <c r="C4" s="175"/>
      <c r="D4" s="107" t="s">
        <v>3</v>
      </c>
    </row>
    <row r="5" ht="24.75" customHeight="1" spans="1:4">
      <c r="A5" s="11" t="s">
        <v>4</v>
      </c>
      <c r="B5" s="13"/>
      <c r="C5" s="11" t="s">
        <v>5</v>
      </c>
      <c r="D5" s="13"/>
    </row>
    <row r="6" ht="15.75" customHeight="1" spans="1:4">
      <c r="A6" s="16" t="s">
        <v>6</v>
      </c>
      <c r="B6" s="176" t="s">
        <v>7</v>
      </c>
      <c r="C6" s="16" t="s">
        <v>118</v>
      </c>
      <c r="D6" s="176" t="s">
        <v>7</v>
      </c>
    </row>
    <row r="7" ht="14.1" customHeight="1" spans="1:4">
      <c r="A7" s="19"/>
      <c r="B7" s="18"/>
      <c r="C7" s="19"/>
      <c r="D7" s="18"/>
    </row>
    <row r="8" ht="29.15" customHeight="1" spans="1:4">
      <c r="A8" s="177" t="s">
        <v>119</v>
      </c>
      <c r="B8" s="44">
        <v>5795157.2</v>
      </c>
      <c r="C8" s="177" t="s">
        <v>120</v>
      </c>
      <c r="D8" s="158">
        <v>5795157.2</v>
      </c>
    </row>
    <row r="9" ht="29.15" customHeight="1" spans="1:4">
      <c r="A9" s="177" t="s">
        <v>121</v>
      </c>
      <c r="B9" s="44">
        <v>5795157.2</v>
      </c>
      <c r="C9" s="177" t="str">
        <f>"（"&amp;"一"&amp;"）"&amp;"一般公共服务支出"</f>
        <v>（一）一般公共服务支出</v>
      </c>
      <c r="D9" s="44">
        <v>40360</v>
      </c>
    </row>
    <row r="10" ht="29.15" customHeight="1" spans="1:4">
      <c r="A10" s="177" t="s">
        <v>122</v>
      </c>
      <c r="B10" s="158"/>
      <c r="C10" s="177" t="str">
        <f>"（"&amp;"二"&amp;"）"&amp;"科学技术支出"</f>
        <v>（二）科学技术支出</v>
      </c>
      <c r="D10" s="44">
        <v>0</v>
      </c>
    </row>
    <row r="11" ht="29.15" customHeight="1" spans="1:4">
      <c r="A11" s="177" t="s">
        <v>123</v>
      </c>
      <c r="B11" s="158"/>
      <c r="C11" s="177" t="str">
        <f>"（"&amp;"三"&amp;"）"&amp;"社会保障和就业支出"</f>
        <v>（三）社会保障和就业支出</v>
      </c>
      <c r="D11" s="44">
        <v>613764</v>
      </c>
    </row>
    <row r="12" ht="29.15" customHeight="1" spans="1:4">
      <c r="A12" s="177" t="s">
        <v>124</v>
      </c>
      <c r="B12" s="158"/>
      <c r="C12" s="177" t="str">
        <f>"（"&amp;"四"&amp;"）"&amp;"卫生健康支出"</f>
        <v>（四）卫生健康支出</v>
      </c>
      <c r="D12" s="44">
        <v>580253</v>
      </c>
    </row>
    <row r="13" ht="29.15" customHeight="1" spans="1:4">
      <c r="A13" s="177" t="s">
        <v>121</v>
      </c>
      <c r="B13" s="158"/>
      <c r="C13" s="177" t="str">
        <f>"（"&amp;"五"&amp;"）"&amp;"资源勘探工业信息等支出"</f>
        <v>（五）资源勘探工业信息等支出</v>
      </c>
      <c r="D13" s="44">
        <v>4114992.2</v>
      </c>
    </row>
    <row r="14" ht="29.15" customHeight="1" spans="1:4">
      <c r="A14" s="177" t="s">
        <v>122</v>
      </c>
      <c r="B14" s="158"/>
      <c r="C14" s="177" t="str">
        <f>"（"&amp;"六"&amp;"）"&amp;"住房保障支出"</f>
        <v>（六）住房保障支出</v>
      </c>
      <c r="D14" s="44">
        <v>445788</v>
      </c>
    </row>
    <row r="15" ht="29.15" customHeight="1" spans="1:4">
      <c r="A15" s="177" t="s">
        <v>123</v>
      </c>
      <c r="B15" s="158"/>
      <c r="C15" s="177"/>
      <c r="D15" s="158"/>
    </row>
    <row r="16" ht="29.15" customHeight="1" spans="1:4">
      <c r="A16" s="178"/>
      <c r="B16" s="158"/>
      <c r="C16" s="177" t="s">
        <v>125</v>
      </c>
      <c r="D16" s="158"/>
    </row>
    <row r="17" ht="29.15" customHeight="1" spans="1:4">
      <c r="A17" s="179" t="s">
        <v>126</v>
      </c>
      <c r="B17" s="180">
        <f>B8+B12</f>
        <v>5795157.2</v>
      </c>
      <c r="C17" s="181" t="s">
        <v>127</v>
      </c>
      <c r="D17" s="180">
        <f>D8+D16</f>
        <v>5795157.2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30"/>
  <sheetViews>
    <sheetView showZeros="0" workbookViewId="0">
      <pane ySplit="1" topLeftCell="A6" activePane="bottomLeft" state="frozen"/>
      <selection/>
      <selection pane="bottomLeft" activeCell="F33" sqref="F33"/>
    </sheetView>
  </sheetViews>
  <sheetFormatPr defaultColWidth="9.10833333333333" defaultRowHeight="14.25" customHeight="1" outlineLevelCol="7"/>
  <cols>
    <col min="1" max="1" width="20.1083333333333" customWidth="1"/>
    <col min="2" max="2" width="37.3333333333333" customWidth="1"/>
    <col min="3" max="3" width="24.2166666666667" customWidth="1"/>
    <col min="4" max="6" width="25" customWidth="1"/>
    <col min="7" max="7" width="24.2166666666667" customWidth="1"/>
    <col min="8" max="8" width="18.25" customWidth="1"/>
    <col min="9" max="9" width="12.625"/>
  </cols>
  <sheetData>
    <row r="1" customHeight="1" spans="1:8">
      <c r="A1" s="1"/>
      <c r="B1" s="1"/>
      <c r="C1" s="1"/>
      <c r="D1" s="1"/>
      <c r="E1" s="1"/>
      <c r="F1" s="1"/>
      <c r="G1" s="1"/>
    </row>
    <row r="2" ht="11.95" customHeight="1" spans="1:8">
      <c r="D2" s="140"/>
      <c r="F2" s="56"/>
      <c r="G2" s="56" t="s">
        <v>128</v>
      </c>
    </row>
    <row r="3" ht="38.95" customHeight="1" spans="1:8">
      <c r="A3" s="4" t="s">
        <v>129</v>
      </c>
      <c r="B3" s="4"/>
      <c r="C3" s="4"/>
      <c r="D3" s="4"/>
      <c r="E3" s="4"/>
      <c r="F3" s="4"/>
      <c r="G3" s="4"/>
    </row>
    <row r="4" ht="18" customHeight="1" spans="1:8">
      <c r="A4" s="5" t="str">
        <f>'部门财务收支预算总表01-1'!A4</f>
        <v>单位名称：新平彝族傣族自治县工业科技和信息化局</v>
      </c>
      <c r="F4" s="123"/>
      <c r="G4" s="123" t="s">
        <v>3</v>
      </c>
    </row>
    <row r="5" ht="18.75" customHeight="1" spans="1:8">
      <c r="A5" s="166" t="s">
        <v>130</v>
      </c>
      <c r="B5" s="167"/>
      <c r="C5" s="168" t="s">
        <v>32</v>
      </c>
      <c r="D5" s="12" t="s">
        <v>60</v>
      </c>
      <c r="E5" s="12"/>
      <c r="F5" s="13"/>
      <c r="G5" s="168" t="s">
        <v>61</v>
      </c>
    </row>
    <row r="6" ht="18.75" customHeight="1" spans="1:8">
      <c r="A6" s="169" t="s">
        <v>51</v>
      </c>
      <c r="B6" s="170" t="s">
        <v>52</v>
      </c>
      <c r="C6" s="108"/>
      <c r="D6" s="108" t="s">
        <v>34</v>
      </c>
      <c r="E6" s="108" t="s">
        <v>131</v>
      </c>
      <c r="F6" s="108" t="s">
        <v>132</v>
      </c>
      <c r="G6" s="108"/>
    </row>
    <row r="7" s="127" customFormat="1" ht="18.75" customHeight="1" spans="1:8">
      <c r="A7" s="144" t="s">
        <v>133</v>
      </c>
      <c r="B7" s="144" t="s">
        <v>134</v>
      </c>
      <c r="C7" s="144" t="s">
        <v>135</v>
      </c>
      <c r="D7" s="144" t="s">
        <v>136</v>
      </c>
      <c r="E7" s="144" t="s">
        <v>137</v>
      </c>
      <c r="F7" s="144" t="s">
        <v>138</v>
      </c>
      <c r="G7" s="144" t="s">
        <v>139</v>
      </c>
    </row>
    <row r="8" s="127" customFormat="1" ht="18.75" customHeight="1" spans="1:8">
      <c r="A8" s="146" t="s">
        <v>62</v>
      </c>
      <c r="B8" s="146" t="s">
        <v>63</v>
      </c>
      <c r="C8" s="44">
        <v>40360</v>
      </c>
      <c r="D8" s="44"/>
      <c r="E8" s="44"/>
      <c r="F8" s="44"/>
      <c r="G8" s="44">
        <v>40360</v>
      </c>
      <c r="H8" s="127">
        <f>C8-D8-G8</f>
        <v>0</v>
      </c>
    </row>
    <row r="9" s="127" customFormat="1" ht="18.75" customHeight="1" spans="1:8">
      <c r="A9" s="171" t="s">
        <v>64</v>
      </c>
      <c r="B9" s="171" t="s">
        <v>65</v>
      </c>
      <c r="C9" s="44">
        <v>40360</v>
      </c>
      <c r="D9" s="44"/>
      <c r="E9" s="44"/>
      <c r="F9" s="44"/>
      <c r="G9" s="44">
        <v>40360</v>
      </c>
      <c r="H9" s="127">
        <f>C9-D9-G9</f>
        <v>0</v>
      </c>
    </row>
    <row r="10" s="127" customFormat="1" ht="18.75" customHeight="1" spans="1:8">
      <c r="A10" s="172" t="s">
        <v>66</v>
      </c>
      <c r="B10" s="172" t="s">
        <v>67</v>
      </c>
      <c r="C10" s="44">
        <v>40360</v>
      </c>
      <c r="D10" s="44"/>
      <c r="E10" s="44"/>
      <c r="F10" s="44"/>
      <c r="G10" s="44">
        <v>40360</v>
      </c>
      <c r="H10" s="127">
        <f>C10-D10-G10</f>
        <v>0</v>
      </c>
    </row>
    <row r="11" s="127" customFormat="1" ht="18.75" customHeight="1" spans="1:8">
      <c r="A11" s="146" t="s">
        <v>77</v>
      </c>
      <c r="B11" s="146" t="s">
        <v>78</v>
      </c>
      <c r="C11" s="44">
        <v>613764</v>
      </c>
      <c r="D11" s="44">
        <v>567084</v>
      </c>
      <c r="E11" s="44">
        <v>555984</v>
      </c>
      <c r="F11" s="44">
        <v>11100</v>
      </c>
      <c r="G11" s="44">
        <v>46680</v>
      </c>
      <c r="H11" s="127">
        <f t="shared" ref="H11:H30" si="0">C11-D11-G11</f>
        <v>0</v>
      </c>
    </row>
    <row r="12" s="127" customFormat="1" ht="18.75" customHeight="1" spans="1:8">
      <c r="A12" s="171" t="s">
        <v>79</v>
      </c>
      <c r="B12" s="171" t="s">
        <v>80</v>
      </c>
      <c r="C12" s="44">
        <v>567084</v>
      </c>
      <c r="D12" s="44">
        <v>567084</v>
      </c>
      <c r="E12" s="44">
        <v>555984</v>
      </c>
      <c r="F12" s="44">
        <v>11100</v>
      </c>
      <c r="G12" s="44"/>
      <c r="H12" s="127">
        <f t="shared" si="0"/>
        <v>0</v>
      </c>
    </row>
    <row r="13" s="127" customFormat="1" ht="18.75" customHeight="1" spans="1:8">
      <c r="A13" s="172" t="s">
        <v>81</v>
      </c>
      <c r="B13" s="172" t="s">
        <v>82</v>
      </c>
      <c r="C13" s="44">
        <v>9300</v>
      </c>
      <c r="D13" s="44">
        <v>9300</v>
      </c>
      <c r="E13" s="44"/>
      <c r="F13" s="44">
        <v>9300</v>
      </c>
      <c r="G13" s="44"/>
      <c r="H13" s="127">
        <f t="shared" si="0"/>
        <v>0</v>
      </c>
    </row>
    <row r="14" s="127" customFormat="1" ht="18.75" customHeight="1" spans="1:8">
      <c r="A14" s="172" t="s">
        <v>83</v>
      </c>
      <c r="B14" s="172" t="s">
        <v>84</v>
      </c>
      <c r="C14" s="44">
        <v>1800</v>
      </c>
      <c r="D14" s="44">
        <v>1800</v>
      </c>
      <c r="E14" s="44"/>
      <c r="F14" s="44">
        <v>1800</v>
      </c>
      <c r="G14" s="44"/>
      <c r="H14" s="127">
        <f t="shared" si="0"/>
        <v>0</v>
      </c>
    </row>
    <row r="15" s="127" customFormat="1" ht="18.75" customHeight="1" spans="1:8">
      <c r="A15" s="172" t="s">
        <v>85</v>
      </c>
      <c r="B15" s="172" t="s">
        <v>86</v>
      </c>
      <c r="C15" s="44">
        <v>555984</v>
      </c>
      <c r="D15" s="44">
        <v>555984</v>
      </c>
      <c r="E15" s="44">
        <v>555984</v>
      </c>
      <c r="F15" s="44"/>
      <c r="G15" s="44"/>
      <c r="H15" s="127">
        <f t="shared" si="0"/>
        <v>0</v>
      </c>
    </row>
    <row r="16" s="127" customFormat="1" ht="18.75" customHeight="1" spans="1:8">
      <c r="A16" s="171" t="s">
        <v>87</v>
      </c>
      <c r="B16" s="171" t="s">
        <v>88</v>
      </c>
      <c r="C16" s="44">
        <v>46680</v>
      </c>
      <c r="D16" s="44"/>
      <c r="E16" s="44"/>
      <c r="F16" s="44"/>
      <c r="G16" s="44">
        <v>46680</v>
      </c>
      <c r="H16" s="127">
        <f t="shared" si="0"/>
        <v>0</v>
      </c>
    </row>
    <row r="17" s="127" customFormat="1" ht="18.75" customHeight="1" spans="1:8">
      <c r="A17" s="172" t="s">
        <v>89</v>
      </c>
      <c r="B17" s="172" t="s">
        <v>90</v>
      </c>
      <c r="C17" s="44">
        <v>46680</v>
      </c>
      <c r="D17" s="44"/>
      <c r="E17" s="44"/>
      <c r="F17" s="44"/>
      <c r="G17" s="44">
        <v>46680</v>
      </c>
      <c r="H17" s="127">
        <f t="shared" si="0"/>
        <v>0</v>
      </c>
    </row>
    <row r="18" s="127" customFormat="1" ht="18.75" customHeight="1" spans="1:8">
      <c r="A18" s="146" t="s">
        <v>91</v>
      </c>
      <c r="B18" s="146" t="s">
        <v>92</v>
      </c>
      <c r="C18" s="44">
        <v>580253</v>
      </c>
      <c r="D18" s="44">
        <v>580253</v>
      </c>
      <c r="E18" s="44">
        <v>580253</v>
      </c>
      <c r="F18" s="44"/>
      <c r="G18" s="44"/>
      <c r="H18" s="127">
        <f t="shared" si="0"/>
        <v>0</v>
      </c>
    </row>
    <row r="19" s="127" customFormat="1" ht="18.75" customHeight="1" spans="1:8">
      <c r="A19" s="171" t="s">
        <v>93</v>
      </c>
      <c r="B19" s="171" t="s">
        <v>94</v>
      </c>
      <c r="C19" s="44">
        <v>580253</v>
      </c>
      <c r="D19" s="44">
        <v>580253</v>
      </c>
      <c r="E19" s="44">
        <v>580253</v>
      </c>
      <c r="F19" s="44"/>
      <c r="G19" s="44"/>
      <c r="H19" s="127">
        <f t="shared" si="0"/>
        <v>0</v>
      </c>
    </row>
    <row r="20" s="127" customFormat="1" ht="18.75" customHeight="1" spans="1:8">
      <c r="A20" s="172" t="s">
        <v>95</v>
      </c>
      <c r="B20" s="172" t="s">
        <v>96</v>
      </c>
      <c r="C20" s="44">
        <v>124527</v>
      </c>
      <c r="D20" s="44">
        <v>124527</v>
      </c>
      <c r="E20" s="44">
        <v>124527</v>
      </c>
      <c r="F20" s="44"/>
      <c r="G20" s="44"/>
      <c r="H20" s="127">
        <f t="shared" si="0"/>
        <v>0</v>
      </c>
    </row>
    <row r="21" s="127" customFormat="1" ht="18.75" customHeight="1" spans="1:8">
      <c r="A21" s="172" t="s">
        <v>97</v>
      </c>
      <c r="B21" s="172" t="s">
        <v>98</v>
      </c>
      <c r="C21" s="44">
        <v>186201</v>
      </c>
      <c r="D21" s="44">
        <v>186201</v>
      </c>
      <c r="E21" s="44">
        <v>186201</v>
      </c>
      <c r="F21" s="44"/>
      <c r="G21" s="44"/>
      <c r="H21" s="127">
        <f t="shared" si="0"/>
        <v>0</v>
      </c>
    </row>
    <row r="22" s="127" customFormat="1" ht="18.75" customHeight="1" spans="1:8">
      <c r="A22" s="172" t="s">
        <v>99</v>
      </c>
      <c r="B22" s="172" t="s">
        <v>100</v>
      </c>
      <c r="C22" s="44">
        <v>262575</v>
      </c>
      <c r="D22" s="44">
        <v>262575</v>
      </c>
      <c r="E22" s="44">
        <v>262575</v>
      </c>
      <c r="F22" s="44"/>
      <c r="G22" s="44"/>
      <c r="H22" s="127">
        <f t="shared" si="0"/>
        <v>0</v>
      </c>
    </row>
    <row r="23" s="127" customFormat="1" ht="18.75" customHeight="1" spans="1:8">
      <c r="A23" s="172" t="s">
        <v>101</v>
      </c>
      <c r="B23" s="172" t="s">
        <v>102</v>
      </c>
      <c r="C23" s="44">
        <v>6950</v>
      </c>
      <c r="D23" s="44">
        <v>6950</v>
      </c>
      <c r="E23" s="44">
        <v>6950</v>
      </c>
      <c r="F23" s="44"/>
      <c r="G23" s="44"/>
      <c r="H23" s="127">
        <f t="shared" si="0"/>
        <v>0</v>
      </c>
    </row>
    <row r="24" s="127" customFormat="1" ht="18.75" customHeight="1" spans="1:8">
      <c r="A24" s="146" t="s">
        <v>103</v>
      </c>
      <c r="B24" s="146" t="s">
        <v>104</v>
      </c>
      <c r="C24" s="44">
        <v>4114992.2</v>
      </c>
      <c r="D24" s="44">
        <v>4096803.8</v>
      </c>
      <c r="E24" s="44">
        <v>3694003.8</v>
      </c>
      <c r="F24" s="44">
        <v>402800</v>
      </c>
      <c r="G24" s="44">
        <v>18188.4</v>
      </c>
    </row>
    <row r="25" s="127" customFormat="1" ht="18.75" customHeight="1" spans="1:8">
      <c r="A25" s="171" t="s">
        <v>105</v>
      </c>
      <c r="B25" s="171" t="s">
        <v>106</v>
      </c>
      <c r="C25" s="44">
        <v>4114992.2</v>
      </c>
      <c r="D25" s="44">
        <v>4096803.8</v>
      </c>
      <c r="E25" s="44">
        <v>3694003.8</v>
      </c>
      <c r="F25" s="44">
        <v>402800</v>
      </c>
      <c r="G25" s="44">
        <v>18188.4</v>
      </c>
    </row>
    <row r="26" s="127" customFormat="1" ht="18.75" customHeight="1" spans="1:8">
      <c r="A26" s="172" t="s">
        <v>107</v>
      </c>
      <c r="B26" s="172" t="s">
        <v>108</v>
      </c>
      <c r="C26" s="44">
        <v>4114992.2</v>
      </c>
      <c r="D26" s="44">
        <v>4096803.8</v>
      </c>
      <c r="E26" s="44">
        <v>3694003.8</v>
      </c>
      <c r="F26" s="44">
        <v>402800</v>
      </c>
      <c r="G26" s="44">
        <v>18188.4</v>
      </c>
    </row>
    <row r="27" s="127" customFormat="1" ht="18.75" customHeight="1" spans="1:8">
      <c r="A27" s="146" t="s">
        <v>109</v>
      </c>
      <c r="B27" s="146" t="s">
        <v>110</v>
      </c>
      <c r="C27" s="44">
        <v>445788</v>
      </c>
      <c r="D27" s="44">
        <v>445788</v>
      </c>
      <c r="E27" s="44">
        <v>445788</v>
      </c>
      <c r="F27" s="147"/>
      <c r="G27" s="148"/>
      <c r="H27" s="127">
        <f>C27-D27-G27</f>
        <v>0</v>
      </c>
    </row>
    <row r="28" s="127" customFormat="1" ht="18.75" customHeight="1" spans="1:8">
      <c r="A28" s="171" t="s">
        <v>111</v>
      </c>
      <c r="B28" s="171" t="s">
        <v>112</v>
      </c>
      <c r="C28" s="44">
        <v>445788</v>
      </c>
      <c r="D28" s="44">
        <v>445788</v>
      </c>
      <c r="E28" s="44">
        <v>445788</v>
      </c>
      <c r="F28" s="147"/>
      <c r="G28" s="149"/>
      <c r="H28" s="127">
        <f t="shared" si="0"/>
        <v>0</v>
      </c>
    </row>
    <row r="29" ht="18.75" customHeight="1" spans="1:8">
      <c r="A29" s="172" t="s">
        <v>113</v>
      </c>
      <c r="B29" s="172" t="s">
        <v>114</v>
      </c>
      <c r="C29" s="44">
        <v>445788</v>
      </c>
      <c r="D29" s="44">
        <v>445788</v>
      </c>
      <c r="E29" s="44">
        <v>445788</v>
      </c>
      <c r="F29" s="147"/>
      <c r="G29" s="149"/>
      <c r="H29" s="127">
        <f t="shared" si="0"/>
        <v>0</v>
      </c>
    </row>
    <row r="30" ht="18.75" customHeight="1" spans="1:8">
      <c r="A30" s="173" t="s">
        <v>115</v>
      </c>
      <c r="B30" s="173"/>
      <c r="C30" s="44">
        <v>5795157.2</v>
      </c>
      <c r="D30" s="44">
        <v>5689928.8</v>
      </c>
      <c r="E30" s="44">
        <v>5276028.8</v>
      </c>
      <c r="F30" s="147">
        <v>413900</v>
      </c>
      <c r="G30" s="149">
        <v>105228.4</v>
      </c>
      <c r="H30" s="127"/>
    </row>
  </sheetData>
  <mergeCells count="7">
    <mergeCell ref="A3:G3"/>
    <mergeCell ref="A4:E4"/>
    <mergeCell ref="A5:B5"/>
    <mergeCell ref="D5:F5"/>
    <mergeCell ref="A30:B30"/>
    <mergeCell ref="C5:C6"/>
    <mergeCell ref="G5:G6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E25" sqref="E25"/>
    </sheetView>
  </sheetViews>
  <sheetFormatPr defaultColWidth="9.10833333333333" defaultRowHeight="14.25" customHeight="1" outlineLevelRow="7" outlineLevelCol="5"/>
  <cols>
    <col min="1" max="1" width="27.4416666666667" customWidth="1"/>
    <col min="2" max="6" width="31.2166666666667" customWidth="1"/>
  </cols>
  <sheetData>
    <row r="1" customHeight="1" spans="1:6">
      <c r="A1" s="1"/>
      <c r="B1" s="1"/>
      <c r="C1" s="1"/>
      <c r="D1" s="1"/>
      <c r="E1" s="1"/>
      <c r="F1" s="1"/>
    </row>
    <row r="2" ht="11.95" customHeight="1" spans="1:6">
      <c r="A2" s="161"/>
      <c r="B2" s="161"/>
      <c r="C2" s="73"/>
      <c r="F2" s="162" t="s">
        <v>140</v>
      </c>
    </row>
    <row r="3" ht="25.55" customHeight="1" spans="1:6">
      <c r="A3" s="163" t="s">
        <v>141</v>
      </c>
      <c r="B3" s="163"/>
      <c r="C3" s="163"/>
      <c r="D3" s="163"/>
      <c r="E3" s="163"/>
      <c r="F3" s="163"/>
    </row>
    <row r="4" ht="15.75" customHeight="1" spans="1:6">
      <c r="A4" s="5" t="str">
        <f>'部门财务收支预算总表01-1'!A4</f>
        <v>单位名称：新平彝族傣族自治县工业科技和信息化局</v>
      </c>
      <c r="B4" s="161"/>
      <c r="C4" s="73"/>
      <c r="F4" s="162" t="s">
        <v>142</v>
      </c>
    </row>
    <row r="5" ht="19.5" customHeight="1" spans="1:6">
      <c r="A5" s="10" t="s">
        <v>143</v>
      </c>
      <c r="B5" s="16" t="s">
        <v>144</v>
      </c>
      <c r="C5" s="11" t="s">
        <v>145</v>
      </c>
      <c r="D5" s="12"/>
      <c r="E5" s="13"/>
      <c r="F5" s="16" t="s">
        <v>146</v>
      </c>
    </row>
    <row r="6" ht="19.5" customHeight="1" spans="1:6">
      <c r="A6" s="18"/>
      <c r="B6" s="19"/>
      <c r="C6" s="124" t="s">
        <v>34</v>
      </c>
      <c r="D6" s="124" t="s">
        <v>147</v>
      </c>
      <c r="E6" s="124" t="s">
        <v>148</v>
      </c>
      <c r="F6" s="19"/>
    </row>
    <row r="7" ht="18.85" customHeight="1" spans="1:6">
      <c r="A7" s="164">
        <v>1</v>
      </c>
      <c r="B7" s="164">
        <v>2</v>
      </c>
      <c r="C7" s="165">
        <v>3</v>
      </c>
      <c r="D7" s="164">
        <v>4</v>
      </c>
      <c r="E7" s="164">
        <v>5</v>
      </c>
      <c r="F7" s="164">
        <v>6</v>
      </c>
    </row>
    <row r="8" s="127" customFormat="1" ht="20.25" customHeight="1" spans="1:6">
      <c r="A8" s="151">
        <v>146000</v>
      </c>
      <c r="B8" s="151"/>
      <c r="C8" s="151">
        <v>101000</v>
      </c>
      <c r="D8" s="151"/>
      <c r="E8" s="151">
        <v>101000</v>
      </c>
      <c r="F8" s="151">
        <v>45000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4"/>
  <sheetViews>
    <sheetView showZeros="0" workbookViewId="0">
      <pane ySplit="1" topLeftCell="A6" activePane="bottomLeft" state="frozen"/>
      <selection/>
      <selection pane="bottomLeft" activeCell="F16" sqref="F16"/>
    </sheetView>
  </sheetViews>
  <sheetFormatPr defaultColWidth="9.10833333333333" defaultRowHeight="14.25" customHeight="1"/>
  <cols>
    <col min="1" max="1" width="32.875" customWidth="1"/>
    <col min="2" max="3" width="23.8916666666667" customWidth="1"/>
    <col min="4" max="4" width="17.25" customWidth="1"/>
    <col min="5" max="5" width="18.4416666666667" customWidth="1"/>
    <col min="6" max="6" width="14.7833333333333" customWidth="1"/>
    <col min="7" max="7" width="23.75" customWidth="1"/>
    <col min="8" max="13" width="15.3333333333333" customWidth="1"/>
    <col min="14" max="16" width="14.7833333333333" customWidth="1"/>
    <col min="17" max="17" width="14.8916666666667" customWidth="1"/>
    <col min="18" max="23" width="1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6" customHeight="1" spans="1:23">
      <c r="D2" s="2"/>
      <c r="E2" s="2"/>
      <c r="F2" s="2"/>
      <c r="G2" s="2"/>
      <c r="U2" s="140"/>
      <c r="W2" s="56" t="s">
        <v>149</v>
      </c>
    </row>
    <row r="3" ht="27.85" customHeight="1" spans="1:23">
      <c r="A3" s="27" t="s">
        <v>150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6" customHeight="1" spans="1:23">
      <c r="A4" s="5" t="str">
        <f>'部门财务收支预算总表01-1'!A4</f>
        <v>单位名称：新平彝族傣族自治县工业科技和信息化局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40"/>
      <c r="W4" s="123" t="s">
        <v>142</v>
      </c>
    </row>
    <row r="5" ht="21.8" customHeight="1" spans="1:23">
      <c r="A5" s="9" t="s">
        <v>151</v>
      </c>
      <c r="B5" s="9" t="s">
        <v>152</v>
      </c>
      <c r="C5" s="9" t="s">
        <v>153</v>
      </c>
      <c r="D5" s="10" t="s">
        <v>154</v>
      </c>
      <c r="E5" s="10" t="s">
        <v>155</v>
      </c>
      <c r="F5" s="10" t="s">
        <v>156</v>
      </c>
      <c r="G5" s="10" t="s">
        <v>157</v>
      </c>
      <c r="H5" s="124" t="s">
        <v>158</v>
      </c>
      <c r="I5" s="124"/>
      <c r="J5" s="124"/>
      <c r="K5" s="124"/>
      <c r="L5" s="142"/>
      <c r="M5" s="142"/>
      <c r="N5" s="142"/>
      <c r="O5" s="142"/>
      <c r="P5" s="142"/>
      <c r="Q5" s="48"/>
      <c r="R5" s="124"/>
      <c r="S5" s="124"/>
      <c r="T5" s="124"/>
      <c r="U5" s="124"/>
      <c r="V5" s="124"/>
      <c r="W5" s="124"/>
    </row>
    <row r="6" ht="21.8" customHeight="1" spans="1:23">
      <c r="A6" s="14"/>
      <c r="B6" s="14"/>
      <c r="C6" s="14"/>
      <c r="D6" s="15"/>
      <c r="E6" s="15"/>
      <c r="F6" s="15"/>
      <c r="G6" s="15"/>
      <c r="H6" s="124" t="s">
        <v>32</v>
      </c>
      <c r="I6" s="48" t="s">
        <v>35</v>
      </c>
      <c r="J6" s="48"/>
      <c r="K6" s="48"/>
      <c r="L6" s="142"/>
      <c r="M6" s="142"/>
      <c r="N6" s="142" t="s">
        <v>159</v>
      </c>
      <c r="O6" s="142"/>
      <c r="P6" s="142"/>
      <c r="Q6" s="48" t="s">
        <v>38</v>
      </c>
      <c r="R6" s="124" t="s">
        <v>54</v>
      </c>
      <c r="S6" s="48"/>
      <c r="T6" s="48"/>
      <c r="U6" s="48"/>
      <c r="V6" s="48"/>
      <c r="W6" s="48"/>
    </row>
    <row r="7" ht="15.05" customHeight="1" spans="1:23">
      <c r="A7" s="17"/>
      <c r="B7" s="17"/>
      <c r="C7" s="17"/>
      <c r="D7" s="18"/>
      <c r="E7" s="18"/>
      <c r="F7" s="18"/>
      <c r="G7" s="18"/>
      <c r="H7" s="124"/>
      <c r="I7" s="48" t="s">
        <v>160</v>
      </c>
      <c r="J7" s="48" t="s">
        <v>161</v>
      </c>
      <c r="K7" s="48" t="s">
        <v>162</v>
      </c>
      <c r="L7" s="154" t="s">
        <v>163</v>
      </c>
      <c r="M7" s="154" t="s">
        <v>164</v>
      </c>
      <c r="N7" s="154" t="s">
        <v>35</v>
      </c>
      <c r="O7" s="154" t="s">
        <v>36</v>
      </c>
      <c r="P7" s="154" t="s">
        <v>37</v>
      </c>
      <c r="Q7" s="48"/>
      <c r="R7" s="48" t="s">
        <v>34</v>
      </c>
      <c r="S7" s="48" t="s">
        <v>45</v>
      </c>
      <c r="T7" s="48" t="s">
        <v>165</v>
      </c>
      <c r="U7" s="48" t="s">
        <v>41</v>
      </c>
      <c r="V7" s="48" t="s">
        <v>42</v>
      </c>
      <c r="W7" s="48" t="s">
        <v>43</v>
      </c>
    </row>
    <row r="8" ht="27.85" customHeight="1" spans="1:23">
      <c r="A8" s="17"/>
      <c r="B8" s="17"/>
      <c r="C8" s="17"/>
      <c r="D8" s="18"/>
      <c r="E8" s="18"/>
      <c r="F8" s="18"/>
      <c r="G8" s="18"/>
      <c r="H8" s="124"/>
      <c r="I8" s="48"/>
      <c r="J8" s="48"/>
      <c r="K8" s="48"/>
      <c r="L8" s="154"/>
      <c r="M8" s="154"/>
      <c r="N8" s="154"/>
      <c r="O8" s="154"/>
      <c r="P8" s="154"/>
      <c r="Q8" s="48"/>
      <c r="R8" s="48"/>
      <c r="S8" s="48"/>
      <c r="T8" s="48"/>
      <c r="U8" s="48"/>
      <c r="V8" s="48"/>
      <c r="W8" s="48"/>
    </row>
    <row r="9" s="127" customFormat="1" ht="18.75" customHeight="1" spans="1:23">
      <c r="A9" s="155" t="s">
        <v>133</v>
      </c>
      <c r="B9" s="155">
        <v>2</v>
      </c>
      <c r="C9" s="155">
        <v>3</v>
      </c>
      <c r="D9" s="155">
        <v>4</v>
      </c>
      <c r="E9" s="155">
        <v>5</v>
      </c>
      <c r="F9" s="155">
        <v>6</v>
      </c>
      <c r="G9" s="155">
        <v>7</v>
      </c>
      <c r="H9" s="155">
        <v>8</v>
      </c>
      <c r="I9" s="155">
        <v>9</v>
      </c>
      <c r="J9" s="155">
        <v>10</v>
      </c>
      <c r="K9" s="155">
        <v>11</v>
      </c>
      <c r="L9" s="155">
        <v>12</v>
      </c>
      <c r="M9" s="155">
        <v>13</v>
      </c>
      <c r="N9" s="155">
        <v>14</v>
      </c>
      <c r="O9" s="155">
        <v>15</v>
      </c>
      <c r="P9" s="155">
        <v>16</v>
      </c>
      <c r="Q9" s="155">
        <v>17</v>
      </c>
      <c r="R9" s="155">
        <v>18</v>
      </c>
      <c r="S9" s="155">
        <v>19</v>
      </c>
      <c r="T9" s="155">
        <v>20</v>
      </c>
      <c r="U9" s="155">
        <v>21</v>
      </c>
      <c r="V9" s="155">
        <v>22</v>
      </c>
      <c r="W9" s="155">
        <v>23</v>
      </c>
    </row>
    <row r="10" s="127" customFormat="1" ht="18.75" customHeight="1" spans="1:23">
      <c r="A10" s="156" t="s">
        <v>47</v>
      </c>
      <c r="B10" s="156"/>
      <c r="C10" s="157"/>
      <c r="D10" s="156"/>
      <c r="E10" s="156"/>
      <c r="F10" s="156"/>
      <c r="G10" s="156"/>
      <c r="H10" s="151">
        <v>5689928.8</v>
      </c>
      <c r="I10" s="151">
        <v>5689928.8</v>
      </c>
      <c r="J10" s="151"/>
      <c r="K10" s="151"/>
      <c r="L10" s="151">
        <v>5689928.8</v>
      </c>
      <c r="M10" s="158"/>
      <c r="N10" s="158"/>
      <c r="O10" s="159"/>
      <c r="P10" s="160"/>
      <c r="Q10" s="160"/>
      <c r="R10" s="160"/>
      <c r="S10" s="160"/>
      <c r="T10" s="160"/>
      <c r="U10" s="160"/>
      <c r="V10" s="160"/>
      <c r="W10" s="160"/>
    </row>
    <row r="11" s="104" customFormat="1" ht="20.25" customHeight="1" spans="1:23">
      <c r="A11" s="145" t="s">
        <v>47</v>
      </c>
      <c r="B11" s="146" t="s">
        <v>166</v>
      </c>
      <c r="C11" s="145" t="s">
        <v>167</v>
      </c>
      <c r="D11" s="145">
        <v>2150501</v>
      </c>
      <c r="E11" s="145" t="s">
        <v>108</v>
      </c>
      <c r="F11" s="145">
        <v>30101</v>
      </c>
      <c r="G11" s="145" t="s">
        <v>168</v>
      </c>
      <c r="H11" s="44">
        <v>559248</v>
      </c>
      <c r="I11" s="44">
        <v>559248</v>
      </c>
      <c r="J11" s="44"/>
      <c r="K11" s="44"/>
      <c r="L11" s="44">
        <v>559248</v>
      </c>
      <c r="M11" s="44"/>
      <c r="N11" s="44"/>
      <c r="O11" s="147"/>
      <c r="P11" s="117"/>
      <c r="Q11" s="117"/>
      <c r="R11" s="117"/>
      <c r="S11" s="117"/>
      <c r="T11" s="117"/>
      <c r="U11" s="117"/>
      <c r="V11" s="117"/>
      <c r="W11" s="117"/>
    </row>
    <row r="12" s="104" customFormat="1" ht="20.25" customHeight="1" spans="1:23">
      <c r="A12" s="145" t="s">
        <v>47</v>
      </c>
      <c r="B12" s="146" t="s">
        <v>166</v>
      </c>
      <c r="C12" s="145" t="s">
        <v>167</v>
      </c>
      <c r="D12" s="145">
        <v>2150501</v>
      </c>
      <c r="E12" s="145" t="s">
        <v>108</v>
      </c>
      <c r="F12" s="145">
        <v>30102</v>
      </c>
      <c r="G12" s="145" t="s">
        <v>169</v>
      </c>
      <c r="H12" s="44">
        <v>673752</v>
      </c>
      <c r="I12" s="44">
        <v>673752</v>
      </c>
      <c r="J12" s="44"/>
      <c r="K12" s="44"/>
      <c r="L12" s="44">
        <v>673752</v>
      </c>
      <c r="M12" s="44"/>
      <c r="N12" s="44"/>
      <c r="O12" s="147"/>
      <c r="P12" s="117"/>
      <c r="Q12" s="117"/>
      <c r="R12" s="117"/>
      <c r="S12" s="117"/>
      <c r="T12" s="117"/>
      <c r="U12" s="117"/>
      <c r="V12" s="117"/>
      <c r="W12" s="117"/>
    </row>
    <row r="13" s="104" customFormat="1" ht="20.25" customHeight="1" spans="1:23">
      <c r="A13" s="145" t="s">
        <v>47</v>
      </c>
      <c r="B13" s="146" t="s">
        <v>170</v>
      </c>
      <c r="C13" s="145" t="s">
        <v>171</v>
      </c>
      <c r="D13" s="145">
        <v>2150501</v>
      </c>
      <c r="E13" s="145" t="s">
        <v>108</v>
      </c>
      <c r="F13" s="145">
        <v>30239</v>
      </c>
      <c r="G13" s="145" t="s">
        <v>172</v>
      </c>
      <c r="H13" s="44">
        <v>97800</v>
      </c>
      <c r="I13" s="44">
        <v>97800</v>
      </c>
      <c r="J13" s="44"/>
      <c r="K13" s="44"/>
      <c r="L13" s="44">
        <v>97800</v>
      </c>
      <c r="M13" s="44"/>
      <c r="N13" s="44"/>
      <c r="O13" s="147"/>
      <c r="P13" s="117"/>
      <c r="Q13" s="117"/>
      <c r="R13" s="117"/>
      <c r="S13" s="117"/>
      <c r="T13" s="117"/>
      <c r="U13" s="117"/>
      <c r="V13" s="117"/>
      <c r="W13" s="117"/>
    </row>
    <row r="14" s="104" customFormat="1" ht="20.25" customHeight="1" spans="1:23">
      <c r="A14" s="145" t="s">
        <v>47</v>
      </c>
      <c r="B14" s="146" t="s">
        <v>173</v>
      </c>
      <c r="C14" s="145" t="s">
        <v>174</v>
      </c>
      <c r="D14" s="145">
        <v>2150501</v>
      </c>
      <c r="E14" s="145" t="s">
        <v>108</v>
      </c>
      <c r="F14" s="145">
        <v>30107</v>
      </c>
      <c r="G14" s="145" t="s">
        <v>175</v>
      </c>
      <c r="H14" s="44">
        <v>342000</v>
      </c>
      <c r="I14" s="44">
        <v>342000</v>
      </c>
      <c r="J14" s="44"/>
      <c r="K14" s="44"/>
      <c r="L14" s="44">
        <v>342000</v>
      </c>
      <c r="M14" s="44"/>
      <c r="N14" s="44"/>
      <c r="O14" s="147"/>
      <c r="P14" s="117"/>
      <c r="Q14" s="117"/>
      <c r="R14" s="117"/>
      <c r="S14" s="117"/>
      <c r="T14" s="117"/>
      <c r="U14" s="117"/>
      <c r="V14" s="117"/>
      <c r="W14" s="117"/>
    </row>
    <row r="15" s="104" customFormat="1" ht="20.25" customHeight="1" spans="1:23">
      <c r="A15" s="145" t="s">
        <v>47</v>
      </c>
      <c r="B15" s="146" t="s">
        <v>176</v>
      </c>
      <c r="C15" s="145" t="s">
        <v>177</v>
      </c>
      <c r="D15" s="145">
        <v>2150501</v>
      </c>
      <c r="E15" s="145" t="s">
        <v>108</v>
      </c>
      <c r="F15" s="145">
        <v>30228</v>
      </c>
      <c r="G15" s="145" t="s">
        <v>177</v>
      </c>
      <c r="H15" s="44">
        <v>48000</v>
      </c>
      <c r="I15" s="44">
        <v>48000</v>
      </c>
      <c r="J15" s="44"/>
      <c r="K15" s="44"/>
      <c r="L15" s="44">
        <v>48000</v>
      </c>
      <c r="M15" s="44"/>
      <c r="N15" s="44"/>
      <c r="O15" s="147"/>
      <c r="P15" s="117"/>
      <c r="Q15" s="117"/>
      <c r="R15" s="117"/>
      <c r="S15" s="117"/>
      <c r="T15" s="117"/>
      <c r="U15" s="117"/>
      <c r="V15" s="117"/>
      <c r="W15" s="117"/>
    </row>
    <row r="16" s="104" customFormat="1" ht="20.25" customHeight="1" spans="1:23">
      <c r="A16" s="145" t="s">
        <v>47</v>
      </c>
      <c r="B16" s="146" t="s">
        <v>178</v>
      </c>
      <c r="C16" s="145" t="s">
        <v>179</v>
      </c>
      <c r="D16" s="145">
        <v>2080505</v>
      </c>
      <c r="E16" s="145" t="s">
        <v>86</v>
      </c>
      <c r="F16" s="145">
        <v>30108</v>
      </c>
      <c r="G16" s="145" t="s">
        <v>180</v>
      </c>
      <c r="H16" s="44">
        <v>555984</v>
      </c>
      <c r="I16" s="44">
        <v>555984</v>
      </c>
      <c r="J16" s="44"/>
      <c r="K16" s="44"/>
      <c r="L16" s="44">
        <v>555984</v>
      </c>
      <c r="M16" s="44"/>
      <c r="N16" s="44"/>
      <c r="O16" s="147"/>
      <c r="P16" s="117"/>
      <c r="Q16" s="117"/>
      <c r="R16" s="117"/>
      <c r="S16" s="117"/>
      <c r="T16" s="117"/>
      <c r="U16" s="117"/>
      <c r="V16" s="117"/>
      <c r="W16" s="117"/>
    </row>
    <row r="17" s="104" customFormat="1" ht="20.25" customHeight="1" spans="1:23">
      <c r="A17" s="145" t="s">
        <v>47</v>
      </c>
      <c r="B17" s="146" t="s">
        <v>178</v>
      </c>
      <c r="C17" s="145" t="s">
        <v>179</v>
      </c>
      <c r="D17" s="145">
        <v>2101101</v>
      </c>
      <c r="E17" s="145" t="s">
        <v>96</v>
      </c>
      <c r="F17" s="145">
        <v>30110</v>
      </c>
      <c r="G17" s="145" t="s">
        <v>181</v>
      </c>
      <c r="H17" s="44">
        <v>110541</v>
      </c>
      <c r="I17" s="44">
        <v>110541</v>
      </c>
      <c r="J17" s="44"/>
      <c r="K17" s="44"/>
      <c r="L17" s="44">
        <v>110541</v>
      </c>
      <c r="M17" s="44"/>
      <c r="N17" s="44"/>
      <c r="O17" s="147"/>
      <c r="P17" s="117"/>
      <c r="Q17" s="117"/>
      <c r="R17" s="117"/>
      <c r="S17" s="117"/>
      <c r="T17" s="117"/>
      <c r="U17" s="117"/>
      <c r="V17" s="117"/>
      <c r="W17" s="117"/>
    </row>
    <row r="18" s="104" customFormat="1" ht="20.25" customHeight="1" spans="1:23">
      <c r="A18" s="145" t="s">
        <v>47</v>
      </c>
      <c r="B18" s="146" t="s">
        <v>178</v>
      </c>
      <c r="C18" s="145" t="s">
        <v>179</v>
      </c>
      <c r="D18" s="145">
        <v>2101102</v>
      </c>
      <c r="E18" s="145" t="s">
        <v>98</v>
      </c>
      <c r="F18" s="145">
        <v>30110</v>
      </c>
      <c r="G18" s="145" t="s">
        <v>181</v>
      </c>
      <c r="H18" s="44">
        <v>177876</v>
      </c>
      <c r="I18" s="44">
        <v>177876</v>
      </c>
      <c r="J18" s="44"/>
      <c r="K18" s="44"/>
      <c r="L18" s="44">
        <v>177876</v>
      </c>
      <c r="M18" s="44"/>
      <c r="N18" s="44"/>
      <c r="O18" s="147"/>
      <c r="P18" s="117"/>
      <c r="Q18" s="117"/>
      <c r="R18" s="117"/>
      <c r="S18" s="117"/>
      <c r="T18" s="117"/>
      <c r="U18" s="117"/>
      <c r="V18" s="117"/>
      <c r="W18" s="117"/>
    </row>
    <row r="19" s="104" customFormat="1" ht="20.25" customHeight="1" spans="1:23">
      <c r="A19" s="145" t="s">
        <v>47</v>
      </c>
      <c r="B19" s="146" t="s">
        <v>178</v>
      </c>
      <c r="C19" s="145" t="s">
        <v>179</v>
      </c>
      <c r="D19" s="145">
        <v>2101103</v>
      </c>
      <c r="E19" s="145" t="s">
        <v>100</v>
      </c>
      <c r="F19" s="145">
        <v>30111</v>
      </c>
      <c r="G19" s="145" t="s">
        <v>182</v>
      </c>
      <c r="H19" s="44">
        <v>262575</v>
      </c>
      <c r="I19" s="44">
        <v>262575</v>
      </c>
      <c r="J19" s="44"/>
      <c r="K19" s="44"/>
      <c r="L19" s="44">
        <v>262575</v>
      </c>
      <c r="M19" s="44"/>
      <c r="N19" s="44"/>
      <c r="O19" s="147"/>
      <c r="P19" s="117"/>
      <c r="Q19" s="117"/>
      <c r="R19" s="117"/>
      <c r="S19" s="117"/>
      <c r="T19" s="117"/>
      <c r="U19" s="117"/>
      <c r="V19" s="117"/>
      <c r="W19" s="117"/>
    </row>
    <row r="20" s="104" customFormat="1" ht="20.25" customHeight="1" spans="1:23">
      <c r="A20" s="145" t="s">
        <v>47</v>
      </c>
      <c r="B20" s="146" t="s">
        <v>178</v>
      </c>
      <c r="C20" s="145" t="s">
        <v>179</v>
      </c>
      <c r="D20" s="145">
        <v>2101199</v>
      </c>
      <c r="E20" s="145" t="s">
        <v>102</v>
      </c>
      <c r="F20" s="145">
        <v>30112</v>
      </c>
      <c r="G20" s="145" t="s">
        <v>183</v>
      </c>
      <c r="H20" s="44">
        <v>6950</v>
      </c>
      <c r="I20" s="44">
        <v>6950</v>
      </c>
      <c r="J20" s="44"/>
      <c r="K20" s="44"/>
      <c r="L20" s="44">
        <v>6950</v>
      </c>
      <c r="M20" s="44"/>
      <c r="N20" s="44"/>
      <c r="O20" s="147"/>
      <c r="P20" s="117"/>
      <c r="Q20" s="117"/>
      <c r="R20" s="117"/>
      <c r="S20" s="117"/>
      <c r="T20" s="117"/>
      <c r="U20" s="117"/>
      <c r="V20" s="117"/>
      <c r="W20" s="117"/>
    </row>
    <row r="21" s="104" customFormat="1" ht="20.25" customHeight="1" spans="1:23">
      <c r="A21" s="145" t="s">
        <v>47</v>
      </c>
      <c r="B21" s="146" t="s">
        <v>178</v>
      </c>
      <c r="C21" s="145" t="s">
        <v>179</v>
      </c>
      <c r="D21" s="145">
        <v>2150501</v>
      </c>
      <c r="E21" s="145" t="s">
        <v>108</v>
      </c>
      <c r="F21" s="145">
        <v>30112</v>
      </c>
      <c r="G21" s="145" t="s">
        <v>183</v>
      </c>
      <c r="H21" s="44">
        <v>15813</v>
      </c>
      <c r="I21" s="44">
        <v>15813</v>
      </c>
      <c r="J21" s="44"/>
      <c r="K21" s="44"/>
      <c r="L21" s="44">
        <v>15813</v>
      </c>
      <c r="M21" s="44"/>
      <c r="N21" s="44"/>
      <c r="O21" s="147"/>
      <c r="P21" s="117"/>
      <c r="Q21" s="117"/>
      <c r="R21" s="117"/>
      <c r="S21" s="117"/>
      <c r="T21" s="117"/>
      <c r="U21" s="117"/>
      <c r="V21" s="117"/>
      <c r="W21" s="117"/>
    </row>
    <row r="22" s="104" customFormat="1" ht="20.25" customHeight="1" spans="1:23">
      <c r="A22" s="145" t="s">
        <v>47</v>
      </c>
      <c r="B22" s="146" t="s">
        <v>178</v>
      </c>
      <c r="C22" s="145" t="s">
        <v>179</v>
      </c>
      <c r="D22" s="145">
        <v>2101102</v>
      </c>
      <c r="E22" s="145" t="s">
        <v>98</v>
      </c>
      <c r="F22" s="145">
        <v>30110</v>
      </c>
      <c r="G22" s="145" t="s">
        <v>181</v>
      </c>
      <c r="H22" s="44">
        <v>8325</v>
      </c>
      <c r="I22" s="44">
        <v>8325</v>
      </c>
      <c r="J22" s="44"/>
      <c r="K22" s="44"/>
      <c r="L22" s="44">
        <v>8325</v>
      </c>
      <c r="M22" s="44"/>
      <c r="N22" s="44"/>
      <c r="O22" s="147"/>
      <c r="P22" s="117"/>
      <c r="Q22" s="117"/>
      <c r="R22" s="117"/>
      <c r="S22" s="117"/>
      <c r="T22" s="117"/>
      <c r="U22" s="117"/>
      <c r="V22" s="117"/>
      <c r="W22" s="117"/>
    </row>
    <row r="23" s="104" customFormat="1" ht="20.25" customHeight="1" spans="1:23">
      <c r="A23" s="145" t="s">
        <v>47</v>
      </c>
      <c r="B23" s="146" t="s">
        <v>178</v>
      </c>
      <c r="C23" s="145" t="s">
        <v>179</v>
      </c>
      <c r="D23" s="145">
        <v>2101101</v>
      </c>
      <c r="E23" s="145" t="s">
        <v>96</v>
      </c>
      <c r="F23" s="145">
        <v>30110</v>
      </c>
      <c r="G23" s="145" t="s">
        <v>181</v>
      </c>
      <c r="H23" s="44">
        <v>13986</v>
      </c>
      <c r="I23" s="44">
        <v>13986</v>
      </c>
      <c r="J23" s="44"/>
      <c r="K23" s="44"/>
      <c r="L23" s="44">
        <v>13986</v>
      </c>
      <c r="M23" s="44"/>
      <c r="N23" s="44"/>
      <c r="O23" s="147"/>
      <c r="P23" s="117"/>
      <c r="Q23" s="117"/>
      <c r="R23" s="117"/>
      <c r="S23" s="117"/>
      <c r="T23" s="117"/>
      <c r="U23" s="117"/>
      <c r="V23" s="117"/>
      <c r="W23" s="117"/>
    </row>
    <row r="24" s="104" customFormat="1" ht="20.25" customHeight="1" spans="1:23">
      <c r="A24" s="145" t="s">
        <v>47</v>
      </c>
      <c r="B24" s="146" t="s">
        <v>184</v>
      </c>
      <c r="C24" s="145" t="s">
        <v>185</v>
      </c>
      <c r="D24" s="145">
        <v>2150501</v>
      </c>
      <c r="E24" s="145" t="s">
        <v>108</v>
      </c>
      <c r="F24" s="145">
        <v>30101</v>
      </c>
      <c r="G24" s="145" t="s">
        <v>168</v>
      </c>
      <c r="H24" s="44">
        <v>846058.8</v>
      </c>
      <c r="I24" s="44">
        <v>846058.8</v>
      </c>
      <c r="J24" s="44"/>
      <c r="K24" s="44"/>
      <c r="L24" s="44">
        <v>846058.8</v>
      </c>
      <c r="M24" s="44"/>
      <c r="N24" s="44"/>
      <c r="O24" s="147"/>
      <c r="P24" s="117"/>
      <c r="Q24" s="117"/>
      <c r="R24" s="117"/>
      <c r="S24" s="117"/>
      <c r="T24" s="117"/>
      <c r="U24" s="117"/>
      <c r="V24" s="117"/>
      <c r="W24" s="117"/>
    </row>
    <row r="25" s="104" customFormat="1" ht="20.25" customHeight="1" spans="1:23">
      <c r="A25" s="145" t="s">
        <v>47</v>
      </c>
      <c r="B25" s="146" t="s">
        <v>184</v>
      </c>
      <c r="C25" s="145" t="s">
        <v>185</v>
      </c>
      <c r="D25" s="145">
        <v>2150501</v>
      </c>
      <c r="E25" s="145" t="s">
        <v>108</v>
      </c>
      <c r="F25" s="145">
        <v>30102</v>
      </c>
      <c r="G25" s="145" t="s">
        <v>169</v>
      </c>
      <c r="H25" s="44">
        <v>91740</v>
      </c>
      <c r="I25" s="44">
        <v>91740</v>
      </c>
      <c r="J25" s="44"/>
      <c r="K25" s="44"/>
      <c r="L25" s="44">
        <v>91740</v>
      </c>
      <c r="M25" s="44"/>
      <c r="N25" s="44"/>
      <c r="O25" s="147"/>
      <c r="P25" s="117"/>
      <c r="Q25" s="117"/>
      <c r="R25" s="117"/>
      <c r="S25" s="117"/>
      <c r="T25" s="117"/>
      <c r="U25" s="117"/>
      <c r="V25" s="117"/>
      <c r="W25" s="117"/>
    </row>
    <row r="26" s="104" customFormat="1" ht="20.25" customHeight="1" spans="1:23">
      <c r="A26" s="145" t="s">
        <v>47</v>
      </c>
      <c r="B26" s="146" t="s">
        <v>184</v>
      </c>
      <c r="C26" s="145" t="s">
        <v>185</v>
      </c>
      <c r="D26" s="145">
        <v>2150501</v>
      </c>
      <c r="E26" s="145" t="s">
        <v>108</v>
      </c>
      <c r="F26" s="145">
        <v>30107</v>
      </c>
      <c r="G26" s="145" t="s">
        <v>175</v>
      </c>
      <c r="H26" s="44">
        <v>570000</v>
      </c>
      <c r="I26" s="44">
        <v>570000</v>
      </c>
      <c r="J26" s="44"/>
      <c r="K26" s="44"/>
      <c r="L26" s="44">
        <v>570000</v>
      </c>
      <c r="M26" s="44"/>
      <c r="N26" s="44"/>
      <c r="O26" s="147"/>
      <c r="P26" s="117"/>
      <c r="Q26" s="117"/>
      <c r="R26" s="117"/>
      <c r="S26" s="117"/>
      <c r="T26" s="117"/>
      <c r="U26" s="117"/>
      <c r="V26" s="117"/>
      <c r="W26" s="117"/>
    </row>
    <row r="27" s="104" customFormat="1" ht="20.25" customHeight="1" spans="1:23">
      <c r="A27" s="145" t="s">
        <v>47</v>
      </c>
      <c r="B27" s="146" t="s">
        <v>184</v>
      </c>
      <c r="C27" s="145" t="s">
        <v>185</v>
      </c>
      <c r="D27" s="145">
        <v>2150501</v>
      </c>
      <c r="E27" s="145" t="s">
        <v>108</v>
      </c>
      <c r="F27" s="145">
        <v>30107</v>
      </c>
      <c r="G27" s="145" t="s">
        <v>175</v>
      </c>
      <c r="H27" s="44">
        <v>293280</v>
      </c>
      <c r="I27" s="44">
        <v>293280</v>
      </c>
      <c r="J27" s="44"/>
      <c r="K27" s="44"/>
      <c r="L27" s="44">
        <v>293280</v>
      </c>
      <c r="M27" s="44"/>
      <c r="N27" s="44"/>
      <c r="O27" s="147"/>
      <c r="P27" s="117"/>
      <c r="Q27" s="117"/>
      <c r="R27" s="117"/>
      <c r="S27" s="117"/>
      <c r="T27" s="117"/>
      <c r="U27" s="117"/>
      <c r="V27" s="117"/>
      <c r="W27" s="117"/>
    </row>
    <row r="28" s="104" customFormat="1" ht="20.25" customHeight="1" spans="1:23">
      <c r="A28" s="145" t="s">
        <v>47</v>
      </c>
      <c r="B28" s="146" t="s">
        <v>186</v>
      </c>
      <c r="C28" s="145" t="s">
        <v>187</v>
      </c>
      <c r="D28" s="145">
        <v>2150501</v>
      </c>
      <c r="E28" s="145" t="s">
        <v>108</v>
      </c>
      <c r="F28" s="145">
        <v>30103</v>
      </c>
      <c r="G28" s="145" t="s">
        <v>188</v>
      </c>
      <c r="H28" s="44">
        <v>179712</v>
      </c>
      <c r="I28" s="44">
        <v>179712</v>
      </c>
      <c r="J28" s="44"/>
      <c r="K28" s="44"/>
      <c r="L28" s="44">
        <v>179712</v>
      </c>
      <c r="M28" s="44"/>
      <c r="N28" s="44"/>
      <c r="O28" s="147"/>
      <c r="P28" s="117"/>
      <c r="Q28" s="117"/>
      <c r="R28" s="117"/>
      <c r="S28" s="117"/>
      <c r="T28" s="117"/>
      <c r="U28" s="117"/>
      <c r="V28" s="117"/>
      <c r="W28" s="117"/>
    </row>
    <row r="29" s="104" customFormat="1" ht="20.25" customHeight="1" spans="1:23">
      <c r="A29" s="145" t="s">
        <v>47</v>
      </c>
      <c r="B29" s="146" t="s">
        <v>189</v>
      </c>
      <c r="C29" s="145" t="s">
        <v>190</v>
      </c>
      <c r="D29" s="145">
        <v>2150501</v>
      </c>
      <c r="E29" s="145" t="s">
        <v>108</v>
      </c>
      <c r="F29" s="145">
        <v>30199</v>
      </c>
      <c r="G29" s="145" t="s">
        <v>191</v>
      </c>
      <c r="H29" s="44">
        <v>122400</v>
      </c>
      <c r="I29" s="44">
        <v>122400</v>
      </c>
      <c r="J29" s="44"/>
      <c r="K29" s="44"/>
      <c r="L29" s="44">
        <v>122400</v>
      </c>
      <c r="M29" s="44"/>
      <c r="N29" s="44"/>
      <c r="O29" s="147"/>
      <c r="P29" s="117"/>
      <c r="Q29" s="117"/>
      <c r="R29" s="117"/>
      <c r="S29" s="117"/>
      <c r="T29" s="117"/>
      <c r="U29" s="117"/>
      <c r="V29" s="117"/>
      <c r="W29" s="117"/>
    </row>
    <row r="30" s="104" customFormat="1" ht="20.25" customHeight="1" spans="1:23">
      <c r="A30" s="145" t="s">
        <v>47</v>
      </c>
      <c r="B30" s="146" t="s">
        <v>192</v>
      </c>
      <c r="C30" s="145" t="s">
        <v>193</v>
      </c>
      <c r="D30" s="145">
        <v>2080501</v>
      </c>
      <c r="E30" s="145" t="s">
        <v>82</v>
      </c>
      <c r="F30" s="145">
        <v>30201</v>
      </c>
      <c r="G30" s="145" t="s">
        <v>194</v>
      </c>
      <c r="H30" s="44">
        <v>1700</v>
      </c>
      <c r="I30" s="44">
        <v>1700</v>
      </c>
      <c r="J30" s="44"/>
      <c r="K30" s="44"/>
      <c r="L30" s="44">
        <v>1700</v>
      </c>
      <c r="M30" s="44"/>
      <c r="N30" s="44"/>
      <c r="O30" s="147"/>
      <c r="P30" s="117"/>
      <c r="Q30" s="117"/>
      <c r="R30" s="117"/>
      <c r="S30" s="117"/>
      <c r="T30" s="117"/>
      <c r="U30" s="117"/>
      <c r="V30" s="117"/>
      <c r="W30" s="117"/>
    </row>
    <row r="31" s="104" customFormat="1" ht="20.25" customHeight="1" spans="1:23">
      <c r="A31" s="145" t="s">
        <v>47</v>
      </c>
      <c r="B31" s="146" t="s">
        <v>192</v>
      </c>
      <c r="C31" s="145" t="s">
        <v>193</v>
      </c>
      <c r="D31" s="145">
        <v>2080501</v>
      </c>
      <c r="E31" s="145" t="s">
        <v>82</v>
      </c>
      <c r="F31" s="145">
        <v>30299</v>
      </c>
      <c r="G31" s="145" t="s">
        <v>195</v>
      </c>
      <c r="H31" s="44">
        <v>7600</v>
      </c>
      <c r="I31" s="44">
        <v>7600</v>
      </c>
      <c r="J31" s="44"/>
      <c r="K31" s="44"/>
      <c r="L31" s="44">
        <v>7600</v>
      </c>
      <c r="M31" s="44"/>
      <c r="N31" s="44"/>
      <c r="O31" s="147"/>
      <c r="P31" s="117"/>
      <c r="Q31" s="117"/>
      <c r="R31" s="117"/>
      <c r="S31" s="117"/>
      <c r="T31" s="117"/>
      <c r="U31" s="117"/>
      <c r="V31" s="117"/>
      <c r="W31" s="117"/>
    </row>
    <row r="32" s="104" customFormat="1" ht="20.25" customHeight="1" spans="1:23">
      <c r="A32" s="145" t="s">
        <v>47</v>
      </c>
      <c r="B32" s="146" t="s">
        <v>192</v>
      </c>
      <c r="C32" s="145" t="s">
        <v>193</v>
      </c>
      <c r="D32" s="145">
        <v>2080502</v>
      </c>
      <c r="E32" s="145" t="s">
        <v>84</v>
      </c>
      <c r="F32" s="145">
        <v>30299</v>
      </c>
      <c r="G32" s="145" t="s">
        <v>195</v>
      </c>
      <c r="H32" s="44">
        <v>1800</v>
      </c>
      <c r="I32" s="44">
        <v>1800</v>
      </c>
      <c r="J32" s="44"/>
      <c r="K32" s="44"/>
      <c r="L32" s="44">
        <v>1800</v>
      </c>
      <c r="M32" s="44"/>
      <c r="N32" s="44"/>
      <c r="O32" s="147"/>
      <c r="P32" s="117"/>
      <c r="Q32" s="117"/>
      <c r="R32" s="117"/>
      <c r="S32" s="117"/>
      <c r="T32" s="117"/>
      <c r="U32" s="117"/>
      <c r="V32" s="117"/>
      <c r="W32" s="117"/>
    </row>
    <row r="33" s="104" customFormat="1" ht="20.25" customHeight="1" spans="1:23">
      <c r="A33" s="145" t="s">
        <v>47</v>
      </c>
      <c r="B33" s="146" t="s">
        <v>196</v>
      </c>
      <c r="C33" s="145" t="s">
        <v>146</v>
      </c>
      <c r="D33" s="145">
        <v>2150501</v>
      </c>
      <c r="E33" s="145" t="s">
        <v>108</v>
      </c>
      <c r="F33" s="145">
        <v>30217</v>
      </c>
      <c r="G33" s="145" t="s">
        <v>146</v>
      </c>
      <c r="H33" s="44">
        <v>45000</v>
      </c>
      <c r="I33" s="44">
        <v>45000</v>
      </c>
      <c r="J33" s="44"/>
      <c r="K33" s="44"/>
      <c r="L33" s="44">
        <v>45000</v>
      </c>
      <c r="M33" s="44"/>
      <c r="N33" s="44"/>
      <c r="O33" s="147"/>
      <c r="P33" s="117"/>
      <c r="Q33" s="117"/>
      <c r="R33" s="117"/>
      <c r="S33" s="117"/>
      <c r="T33" s="117"/>
      <c r="U33" s="117"/>
      <c r="V33" s="117"/>
      <c r="W33" s="117"/>
    </row>
    <row r="34" s="104" customFormat="1" ht="20.25" customHeight="1" spans="1:23">
      <c r="A34" s="145" t="s">
        <v>47</v>
      </c>
      <c r="B34" s="146" t="s">
        <v>197</v>
      </c>
      <c r="C34" s="145" t="s">
        <v>198</v>
      </c>
      <c r="D34" s="145">
        <v>2150501</v>
      </c>
      <c r="E34" s="145" t="s">
        <v>108</v>
      </c>
      <c r="F34" s="145">
        <v>30211</v>
      </c>
      <c r="G34" s="145" t="s">
        <v>199</v>
      </c>
      <c r="H34" s="44">
        <v>35000</v>
      </c>
      <c r="I34" s="44">
        <v>35000</v>
      </c>
      <c r="J34" s="44"/>
      <c r="K34" s="44"/>
      <c r="L34" s="44">
        <v>35000</v>
      </c>
      <c r="M34" s="44"/>
      <c r="N34" s="44"/>
      <c r="O34" s="147"/>
      <c r="P34" s="117"/>
      <c r="Q34" s="117"/>
      <c r="R34" s="117"/>
      <c r="S34" s="117"/>
      <c r="T34" s="117"/>
      <c r="U34" s="117"/>
      <c r="V34" s="117"/>
      <c r="W34" s="117"/>
    </row>
    <row r="35" s="104" customFormat="1" ht="20.25" customHeight="1" spans="1:23">
      <c r="A35" s="145" t="s">
        <v>47</v>
      </c>
      <c r="B35" s="146" t="s">
        <v>197</v>
      </c>
      <c r="C35" s="145" t="s">
        <v>198</v>
      </c>
      <c r="D35" s="145">
        <v>2150501</v>
      </c>
      <c r="E35" s="145" t="s">
        <v>108</v>
      </c>
      <c r="F35" s="145">
        <v>30201</v>
      </c>
      <c r="G35" s="145" t="s">
        <v>194</v>
      </c>
      <c r="H35" s="44">
        <v>49020</v>
      </c>
      <c r="I35" s="44">
        <v>49020</v>
      </c>
      <c r="J35" s="44"/>
      <c r="K35" s="44"/>
      <c r="L35" s="44">
        <v>49020</v>
      </c>
      <c r="M35" s="44"/>
      <c r="N35" s="44"/>
      <c r="O35" s="147"/>
      <c r="P35" s="117"/>
      <c r="Q35" s="117"/>
      <c r="R35" s="117"/>
      <c r="S35" s="117"/>
      <c r="T35" s="117"/>
      <c r="U35" s="117"/>
      <c r="V35" s="117"/>
      <c r="W35" s="117"/>
    </row>
    <row r="36" s="104" customFormat="1" ht="20.25" customHeight="1" spans="1:23">
      <c r="A36" s="145" t="s">
        <v>47</v>
      </c>
      <c r="B36" s="146" t="s">
        <v>197</v>
      </c>
      <c r="C36" s="145" t="s">
        <v>198</v>
      </c>
      <c r="D36" s="145">
        <v>2150501</v>
      </c>
      <c r="E36" s="145" t="s">
        <v>108</v>
      </c>
      <c r="F36" s="145">
        <v>30205</v>
      </c>
      <c r="G36" s="145" t="s">
        <v>200</v>
      </c>
      <c r="H36" s="44">
        <v>2000</v>
      </c>
      <c r="I36" s="44">
        <v>2000</v>
      </c>
      <c r="J36" s="44"/>
      <c r="K36" s="44"/>
      <c r="L36" s="44">
        <v>2000</v>
      </c>
      <c r="M36" s="44"/>
      <c r="N36" s="44"/>
      <c r="O36" s="147"/>
      <c r="P36" s="117"/>
      <c r="Q36" s="117"/>
      <c r="R36" s="117"/>
      <c r="S36" s="117"/>
      <c r="T36" s="117"/>
      <c r="U36" s="117"/>
      <c r="V36" s="117"/>
      <c r="W36" s="117"/>
    </row>
    <row r="37" s="104" customFormat="1" ht="20.25" customHeight="1" spans="1:23">
      <c r="A37" s="145" t="s">
        <v>47</v>
      </c>
      <c r="B37" s="146" t="s">
        <v>197</v>
      </c>
      <c r="C37" s="145" t="s">
        <v>198</v>
      </c>
      <c r="D37" s="145">
        <v>2150501</v>
      </c>
      <c r="E37" s="145" t="s">
        <v>108</v>
      </c>
      <c r="F37" s="145">
        <v>30206</v>
      </c>
      <c r="G37" s="145" t="s">
        <v>201</v>
      </c>
      <c r="H37" s="44">
        <v>10000</v>
      </c>
      <c r="I37" s="44">
        <v>10000</v>
      </c>
      <c r="J37" s="44"/>
      <c r="K37" s="44"/>
      <c r="L37" s="44">
        <v>10000</v>
      </c>
      <c r="M37" s="44"/>
      <c r="N37" s="44"/>
      <c r="O37" s="147"/>
      <c r="P37" s="117"/>
      <c r="Q37" s="117"/>
      <c r="R37" s="117"/>
      <c r="S37" s="117"/>
      <c r="T37" s="117"/>
      <c r="U37" s="117"/>
      <c r="V37" s="117"/>
      <c r="W37" s="117"/>
    </row>
    <row r="38" s="104" customFormat="1" ht="20.25" customHeight="1" spans="1:23">
      <c r="A38" s="145" t="s">
        <v>47</v>
      </c>
      <c r="B38" s="146" t="s">
        <v>197</v>
      </c>
      <c r="C38" s="145" t="s">
        <v>198</v>
      </c>
      <c r="D38" s="145">
        <v>2150501</v>
      </c>
      <c r="E38" s="145" t="s">
        <v>108</v>
      </c>
      <c r="F38" s="145">
        <v>30207</v>
      </c>
      <c r="G38" s="145" t="s">
        <v>202</v>
      </c>
      <c r="H38" s="44">
        <v>980</v>
      </c>
      <c r="I38" s="44">
        <v>980</v>
      </c>
      <c r="J38" s="44"/>
      <c r="K38" s="44"/>
      <c r="L38" s="44">
        <v>980</v>
      </c>
      <c r="M38" s="44"/>
      <c r="N38" s="44"/>
      <c r="O38" s="147"/>
      <c r="P38" s="117"/>
      <c r="Q38" s="117"/>
      <c r="R38" s="117"/>
      <c r="S38" s="117"/>
      <c r="T38" s="117"/>
      <c r="U38" s="117"/>
      <c r="V38" s="117"/>
      <c r="W38" s="117"/>
    </row>
    <row r="39" s="104" customFormat="1" ht="20.25" customHeight="1" spans="1:23">
      <c r="A39" s="145" t="s">
        <v>47</v>
      </c>
      <c r="B39" s="146" t="s">
        <v>197</v>
      </c>
      <c r="C39" s="145" t="s">
        <v>198</v>
      </c>
      <c r="D39" s="145">
        <v>2150501</v>
      </c>
      <c r="E39" s="145" t="s">
        <v>108</v>
      </c>
      <c r="F39" s="145">
        <v>30215</v>
      </c>
      <c r="G39" s="145" t="s">
        <v>203</v>
      </c>
      <c r="H39" s="44">
        <v>2000</v>
      </c>
      <c r="I39" s="44">
        <v>2000</v>
      </c>
      <c r="J39" s="44"/>
      <c r="K39" s="44"/>
      <c r="L39" s="44">
        <v>2000</v>
      </c>
      <c r="M39" s="44"/>
      <c r="N39" s="44"/>
      <c r="O39" s="147"/>
      <c r="P39" s="117"/>
      <c r="Q39" s="117"/>
      <c r="R39" s="117"/>
      <c r="S39" s="117"/>
      <c r="T39" s="117"/>
      <c r="U39" s="117"/>
      <c r="V39" s="117"/>
      <c r="W39" s="117"/>
    </row>
    <row r="40" s="104" customFormat="1" ht="20.25" customHeight="1" spans="1:23">
      <c r="A40" s="145" t="s">
        <v>47</v>
      </c>
      <c r="B40" s="146" t="s">
        <v>197</v>
      </c>
      <c r="C40" s="145" t="s">
        <v>198</v>
      </c>
      <c r="D40" s="145">
        <v>2150501</v>
      </c>
      <c r="E40" s="145" t="s">
        <v>108</v>
      </c>
      <c r="F40" s="145">
        <v>30216</v>
      </c>
      <c r="G40" s="145" t="s">
        <v>204</v>
      </c>
      <c r="H40" s="44">
        <v>2000</v>
      </c>
      <c r="I40" s="44">
        <v>2000</v>
      </c>
      <c r="J40" s="44"/>
      <c r="K40" s="44"/>
      <c r="L40" s="44">
        <v>2000</v>
      </c>
      <c r="M40" s="44"/>
      <c r="N40" s="44"/>
      <c r="O40" s="147"/>
      <c r="P40" s="117"/>
      <c r="Q40" s="117"/>
      <c r="R40" s="117"/>
      <c r="S40" s="117"/>
      <c r="T40" s="117"/>
      <c r="U40" s="117"/>
      <c r="V40" s="117"/>
      <c r="W40" s="117"/>
    </row>
    <row r="41" s="104" customFormat="1" ht="20.25" customHeight="1" spans="1:23">
      <c r="A41" s="145" t="s">
        <v>47</v>
      </c>
      <c r="B41" s="146" t="s">
        <v>197</v>
      </c>
      <c r="C41" s="145" t="s">
        <v>198</v>
      </c>
      <c r="D41" s="145">
        <v>2150501</v>
      </c>
      <c r="E41" s="145" t="s">
        <v>108</v>
      </c>
      <c r="F41" s="145">
        <v>30239</v>
      </c>
      <c r="G41" s="145" t="s">
        <v>172</v>
      </c>
      <c r="H41" s="44">
        <v>10000</v>
      </c>
      <c r="I41" s="44">
        <v>10000</v>
      </c>
      <c r="J41" s="44"/>
      <c r="K41" s="44"/>
      <c r="L41" s="44">
        <v>10000</v>
      </c>
      <c r="M41" s="44"/>
      <c r="N41" s="44"/>
      <c r="O41" s="147"/>
      <c r="P41" s="117"/>
      <c r="Q41" s="117"/>
      <c r="R41" s="117"/>
      <c r="S41" s="117"/>
      <c r="T41" s="117"/>
      <c r="U41" s="117"/>
      <c r="V41" s="117"/>
      <c r="W41" s="117"/>
    </row>
    <row r="42" s="104" customFormat="1" ht="20.25" customHeight="1" spans="1:23">
      <c r="A42" s="145" t="s">
        <v>47</v>
      </c>
      <c r="B42" s="146" t="s">
        <v>205</v>
      </c>
      <c r="C42" s="145" t="s">
        <v>206</v>
      </c>
      <c r="D42" s="145">
        <v>2150501</v>
      </c>
      <c r="E42" s="145" t="s">
        <v>108</v>
      </c>
      <c r="F42" s="145">
        <v>30231</v>
      </c>
      <c r="G42" s="145" t="s">
        <v>207</v>
      </c>
      <c r="H42" s="44">
        <v>101000</v>
      </c>
      <c r="I42" s="44">
        <v>101000</v>
      </c>
      <c r="J42" s="44"/>
      <c r="K42" s="44"/>
      <c r="L42" s="44">
        <v>101000</v>
      </c>
      <c r="M42" s="44"/>
      <c r="N42" s="44"/>
      <c r="O42" s="147"/>
      <c r="P42" s="117"/>
      <c r="Q42" s="117"/>
      <c r="R42" s="117"/>
      <c r="S42" s="117"/>
      <c r="T42" s="117"/>
      <c r="U42" s="117"/>
      <c r="V42" s="117"/>
      <c r="W42" s="117"/>
    </row>
    <row r="43" s="104" customFormat="1" ht="20.25" customHeight="1" spans="1:23">
      <c r="A43" s="145" t="s">
        <v>47</v>
      </c>
      <c r="B43" s="146" t="s">
        <v>208</v>
      </c>
      <c r="C43" s="145" t="s">
        <v>114</v>
      </c>
      <c r="D43" s="145">
        <v>2210201</v>
      </c>
      <c r="E43" s="145" t="s">
        <v>114</v>
      </c>
      <c r="F43" s="145">
        <v>30113</v>
      </c>
      <c r="G43" s="145" t="s">
        <v>114</v>
      </c>
      <c r="H43" s="44">
        <v>445788</v>
      </c>
      <c r="I43" s="44">
        <v>445788</v>
      </c>
      <c r="J43" s="44"/>
      <c r="K43" s="44"/>
      <c r="L43" s="44">
        <v>445788</v>
      </c>
      <c r="M43" s="44"/>
      <c r="N43" s="44"/>
      <c r="O43" s="147"/>
      <c r="P43" s="117"/>
      <c r="Q43" s="117"/>
      <c r="R43" s="117"/>
      <c r="S43" s="117"/>
      <c r="T43" s="117"/>
      <c r="U43" s="117"/>
      <c r="V43" s="117"/>
      <c r="W43" s="117"/>
    </row>
    <row r="44" s="104" customFormat="1" ht="20.25" customHeight="1" spans="1:23">
      <c r="A44" s="150" t="s">
        <v>32</v>
      </c>
      <c r="B44" s="150"/>
      <c r="C44" s="150"/>
      <c r="D44" s="150"/>
      <c r="E44" s="150"/>
      <c r="F44" s="150"/>
      <c r="G44" s="150"/>
      <c r="H44" s="151">
        <v>5689928.8</v>
      </c>
      <c r="I44" s="151">
        <v>5689928.8</v>
      </c>
      <c r="J44" s="151"/>
      <c r="K44" s="151"/>
      <c r="L44" s="151">
        <v>5689928.8</v>
      </c>
      <c r="M44" s="151"/>
      <c r="N44" s="151"/>
      <c r="O44" s="152"/>
      <c r="P44" s="117"/>
      <c r="Q44" s="117"/>
      <c r="R44" s="117"/>
      <c r="S44" s="117"/>
      <c r="T44" s="117"/>
      <c r="U44" s="117"/>
      <c r="V44" s="117"/>
      <c r="W44" s="117"/>
    </row>
  </sheetData>
  <mergeCells count="30">
    <mergeCell ref="A3:W3"/>
    <mergeCell ref="A4:G4"/>
    <mergeCell ref="H5:W5"/>
    <mergeCell ref="I6:M6"/>
    <mergeCell ref="N6:P6"/>
    <mergeCell ref="R6:W6"/>
    <mergeCell ref="A44:G44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workbookViewId="0">
      <pane ySplit="1" topLeftCell="A2" activePane="bottomLeft" state="frozen"/>
      <selection/>
      <selection pane="bottomLeft" activeCell="A3" sqref="A3:W3"/>
    </sheetView>
  </sheetViews>
  <sheetFormatPr defaultColWidth="9.10833333333333" defaultRowHeight="14.25" customHeight="1"/>
  <cols>
    <col min="1" max="1" width="17.875" customWidth="1"/>
    <col min="2" max="2" width="22.625" customWidth="1"/>
    <col min="3" max="3" width="31.3333333333333" customWidth="1"/>
    <col min="4" max="4" width="30.375" customWidth="1"/>
    <col min="5" max="5" width="15.55" customWidth="1"/>
    <col min="6" max="6" width="19.7833333333333" customWidth="1"/>
    <col min="7" max="7" width="14.8916666666667" customWidth="1"/>
    <col min="8" max="8" width="19.7833333333333" customWidth="1"/>
    <col min="9" max="16" width="14.2166666666667" customWidth="1"/>
    <col min="17" max="17" width="13.55" customWidth="1"/>
    <col min="18" max="23" width="15.216666666666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6" customHeight="1" spans="1:23">
      <c r="E2" s="2"/>
      <c r="F2" s="2"/>
      <c r="G2" s="2"/>
      <c r="H2" s="2"/>
      <c r="U2" s="140"/>
      <c r="W2" s="56" t="s">
        <v>209</v>
      </c>
    </row>
    <row r="3" ht="27.85" customHeight="1" spans="1:23">
      <c r="A3" s="27" t="s">
        <v>210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9" customHeight="1" spans="1:23">
      <c r="A4" s="5" t="str">
        <f>'部门财务收支预算总表01-1'!A4</f>
        <v>单位名称：新平彝族傣族自治县工业科技和信息化局</v>
      </c>
      <c r="B4" s="141" t="str">
        <f t="shared" ref="B4" si="0">"单位名称："&amp;"绩效评价中心"</f>
        <v>单位名称：绩效评价中心</v>
      </c>
      <c r="C4" s="141"/>
      <c r="D4" s="141"/>
      <c r="E4" s="141"/>
      <c r="F4" s="141"/>
      <c r="G4" s="141"/>
      <c r="H4" s="141"/>
      <c r="I4" s="141"/>
      <c r="J4" s="7"/>
      <c r="K4" s="7"/>
      <c r="L4" s="7"/>
      <c r="M4" s="7"/>
      <c r="N4" s="7"/>
      <c r="O4" s="7"/>
      <c r="P4" s="7"/>
      <c r="Q4" s="7"/>
      <c r="U4" s="140"/>
      <c r="W4" s="123" t="s">
        <v>142</v>
      </c>
    </row>
    <row r="5" ht="21.8" customHeight="1" spans="1:23">
      <c r="A5" s="9" t="s">
        <v>211</v>
      </c>
      <c r="B5" s="9" t="s">
        <v>152</v>
      </c>
      <c r="C5" s="9" t="s">
        <v>153</v>
      </c>
      <c r="D5" s="9" t="s">
        <v>212</v>
      </c>
      <c r="E5" s="10" t="s">
        <v>154</v>
      </c>
      <c r="F5" s="10" t="s">
        <v>155</v>
      </c>
      <c r="G5" s="10" t="s">
        <v>156</v>
      </c>
      <c r="H5" s="10" t="s">
        <v>157</v>
      </c>
      <c r="I5" s="124" t="s">
        <v>32</v>
      </c>
      <c r="J5" s="124" t="s">
        <v>213</v>
      </c>
      <c r="K5" s="124"/>
      <c r="L5" s="124"/>
      <c r="M5" s="124"/>
      <c r="N5" s="142" t="s">
        <v>159</v>
      </c>
      <c r="O5" s="142"/>
      <c r="P5" s="142"/>
      <c r="Q5" s="10" t="s">
        <v>38</v>
      </c>
      <c r="R5" s="11" t="s">
        <v>54</v>
      </c>
      <c r="S5" s="12"/>
      <c r="T5" s="12"/>
      <c r="U5" s="12"/>
      <c r="V5" s="12"/>
      <c r="W5" s="13"/>
    </row>
    <row r="6" ht="21.8" customHeight="1" spans="1:23">
      <c r="A6" s="14"/>
      <c r="B6" s="14"/>
      <c r="C6" s="14"/>
      <c r="D6" s="14"/>
      <c r="E6" s="15"/>
      <c r="F6" s="15"/>
      <c r="G6" s="15"/>
      <c r="H6" s="15"/>
      <c r="I6" s="124"/>
      <c r="J6" s="48" t="s">
        <v>35</v>
      </c>
      <c r="K6" s="48"/>
      <c r="L6" s="48" t="s">
        <v>36</v>
      </c>
      <c r="M6" s="48" t="s">
        <v>37</v>
      </c>
      <c r="N6" s="143" t="s">
        <v>35</v>
      </c>
      <c r="O6" s="143" t="s">
        <v>36</v>
      </c>
      <c r="P6" s="143" t="s">
        <v>37</v>
      </c>
      <c r="Q6" s="15"/>
      <c r="R6" s="10" t="s">
        <v>34</v>
      </c>
      <c r="S6" s="10" t="s">
        <v>45</v>
      </c>
      <c r="T6" s="10" t="s">
        <v>165</v>
      </c>
      <c r="U6" s="10" t="s">
        <v>41</v>
      </c>
      <c r="V6" s="10" t="s">
        <v>42</v>
      </c>
      <c r="W6" s="10" t="s">
        <v>43</v>
      </c>
    </row>
    <row r="7" ht="40.6" customHeight="1" spans="1:23">
      <c r="A7" s="17"/>
      <c r="B7" s="17"/>
      <c r="C7" s="17"/>
      <c r="D7" s="17"/>
      <c r="E7" s="18"/>
      <c r="F7" s="18"/>
      <c r="G7" s="18"/>
      <c r="H7" s="18"/>
      <c r="I7" s="124"/>
      <c r="J7" s="48" t="s">
        <v>34</v>
      </c>
      <c r="K7" s="48" t="s">
        <v>214</v>
      </c>
      <c r="L7" s="48"/>
      <c r="M7" s="4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="127" customFormat="1" ht="18.75" customHeight="1" spans="1:23">
      <c r="A8" s="144" t="s">
        <v>133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44">
        <v>21</v>
      </c>
      <c r="V8" s="144">
        <v>22</v>
      </c>
      <c r="W8" s="144">
        <v>23</v>
      </c>
    </row>
    <row r="9" s="104" customFormat="1" ht="20.25" customHeight="1" spans="1:23">
      <c r="A9" s="145" t="s">
        <v>215</v>
      </c>
      <c r="B9" s="146" t="s">
        <v>216</v>
      </c>
      <c r="C9" s="145" t="s">
        <v>217</v>
      </c>
      <c r="D9" s="145" t="s">
        <v>47</v>
      </c>
      <c r="E9" s="145">
        <v>2150501</v>
      </c>
      <c r="F9" s="145" t="s">
        <v>108</v>
      </c>
      <c r="G9" s="145">
        <v>30305</v>
      </c>
      <c r="H9" s="145" t="s">
        <v>218</v>
      </c>
      <c r="I9" s="44">
        <v>18188.4</v>
      </c>
      <c r="J9" s="44">
        <v>18188.4</v>
      </c>
      <c r="K9" s="44">
        <v>18188.4</v>
      </c>
      <c r="L9" s="44"/>
      <c r="M9" s="44"/>
      <c r="N9" s="44"/>
      <c r="O9" s="147"/>
      <c r="P9" s="114"/>
      <c r="Q9" s="114"/>
      <c r="R9" s="148"/>
      <c r="S9" s="114"/>
      <c r="T9" s="114"/>
      <c r="U9" s="114"/>
      <c r="V9" s="114"/>
      <c r="W9" s="148"/>
    </row>
    <row r="10" s="104" customFormat="1" ht="20.25" customHeight="1" spans="1:23">
      <c r="A10" s="145" t="s">
        <v>219</v>
      </c>
      <c r="B10" s="146" t="s">
        <v>220</v>
      </c>
      <c r="C10" s="145" t="s">
        <v>221</v>
      </c>
      <c r="D10" s="145" t="s">
        <v>47</v>
      </c>
      <c r="E10" s="145">
        <v>2013299</v>
      </c>
      <c r="F10" s="145" t="s">
        <v>67</v>
      </c>
      <c r="G10" s="145">
        <v>30399</v>
      </c>
      <c r="H10" s="145" t="s">
        <v>222</v>
      </c>
      <c r="I10" s="44">
        <v>9360</v>
      </c>
      <c r="J10" s="44">
        <v>9360</v>
      </c>
      <c r="K10" s="44">
        <v>9360</v>
      </c>
      <c r="L10" s="44"/>
      <c r="M10" s="44"/>
      <c r="N10" s="44"/>
      <c r="O10" s="147"/>
      <c r="P10" s="117"/>
      <c r="Q10" s="117"/>
      <c r="R10" s="149"/>
      <c r="S10" s="117"/>
      <c r="T10" s="117"/>
      <c r="U10" s="117"/>
      <c r="V10" s="117"/>
      <c r="W10" s="149"/>
    </row>
    <row r="11" s="104" customFormat="1" ht="20.25" customHeight="1" spans="1:23">
      <c r="A11" s="145" t="s">
        <v>219</v>
      </c>
      <c r="B11" s="146" t="s">
        <v>220</v>
      </c>
      <c r="C11" s="145" t="s">
        <v>221</v>
      </c>
      <c r="D11" s="145" t="s">
        <v>47</v>
      </c>
      <c r="E11" s="145">
        <v>2013299</v>
      </c>
      <c r="F11" s="145" t="s">
        <v>67</v>
      </c>
      <c r="G11" s="145">
        <v>30201</v>
      </c>
      <c r="H11" s="145" t="s">
        <v>194</v>
      </c>
      <c r="I11" s="44">
        <v>20000</v>
      </c>
      <c r="J11" s="44">
        <v>20000</v>
      </c>
      <c r="K11" s="44">
        <v>20000</v>
      </c>
      <c r="L11" s="44"/>
      <c r="M11" s="44"/>
      <c r="N11" s="44"/>
      <c r="O11" s="147"/>
      <c r="P11" s="117"/>
      <c r="Q11" s="117"/>
      <c r="R11" s="149"/>
      <c r="S11" s="117"/>
      <c r="T11" s="117"/>
      <c r="U11" s="117"/>
      <c r="V11" s="117"/>
      <c r="W11" s="149"/>
    </row>
    <row r="12" s="104" customFormat="1" ht="20.25" customHeight="1" spans="1:23">
      <c r="A12" s="145" t="s">
        <v>219</v>
      </c>
      <c r="B12" s="146" t="s">
        <v>220</v>
      </c>
      <c r="C12" s="145" t="s">
        <v>221</v>
      </c>
      <c r="D12" s="145" t="s">
        <v>47</v>
      </c>
      <c r="E12" s="145">
        <v>2013299</v>
      </c>
      <c r="F12" s="145" t="s">
        <v>67</v>
      </c>
      <c r="G12" s="145">
        <v>30201</v>
      </c>
      <c r="H12" s="145" t="s">
        <v>194</v>
      </c>
      <c r="I12" s="44">
        <v>11000</v>
      </c>
      <c r="J12" s="44">
        <v>11000</v>
      </c>
      <c r="K12" s="44">
        <v>11000</v>
      </c>
      <c r="L12" s="44"/>
      <c r="M12" s="44"/>
      <c r="N12" s="44"/>
      <c r="O12" s="147"/>
      <c r="P12" s="117"/>
      <c r="Q12" s="117"/>
      <c r="R12" s="149"/>
      <c r="S12" s="117"/>
      <c r="T12" s="117"/>
      <c r="U12" s="117"/>
      <c r="V12" s="117"/>
      <c r="W12" s="149"/>
    </row>
    <row r="13" s="104" customFormat="1" ht="20.25" customHeight="1" spans="1:23">
      <c r="A13" s="145" t="s">
        <v>215</v>
      </c>
      <c r="B13" s="146" t="s">
        <v>223</v>
      </c>
      <c r="C13" s="145" t="s">
        <v>224</v>
      </c>
      <c r="D13" s="145" t="s">
        <v>47</v>
      </c>
      <c r="E13" s="145">
        <v>2080801</v>
      </c>
      <c r="F13" s="145" t="s">
        <v>90</v>
      </c>
      <c r="G13" s="145">
        <v>30305</v>
      </c>
      <c r="H13" s="145" t="s">
        <v>218</v>
      </c>
      <c r="I13" s="44">
        <v>11604</v>
      </c>
      <c r="J13" s="44">
        <v>11604</v>
      </c>
      <c r="K13" s="44">
        <v>11604</v>
      </c>
      <c r="L13" s="44"/>
      <c r="M13" s="44"/>
      <c r="N13" s="44"/>
      <c r="O13" s="147"/>
      <c r="P13" s="117"/>
      <c r="Q13" s="117"/>
      <c r="R13" s="149"/>
      <c r="S13" s="117"/>
      <c r="T13" s="117"/>
      <c r="U13" s="117"/>
      <c r="V13" s="117"/>
      <c r="W13" s="149"/>
    </row>
    <row r="14" s="104" customFormat="1" ht="20.25" customHeight="1" spans="1:23">
      <c r="A14" s="145" t="s">
        <v>215</v>
      </c>
      <c r="B14" s="146" t="s">
        <v>223</v>
      </c>
      <c r="C14" s="145" t="s">
        <v>224</v>
      </c>
      <c r="D14" s="145" t="s">
        <v>47</v>
      </c>
      <c r="E14" s="145">
        <v>2080801</v>
      </c>
      <c r="F14" s="145" t="s">
        <v>90</v>
      </c>
      <c r="G14" s="145">
        <v>30305</v>
      </c>
      <c r="H14" s="145" t="s">
        <v>218</v>
      </c>
      <c r="I14" s="44">
        <v>13392</v>
      </c>
      <c r="J14" s="44">
        <v>13392</v>
      </c>
      <c r="K14" s="44">
        <v>13392</v>
      </c>
      <c r="L14" s="44"/>
      <c r="M14" s="44"/>
      <c r="N14" s="44"/>
      <c r="O14" s="147"/>
      <c r="P14" s="117"/>
      <c r="Q14" s="117"/>
      <c r="R14" s="149"/>
      <c r="S14" s="117"/>
      <c r="T14" s="117"/>
      <c r="U14" s="117"/>
      <c r="V14" s="117"/>
      <c r="W14" s="149"/>
    </row>
    <row r="15" s="104" customFormat="1" ht="20.25" customHeight="1" spans="1:23">
      <c r="A15" s="145" t="s">
        <v>215</v>
      </c>
      <c r="B15" s="146" t="s">
        <v>223</v>
      </c>
      <c r="C15" s="145" t="s">
        <v>224</v>
      </c>
      <c r="D15" s="145" t="s">
        <v>47</v>
      </c>
      <c r="E15" s="145">
        <v>2080801</v>
      </c>
      <c r="F15" s="145" t="s">
        <v>90</v>
      </c>
      <c r="G15" s="145">
        <v>30305</v>
      </c>
      <c r="H15" s="145" t="s">
        <v>218</v>
      </c>
      <c r="I15" s="44">
        <v>10080</v>
      </c>
      <c r="J15" s="44">
        <v>10080</v>
      </c>
      <c r="K15" s="44">
        <v>10080</v>
      </c>
      <c r="L15" s="44"/>
      <c r="M15" s="44"/>
      <c r="N15" s="44"/>
      <c r="O15" s="147"/>
      <c r="P15" s="117"/>
      <c r="Q15" s="117"/>
      <c r="R15" s="149"/>
      <c r="S15" s="117"/>
      <c r="T15" s="117"/>
      <c r="U15" s="117"/>
      <c r="V15" s="117"/>
      <c r="W15" s="149"/>
    </row>
    <row r="16" s="104" customFormat="1" ht="20.25" customHeight="1" spans="1:23">
      <c r="A16" s="145" t="s">
        <v>215</v>
      </c>
      <c r="B16" s="146" t="s">
        <v>223</v>
      </c>
      <c r="C16" s="145" t="s">
        <v>224</v>
      </c>
      <c r="D16" s="145" t="s">
        <v>47</v>
      </c>
      <c r="E16" s="145">
        <v>2080801</v>
      </c>
      <c r="F16" s="145" t="s">
        <v>90</v>
      </c>
      <c r="G16" s="145">
        <v>30305</v>
      </c>
      <c r="H16" s="145" t="s">
        <v>218</v>
      </c>
      <c r="I16" s="44">
        <v>11604</v>
      </c>
      <c r="J16" s="44">
        <v>11604</v>
      </c>
      <c r="K16" s="44">
        <v>11604</v>
      </c>
      <c r="L16" s="44"/>
      <c r="M16" s="44"/>
      <c r="N16" s="44"/>
      <c r="O16" s="147"/>
      <c r="P16" s="117"/>
      <c r="Q16" s="117"/>
      <c r="R16" s="149"/>
      <c r="S16" s="117"/>
      <c r="T16" s="117"/>
      <c r="U16" s="117"/>
      <c r="V16" s="117"/>
      <c r="W16" s="149"/>
    </row>
    <row r="17" s="104" customFormat="1" ht="20.25" customHeight="1" spans="1:23">
      <c r="A17" s="145" t="s">
        <v>219</v>
      </c>
      <c r="B17" s="146" t="s">
        <v>225</v>
      </c>
      <c r="C17" s="145" t="s">
        <v>226</v>
      </c>
      <c r="D17" s="145" t="s">
        <v>47</v>
      </c>
      <c r="E17" s="145">
        <v>2069999</v>
      </c>
      <c r="F17" s="145" t="s">
        <v>75</v>
      </c>
      <c r="G17" s="145">
        <v>30227</v>
      </c>
      <c r="H17" s="145" t="s">
        <v>227</v>
      </c>
      <c r="I17" s="44">
        <v>95200</v>
      </c>
      <c r="J17" s="44">
        <v>95200</v>
      </c>
      <c r="K17" s="44"/>
      <c r="L17" s="44"/>
      <c r="M17" s="44"/>
      <c r="N17" s="44"/>
      <c r="O17" s="147"/>
      <c r="P17" s="117"/>
      <c r="Q17" s="117"/>
      <c r="R17" s="149">
        <v>95200</v>
      </c>
      <c r="S17" s="117"/>
      <c r="T17" s="117"/>
      <c r="U17" s="117"/>
      <c r="V17" s="117"/>
      <c r="W17" s="149">
        <v>95200</v>
      </c>
    </row>
    <row r="18" s="104" customFormat="1" ht="20.25" customHeight="1" spans="1:23">
      <c r="A18" s="145" t="s">
        <v>219</v>
      </c>
      <c r="B18" s="146" t="s">
        <v>225</v>
      </c>
      <c r="C18" s="145" t="s">
        <v>226</v>
      </c>
      <c r="D18" s="145" t="s">
        <v>47</v>
      </c>
      <c r="E18" s="145">
        <v>2069999</v>
      </c>
      <c r="F18" s="145" t="s">
        <v>75</v>
      </c>
      <c r="G18" s="145">
        <v>30226</v>
      </c>
      <c r="H18" s="145" t="s">
        <v>228</v>
      </c>
      <c r="I18" s="44">
        <v>62100</v>
      </c>
      <c r="J18" s="44">
        <v>62100</v>
      </c>
      <c r="K18" s="44"/>
      <c r="L18" s="44"/>
      <c r="M18" s="44"/>
      <c r="N18" s="44"/>
      <c r="O18" s="147"/>
      <c r="P18" s="117"/>
      <c r="Q18" s="117"/>
      <c r="R18" s="149">
        <v>62100</v>
      </c>
      <c r="S18" s="117"/>
      <c r="T18" s="117"/>
      <c r="U18" s="117"/>
      <c r="V18" s="117"/>
      <c r="W18" s="149">
        <v>62100</v>
      </c>
    </row>
    <row r="19" s="104" customFormat="1" ht="20.25" customHeight="1" spans="1:23">
      <c r="A19" s="145" t="s">
        <v>219</v>
      </c>
      <c r="B19" s="146" t="s">
        <v>225</v>
      </c>
      <c r="C19" s="145" t="s">
        <v>226</v>
      </c>
      <c r="D19" s="145" t="s">
        <v>47</v>
      </c>
      <c r="E19" s="145">
        <v>2069999</v>
      </c>
      <c r="F19" s="145" t="s">
        <v>75</v>
      </c>
      <c r="G19" s="145">
        <v>30239</v>
      </c>
      <c r="H19" s="145" t="s">
        <v>172</v>
      </c>
      <c r="I19" s="44">
        <v>4800</v>
      </c>
      <c r="J19" s="44">
        <v>4800</v>
      </c>
      <c r="K19" s="44"/>
      <c r="L19" s="44"/>
      <c r="M19" s="44"/>
      <c r="N19" s="44"/>
      <c r="O19" s="147"/>
      <c r="P19" s="117"/>
      <c r="Q19" s="117"/>
      <c r="R19" s="149">
        <v>4800</v>
      </c>
      <c r="S19" s="117"/>
      <c r="T19" s="117"/>
      <c r="U19" s="117"/>
      <c r="V19" s="117"/>
      <c r="W19" s="149">
        <v>4800</v>
      </c>
    </row>
    <row r="20" s="104" customFormat="1" ht="20.25" customHeight="1" spans="1:23">
      <c r="A20" s="145" t="s">
        <v>219</v>
      </c>
      <c r="B20" s="146" t="s">
        <v>225</v>
      </c>
      <c r="C20" s="145" t="s">
        <v>226</v>
      </c>
      <c r="D20" s="145" t="s">
        <v>47</v>
      </c>
      <c r="E20" s="145">
        <v>2069999</v>
      </c>
      <c r="F20" s="145" t="s">
        <v>75</v>
      </c>
      <c r="G20" s="145">
        <v>30211</v>
      </c>
      <c r="H20" s="145" t="s">
        <v>199</v>
      </c>
      <c r="I20" s="44">
        <v>25520</v>
      </c>
      <c r="J20" s="44">
        <v>25520</v>
      </c>
      <c r="K20" s="44"/>
      <c r="L20" s="44"/>
      <c r="M20" s="44"/>
      <c r="N20" s="44"/>
      <c r="O20" s="147"/>
      <c r="P20" s="117"/>
      <c r="Q20" s="117"/>
      <c r="R20" s="149">
        <v>25520</v>
      </c>
      <c r="S20" s="117"/>
      <c r="T20" s="117"/>
      <c r="U20" s="117"/>
      <c r="V20" s="117"/>
      <c r="W20" s="149">
        <v>25520</v>
      </c>
    </row>
    <row r="21" s="104" customFormat="1" ht="20.25" customHeight="1" spans="1:23">
      <c r="A21" s="145" t="s">
        <v>219</v>
      </c>
      <c r="B21" s="146" t="s">
        <v>225</v>
      </c>
      <c r="C21" s="145" t="s">
        <v>226</v>
      </c>
      <c r="D21" s="145" t="s">
        <v>47</v>
      </c>
      <c r="E21" s="145">
        <v>2069999</v>
      </c>
      <c r="F21" s="145" t="s">
        <v>75</v>
      </c>
      <c r="G21" s="145">
        <v>31204</v>
      </c>
      <c r="H21" s="145" t="s">
        <v>229</v>
      </c>
      <c r="I21" s="44">
        <v>181170</v>
      </c>
      <c r="J21" s="44">
        <v>181170</v>
      </c>
      <c r="K21" s="44"/>
      <c r="L21" s="44"/>
      <c r="M21" s="44"/>
      <c r="N21" s="44"/>
      <c r="O21" s="147"/>
      <c r="P21" s="117"/>
      <c r="Q21" s="117"/>
      <c r="R21" s="149">
        <v>181170</v>
      </c>
      <c r="S21" s="117"/>
      <c r="T21" s="117"/>
      <c r="U21" s="117"/>
      <c r="V21" s="117"/>
      <c r="W21" s="149">
        <v>181170</v>
      </c>
    </row>
    <row r="22" s="104" customFormat="1" ht="20.25" customHeight="1" spans="1:23">
      <c r="A22" s="145" t="s">
        <v>219</v>
      </c>
      <c r="B22" s="146" t="s">
        <v>225</v>
      </c>
      <c r="C22" s="145" t="s">
        <v>226</v>
      </c>
      <c r="D22" s="145" t="s">
        <v>47</v>
      </c>
      <c r="E22" s="145">
        <v>2069999</v>
      </c>
      <c r="F22" s="145" t="s">
        <v>75</v>
      </c>
      <c r="G22" s="145">
        <v>30215</v>
      </c>
      <c r="H22" s="145" t="s">
        <v>203</v>
      </c>
      <c r="I22" s="44">
        <v>10560</v>
      </c>
      <c r="J22" s="44">
        <v>10560</v>
      </c>
      <c r="K22" s="44"/>
      <c r="L22" s="44"/>
      <c r="M22" s="44"/>
      <c r="N22" s="44"/>
      <c r="O22" s="147"/>
      <c r="P22" s="117"/>
      <c r="Q22" s="117"/>
      <c r="R22" s="149">
        <v>10560</v>
      </c>
      <c r="S22" s="117"/>
      <c r="T22" s="117"/>
      <c r="U22" s="117"/>
      <c r="V22" s="117"/>
      <c r="W22" s="149">
        <v>10560</v>
      </c>
    </row>
    <row r="23" s="104" customFormat="1" ht="20.25" customHeight="1" spans="1:23">
      <c r="A23" s="145" t="s">
        <v>219</v>
      </c>
      <c r="B23" s="146" t="s">
        <v>225</v>
      </c>
      <c r="C23" s="145" t="s">
        <v>226</v>
      </c>
      <c r="D23" s="145" t="s">
        <v>47</v>
      </c>
      <c r="E23" s="145">
        <v>2069999</v>
      </c>
      <c r="F23" s="145" t="s">
        <v>75</v>
      </c>
      <c r="G23" s="145">
        <v>30201</v>
      </c>
      <c r="H23" s="145" t="s">
        <v>194</v>
      </c>
      <c r="I23" s="44">
        <v>40650</v>
      </c>
      <c r="J23" s="44">
        <v>40650</v>
      </c>
      <c r="K23" s="44"/>
      <c r="L23" s="44"/>
      <c r="M23" s="44"/>
      <c r="N23" s="44"/>
      <c r="O23" s="147"/>
      <c r="P23" s="117"/>
      <c r="Q23" s="117"/>
      <c r="R23" s="149">
        <v>40650</v>
      </c>
      <c r="S23" s="117"/>
      <c r="T23" s="117"/>
      <c r="U23" s="117"/>
      <c r="V23" s="117"/>
      <c r="W23" s="149">
        <v>40650</v>
      </c>
    </row>
    <row r="24" s="104" customFormat="1" ht="20.25" customHeight="1" spans="1:23">
      <c r="A24" s="150" t="s">
        <v>32</v>
      </c>
      <c r="B24" s="150"/>
      <c r="C24" s="150"/>
      <c r="D24" s="150"/>
      <c r="E24" s="150"/>
      <c r="F24" s="150"/>
      <c r="G24" s="150"/>
      <c r="H24" s="150"/>
      <c r="I24" s="151">
        <v>525228.4</v>
      </c>
      <c r="J24" s="151">
        <v>525228.4</v>
      </c>
      <c r="K24" s="151">
        <v>105228.4</v>
      </c>
      <c r="L24" s="151"/>
      <c r="M24" s="151"/>
      <c r="N24" s="151"/>
      <c r="O24" s="152"/>
      <c r="P24" s="117"/>
      <c r="Q24" s="117"/>
      <c r="R24" s="153">
        <v>420000</v>
      </c>
      <c r="S24" s="117"/>
      <c r="T24" s="117"/>
      <c r="U24" s="117"/>
      <c r="V24" s="117"/>
      <c r="W24" s="153">
        <v>420000</v>
      </c>
    </row>
  </sheetData>
  <mergeCells count="28">
    <mergeCell ref="A3:W3"/>
    <mergeCell ref="A4:I4"/>
    <mergeCell ref="J5:M5"/>
    <mergeCell ref="N5:P5"/>
    <mergeCell ref="R5:W5"/>
    <mergeCell ref="J6:K6"/>
    <mergeCell ref="A24:H2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5"/>
  <sheetViews>
    <sheetView showZeros="0" workbookViewId="0">
      <pane ySplit="1" topLeftCell="A2" activePane="bottomLeft" state="frozen"/>
      <selection/>
      <selection pane="bottomLeft" activeCell="J13" sqref="J13"/>
    </sheetView>
  </sheetViews>
  <sheetFormatPr defaultColWidth="9.10833333333333" defaultRowHeight="11.95" customHeight="1"/>
  <cols>
    <col min="1" max="1" width="35.375" customWidth="1"/>
    <col min="2" max="2" width="15.625" customWidth="1"/>
    <col min="3" max="3" width="11.125" customWidth="1"/>
    <col min="4" max="4" width="29.125" customWidth="1"/>
    <col min="5" max="5" width="8.125" customWidth="1"/>
    <col min="6" max="6" width="11.2166666666667" style="128" customWidth="1"/>
    <col min="7" max="7" width="9.25" style="128" customWidth="1"/>
    <col min="8" max="8" width="13.75" customWidth="1"/>
    <col min="9" max="9" width="20.375" customWidth="1"/>
    <col min="10" max="10" width="39.625" customWidth="1"/>
    <col min="11" max="11" width="30.1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1">
      <c r="J2" s="45" t="s">
        <v>230</v>
      </c>
    </row>
    <row r="3" ht="28.5" customHeight="1" spans="1:11">
      <c r="A3" s="46" t="s">
        <v>231</v>
      </c>
      <c r="B3" s="27"/>
      <c r="C3" s="27"/>
      <c r="D3" s="27"/>
      <c r="E3" s="27"/>
      <c r="F3" s="47"/>
      <c r="G3" s="27"/>
      <c r="H3" s="47"/>
      <c r="I3" s="47"/>
      <c r="J3" s="27"/>
    </row>
    <row r="4" ht="15.05" customHeight="1" spans="1:11">
      <c r="A4" s="5" t="str">
        <f>'部门财务收支预算总表01-1'!A4</f>
        <v>单位名称：新平彝族傣族自治县工业科技和信息化局</v>
      </c>
    </row>
    <row r="5" ht="21" customHeight="1" spans="1:11">
      <c r="A5" s="48" t="s">
        <v>232</v>
      </c>
      <c r="B5" s="48" t="s">
        <v>233</v>
      </c>
      <c r="C5" s="48" t="s">
        <v>234</v>
      </c>
      <c r="D5" s="48" t="s">
        <v>235</v>
      </c>
      <c r="E5" s="49" t="s">
        <v>236</v>
      </c>
      <c r="F5" s="48" t="s">
        <v>237</v>
      </c>
      <c r="G5" s="49" t="s">
        <v>238</v>
      </c>
      <c r="H5" s="49" t="s">
        <v>239</v>
      </c>
      <c r="I5" s="49" t="s">
        <v>240</v>
      </c>
      <c r="J5" s="48" t="s">
        <v>241</v>
      </c>
      <c r="K5" s="48" t="s">
        <v>242</v>
      </c>
    </row>
    <row r="6" s="127" customFormat="1" ht="20.25" customHeight="1" spans="1:11">
      <c r="A6" s="129">
        <v>1</v>
      </c>
      <c r="B6" s="129">
        <v>2</v>
      </c>
      <c r="C6" s="129">
        <v>3</v>
      </c>
      <c r="D6" s="129">
        <v>4</v>
      </c>
      <c r="E6" s="129">
        <v>5</v>
      </c>
      <c r="F6" s="129">
        <v>6</v>
      </c>
      <c r="G6" s="129">
        <v>7</v>
      </c>
      <c r="H6" s="129">
        <v>8</v>
      </c>
      <c r="I6" s="129">
        <v>9</v>
      </c>
      <c r="J6" s="129">
        <v>10</v>
      </c>
      <c r="K6" s="130">
        <v>11</v>
      </c>
    </row>
    <row r="7" s="127" customFormat="1" ht="29" customHeight="1" spans="1:11">
      <c r="A7" s="127" t="s">
        <v>47</v>
      </c>
      <c r="B7" s="131"/>
      <c r="C7" s="131"/>
      <c r="E7" s="132"/>
      <c r="F7" s="133"/>
      <c r="G7" s="133"/>
      <c r="H7" s="132"/>
      <c r="I7" s="132"/>
      <c r="J7" s="132"/>
      <c r="K7" s="130"/>
    </row>
    <row r="8" s="127" customFormat="1" ht="22.5" spans="1:11">
      <c r="A8" s="134" t="s">
        <v>217</v>
      </c>
      <c r="B8" s="115" t="s">
        <v>243</v>
      </c>
      <c r="C8" s="135" t="s">
        <v>244</v>
      </c>
      <c r="D8" s="136" t="s">
        <v>245</v>
      </c>
      <c r="E8" s="118" t="s">
        <v>246</v>
      </c>
      <c r="F8" s="137" t="s">
        <v>247</v>
      </c>
      <c r="G8" s="118" t="s">
        <v>248</v>
      </c>
      <c r="H8" s="118" t="s">
        <v>249</v>
      </c>
      <c r="I8" s="136" t="s">
        <v>250</v>
      </c>
      <c r="J8" s="136" t="s">
        <v>251</v>
      </c>
      <c r="K8" s="136" t="s">
        <v>252</v>
      </c>
    </row>
    <row r="9" s="127" customFormat="1" ht="22.5" spans="1:11">
      <c r="A9" s="138"/>
      <c r="B9" s="115" t="s">
        <v>243</v>
      </c>
      <c r="C9" s="135" t="s">
        <v>244</v>
      </c>
      <c r="D9" s="136" t="s">
        <v>253</v>
      </c>
      <c r="E9" s="118" t="s">
        <v>246</v>
      </c>
      <c r="F9" s="137" t="s">
        <v>133</v>
      </c>
      <c r="G9" s="118" t="s">
        <v>254</v>
      </c>
      <c r="H9" s="118" t="s">
        <v>249</v>
      </c>
      <c r="I9" s="136" t="s">
        <v>255</v>
      </c>
      <c r="J9" s="136" t="s">
        <v>256</v>
      </c>
      <c r="K9" s="136" t="s">
        <v>257</v>
      </c>
    </row>
    <row r="10" s="127" customFormat="1" ht="78.75" spans="1:11">
      <c r="A10" s="138"/>
      <c r="B10" s="115" t="s">
        <v>243</v>
      </c>
      <c r="C10" s="135" t="s">
        <v>258</v>
      </c>
      <c r="D10" s="136" t="s">
        <v>259</v>
      </c>
      <c r="E10" s="118" t="s">
        <v>246</v>
      </c>
      <c r="F10" s="137" t="s">
        <v>260</v>
      </c>
      <c r="G10" s="118" t="s">
        <v>261</v>
      </c>
      <c r="H10" s="118" t="s">
        <v>249</v>
      </c>
      <c r="I10" s="136" t="s">
        <v>262</v>
      </c>
      <c r="J10" s="136" t="s">
        <v>263</v>
      </c>
      <c r="K10" s="136" t="s">
        <v>264</v>
      </c>
    </row>
    <row r="11" s="127" customFormat="1" ht="13.5" spans="1:11">
      <c r="A11" s="138"/>
      <c r="B11" s="115" t="s">
        <v>265</v>
      </c>
      <c r="C11" s="135" t="s">
        <v>266</v>
      </c>
      <c r="D11" s="136" t="s">
        <v>267</v>
      </c>
      <c r="E11" s="118" t="s">
        <v>246</v>
      </c>
      <c r="F11" s="137" t="s">
        <v>268</v>
      </c>
      <c r="G11" s="118"/>
      <c r="H11" s="118" t="s">
        <v>269</v>
      </c>
      <c r="I11" s="136" t="s">
        <v>270</v>
      </c>
      <c r="J11" s="136" t="s">
        <v>271</v>
      </c>
      <c r="K11" s="136" t="s">
        <v>272</v>
      </c>
    </row>
    <row r="12" s="127" customFormat="1" ht="56.25" spans="1:11">
      <c r="A12" s="138"/>
      <c r="B12" s="115" t="s">
        <v>273</v>
      </c>
      <c r="C12" s="135" t="s">
        <v>274</v>
      </c>
      <c r="D12" s="136" t="s">
        <v>275</v>
      </c>
      <c r="E12" s="118" t="s">
        <v>276</v>
      </c>
      <c r="F12" s="137" t="s">
        <v>277</v>
      </c>
      <c r="G12" s="118" t="s">
        <v>261</v>
      </c>
      <c r="H12" s="118" t="s">
        <v>249</v>
      </c>
      <c r="I12" s="136" t="s">
        <v>278</v>
      </c>
      <c r="J12" s="136" t="s">
        <v>279</v>
      </c>
      <c r="K12" s="136" t="s">
        <v>280</v>
      </c>
    </row>
    <row r="13" s="127" customFormat="1" ht="22.5" spans="1:11">
      <c r="A13" s="139"/>
      <c r="B13" s="115" t="s">
        <v>281</v>
      </c>
      <c r="C13" s="135" t="s">
        <v>282</v>
      </c>
      <c r="D13" s="136" t="s">
        <v>283</v>
      </c>
      <c r="E13" s="118" t="s">
        <v>284</v>
      </c>
      <c r="F13" s="137" t="s">
        <v>285</v>
      </c>
      <c r="G13" s="118" t="s">
        <v>286</v>
      </c>
      <c r="H13" s="118" t="s">
        <v>249</v>
      </c>
      <c r="I13" s="136" t="s">
        <v>287</v>
      </c>
      <c r="J13" s="136" t="s">
        <v>288</v>
      </c>
      <c r="K13" s="136" t="s">
        <v>289</v>
      </c>
    </row>
    <row r="14" s="127" customFormat="1" ht="78.75" spans="1:11">
      <c r="A14" s="134" t="s">
        <v>221</v>
      </c>
      <c r="B14" s="115" t="s">
        <v>243</v>
      </c>
      <c r="C14" s="135" t="s">
        <v>244</v>
      </c>
      <c r="D14" s="136" t="s">
        <v>290</v>
      </c>
      <c r="E14" s="118" t="s">
        <v>246</v>
      </c>
      <c r="F14" s="137" t="s">
        <v>135</v>
      </c>
      <c r="G14" s="118" t="s">
        <v>254</v>
      </c>
      <c r="H14" s="118" t="s">
        <v>249</v>
      </c>
      <c r="I14" s="136" t="s">
        <v>291</v>
      </c>
      <c r="J14" s="136" t="s">
        <v>292</v>
      </c>
      <c r="K14" s="136" t="s">
        <v>293</v>
      </c>
    </row>
    <row r="15" s="127" customFormat="1" ht="78.75" spans="1:11">
      <c r="A15" s="138"/>
      <c r="B15" s="115" t="s">
        <v>243</v>
      </c>
      <c r="C15" s="135" t="s">
        <v>244</v>
      </c>
      <c r="D15" s="136" t="s">
        <v>294</v>
      </c>
      <c r="E15" s="118" t="s">
        <v>246</v>
      </c>
      <c r="F15" s="137" t="s">
        <v>138</v>
      </c>
      <c r="G15" s="118" t="s">
        <v>254</v>
      </c>
      <c r="H15" s="118" t="s">
        <v>249</v>
      </c>
      <c r="I15" s="136" t="s">
        <v>291</v>
      </c>
      <c r="J15" s="136" t="s">
        <v>295</v>
      </c>
      <c r="K15" s="136" t="s">
        <v>293</v>
      </c>
    </row>
    <row r="16" s="127" customFormat="1" ht="78.75" spans="1:11">
      <c r="A16" s="138"/>
      <c r="B16" s="115" t="s">
        <v>243</v>
      </c>
      <c r="C16" s="135" t="s">
        <v>258</v>
      </c>
      <c r="D16" s="136" t="s">
        <v>296</v>
      </c>
      <c r="E16" s="118" t="s">
        <v>246</v>
      </c>
      <c r="F16" s="137" t="s">
        <v>260</v>
      </c>
      <c r="G16" s="118" t="s">
        <v>261</v>
      </c>
      <c r="H16" s="118" t="s">
        <v>249</v>
      </c>
      <c r="I16" s="136" t="s">
        <v>291</v>
      </c>
      <c r="J16" s="136" t="s">
        <v>297</v>
      </c>
      <c r="K16" s="136" t="s">
        <v>298</v>
      </c>
    </row>
    <row r="17" s="127" customFormat="1" ht="22.5" spans="1:11">
      <c r="A17" s="138"/>
      <c r="B17" s="115" t="s">
        <v>265</v>
      </c>
      <c r="C17" s="135" t="s">
        <v>299</v>
      </c>
      <c r="D17" s="136" t="s">
        <v>300</v>
      </c>
      <c r="E17" s="118" t="s">
        <v>246</v>
      </c>
      <c r="F17" s="137" t="s">
        <v>301</v>
      </c>
      <c r="G17" s="118"/>
      <c r="H17" s="118" t="s">
        <v>269</v>
      </c>
      <c r="I17" s="136" t="s">
        <v>302</v>
      </c>
      <c r="J17" s="136" t="s">
        <v>303</v>
      </c>
      <c r="K17" s="136" t="s">
        <v>304</v>
      </c>
    </row>
    <row r="18" s="127" customFormat="1" ht="78.75" spans="1:11">
      <c r="A18" s="138"/>
      <c r="B18" s="115" t="s">
        <v>273</v>
      </c>
      <c r="C18" s="135" t="s">
        <v>274</v>
      </c>
      <c r="D18" s="136" t="s">
        <v>305</v>
      </c>
      <c r="E18" s="118" t="s">
        <v>276</v>
      </c>
      <c r="F18" s="137" t="s">
        <v>277</v>
      </c>
      <c r="G18" s="118" t="s">
        <v>261</v>
      </c>
      <c r="H18" s="118" t="s">
        <v>249</v>
      </c>
      <c r="I18" s="136" t="s">
        <v>291</v>
      </c>
      <c r="J18" s="136" t="s">
        <v>306</v>
      </c>
      <c r="K18" s="136" t="s">
        <v>307</v>
      </c>
    </row>
    <row r="19" s="127" customFormat="1" ht="78.75" spans="1:11">
      <c r="A19" s="138"/>
      <c r="B19" s="115" t="s">
        <v>281</v>
      </c>
      <c r="C19" s="135" t="s">
        <v>282</v>
      </c>
      <c r="D19" s="136" t="s">
        <v>308</v>
      </c>
      <c r="E19" s="118" t="s">
        <v>284</v>
      </c>
      <c r="F19" s="137" t="s">
        <v>309</v>
      </c>
      <c r="G19" s="118" t="s">
        <v>310</v>
      </c>
      <c r="H19" s="118" t="s">
        <v>249</v>
      </c>
      <c r="I19" s="136" t="s">
        <v>291</v>
      </c>
      <c r="J19" s="136" t="s">
        <v>311</v>
      </c>
      <c r="K19" s="136" t="s">
        <v>293</v>
      </c>
    </row>
    <row r="20" s="127" customFormat="1" ht="78.75" spans="1:11">
      <c r="A20" s="139"/>
      <c r="B20" s="115" t="s">
        <v>281</v>
      </c>
      <c r="C20" s="135" t="s">
        <v>282</v>
      </c>
      <c r="D20" s="136" t="s">
        <v>312</v>
      </c>
      <c r="E20" s="118" t="s">
        <v>284</v>
      </c>
      <c r="F20" s="137" t="s">
        <v>313</v>
      </c>
      <c r="G20" s="118" t="s">
        <v>310</v>
      </c>
      <c r="H20" s="118" t="s">
        <v>249</v>
      </c>
      <c r="I20" s="136" t="s">
        <v>291</v>
      </c>
      <c r="J20" s="136" t="s">
        <v>314</v>
      </c>
      <c r="K20" s="136" t="s">
        <v>293</v>
      </c>
    </row>
    <row r="21" s="127" customFormat="1" ht="56.25" spans="1:11">
      <c r="A21" s="134" t="s">
        <v>224</v>
      </c>
      <c r="B21" s="115" t="s">
        <v>243</v>
      </c>
      <c r="C21" s="135" t="s">
        <v>244</v>
      </c>
      <c r="D21" s="136" t="s">
        <v>315</v>
      </c>
      <c r="E21" s="118" t="s">
        <v>246</v>
      </c>
      <c r="F21" s="137" t="s">
        <v>247</v>
      </c>
      <c r="G21" s="118" t="s">
        <v>248</v>
      </c>
      <c r="H21" s="118" t="s">
        <v>249</v>
      </c>
      <c r="I21" s="136" t="s">
        <v>316</v>
      </c>
      <c r="J21" s="136" t="s">
        <v>317</v>
      </c>
      <c r="K21" s="136" t="s">
        <v>318</v>
      </c>
    </row>
    <row r="22" s="127" customFormat="1" ht="22.5" spans="1:11">
      <c r="A22" s="138"/>
      <c r="B22" s="115" t="s">
        <v>243</v>
      </c>
      <c r="C22" s="135" t="s">
        <v>244</v>
      </c>
      <c r="D22" s="136" t="s">
        <v>319</v>
      </c>
      <c r="E22" s="118" t="s">
        <v>246</v>
      </c>
      <c r="F22" s="137" t="s">
        <v>320</v>
      </c>
      <c r="G22" s="118" t="s">
        <v>254</v>
      </c>
      <c r="H22" s="118" t="s">
        <v>249</v>
      </c>
      <c r="I22" s="136" t="s">
        <v>255</v>
      </c>
      <c r="J22" s="136" t="s">
        <v>321</v>
      </c>
      <c r="K22" s="136" t="s">
        <v>318</v>
      </c>
    </row>
    <row r="23" s="127" customFormat="1" ht="78.75" spans="1:11">
      <c r="A23" s="138"/>
      <c r="B23" s="115" t="s">
        <v>243</v>
      </c>
      <c r="C23" s="135" t="s">
        <v>258</v>
      </c>
      <c r="D23" s="136" t="s">
        <v>322</v>
      </c>
      <c r="E23" s="118" t="s">
        <v>246</v>
      </c>
      <c r="F23" s="137" t="s">
        <v>260</v>
      </c>
      <c r="G23" s="118" t="s">
        <v>261</v>
      </c>
      <c r="H23" s="118" t="s">
        <v>249</v>
      </c>
      <c r="I23" s="136" t="s">
        <v>262</v>
      </c>
      <c r="J23" s="136" t="s">
        <v>323</v>
      </c>
      <c r="K23" s="136" t="s">
        <v>324</v>
      </c>
    </row>
    <row r="24" s="127" customFormat="1" ht="22.5" spans="1:11">
      <c r="A24" s="138"/>
      <c r="B24" s="115" t="s">
        <v>265</v>
      </c>
      <c r="C24" s="135" t="s">
        <v>266</v>
      </c>
      <c r="D24" s="136" t="s">
        <v>325</v>
      </c>
      <c r="E24" s="118" t="s">
        <v>246</v>
      </c>
      <c r="F24" s="137" t="s">
        <v>268</v>
      </c>
      <c r="G24" s="118"/>
      <c r="H24" s="118" t="s">
        <v>269</v>
      </c>
      <c r="I24" s="136" t="s">
        <v>326</v>
      </c>
      <c r="J24" s="136" t="s">
        <v>327</v>
      </c>
      <c r="K24" s="136" t="s">
        <v>328</v>
      </c>
    </row>
    <row r="25" s="127" customFormat="1" ht="56.25" spans="1:11">
      <c r="A25" s="138"/>
      <c r="B25" s="115" t="s">
        <v>273</v>
      </c>
      <c r="C25" s="135" t="s">
        <v>274</v>
      </c>
      <c r="D25" s="136" t="s">
        <v>274</v>
      </c>
      <c r="E25" s="118" t="s">
        <v>276</v>
      </c>
      <c r="F25" s="137" t="s">
        <v>277</v>
      </c>
      <c r="G25" s="118" t="s">
        <v>261</v>
      </c>
      <c r="H25" s="118" t="s">
        <v>249</v>
      </c>
      <c r="I25" s="136" t="s">
        <v>278</v>
      </c>
      <c r="J25" s="136" t="s">
        <v>329</v>
      </c>
      <c r="K25" s="136" t="s">
        <v>280</v>
      </c>
    </row>
    <row r="26" s="127" customFormat="1" ht="33.75" spans="1:11">
      <c r="A26" s="138"/>
      <c r="B26" s="115" t="s">
        <v>281</v>
      </c>
      <c r="C26" s="135" t="s">
        <v>282</v>
      </c>
      <c r="D26" s="136" t="s">
        <v>330</v>
      </c>
      <c r="E26" s="118" t="s">
        <v>284</v>
      </c>
      <c r="F26" s="137" t="s">
        <v>331</v>
      </c>
      <c r="G26" s="118" t="s">
        <v>286</v>
      </c>
      <c r="H26" s="118" t="s">
        <v>249</v>
      </c>
      <c r="I26" s="136" t="s">
        <v>287</v>
      </c>
      <c r="J26" s="136" t="s">
        <v>332</v>
      </c>
      <c r="K26" s="136" t="s">
        <v>333</v>
      </c>
    </row>
    <row r="27" s="127" customFormat="1" ht="33.75" spans="1:11">
      <c r="A27" s="138"/>
      <c r="B27" s="115" t="s">
        <v>281</v>
      </c>
      <c r="C27" s="135" t="s">
        <v>282</v>
      </c>
      <c r="D27" s="136" t="s">
        <v>334</v>
      </c>
      <c r="E27" s="118" t="s">
        <v>284</v>
      </c>
      <c r="F27" s="137" t="s">
        <v>335</v>
      </c>
      <c r="G27" s="118" t="s">
        <v>286</v>
      </c>
      <c r="H27" s="118" t="s">
        <v>249</v>
      </c>
      <c r="I27" s="136" t="s">
        <v>287</v>
      </c>
      <c r="J27" s="136" t="s">
        <v>336</v>
      </c>
      <c r="K27" s="136" t="s">
        <v>333</v>
      </c>
    </row>
    <row r="28" s="127" customFormat="1" ht="33.75" spans="1:11">
      <c r="A28" s="139"/>
      <c r="B28" s="115" t="s">
        <v>281</v>
      </c>
      <c r="C28" s="135" t="s">
        <v>282</v>
      </c>
      <c r="D28" s="136" t="s">
        <v>337</v>
      </c>
      <c r="E28" s="118" t="s">
        <v>284</v>
      </c>
      <c r="F28" s="137" t="s">
        <v>338</v>
      </c>
      <c r="G28" s="118" t="s">
        <v>286</v>
      </c>
      <c r="H28" s="118" t="s">
        <v>249</v>
      </c>
      <c r="I28" s="136" t="s">
        <v>287</v>
      </c>
      <c r="J28" s="136" t="s">
        <v>339</v>
      </c>
      <c r="K28" s="136" t="s">
        <v>333</v>
      </c>
    </row>
    <row r="29" s="127" customFormat="1" ht="78.75" spans="1:11">
      <c r="A29" s="134" t="s">
        <v>226</v>
      </c>
      <c r="B29" s="115" t="s">
        <v>243</v>
      </c>
      <c r="C29" s="135" t="s">
        <v>244</v>
      </c>
      <c r="D29" s="136" t="s">
        <v>340</v>
      </c>
      <c r="E29" s="118" t="s">
        <v>276</v>
      </c>
      <c r="F29" s="137" t="s">
        <v>320</v>
      </c>
      <c r="G29" s="118" t="s">
        <v>341</v>
      </c>
      <c r="H29" s="118" t="s">
        <v>249</v>
      </c>
      <c r="I29" s="136" t="s">
        <v>262</v>
      </c>
      <c r="J29" s="136" t="s">
        <v>342</v>
      </c>
      <c r="K29" s="136" t="s">
        <v>343</v>
      </c>
    </row>
    <row r="30" s="127" customFormat="1" ht="78.75" spans="1:11">
      <c r="A30" s="138"/>
      <c r="B30" s="115" t="s">
        <v>243</v>
      </c>
      <c r="C30" s="135" t="s">
        <v>244</v>
      </c>
      <c r="D30" s="136" t="s">
        <v>344</v>
      </c>
      <c r="E30" s="118" t="s">
        <v>276</v>
      </c>
      <c r="F30" s="137" t="s">
        <v>134</v>
      </c>
      <c r="G30" s="118" t="s">
        <v>341</v>
      </c>
      <c r="H30" s="118" t="s">
        <v>249</v>
      </c>
      <c r="I30" s="136" t="s">
        <v>262</v>
      </c>
      <c r="J30" s="136" t="s">
        <v>345</v>
      </c>
      <c r="K30" s="136" t="s">
        <v>346</v>
      </c>
    </row>
    <row r="31" s="127" customFormat="1" ht="78.75" spans="1:11">
      <c r="A31" s="138"/>
      <c r="B31" s="115" t="s">
        <v>243</v>
      </c>
      <c r="C31" s="135" t="s">
        <v>244</v>
      </c>
      <c r="D31" s="136" t="s">
        <v>347</v>
      </c>
      <c r="E31" s="118" t="s">
        <v>276</v>
      </c>
      <c r="F31" s="137" t="s">
        <v>134</v>
      </c>
      <c r="G31" s="118" t="s">
        <v>254</v>
      </c>
      <c r="H31" s="118" t="s">
        <v>249</v>
      </c>
      <c r="I31" s="136" t="s">
        <v>262</v>
      </c>
      <c r="J31" s="136" t="s">
        <v>348</v>
      </c>
      <c r="K31" s="136" t="s">
        <v>349</v>
      </c>
    </row>
    <row r="32" s="127" customFormat="1" ht="78.75" spans="1:11">
      <c r="A32" s="138"/>
      <c r="B32" s="115" t="s">
        <v>243</v>
      </c>
      <c r="C32" s="135" t="s">
        <v>244</v>
      </c>
      <c r="D32" s="136" t="s">
        <v>350</v>
      </c>
      <c r="E32" s="118" t="s">
        <v>246</v>
      </c>
      <c r="F32" s="137" t="s">
        <v>137</v>
      </c>
      <c r="G32" s="118" t="s">
        <v>351</v>
      </c>
      <c r="H32" s="118" t="s">
        <v>249</v>
      </c>
      <c r="I32" s="136" t="s">
        <v>291</v>
      </c>
      <c r="J32" s="136" t="s">
        <v>352</v>
      </c>
      <c r="K32" s="136" t="s">
        <v>353</v>
      </c>
    </row>
    <row r="33" s="127" customFormat="1" ht="78.75" spans="1:11">
      <c r="A33" s="138"/>
      <c r="B33" s="115" t="s">
        <v>243</v>
      </c>
      <c r="C33" s="135" t="s">
        <v>244</v>
      </c>
      <c r="D33" s="136" t="s">
        <v>354</v>
      </c>
      <c r="E33" s="118" t="s">
        <v>246</v>
      </c>
      <c r="F33" s="137" t="s">
        <v>320</v>
      </c>
      <c r="G33" s="118" t="s">
        <v>351</v>
      </c>
      <c r="H33" s="118" t="s">
        <v>249</v>
      </c>
      <c r="I33" s="136" t="s">
        <v>291</v>
      </c>
      <c r="J33" s="136" t="s">
        <v>355</v>
      </c>
      <c r="K33" s="136" t="s">
        <v>353</v>
      </c>
    </row>
    <row r="34" s="127" customFormat="1" ht="78.75" spans="1:11">
      <c r="A34" s="138"/>
      <c r="B34" s="115" t="s">
        <v>265</v>
      </c>
      <c r="C34" s="135" t="s">
        <v>356</v>
      </c>
      <c r="D34" s="136" t="s">
        <v>357</v>
      </c>
      <c r="E34" s="118" t="s">
        <v>276</v>
      </c>
      <c r="F34" s="137" t="s">
        <v>358</v>
      </c>
      <c r="G34" s="118" t="s">
        <v>359</v>
      </c>
      <c r="H34" s="118" t="s">
        <v>249</v>
      </c>
      <c r="I34" s="136" t="s">
        <v>262</v>
      </c>
      <c r="J34" s="136" t="s">
        <v>360</v>
      </c>
      <c r="K34" s="136" t="s">
        <v>361</v>
      </c>
    </row>
    <row r="35" s="127" customFormat="1" ht="78.75" spans="1:11">
      <c r="A35" s="139"/>
      <c r="B35" s="115" t="s">
        <v>273</v>
      </c>
      <c r="C35" s="135" t="s">
        <v>274</v>
      </c>
      <c r="D35" s="136" t="s">
        <v>274</v>
      </c>
      <c r="E35" s="118" t="s">
        <v>276</v>
      </c>
      <c r="F35" s="137" t="s">
        <v>362</v>
      </c>
      <c r="G35" s="118" t="s">
        <v>261</v>
      </c>
      <c r="H35" s="118" t="s">
        <v>249</v>
      </c>
      <c r="I35" s="136" t="s">
        <v>262</v>
      </c>
      <c r="J35" s="136" t="s">
        <v>363</v>
      </c>
      <c r="K35" s="136" t="s">
        <v>364</v>
      </c>
    </row>
  </sheetData>
  <mergeCells count="6">
    <mergeCell ref="A3:J3"/>
    <mergeCell ref="A4:H4"/>
    <mergeCell ref="A8:A13"/>
    <mergeCell ref="A14:A20"/>
    <mergeCell ref="A21:A28"/>
    <mergeCell ref="A29:A35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钟艳</cp:lastModifiedBy>
  <dcterms:created xsi:type="dcterms:W3CDTF">2025-01-21T02:50:00Z</dcterms:created>
  <cp:lastPrinted>2025-02-13T02:07:00Z</cp:lastPrinted>
  <dcterms:modified xsi:type="dcterms:W3CDTF">2026-03-12T09:41:37Z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2052-12.1.0.23542</vt:lpwstr>
  </property>
</Properties>
</file>